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lee/Dropbox/__bookdown_dfc/__FINAL_BOOK_5_1_2021/Final pieces of book/__All_Files_used_in_writing_DCF_book/__Kajabi_Assets/__Assets_for_Book_Purchasers/"/>
    </mc:Choice>
  </mc:AlternateContent>
  <xr:revisionPtr revIDLastSave="0" documentId="13_ncr:1_{A7984F52-F0BE-1F4A-B5C0-8B40D150AD0B}" xr6:coauthVersionLast="47" xr6:coauthVersionMax="47" xr10:uidLastSave="{00000000-0000-0000-0000-000000000000}"/>
  <bookViews>
    <workbookView xWindow="11220" yWindow="4620" windowWidth="35500" windowHeight="22280" xr2:uid="{5EC526AF-CBF2-804B-AE5D-B51F381DB74B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0" i="1" l="1"/>
  <c r="C13" i="1"/>
  <c r="I465" i="1"/>
  <c r="H465" i="1"/>
  <c r="G465" i="1"/>
  <c r="F465" i="1"/>
  <c r="E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D462" i="1"/>
  <c r="I460" i="1"/>
  <c r="H460" i="1"/>
  <c r="G460" i="1"/>
  <c r="F460" i="1"/>
  <c r="E460" i="1"/>
  <c r="I459" i="1"/>
  <c r="H459" i="1"/>
  <c r="G459" i="1"/>
  <c r="F459" i="1"/>
  <c r="E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D456" i="1"/>
  <c r="C456" i="1"/>
  <c r="I437" i="1"/>
  <c r="H437" i="1"/>
  <c r="G437" i="1"/>
  <c r="F437" i="1"/>
  <c r="E437" i="1"/>
  <c r="D437" i="1"/>
  <c r="I436" i="1"/>
  <c r="H436" i="1"/>
  <c r="G436" i="1"/>
  <c r="F436" i="1"/>
  <c r="E436" i="1"/>
  <c r="D436" i="1"/>
  <c r="I435" i="1"/>
  <c r="H435" i="1"/>
  <c r="G435" i="1"/>
  <c r="F435" i="1"/>
  <c r="E435" i="1"/>
  <c r="D435" i="1"/>
  <c r="I434" i="1"/>
  <c r="H434" i="1"/>
  <c r="G434" i="1"/>
  <c r="F434" i="1"/>
  <c r="E434" i="1"/>
  <c r="D434" i="1"/>
  <c r="I433" i="1"/>
  <c r="H433" i="1"/>
  <c r="G433" i="1"/>
  <c r="F433" i="1"/>
  <c r="E433" i="1"/>
  <c r="D433" i="1"/>
  <c r="I432" i="1"/>
  <c r="H432" i="1"/>
  <c r="G432" i="1"/>
  <c r="F432" i="1"/>
  <c r="E432" i="1"/>
  <c r="D432" i="1"/>
  <c r="I431" i="1"/>
  <c r="H431" i="1"/>
  <c r="G431" i="1"/>
  <c r="F431" i="1"/>
  <c r="E431" i="1"/>
  <c r="D431" i="1"/>
  <c r="I430" i="1"/>
  <c r="H430" i="1"/>
  <c r="G430" i="1"/>
  <c r="F430" i="1"/>
  <c r="E430" i="1"/>
  <c r="D430" i="1"/>
  <c r="C430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1" i="1"/>
  <c r="H411" i="1"/>
  <c r="G411" i="1"/>
  <c r="F411" i="1"/>
  <c r="E411" i="1"/>
  <c r="I410" i="1"/>
  <c r="H410" i="1"/>
  <c r="G410" i="1"/>
  <c r="E410" i="1"/>
  <c r="I409" i="1"/>
  <c r="H409" i="1"/>
  <c r="G409" i="1"/>
  <c r="F409" i="1"/>
  <c r="E409" i="1"/>
  <c r="I407" i="1"/>
  <c r="H407" i="1"/>
  <c r="G407" i="1"/>
  <c r="F407" i="1"/>
  <c r="E407" i="1"/>
  <c r="D407" i="1"/>
  <c r="I406" i="1"/>
  <c r="H406" i="1"/>
  <c r="G406" i="1"/>
  <c r="F406" i="1"/>
  <c r="E406" i="1"/>
  <c r="D406" i="1"/>
  <c r="I405" i="1"/>
  <c r="H405" i="1"/>
  <c r="G405" i="1"/>
  <c r="F405" i="1"/>
  <c r="E405" i="1"/>
  <c r="D405" i="1"/>
  <c r="I403" i="1"/>
  <c r="H403" i="1"/>
  <c r="G403" i="1"/>
  <c r="F403" i="1"/>
  <c r="E403" i="1"/>
  <c r="D403" i="1"/>
  <c r="I402" i="1"/>
  <c r="H402" i="1"/>
  <c r="G402" i="1"/>
  <c r="F402" i="1"/>
  <c r="E402" i="1"/>
  <c r="D402" i="1"/>
  <c r="I401" i="1"/>
  <c r="H401" i="1"/>
  <c r="G401" i="1"/>
  <c r="F401" i="1"/>
  <c r="E401" i="1"/>
  <c r="D401" i="1"/>
  <c r="I399" i="1"/>
  <c r="H399" i="1"/>
  <c r="G399" i="1"/>
  <c r="F399" i="1"/>
  <c r="E399" i="1"/>
  <c r="I398" i="1"/>
  <c r="H398" i="1"/>
  <c r="G398" i="1"/>
  <c r="F398" i="1"/>
  <c r="E398" i="1"/>
  <c r="D398" i="1"/>
  <c r="I383" i="1"/>
  <c r="I384" i="1" s="1"/>
  <c r="H383" i="1"/>
  <c r="G383" i="1"/>
  <c r="F383" i="1"/>
  <c r="F384" i="1" s="1"/>
  <c r="E383" i="1"/>
  <c r="E384" i="1" s="1"/>
  <c r="I382" i="1"/>
  <c r="H382" i="1"/>
  <c r="G382" i="1"/>
  <c r="F382" i="1"/>
  <c r="E382" i="1"/>
  <c r="I381" i="1"/>
  <c r="H381" i="1"/>
  <c r="G381" i="1"/>
  <c r="F381" i="1"/>
  <c r="E381" i="1"/>
  <c r="I380" i="1"/>
  <c r="H380" i="1"/>
  <c r="G380" i="1"/>
  <c r="F380" i="1"/>
  <c r="E380" i="1"/>
  <c r="I379" i="1"/>
  <c r="H379" i="1"/>
  <c r="G379" i="1"/>
  <c r="F379" i="1"/>
  <c r="E379" i="1"/>
  <c r="D379" i="1"/>
  <c r="I362" i="1"/>
  <c r="H362" i="1"/>
  <c r="G362" i="1"/>
  <c r="F362" i="1"/>
  <c r="E362" i="1"/>
  <c r="D362" i="1"/>
  <c r="I360" i="1"/>
  <c r="H360" i="1"/>
  <c r="G360" i="1"/>
  <c r="F360" i="1"/>
  <c r="E360" i="1"/>
  <c r="D360" i="1"/>
  <c r="I359" i="1"/>
  <c r="H359" i="1"/>
  <c r="G359" i="1"/>
  <c r="F359" i="1"/>
  <c r="E359" i="1"/>
  <c r="D359" i="1"/>
  <c r="I358" i="1"/>
  <c r="H358" i="1"/>
  <c r="G358" i="1"/>
  <c r="F358" i="1"/>
  <c r="E358" i="1"/>
  <c r="D358" i="1"/>
  <c r="I357" i="1"/>
  <c r="H357" i="1"/>
  <c r="G357" i="1"/>
  <c r="F357" i="1"/>
  <c r="E357" i="1"/>
  <c r="D357" i="1"/>
  <c r="I356" i="1"/>
  <c r="H356" i="1"/>
  <c r="G356" i="1"/>
  <c r="F356" i="1"/>
  <c r="E356" i="1"/>
  <c r="D356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F351" i="1"/>
  <c r="E351" i="1"/>
  <c r="I350" i="1"/>
  <c r="H350" i="1"/>
  <c r="G350" i="1"/>
  <c r="F350" i="1"/>
  <c r="E350" i="1"/>
  <c r="D350" i="1"/>
  <c r="C350" i="1"/>
  <c r="I336" i="1"/>
  <c r="H336" i="1"/>
  <c r="G336" i="1"/>
  <c r="F336" i="1"/>
  <c r="E336" i="1"/>
  <c r="D336" i="1"/>
  <c r="I335" i="1"/>
  <c r="H335" i="1"/>
  <c r="G335" i="1"/>
  <c r="F335" i="1"/>
  <c r="E335" i="1"/>
  <c r="D335" i="1"/>
  <c r="I334" i="1"/>
  <c r="H334" i="1"/>
  <c r="G334" i="1"/>
  <c r="F334" i="1"/>
  <c r="E334" i="1"/>
  <c r="D334" i="1"/>
  <c r="I333" i="1"/>
  <c r="H333" i="1"/>
  <c r="G333" i="1"/>
  <c r="F333" i="1"/>
  <c r="E333" i="1"/>
  <c r="D333" i="1"/>
  <c r="I321" i="1"/>
  <c r="I322" i="1" s="1"/>
  <c r="H321" i="1"/>
  <c r="H322" i="1" s="1"/>
  <c r="G321" i="1"/>
  <c r="G322" i="1" s="1"/>
  <c r="F321" i="1"/>
  <c r="F322" i="1" s="1"/>
  <c r="E321" i="1"/>
  <c r="E322" i="1" s="1"/>
  <c r="D321" i="1"/>
  <c r="D322" i="1" s="1"/>
  <c r="I320" i="1"/>
  <c r="H320" i="1"/>
  <c r="G320" i="1"/>
  <c r="F320" i="1"/>
  <c r="E320" i="1"/>
  <c r="D320" i="1"/>
  <c r="I319" i="1"/>
  <c r="H319" i="1"/>
  <c r="G319" i="1"/>
  <c r="F319" i="1"/>
  <c r="E319" i="1"/>
  <c r="D319" i="1"/>
  <c r="I318" i="1"/>
  <c r="H318" i="1"/>
  <c r="G318" i="1"/>
  <c r="F318" i="1"/>
  <c r="E318" i="1"/>
  <c r="D318" i="1"/>
  <c r="I286" i="1"/>
  <c r="H286" i="1"/>
  <c r="G286" i="1"/>
  <c r="F286" i="1"/>
  <c r="E286" i="1"/>
  <c r="D286" i="1"/>
  <c r="I285" i="1"/>
  <c r="H285" i="1"/>
  <c r="G285" i="1"/>
  <c r="F285" i="1"/>
  <c r="E285" i="1"/>
  <c r="D285" i="1"/>
  <c r="I283" i="1"/>
  <c r="H283" i="1"/>
  <c r="G283" i="1"/>
  <c r="F283" i="1"/>
  <c r="E283" i="1"/>
  <c r="D283" i="1"/>
  <c r="I282" i="1"/>
  <c r="H282" i="1"/>
  <c r="G282" i="1"/>
  <c r="F282" i="1"/>
  <c r="E282" i="1"/>
  <c r="D282" i="1"/>
  <c r="I281" i="1"/>
  <c r="H281" i="1"/>
  <c r="G281" i="1"/>
  <c r="F281" i="1"/>
  <c r="E281" i="1"/>
  <c r="D281" i="1"/>
  <c r="I279" i="1"/>
  <c r="H279" i="1"/>
  <c r="G279" i="1"/>
  <c r="F279" i="1"/>
  <c r="E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D276" i="1"/>
  <c r="I263" i="1"/>
  <c r="I264" i="1" s="1"/>
  <c r="H263" i="1"/>
  <c r="G263" i="1"/>
  <c r="F263" i="1"/>
  <c r="E263" i="1"/>
  <c r="E264" i="1" s="1"/>
  <c r="D263" i="1"/>
  <c r="I262" i="1"/>
  <c r="H262" i="1"/>
  <c r="G262" i="1"/>
  <c r="F262" i="1"/>
  <c r="E262" i="1"/>
  <c r="D262" i="1"/>
  <c r="I261" i="1"/>
  <c r="H261" i="1"/>
  <c r="G261" i="1"/>
  <c r="F261" i="1"/>
  <c r="E261" i="1"/>
  <c r="D261" i="1"/>
  <c r="I260" i="1"/>
  <c r="H260" i="1"/>
  <c r="G260" i="1"/>
  <c r="F260" i="1"/>
  <c r="E260" i="1"/>
  <c r="D260" i="1"/>
  <c r="I248" i="1"/>
  <c r="I249" i="1" s="1"/>
  <c r="H248" i="1"/>
  <c r="H249" i="1" s="1"/>
  <c r="G248" i="1"/>
  <c r="F248" i="1"/>
  <c r="F249" i="1" s="1"/>
  <c r="E248" i="1"/>
  <c r="E249" i="1" s="1"/>
  <c r="D248" i="1"/>
  <c r="D249" i="1" s="1"/>
  <c r="I247" i="1"/>
  <c r="H247" i="1"/>
  <c r="G247" i="1"/>
  <c r="F247" i="1"/>
  <c r="E247" i="1"/>
  <c r="D247" i="1"/>
  <c r="I246" i="1"/>
  <c r="H246" i="1"/>
  <c r="G246" i="1"/>
  <c r="F246" i="1"/>
  <c r="E246" i="1"/>
  <c r="D246" i="1"/>
  <c r="I245" i="1"/>
  <c r="H245" i="1"/>
  <c r="G245" i="1"/>
  <c r="F245" i="1"/>
  <c r="E245" i="1"/>
  <c r="D245" i="1"/>
  <c r="I244" i="1"/>
  <c r="H244" i="1"/>
  <c r="G244" i="1"/>
  <c r="F244" i="1"/>
  <c r="E244" i="1"/>
  <c r="D244" i="1"/>
  <c r="I243" i="1"/>
  <c r="H243" i="1"/>
  <c r="G243" i="1"/>
  <c r="F243" i="1"/>
  <c r="E243" i="1"/>
  <c r="D243" i="1"/>
  <c r="I230" i="1"/>
  <c r="H230" i="1"/>
  <c r="G230" i="1"/>
  <c r="F230" i="1"/>
  <c r="E230" i="1"/>
  <c r="D230" i="1"/>
  <c r="I229" i="1"/>
  <c r="H229" i="1"/>
  <c r="G229" i="1"/>
  <c r="F229" i="1"/>
  <c r="E229" i="1"/>
  <c r="D229" i="1"/>
  <c r="I228" i="1"/>
  <c r="H228" i="1"/>
  <c r="G228" i="1"/>
  <c r="F228" i="1"/>
  <c r="E228" i="1"/>
  <c r="D228" i="1"/>
  <c r="I226" i="1"/>
  <c r="H226" i="1"/>
  <c r="G226" i="1"/>
  <c r="F226" i="1"/>
  <c r="E226" i="1"/>
  <c r="D226" i="1"/>
  <c r="I225" i="1"/>
  <c r="H225" i="1"/>
  <c r="G225" i="1"/>
  <c r="F225" i="1"/>
  <c r="E225" i="1"/>
  <c r="D225" i="1"/>
  <c r="I207" i="1"/>
  <c r="H207" i="1"/>
  <c r="G207" i="1"/>
  <c r="F207" i="1"/>
  <c r="E207" i="1"/>
  <c r="D207" i="1"/>
  <c r="I193" i="1"/>
  <c r="H193" i="1"/>
  <c r="G193" i="1"/>
  <c r="F193" i="1"/>
  <c r="E193" i="1"/>
  <c r="D193" i="1"/>
  <c r="I191" i="1"/>
  <c r="H191" i="1"/>
  <c r="G191" i="1"/>
  <c r="F191" i="1"/>
  <c r="E191" i="1"/>
  <c r="D191" i="1"/>
  <c r="I190" i="1"/>
  <c r="H190" i="1"/>
  <c r="G190" i="1"/>
  <c r="F190" i="1"/>
  <c r="E190" i="1"/>
  <c r="D190" i="1"/>
  <c r="I189" i="1"/>
  <c r="H189" i="1"/>
  <c r="G189" i="1"/>
  <c r="F189" i="1"/>
  <c r="E189" i="1"/>
  <c r="D189" i="1"/>
  <c r="I188" i="1"/>
  <c r="H188" i="1"/>
  <c r="G188" i="1"/>
  <c r="F188" i="1"/>
  <c r="E188" i="1"/>
  <c r="D188" i="1"/>
  <c r="I186" i="1"/>
  <c r="H186" i="1"/>
  <c r="G186" i="1"/>
  <c r="F186" i="1"/>
  <c r="E186" i="1"/>
  <c r="D186" i="1"/>
  <c r="I185" i="1"/>
  <c r="H185" i="1"/>
  <c r="G185" i="1"/>
  <c r="F185" i="1"/>
  <c r="E185" i="1"/>
  <c r="D185" i="1"/>
  <c r="I184" i="1"/>
  <c r="H184" i="1"/>
  <c r="G184" i="1"/>
  <c r="F184" i="1"/>
  <c r="E184" i="1"/>
  <c r="D184" i="1"/>
  <c r="I183" i="1"/>
  <c r="H183" i="1"/>
  <c r="G183" i="1"/>
  <c r="F183" i="1"/>
  <c r="E183" i="1"/>
  <c r="D183" i="1"/>
  <c r="I166" i="1"/>
  <c r="H166" i="1"/>
  <c r="H167" i="1" s="1"/>
  <c r="G166" i="1"/>
  <c r="G167" i="1" s="1"/>
  <c r="F166" i="1"/>
  <c r="E166" i="1"/>
  <c r="D166" i="1"/>
  <c r="D167" i="1" s="1"/>
  <c r="I165" i="1"/>
  <c r="H165" i="1"/>
  <c r="G165" i="1"/>
  <c r="F165" i="1"/>
  <c r="E165" i="1"/>
  <c r="D165" i="1"/>
  <c r="I164" i="1"/>
  <c r="H164" i="1"/>
  <c r="G164" i="1"/>
  <c r="F164" i="1"/>
  <c r="E164" i="1"/>
  <c r="D164" i="1"/>
  <c r="I163" i="1"/>
  <c r="H163" i="1"/>
  <c r="G163" i="1"/>
  <c r="F163" i="1"/>
  <c r="E163" i="1"/>
  <c r="D163" i="1"/>
  <c r="I162" i="1"/>
  <c r="H162" i="1"/>
  <c r="G162" i="1"/>
  <c r="F162" i="1"/>
  <c r="E162" i="1"/>
  <c r="D162" i="1"/>
  <c r="I161" i="1"/>
  <c r="H161" i="1"/>
  <c r="G161" i="1"/>
  <c r="F161" i="1"/>
  <c r="E161" i="1"/>
  <c r="D161" i="1"/>
  <c r="I160" i="1"/>
  <c r="H160" i="1"/>
  <c r="G160" i="1"/>
  <c r="F160" i="1"/>
  <c r="E160" i="1"/>
  <c r="D160" i="1"/>
  <c r="I159" i="1"/>
  <c r="H159" i="1"/>
  <c r="G159" i="1"/>
  <c r="F159" i="1"/>
  <c r="E159" i="1"/>
  <c r="D159" i="1"/>
  <c r="I158" i="1"/>
  <c r="H158" i="1"/>
  <c r="G158" i="1"/>
  <c r="F158" i="1"/>
  <c r="E158" i="1"/>
  <c r="D158" i="1"/>
  <c r="I157" i="1"/>
  <c r="H157" i="1"/>
  <c r="G157" i="1"/>
  <c r="F157" i="1"/>
  <c r="E157" i="1"/>
  <c r="D157" i="1"/>
  <c r="I143" i="1"/>
  <c r="H143" i="1"/>
  <c r="H144" i="1" s="1"/>
  <c r="G143" i="1"/>
  <c r="G144" i="1" s="1"/>
  <c r="F143" i="1"/>
  <c r="F144" i="1" s="1"/>
  <c r="E143" i="1"/>
  <c r="D143" i="1"/>
  <c r="D144" i="1" s="1"/>
  <c r="I142" i="1"/>
  <c r="H142" i="1"/>
  <c r="G142" i="1"/>
  <c r="F142" i="1"/>
  <c r="E142" i="1"/>
  <c r="D142" i="1"/>
  <c r="I141" i="1"/>
  <c r="H141" i="1"/>
  <c r="G141" i="1"/>
  <c r="F141" i="1"/>
  <c r="E141" i="1"/>
  <c r="D141" i="1"/>
  <c r="I140" i="1"/>
  <c r="H140" i="1"/>
  <c r="G140" i="1"/>
  <c r="F140" i="1"/>
  <c r="E140" i="1"/>
  <c r="D140" i="1"/>
  <c r="I139" i="1"/>
  <c r="H139" i="1"/>
  <c r="G139" i="1"/>
  <c r="F139" i="1"/>
  <c r="E139" i="1"/>
  <c r="D139" i="1"/>
  <c r="I138" i="1"/>
  <c r="H138" i="1"/>
  <c r="G138" i="1"/>
  <c r="F138" i="1"/>
  <c r="E138" i="1"/>
  <c r="D138" i="1"/>
  <c r="I137" i="1"/>
  <c r="H137" i="1"/>
  <c r="G137" i="1"/>
  <c r="F137" i="1"/>
  <c r="E137" i="1"/>
  <c r="D137" i="1"/>
  <c r="I136" i="1"/>
  <c r="H136" i="1"/>
  <c r="G136" i="1"/>
  <c r="F136" i="1"/>
  <c r="E136" i="1"/>
  <c r="D136" i="1"/>
  <c r="I134" i="1"/>
  <c r="H134" i="1"/>
  <c r="G134" i="1"/>
  <c r="F134" i="1"/>
  <c r="E134" i="1"/>
  <c r="D134" i="1"/>
  <c r="I133" i="1"/>
  <c r="H133" i="1"/>
  <c r="G133" i="1"/>
  <c r="F133" i="1"/>
  <c r="E133" i="1"/>
  <c r="D133" i="1"/>
  <c r="I119" i="1"/>
  <c r="I120" i="1" s="1"/>
  <c r="H119" i="1"/>
  <c r="H120" i="1" s="1"/>
  <c r="G119" i="1"/>
  <c r="F119" i="1"/>
  <c r="F120" i="1" s="1"/>
  <c r="E119" i="1"/>
  <c r="E120" i="1" s="1"/>
  <c r="D119" i="1"/>
  <c r="D120" i="1" s="1"/>
  <c r="I118" i="1"/>
  <c r="H118" i="1"/>
  <c r="G118" i="1"/>
  <c r="F118" i="1"/>
  <c r="E118" i="1"/>
  <c r="D118" i="1"/>
  <c r="I117" i="1"/>
  <c r="H117" i="1"/>
  <c r="G117" i="1"/>
  <c r="F117" i="1"/>
  <c r="E117" i="1"/>
  <c r="D117" i="1"/>
  <c r="I116" i="1"/>
  <c r="H116" i="1"/>
  <c r="G116" i="1"/>
  <c r="F116" i="1"/>
  <c r="E116" i="1"/>
  <c r="D116" i="1"/>
  <c r="I115" i="1"/>
  <c r="H115" i="1"/>
  <c r="G115" i="1"/>
  <c r="F115" i="1"/>
  <c r="E115" i="1"/>
  <c r="D115" i="1"/>
  <c r="I114" i="1"/>
  <c r="H114" i="1"/>
  <c r="G114" i="1"/>
  <c r="F114" i="1"/>
  <c r="E114" i="1"/>
  <c r="D114" i="1"/>
  <c r="I113" i="1"/>
  <c r="H113" i="1"/>
  <c r="G113" i="1"/>
  <c r="F113" i="1"/>
  <c r="E113" i="1"/>
  <c r="D113" i="1"/>
  <c r="I112" i="1"/>
  <c r="H112" i="1"/>
  <c r="G112" i="1"/>
  <c r="F112" i="1"/>
  <c r="E112" i="1"/>
  <c r="D112" i="1"/>
  <c r="I110" i="1"/>
  <c r="H110" i="1"/>
  <c r="G110" i="1"/>
  <c r="F110" i="1"/>
  <c r="E110" i="1"/>
  <c r="D110" i="1"/>
  <c r="I109" i="1"/>
  <c r="H109" i="1"/>
  <c r="G109" i="1"/>
  <c r="F109" i="1"/>
  <c r="E109" i="1"/>
  <c r="D109" i="1"/>
  <c r="I108" i="1"/>
  <c r="H108" i="1"/>
  <c r="G108" i="1"/>
  <c r="F108" i="1"/>
  <c r="E108" i="1"/>
  <c r="D108" i="1"/>
  <c r="I107" i="1"/>
  <c r="H107" i="1"/>
  <c r="G107" i="1"/>
  <c r="F107" i="1"/>
  <c r="E107" i="1"/>
  <c r="D107" i="1"/>
  <c r="I93" i="1"/>
  <c r="I94" i="1" s="1"/>
  <c r="H93" i="1"/>
  <c r="G93" i="1"/>
  <c r="F93" i="1"/>
  <c r="F94" i="1" s="1"/>
  <c r="E93" i="1"/>
  <c r="E94" i="1" s="1"/>
  <c r="D93" i="1"/>
  <c r="D94" i="1" s="1"/>
  <c r="I92" i="1"/>
  <c r="H92" i="1"/>
  <c r="G92" i="1"/>
  <c r="F92" i="1"/>
  <c r="E92" i="1"/>
  <c r="D92" i="1"/>
  <c r="I91" i="1"/>
  <c r="H91" i="1"/>
  <c r="G91" i="1"/>
  <c r="F91" i="1"/>
  <c r="E91" i="1"/>
  <c r="D91" i="1"/>
  <c r="I90" i="1"/>
  <c r="H90" i="1"/>
  <c r="G90" i="1"/>
  <c r="F90" i="1"/>
  <c r="E90" i="1"/>
  <c r="D90" i="1"/>
  <c r="I89" i="1"/>
  <c r="H89" i="1"/>
  <c r="G89" i="1"/>
  <c r="F89" i="1"/>
  <c r="E89" i="1"/>
  <c r="D89" i="1"/>
  <c r="I88" i="1"/>
  <c r="H88" i="1"/>
  <c r="G88" i="1"/>
  <c r="F88" i="1"/>
  <c r="E88" i="1"/>
  <c r="D88" i="1"/>
  <c r="I87" i="1"/>
  <c r="H87" i="1"/>
  <c r="G87" i="1"/>
  <c r="F87" i="1"/>
  <c r="E87" i="1"/>
  <c r="D87" i="1"/>
  <c r="I85" i="1"/>
  <c r="H85" i="1"/>
  <c r="G85" i="1"/>
  <c r="F85" i="1"/>
  <c r="E85" i="1"/>
  <c r="D85" i="1"/>
  <c r="I84" i="1"/>
  <c r="H84" i="1"/>
  <c r="G84" i="1"/>
  <c r="F84" i="1"/>
  <c r="E84" i="1"/>
  <c r="D84" i="1"/>
  <c r="I83" i="1"/>
  <c r="H83" i="1"/>
  <c r="G83" i="1"/>
  <c r="F83" i="1"/>
  <c r="E83" i="1"/>
  <c r="D83" i="1"/>
  <c r="I82" i="1"/>
  <c r="H82" i="1"/>
  <c r="G82" i="1"/>
  <c r="F82" i="1"/>
  <c r="E82" i="1"/>
  <c r="D82" i="1"/>
  <c r="I68" i="1"/>
  <c r="H68" i="1"/>
  <c r="G68" i="1"/>
  <c r="F68" i="1"/>
  <c r="F69" i="1" s="1"/>
  <c r="E68" i="1"/>
  <c r="D68" i="1"/>
  <c r="I67" i="1"/>
  <c r="H67" i="1"/>
  <c r="G67" i="1"/>
  <c r="F67" i="1"/>
  <c r="E67" i="1"/>
  <c r="D67" i="1"/>
  <c r="I66" i="1"/>
  <c r="H66" i="1"/>
  <c r="G66" i="1"/>
  <c r="F66" i="1"/>
  <c r="E66" i="1"/>
  <c r="D66" i="1"/>
  <c r="I65" i="1"/>
  <c r="H65" i="1"/>
  <c r="G65" i="1"/>
  <c r="F65" i="1"/>
  <c r="E65" i="1"/>
  <c r="D65" i="1"/>
  <c r="I64" i="1"/>
  <c r="H64" i="1"/>
  <c r="G64" i="1"/>
  <c r="F64" i="1"/>
  <c r="E64" i="1"/>
  <c r="D64" i="1"/>
  <c r="I63" i="1"/>
  <c r="H63" i="1"/>
  <c r="G63" i="1"/>
  <c r="F63" i="1"/>
  <c r="E63" i="1"/>
  <c r="D63" i="1"/>
  <c r="I62" i="1"/>
  <c r="H62" i="1"/>
  <c r="G62" i="1"/>
  <c r="F62" i="1"/>
  <c r="E62" i="1"/>
  <c r="D62" i="1"/>
  <c r="I61" i="1"/>
  <c r="H61" i="1"/>
  <c r="G61" i="1"/>
  <c r="F61" i="1"/>
  <c r="E61" i="1"/>
  <c r="D61" i="1"/>
  <c r="I47" i="1"/>
  <c r="I48" i="1" s="1"/>
  <c r="H47" i="1"/>
  <c r="G47" i="1"/>
  <c r="F47" i="1"/>
  <c r="F48" i="1" s="1"/>
  <c r="E47" i="1"/>
  <c r="E48" i="1" s="1"/>
  <c r="D47" i="1"/>
  <c r="D48" i="1" s="1"/>
  <c r="I46" i="1"/>
  <c r="H46" i="1"/>
  <c r="G46" i="1"/>
  <c r="F46" i="1"/>
  <c r="E46" i="1"/>
  <c r="D46" i="1"/>
  <c r="I45" i="1"/>
  <c r="H45" i="1"/>
  <c r="G45" i="1"/>
  <c r="F45" i="1"/>
  <c r="E45" i="1"/>
  <c r="D45" i="1"/>
  <c r="I44" i="1"/>
  <c r="H44" i="1"/>
  <c r="G44" i="1"/>
  <c r="F44" i="1"/>
  <c r="E44" i="1"/>
  <c r="D44" i="1"/>
  <c r="I43" i="1"/>
  <c r="H43" i="1"/>
  <c r="G43" i="1"/>
  <c r="F43" i="1"/>
  <c r="E43" i="1"/>
  <c r="D43" i="1"/>
  <c r="I42" i="1"/>
  <c r="H42" i="1"/>
  <c r="G42" i="1"/>
  <c r="F42" i="1"/>
  <c r="E42" i="1"/>
  <c r="D42" i="1"/>
  <c r="I41" i="1"/>
  <c r="H41" i="1"/>
  <c r="G41" i="1"/>
  <c r="F41" i="1"/>
  <c r="E41" i="1"/>
  <c r="D41" i="1"/>
  <c r="I40" i="1"/>
  <c r="H40" i="1"/>
  <c r="G40" i="1"/>
  <c r="F40" i="1"/>
  <c r="E40" i="1"/>
  <c r="D40" i="1"/>
  <c r="I39" i="1"/>
  <c r="H39" i="1"/>
  <c r="G39" i="1"/>
  <c r="F39" i="1"/>
  <c r="E39" i="1"/>
  <c r="D39" i="1"/>
  <c r="I38" i="1"/>
  <c r="H38" i="1"/>
  <c r="G38" i="1"/>
  <c r="F38" i="1"/>
  <c r="E38" i="1"/>
  <c r="D38" i="1"/>
  <c r="I37" i="1"/>
  <c r="H37" i="1"/>
  <c r="G37" i="1"/>
  <c r="F37" i="1"/>
  <c r="E37" i="1"/>
  <c r="D37" i="1"/>
  <c r="I24" i="1"/>
  <c r="H24" i="1"/>
  <c r="H25" i="1" s="1"/>
  <c r="G24" i="1"/>
  <c r="G25" i="1" s="1"/>
  <c r="F24" i="1"/>
  <c r="E24" i="1"/>
  <c r="D24" i="1"/>
  <c r="D25" i="1" s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I20" i="1"/>
  <c r="H20" i="1"/>
  <c r="G20" i="1"/>
  <c r="F20" i="1"/>
  <c r="E20" i="1"/>
  <c r="D20" i="1"/>
  <c r="I19" i="1"/>
  <c r="H19" i="1"/>
  <c r="G19" i="1"/>
  <c r="F19" i="1"/>
  <c r="E19" i="1"/>
  <c r="D19" i="1"/>
  <c r="I18" i="1"/>
  <c r="H18" i="1"/>
  <c r="G18" i="1"/>
  <c r="F18" i="1"/>
  <c r="E18" i="1"/>
  <c r="D18" i="1"/>
  <c r="I17" i="1"/>
  <c r="H17" i="1"/>
  <c r="G17" i="1"/>
  <c r="F17" i="1"/>
  <c r="E17" i="1"/>
  <c r="D17" i="1"/>
  <c r="I16" i="1"/>
  <c r="H16" i="1"/>
  <c r="G16" i="1"/>
  <c r="F16" i="1"/>
  <c r="E16" i="1"/>
  <c r="D16" i="1"/>
  <c r="I15" i="1"/>
  <c r="H15" i="1"/>
  <c r="G15" i="1"/>
  <c r="F15" i="1"/>
  <c r="E15" i="1"/>
  <c r="D15" i="1"/>
  <c r="I14" i="1"/>
  <c r="H14" i="1"/>
  <c r="G14" i="1"/>
  <c r="F14" i="1"/>
  <c r="E14" i="1"/>
  <c r="D14" i="1"/>
  <c r="I13" i="1"/>
  <c r="H13" i="1"/>
  <c r="G13" i="1"/>
  <c r="F13" i="1"/>
  <c r="E13" i="1"/>
  <c r="D13" i="1"/>
  <c r="F25" i="1" l="1"/>
  <c r="D69" i="1"/>
  <c r="H69" i="1"/>
  <c r="G69" i="1"/>
  <c r="G264" i="1"/>
  <c r="D264" i="1"/>
  <c r="H264" i="1"/>
  <c r="F337" i="1"/>
  <c r="E25" i="1"/>
  <c r="I25" i="1"/>
  <c r="E69" i="1"/>
  <c r="I69" i="1"/>
  <c r="F264" i="1"/>
  <c r="E167" i="1"/>
  <c r="I167" i="1"/>
  <c r="H48" i="1"/>
  <c r="H94" i="1"/>
  <c r="G120" i="1"/>
  <c r="D194" i="1"/>
  <c r="H194" i="1"/>
  <c r="H417" i="1"/>
  <c r="G48" i="1"/>
  <c r="G94" i="1"/>
  <c r="E144" i="1"/>
  <c r="I144" i="1"/>
  <c r="F438" i="1"/>
  <c r="G337" i="1"/>
  <c r="D363" i="1"/>
  <c r="H363" i="1"/>
  <c r="G438" i="1"/>
  <c r="G287" i="1"/>
  <c r="F167" i="1"/>
  <c r="F194" i="1"/>
  <c r="E287" i="1"/>
  <c r="I287" i="1"/>
  <c r="E363" i="1"/>
  <c r="I363" i="1"/>
  <c r="G417" i="1"/>
  <c r="E417" i="1"/>
  <c r="I417" i="1"/>
  <c r="D438" i="1"/>
  <c r="H438" i="1"/>
  <c r="G363" i="1"/>
  <c r="G249" i="1"/>
  <c r="F287" i="1"/>
  <c r="E337" i="1"/>
  <c r="I337" i="1"/>
  <c r="F363" i="1"/>
  <c r="F417" i="1"/>
  <c r="E438" i="1"/>
  <c r="I438" i="1"/>
  <c r="G194" i="1"/>
  <c r="D287" i="1"/>
  <c r="H287" i="1"/>
  <c r="D337" i="1"/>
  <c r="H337" i="1"/>
  <c r="G384" i="1"/>
  <c r="E194" i="1"/>
  <c r="I194" i="1"/>
  <c r="H384" i="1"/>
</calcChain>
</file>

<file path=xl/sharedStrings.xml><?xml version="1.0" encoding="utf-8"?>
<sst xmlns="http://schemas.openxmlformats.org/spreadsheetml/2006/main" count="541" uniqueCount="218">
  <si>
    <t>R output copy/pasted  for Excel Formatting</t>
  </si>
  <si>
    <t>Text-to-columns</t>
  </si>
  <si>
    <t>fcff1</t>
  </si>
  <si>
    <t>T</t>
  </si>
  <si>
    <t>ie</t>
  </si>
  <si>
    <t>ii</t>
  </si>
  <si>
    <t>Year</t>
  </si>
  <si>
    <t>Net Income</t>
  </si>
  <si>
    <t>ni</t>
  </si>
  <si>
    <t>+</t>
  </si>
  <si>
    <t>Book Depreciation</t>
  </si>
  <si>
    <t>bd</t>
  </si>
  <si>
    <t>Increase in Deferred Tax Liabilities, net</t>
  </si>
  <si>
    <t>chg_DTL_net</t>
  </si>
  <si>
    <t>Pretax Book Losses(Gains)</t>
  </si>
  <si>
    <t>gain</t>
  </si>
  <si>
    <t>Pretax Sales Proceeds</t>
  </si>
  <si>
    <t>sp</t>
  </si>
  <si>
    <t>Interest Expense (After-tax)</t>
  </si>
  <si>
    <t>ie_AT</t>
  </si>
  <si>
    <t>-</t>
  </si>
  <si>
    <t>Interest Income (After-tax)</t>
  </si>
  <si>
    <t>ii_AT</t>
  </si>
  <si>
    <t>GCF</t>
  </si>
  <si>
    <t>gcf</t>
  </si>
  <si>
    <t>ΔOWC</t>
  </si>
  <si>
    <t>chg_OWC</t>
  </si>
  <si>
    <t>CapX</t>
  </si>
  <si>
    <t>capX</t>
  </si>
  <si>
    <t>FCFF</t>
  </si>
  <si>
    <t>FCFF check</t>
  </si>
  <si>
    <t>fcff2</t>
  </si>
  <si>
    <t>TB_at_sale</t>
  </si>
  <si>
    <t>ebitda</t>
  </si>
  <si>
    <t>Net Income (Tax reporting)</t>
  </si>
  <si>
    <t>Tax Depreciation</t>
  </si>
  <si>
    <t>ni__tax</t>
  </si>
  <si>
    <t>Pretax Losses(Gains)   (Tax reporting)</t>
  </si>
  <si>
    <t>ni_tax</t>
  </si>
  <si>
    <t>td</t>
  </si>
  <si>
    <t>gain_tax</t>
  </si>
  <si>
    <t>fcff3</t>
  </si>
  <si>
    <t>EBITDA (After-tax)</t>
  </si>
  <si>
    <t>Sales Proceeds (After-tax)</t>
  </si>
  <si>
    <t>Tax Shield</t>
  </si>
  <si>
    <t>ebitda_AT</t>
  </si>
  <si>
    <t>sp_AT</t>
  </si>
  <si>
    <t>tax_shield</t>
  </si>
  <si>
    <t>fcff4</t>
  </si>
  <si>
    <t>td.1</t>
  </si>
  <si>
    <r>
      <t>EBIT (Tax reporting) = EBIT</t>
    </r>
    <r>
      <rPr>
        <b/>
        <vertAlign val="subscript"/>
        <sz val="14"/>
        <color theme="1"/>
        <rFont val="Calibri (Body)"/>
      </rPr>
      <t>TAX</t>
    </r>
  </si>
  <si>
    <t>Pretax Sales Proceeds (SP)</t>
  </si>
  <si>
    <r>
      <t>EBIT</t>
    </r>
    <r>
      <rPr>
        <b/>
        <vertAlign val="subscript"/>
        <sz val="14"/>
        <color theme="1"/>
        <rFont val="Calibri (Body)"/>
      </rPr>
      <t>TAX</t>
    </r>
    <r>
      <rPr>
        <b/>
        <sz val="14"/>
        <color theme="1"/>
        <rFont val="Calibri"/>
        <family val="2"/>
        <scheme val="minor"/>
      </rPr>
      <t xml:space="preserve"> + SP</t>
    </r>
  </si>
  <si>
    <t>ebit_tax</t>
  </si>
  <si>
    <r>
      <t>(EBIT</t>
    </r>
    <r>
      <rPr>
        <b/>
        <vertAlign val="subscript"/>
        <sz val="14"/>
        <color theme="1"/>
        <rFont val="Calibri"/>
        <family val="2"/>
        <scheme val="minor"/>
      </rPr>
      <t>TAX</t>
    </r>
    <r>
      <rPr>
        <b/>
        <sz val="14"/>
        <color theme="1"/>
        <rFont val="Calibri"/>
        <family val="2"/>
        <scheme val="minor"/>
      </rPr>
      <t xml:space="preserve"> + SP)(1-T)</t>
    </r>
  </si>
  <si>
    <t>ebit_tax__sp</t>
  </si>
  <si>
    <t>ebit_tax__sp_AT</t>
  </si>
  <si>
    <t>Tax Basis Tax Shield @ Asset Sale</t>
  </si>
  <si>
    <t>TB_tax_shield_at_sale</t>
  </si>
  <si>
    <t>fcff5</t>
  </si>
  <si>
    <t>EBIT</t>
  </si>
  <si>
    <t>EBIT + SP</t>
  </si>
  <si>
    <t>(EBIT + SP)(1-T)</t>
  </si>
  <si>
    <t>ebit</t>
  </si>
  <si>
    <t>ebit__sp</t>
  </si>
  <si>
    <t>Increase in DTL, net w/o Asset Sale</t>
  </si>
  <si>
    <t>ebit__sp_AT</t>
  </si>
  <si>
    <t>chg_DTL_net_wo_sale</t>
  </si>
  <si>
    <t>fcff6</t>
  </si>
  <si>
    <r>
      <t>NOPAT (Tax reporting) =  (EBIT</t>
    </r>
    <r>
      <rPr>
        <b/>
        <vertAlign val="subscript"/>
        <sz val="14"/>
        <color theme="1"/>
        <rFont val="Calibri (Body)"/>
      </rPr>
      <t>TAX</t>
    </r>
    <r>
      <rPr>
        <b/>
        <sz val="14"/>
        <color theme="1"/>
        <rFont val="Calibri"/>
        <family val="2"/>
        <scheme val="minor"/>
      </rPr>
      <t xml:space="preserve"> )(1-T)</t>
    </r>
  </si>
  <si>
    <t>nopat_tax</t>
  </si>
  <si>
    <t>fcff7</t>
  </si>
  <si>
    <t>Book NOPAT = (EBIT)(1-T)</t>
  </si>
  <si>
    <t>nopat</t>
  </si>
  <si>
    <t>fcff8</t>
  </si>
  <si>
    <t>TD</t>
  </si>
  <si>
    <t>(A)</t>
  </si>
  <si>
    <r>
      <t>NOPAT</t>
    </r>
    <r>
      <rPr>
        <b/>
        <vertAlign val="subscript"/>
        <sz val="14"/>
        <color theme="1"/>
        <rFont val="Calibri (Body)"/>
      </rPr>
      <t>Tax</t>
    </r>
    <r>
      <rPr>
        <b/>
        <sz val="14"/>
        <color theme="1"/>
        <rFont val="Calibri"/>
        <family val="2"/>
        <scheme val="minor"/>
      </rPr>
      <t xml:space="preserve"> + Cash Flow from Asset Sale</t>
    </r>
  </si>
  <si>
    <t xml:space="preserve">       Tax Basis (TB)</t>
  </si>
  <si>
    <t>nopat_tax_w_sale_cf</t>
  </si>
  <si>
    <t xml:space="preserve">   +  OWC</t>
  </si>
  <si>
    <t>TB</t>
  </si>
  <si>
    <t>(B)</t>
  </si>
  <si>
    <t xml:space="preserve">       TB + OWC</t>
  </si>
  <si>
    <t>OWC</t>
  </si>
  <si>
    <t>C = - ΔB</t>
  </si>
  <si>
    <t xml:space="preserve"> - Δ(TB + OWC)</t>
  </si>
  <si>
    <t>TB_OWC</t>
  </si>
  <si>
    <t>chg_TB_OWC</t>
  </si>
  <si>
    <t xml:space="preserve">A + C </t>
  </si>
  <si>
    <t>FCFF = NOPATTax  - Δ(TB + OWC)</t>
  </si>
  <si>
    <t>The R code associated with this output awaits in the 'Valuation' chapter.</t>
  </si>
  <si>
    <t>asset_value_circ_2</t>
  </si>
  <si>
    <t xml:space="preserve"> = R code function name in the 'Valuation' chapter code</t>
  </si>
  <si>
    <t>Cost of Unlevered Equity (Ku)</t>
  </si>
  <si>
    <t>WACC</t>
  </si>
  <si>
    <t>Spread = Ku - WACC</t>
  </si>
  <si>
    <t>Asset Value</t>
  </si>
  <si>
    <t>Business Risk Adjustment</t>
  </si>
  <si>
    <t>(C)</t>
  </si>
  <si>
    <t>Business Risk Adjusted FCFF (A + B)</t>
  </si>
  <si>
    <t>CFd</t>
  </si>
  <si>
    <t>LTD</t>
  </si>
  <si>
    <t>Net Debt Balance</t>
  </si>
  <si>
    <t>cpltd</t>
  </si>
  <si>
    <t>np</t>
  </si>
  <si>
    <t>Interest Expense (Pretax)</t>
  </si>
  <si>
    <t>Less: Net New Debt</t>
  </si>
  <si>
    <t>N</t>
  </si>
  <si>
    <t>Debt Cash Flow (Pretax)</t>
  </si>
  <si>
    <t>CFd check</t>
  </si>
  <si>
    <t>chg_N</t>
  </si>
  <si>
    <t>CFd_1</t>
  </si>
  <si>
    <t>ECF1</t>
  </si>
  <si>
    <t>pic</t>
  </si>
  <si>
    <t>chg_pic</t>
  </si>
  <si>
    <t>MS</t>
  </si>
  <si>
    <t>Dividends</t>
  </si>
  <si>
    <t>Less: Net New Equity</t>
  </si>
  <si>
    <t>Plus: Increase in Marketable Securities</t>
  </si>
  <si>
    <t>div</t>
  </si>
  <si>
    <t>Less: Interest Income (After-tax)</t>
  </si>
  <si>
    <t>net_new_equity</t>
  </si>
  <si>
    <t>Equity Cash Flow</t>
  </si>
  <si>
    <t>chg_MS</t>
  </si>
  <si>
    <t>ECF check</t>
  </si>
  <si>
    <t>ECF2</t>
  </si>
  <si>
    <t>Less: Debt Cash Flow (After-tax)</t>
  </si>
  <si>
    <t>fcff</t>
  </si>
  <si>
    <t>CFd_AT</t>
  </si>
  <si>
    <t>ECF3</t>
  </si>
  <si>
    <t>Book Net Income (NI)</t>
  </si>
  <si>
    <t>NI - (II)(1-T)</t>
  </si>
  <si>
    <t>Equity Book Value (Ebv)</t>
  </si>
  <si>
    <t>ni_less_ii_AT</t>
  </si>
  <si>
    <t>Less: Marketable Securities (MS)</t>
  </si>
  <si>
    <t>Ebv</t>
  </si>
  <si>
    <t xml:space="preserve">      Ebv - MS</t>
  </si>
  <si>
    <t>Ebv_less_MS</t>
  </si>
  <si>
    <t>- Δ(Ebv - MS)</t>
  </si>
  <si>
    <t>chg_Ebv_less_MS</t>
  </si>
  <si>
    <t xml:space="preserve"> ECF  (A + B)</t>
  </si>
  <si>
    <t>ECF_3</t>
  </si>
  <si>
    <t xml:space="preserve"> ECF check</t>
  </si>
  <si>
    <t>equity_value_circ_2</t>
  </si>
  <si>
    <t>ECF</t>
  </si>
  <si>
    <t>Cost of Equity (Ke)</t>
  </si>
  <si>
    <t>Spread = Ku - Ke</t>
  </si>
  <si>
    <t>Equity Value</t>
  </si>
  <si>
    <t>A + B</t>
  </si>
  <si>
    <t>Business Risk Adjusted ECF</t>
  </si>
  <si>
    <t>CCF_1</t>
  </si>
  <si>
    <t>Capital Cash Flow</t>
  </si>
  <si>
    <t>CCF check</t>
  </si>
  <si>
    <t>CCF_2</t>
  </si>
  <si>
    <t>Interest Expense Tax Shield</t>
  </si>
  <si>
    <t>ie_tax_shield</t>
  </si>
  <si>
    <t>FCFF10</t>
  </si>
  <si>
    <t>NI</t>
  </si>
  <si>
    <t>Plus: After-tax Interest Expense</t>
  </si>
  <si>
    <t>Less: After-tax Interest Income</t>
  </si>
  <si>
    <t xml:space="preserve">(A) </t>
  </si>
  <si>
    <t xml:space="preserve">Unlevered Book Income </t>
  </si>
  <si>
    <t>Δ(Equity Book Value) = -(ΔEbv)</t>
  </si>
  <si>
    <t>Δ(Book Value of Debt) = -ΔN = -(ΔLTD + ΔCPLTD + ΔN/P)</t>
  </si>
  <si>
    <t>[Δ(Equity Book Value) + Δ(Book Value of Debt)]</t>
  </si>
  <si>
    <t>Increase in Marketable securities</t>
  </si>
  <si>
    <t xml:space="preserve">(B) </t>
  </si>
  <si>
    <t>Increase in Marketable securities - Δ(Ebv + N)</t>
  </si>
  <si>
    <t xml:space="preserve">A + B </t>
  </si>
  <si>
    <t>ni_unlvd</t>
  </si>
  <si>
    <t>check</t>
  </si>
  <si>
    <t>chg_Ebv</t>
  </si>
  <si>
    <t>chg_Ebv_N</t>
  </si>
  <si>
    <t>chg_Ebv_N_MS</t>
  </si>
  <si>
    <t>EVA_1</t>
  </si>
  <si>
    <t>wacc</t>
  </si>
  <si>
    <t>Less: Return of Capital (EVAD)</t>
  </si>
  <si>
    <t>Less: WACC $Return on Net EVA Book Investment</t>
  </si>
  <si>
    <t>Economic Value Addd (EVA)</t>
  </si>
  <si>
    <t>EVA_BV</t>
  </si>
  <si>
    <t>EVA check</t>
  </si>
  <si>
    <t>eva_inv</t>
  </si>
  <si>
    <t>EVAD</t>
  </si>
  <si>
    <t>return_on_inv</t>
  </si>
  <si>
    <t>EVA_2</t>
  </si>
  <si>
    <t>EVA Depreciation</t>
  </si>
  <si>
    <t>EVA Book Value</t>
  </si>
  <si>
    <t>Operating Working Capital (OWC) Balance</t>
  </si>
  <si>
    <t>Net EVA Book Investment</t>
  </si>
  <si>
    <r>
      <t>NOPAT (Tax reporting) = NOPAT</t>
    </r>
    <r>
      <rPr>
        <b/>
        <vertAlign val="subscript"/>
        <sz val="14"/>
        <color theme="1"/>
        <rFont val="Calibri (Body)"/>
      </rPr>
      <t>TAX</t>
    </r>
  </si>
  <si>
    <t>Cash Flow from Asset Sale</t>
  </si>
  <si>
    <r>
      <t>NOPAT</t>
    </r>
    <r>
      <rPr>
        <b/>
        <vertAlign val="subscript"/>
        <sz val="14"/>
        <color theme="1"/>
        <rFont val="Calibri (Body)"/>
      </rPr>
      <t>TAX</t>
    </r>
    <r>
      <rPr>
        <b/>
        <sz val="14"/>
        <color theme="1"/>
        <rFont val="Calibri"/>
        <family val="2"/>
        <scheme val="minor"/>
      </rPr>
      <t xml:space="preserve"> + Cash Flow from Asset Sale</t>
    </r>
  </si>
  <si>
    <t>Return on Net EVA Book Investment (ROIC)</t>
  </si>
  <si>
    <t>cf_asset_sale</t>
  </si>
  <si>
    <t>Spread = ROIC - WACC</t>
  </si>
  <si>
    <t>roic2</t>
  </si>
  <si>
    <t>(ROIC - WACC)(Net EVA Book Investment)</t>
  </si>
  <si>
    <t>Plus: Tax Depreciation</t>
  </si>
  <si>
    <t>ROIC_WACC</t>
  </si>
  <si>
    <t>Less: EVA Depreciation</t>
  </si>
  <si>
    <t>ROIC_WACC__lag_eva_inv</t>
  </si>
  <si>
    <t>FinCF</t>
  </si>
  <si>
    <t>Plus: Interest Expense (After-tax)</t>
  </si>
  <si>
    <t>Financial Cash Flow</t>
  </si>
  <si>
    <t>FinCF check</t>
  </si>
  <si>
    <t>EP1</t>
  </si>
  <si>
    <t>Less: Interest Income (After-tax) = - (II)(1-T)</t>
  </si>
  <si>
    <t>Plus: Increase in Marketable Securities (ΔMS)</t>
  </si>
  <si>
    <t>NI - (II)(1-T) + ΔMS</t>
  </si>
  <si>
    <t>ni_ii_AT_MS</t>
  </si>
  <si>
    <t>Ke</t>
  </si>
  <si>
    <r>
      <t>Cost of Equity Capital (Ke</t>
    </r>
    <r>
      <rPr>
        <b/>
        <vertAlign val="subscript"/>
        <sz val="14"/>
        <color theme="1"/>
        <rFont val="Calibri"/>
        <family val="2"/>
        <scheme val="minor"/>
      </rPr>
      <t>t</t>
    </r>
    <r>
      <rPr>
        <b/>
        <sz val="14"/>
        <color theme="1"/>
        <rFont val="Calibri"/>
        <family val="2"/>
        <scheme val="minor"/>
      </rPr>
      <t>)</t>
    </r>
  </si>
  <si>
    <r>
      <t>Less: Dollar Book Equity Charge = - (Ke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)(Ebv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>)</t>
    </r>
  </si>
  <si>
    <t>Charge_on_net_book_equity</t>
  </si>
  <si>
    <t xml:space="preserve">(A) + (B) </t>
  </si>
  <si>
    <r>
      <t>EP</t>
    </r>
    <r>
      <rPr>
        <b/>
        <vertAlign val="subscript"/>
        <sz val="14"/>
        <color theme="1"/>
        <rFont val="Calibri (Body)"/>
      </rPr>
      <t xml:space="preserve">t </t>
    </r>
    <r>
      <rPr>
        <b/>
        <sz val="14"/>
        <color theme="1"/>
        <rFont val="Calibri"/>
        <family val="2"/>
        <scheme val="minor"/>
      </rPr>
      <t>= NI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 xml:space="preserve"> - (II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)(1-T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 + ΔMS</t>
    </r>
    <r>
      <rPr>
        <b/>
        <vertAlign val="subscript"/>
        <sz val="14"/>
        <color theme="1"/>
        <rFont val="Calibri"/>
        <family val="2"/>
        <scheme val="minor"/>
      </rPr>
      <t>t-1</t>
    </r>
    <r>
      <rPr>
        <b/>
        <sz val="14"/>
        <color theme="1"/>
        <rFont val="Calibri"/>
        <family val="2"/>
        <scheme val="minor"/>
      </rPr>
      <t xml:space="preserve"> - (Ke</t>
    </r>
    <r>
      <rPr>
        <b/>
        <vertAlign val="subscript"/>
        <sz val="14"/>
        <color theme="1"/>
        <rFont val="Calibri (Body)"/>
      </rPr>
      <t>t</t>
    </r>
    <r>
      <rPr>
        <b/>
        <sz val="14"/>
        <color theme="1"/>
        <rFont val="Calibri"/>
        <family val="2"/>
        <scheme val="minor"/>
      </rPr>
      <t>)(Ebv</t>
    </r>
    <r>
      <rPr>
        <b/>
        <vertAlign val="subscript"/>
        <sz val="14"/>
        <color theme="1"/>
        <rFont val="Calibri (Body)"/>
      </rPr>
      <t>t-1</t>
    </r>
    <r>
      <rPr>
        <b/>
        <sz val="14"/>
        <color theme="1"/>
        <rFont val="Calibri"/>
        <family val="2"/>
        <scheme val="minor"/>
      </rPr>
      <t>)</t>
    </r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</si>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</sst>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 (Body)"/>
    </font>
    <font>
      <b/>
      <vertAlign val="subscript"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 (Body)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0" fillId="2" borderId="1" xfId="0" applyFill="1" applyBorder="1" applyAlignment="1">
      <alignment horizontal="center"/>
    </xf>
    <xf numFmtId="0" fontId="3" fillId="0" borderId="0" xfId="0" applyFont="1"/>
    <xf numFmtId="0" fontId="4" fillId="0" borderId="2" xfId="0" applyFont="1" applyBorder="1" applyAlignment="1">
      <alignment horizontal="right"/>
    </xf>
    <xf numFmtId="37" fontId="4" fillId="0" borderId="2" xfId="0" applyNumberFormat="1" applyFont="1" applyBorder="1"/>
    <xf numFmtId="0" fontId="4" fillId="0" borderId="0" xfId="0" applyFont="1"/>
    <xf numFmtId="37" fontId="4" fillId="0" borderId="0" xfId="0" applyNumberFormat="1" applyFont="1"/>
    <xf numFmtId="0" fontId="2" fillId="0" borderId="0" xfId="0" quotePrefix="1" applyFont="1" applyAlignment="1">
      <alignment horizontal="right"/>
    </xf>
    <xf numFmtId="37" fontId="0" fillId="0" borderId="0" xfId="0" applyNumberFormat="1"/>
    <xf numFmtId="0" fontId="2" fillId="0" borderId="0" xfId="0" applyFont="1" applyAlignment="1">
      <alignment horizontal="right"/>
    </xf>
    <xf numFmtId="0" fontId="4" fillId="0" borderId="2" xfId="0" applyFont="1" applyBorder="1"/>
    <xf numFmtId="0" fontId="4" fillId="0" borderId="3" xfId="0" applyFont="1" applyBorder="1"/>
    <xf numFmtId="37" fontId="4" fillId="0" borderId="3" xfId="0" applyNumberFormat="1" applyFont="1" applyBorder="1"/>
    <xf numFmtId="3" fontId="4" fillId="0" borderId="0" xfId="0" applyNumberFormat="1" applyFont="1"/>
    <xf numFmtId="3" fontId="4" fillId="0" borderId="2" xfId="0" applyNumberFormat="1" applyFont="1" applyBorder="1"/>
    <xf numFmtId="0" fontId="7" fillId="0" borderId="0" xfId="0" applyFont="1"/>
    <xf numFmtId="37" fontId="4" fillId="0" borderId="0" xfId="0" applyNumberFormat="1" applyFont="1" applyAlignment="1">
      <alignment horizontal="right"/>
    </xf>
    <xf numFmtId="37" fontId="4" fillId="0" borderId="0" xfId="0" quotePrefix="1" applyNumberFormat="1" applyFont="1"/>
    <xf numFmtId="37" fontId="8" fillId="0" borderId="0" xfId="0" applyNumberFormat="1" applyFont="1" applyAlignment="1">
      <alignment horizontal="right"/>
    </xf>
    <xf numFmtId="0" fontId="0" fillId="2" borderId="1" xfId="0" applyFill="1" applyBorder="1"/>
    <xf numFmtId="0" fontId="0" fillId="0" borderId="0" xfId="0" quotePrefix="1"/>
    <xf numFmtId="0" fontId="4" fillId="0" borderId="0" xfId="0" applyFont="1" applyAlignment="1">
      <alignment horizontal="right"/>
    </xf>
    <xf numFmtId="164" fontId="4" fillId="0" borderId="0" xfId="1" applyNumberFormat="1" applyFont="1" applyBorder="1"/>
    <xf numFmtId="0" fontId="0" fillId="0" borderId="3" xfId="0" applyBorder="1"/>
    <xf numFmtId="164" fontId="4" fillId="0" borderId="3" xfId="1" applyNumberFormat="1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37" fontId="4" fillId="0" borderId="4" xfId="0" applyNumberFormat="1" applyFont="1" applyBorder="1"/>
    <xf numFmtId="0" fontId="4" fillId="0" borderId="5" xfId="0" applyFont="1" applyBorder="1"/>
    <xf numFmtId="37" fontId="4" fillId="0" borderId="5" xfId="0" applyNumberFormat="1" applyFont="1" applyBorder="1"/>
    <xf numFmtId="0" fontId="0" fillId="0" borderId="2" xfId="0" applyBorder="1"/>
    <xf numFmtId="0" fontId="4" fillId="0" borderId="0" xfId="0" quotePrefix="1" applyFont="1"/>
    <xf numFmtId="0" fontId="9" fillId="0" borderId="0" xfId="0" applyFont="1"/>
    <xf numFmtId="164" fontId="4" fillId="0" borderId="0" xfId="1" applyNumberFormat="1" applyFont="1"/>
    <xf numFmtId="164" fontId="4" fillId="0" borderId="2" xfId="1" applyNumberFormat="1" applyFont="1" applyBorder="1"/>
    <xf numFmtId="164" fontId="0" fillId="0" borderId="0" xfId="0" applyNumberFormat="1"/>
    <xf numFmtId="37" fontId="4" fillId="0" borderId="2" xfId="0" applyNumberFormat="1" applyFont="1" applyBorder="1" applyAlignment="1">
      <alignment horizontal="right"/>
    </xf>
    <xf numFmtId="0" fontId="1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67</xdr:row>
      <xdr:rowOff>25400</xdr:rowOff>
    </xdr:from>
    <xdr:to>
      <xdr:col>8</xdr:col>
      <xdr:colOff>990600</xdr:colOff>
      <xdr:row>68</xdr:row>
      <xdr:rowOff>25400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346A9E2-C76E-154A-B06D-8A31E0C88F9A}"/>
            </a:ext>
          </a:extLst>
        </xdr:cNvPr>
        <xdr:cNvSpPr/>
      </xdr:nvSpPr>
      <xdr:spPr>
        <a:xfrm flipV="1">
          <a:off x="1676400" y="14452600"/>
          <a:ext cx="9867900" cy="2540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23</xdr:row>
      <xdr:rowOff>25400</xdr:rowOff>
    </xdr:from>
    <xdr:to>
      <xdr:col>9</xdr:col>
      <xdr:colOff>0</xdr:colOff>
      <xdr:row>23</xdr:row>
      <xdr:rowOff>241300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16E76FB-0A04-724C-A336-E43C1E49C75C}"/>
            </a:ext>
          </a:extLst>
        </xdr:cNvPr>
        <xdr:cNvSpPr/>
      </xdr:nvSpPr>
      <xdr:spPr>
        <a:xfrm flipV="1">
          <a:off x="1689100" y="5143500"/>
          <a:ext cx="98552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812800</xdr:colOff>
      <xdr:row>24</xdr:row>
      <xdr:rowOff>12699</xdr:rowOff>
    </xdr:from>
    <xdr:to>
      <xdr:col>9</xdr:col>
      <xdr:colOff>12700</xdr:colOff>
      <xdr:row>24</xdr:row>
      <xdr:rowOff>239888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1254501-A5FC-4E46-A14D-3C961192210A}"/>
            </a:ext>
          </a:extLst>
        </xdr:cNvPr>
        <xdr:cNvSpPr/>
      </xdr:nvSpPr>
      <xdr:spPr>
        <a:xfrm flipV="1">
          <a:off x="1651000" y="5384799"/>
          <a:ext cx="9906000" cy="227189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68</xdr:row>
      <xdr:rowOff>38100</xdr:rowOff>
    </xdr:from>
    <xdr:to>
      <xdr:col>9</xdr:col>
      <xdr:colOff>0</xdr:colOff>
      <xdr:row>69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DB4247B-8CB3-B042-9C8A-FCD9D2051DE0}"/>
            </a:ext>
          </a:extLst>
        </xdr:cNvPr>
        <xdr:cNvSpPr/>
      </xdr:nvSpPr>
      <xdr:spPr>
        <a:xfrm flipV="1">
          <a:off x="1689100" y="14719300"/>
          <a:ext cx="9855200" cy="2159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46</xdr:row>
      <xdr:rowOff>25400</xdr:rowOff>
    </xdr:from>
    <xdr:to>
      <xdr:col>9</xdr:col>
      <xdr:colOff>0</xdr:colOff>
      <xdr:row>46</xdr:row>
      <xdr:rowOff>241300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CD4F29D-9E7B-D04A-986D-5CC62A2E8B75}"/>
            </a:ext>
          </a:extLst>
        </xdr:cNvPr>
        <xdr:cNvSpPr/>
      </xdr:nvSpPr>
      <xdr:spPr>
        <a:xfrm flipV="1">
          <a:off x="1689100" y="9994900"/>
          <a:ext cx="98552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812800</xdr:colOff>
      <xdr:row>47</xdr:row>
      <xdr:rowOff>12700</xdr:rowOff>
    </xdr:from>
    <xdr:to>
      <xdr:col>9</xdr:col>
      <xdr:colOff>0</xdr:colOff>
      <xdr:row>48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6749FD5-57B8-5D4E-89EB-DC0DBC55467D}"/>
            </a:ext>
          </a:extLst>
        </xdr:cNvPr>
        <xdr:cNvSpPr/>
      </xdr:nvSpPr>
      <xdr:spPr>
        <a:xfrm flipV="1">
          <a:off x="1651000" y="10236200"/>
          <a:ext cx="9893300" cy="2667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165</xdr:row>
      <xdr:rowOff>25400</xdr:rowOff>
    </xdr:from>
    <xdr:to>
      <xdr:col>9</xdr:col>
      <xdr:colOff>0</xdr:colOff>
      <xdr:row>165</xdr:row>
      <xdr:rowOff>241300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63719E5-30B4-EF42-8114-A29B3D744BAA}"/>
            </a:ext>
          </a:extLst>
        </xdr:cNvPr>
        <xdr:cNvSpPr/>
      </xdr:nvSpPr>
      <xdr:spPr>
        <a:xfrm flipV="1">
          <a:off x="1689100" y="35623500"/>
          <a:ext cx="98552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812800</xdr:colOff>
      <xdr:row>166</xdr:row>
      <xdr:rowOff>12700</xdr:rowOff>
    </xdr:from>
    <xdr:to>
      <xdr:col>9</xdr:col>
      <xdr:colOff>25400</xdr:colOff>
      <xdr:row>166</xdr:row>
      <xdr:rowOff>228600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12728BF-D7CA-F44C-9FE2-57F0EA160CE9}"/>
            </a:ext>
          </a:extLst>
        </xdr:cNvPr>
        <xdr:cNvSpPr/>
      </xdr:nvSpPr>
      <xdr:spPr>
        <a:xfrm flipV="1">
          <a:off x="1651000" y="35864800"/>
          <a:ext cx="9918700" cy="2159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320</xdr:row>
      <xdr:rowOff>12700</xdr:rowOff>
    </xdr:from>
    <xdr:to>
      <xdr:col>9</xdr:col>
      <xdr:colOff>12700</xdr:colOff>
      <xdr:row>320</xdr:row>
      <xdr:rowOff>228600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5CA8420-1C2B-CE42-9211-26CCE205472B}"/>
            </a:ext>
          </a:extLst>
        </xdr:cNvPr>
        <xdr:cNvSpPr/>
      </xdr:nvSpPr>
      <xdr:spPr>
        <a:xfrm flipV="1">
          <a:off x="1701800" y="67627500"/>
          <a:ext cx="98552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321</xdr:row>
      <xdr:rowOff>12700</xdr:rowOff>
    </xdr:from>
    <xdr:to>
      <xdr:col>9</xdr:col>
      <xdr:colOff>25400</xdr:colOff>
      <xdr:row>322</xdr:row>
      <xdr:rowOff>25400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30F5EE0-F008-214B-94BC-A6DA5DE3FCAA}"/>
            </a:ext>
          </a:extLst>
        </xdr:cNvPr>
        <xdr:cNvSpPr/>
      </xdr:nvSpPr>
      <xdr:spPr>
        <a:xfrm flipV="1">
          <a:off x="1676400" y="67881500"/>
          <a:ext cx="9893300" cy="2667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25400</xdr:colOff>
      <xdr:row>335</xdr:row>
      <xdr:rowOff>12700</xdr:rowOff>
    </xdr:from>
    <xdr:to>
      <xdr:col>9</xdr:col>
      <xdr:colOff>12700</xdr:colOff>
      <xdr:row>335</xdr:row>
      <xdr:rowOff>228600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AB8ACD7-EAA0-4145-9C91-E46560AAAD56}"/>
            </a:ext>
          </a:extLst>
        </xdr:cNvPr>
        <xdr:cNvSpPr/>
      </xdr:nvSpPr>
      <xdr:spPr>
        <a:xfrm flipV="1">
          <a:off x="1701800" y="70548500"/>
          <a:ext cx="98552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812800</xdr:colOff>
      <xdr:row>142</xdr:row>
      <xdr:rowOff>38100</xdr:rowOff>
    </xdr:from>
    <xdr:to>
      <xdr:col>9</xdr:col>
      <xdr:colOff>12700</xdr:colOff>
      <xdr:row>143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BFE7768-750A-5845-AB54-D14509459E99}"/>
            </a:ext>
          </a:extLst>
        </xdr:cNvPr>
        <xdr:cNvSpPr/>
      </xdr:nvSpPr>
      <xdr:spPr>
        <a:xfrm flipV="1">
          <a:off x="1651000" y="30454600"/>
          <a:ext cx="99060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787400</xdr:colOff>
      <xdr:row>143</xdr:row>
      <xdr:rowOff>25400</xdr:rowOff>
    </xdr:from>
    <xdr:to>
      <xdr:col>9</xdr:col>
      <xdr:colOff>0</xdr:colOff>
      <xdr:row>143</xdr:row>
      <xdr:rowOff>241300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826CFDB-DCA1-F148-8C5C-2BDA6293365F}"/>
            </a:ext>
          </a:extLst>
        </xdr:cNvPr>
        <xdr:cNvSpPr/>
      </xdr:nvSpPr>
      <xdr:spPr>
        <a:xfrm flipV="1">
          <a:off x="1625600" y="30695900"/>
          <a:ext cx="9918700" cy="2159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336</xdr:row>
      <xdr:rowOff>12700</xdr:rowOff>
    </xdr:from>
    <xdr:to>
      <xdr:col>9</xdr:col>
      <xdr:colOff>25400</xdr:colOff>
      <xdr:row>337</xdr:row>
      <xdr:rowOff>25400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43AA6EF-563C-8148-BFE4-2695B1F34FB8}"/>
            </a:ext>
          </a:extLst>
        </xdr:cNvPr>
        <xdr:cNvSpPr/>
      </xdr:nvSpPr>
      <xdr:spPr>
        <a:xfrm flipV="1">
          <a:off x="1676400" y="70802500"/>
          <a:ext cx="9893300" cy="2667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382</xdr:row>
      <xdr:rowOff>25400</xdr:rowOff>
    </xdr:from>
    <xdr:to>
      <xdr:col>9</xdr:col>
      <xdr:colOff>0</xdr:colOff>
      <xdr:row>382</xdr:row>
      <xdr:rowOff>241300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EA1679D-70AF-F246-A344-76E1A3F47F50}"/>
            </a:ext>
          </a:extLst>
        </xdr:cNvPr>
        <xdr:cNvSpPr/>
      </xdr:nvSpPr>
      <xdr:spPr>
        <a:xfrm flipV="1">
          <a:off x="1689100" y="80568800"/>
          <a:ext cx="98552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812800</xdr:colOff>
      <xdr:row>383</xdr:row>
      <xdr:rowOff>25399</xdr:rowOff>
    </xdr:from>
    <xdr:to>
      <xdr:col>9</xdr:col>
      <xdr:colOff>0</xdr:colOff>
      <xdr:row>384</xdr:row>
      <xdr:rowOff>14110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334A053-BF41-194E-B537-5105C847F0C4}"/>
            </a:ext>
          </a:extLst>
        </xdr:cNvPr>
        <xdr:cNvSpPr/>
      </xdr:nvSpPr>
      <xdr:spPr>
        <a:xfrm flipV="1">
          <a:off x="1651000" y="80822799"/>
          <a:ext cx="9893300" cy="242711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415</xdr:row>
      <xdr:rowOff>12699</xdr:rowOff>
    </xdr:from>
    <xdr:to>
      <xdr:col>9</xdr:col>
      <xdr:colOff>0</xdr:colOff>
      <xdr:row>416</xdr:row>
      <xdr:rowOff>14110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84F1498F-AF51-AF48-ABD5-5A131B956038}"/>
            </a:ext>
          </a:extLst>
        </xdr:cNvPr>
        <xdr:cNvSpPr/>
      </xdr:nvSpPr>
      <xdr:spPr>
        <a:xfrm flipV="1">
          <a:off x="1676400" y="88188799"/>
          <a:ext cx="9867900" cy="255411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800100</xdr:colOff>
      <xdr:row>416</xdr:row>
      <xdr:rowOff>12700</xdr:rowOff>
    </xdr:from>
    <xdr:to>
      <xdr:col>9</xdr:col>
      <xdr:colOff>0</xdr:colOff>
      <xdr:row>417</xdr:row>
      <xdr:rowOff>14111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8D197B79-F3D8-464F-AA2E-34AA3012BAB8}"/>
            </a:ext>
          </a:extLst>
        </xdr:cNvPr>
        <xdr:cNvSpPr/>
      </xdr:nvSpPr>
      <xdr:spPr>
        <a:xfrm flipV="1">
          <a:off x="1638300" y="88442800"/>
          <a:ext cx="9906000" cy="255411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229</xdr:row>
      <xdr:rowOff>25400</xdr:rowOff>
    </xdr:from>
    <xdr:to>
      <xdr:col>9</xdr:col>
      <xdr:colOff>0</xdr:colOff>
      <xdr:row>229</xdr:row>
      <xdr:rowOff>241300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D46363CC-4D14-C647-B90B-63C3451ABC50}"/>
            </a:ext>
          </a:extLst>
        </xdr:cNvPr>
        <xdr:cNvSpPr/>
      </xdr:nvSpPr>
      <xdr:spPr>
        <a:xfrm flipV="1">
          <a:off x="1689100" y="49174400"/>
          <a:ext cx="98552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247</xdr:row>
      <xdr:rowOff>25400</xdr:rowOff>
    </xdr:from>
    <xdr:to>
      <xdr:col>9</xdr:col>
      <xdr:colOff>0</xdr:colOff>
      <xdr:row>247</xdr:row>
      <xdr:rowOff>241300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22C8D92-87E9-0E45-94CD-0A00DF407B33}"/>
            </a:ext>
          </a:extLst>
        </xdr:cNvPr>
        <xdr:cNvSpPr/>
      </xdr:nvSpPr>
      <xdr:spPr>
        <a:xfrm flipV="1">
          <a:off x="1676400" y="52781200"/>
          <a:ext cx="98679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262</xdr:row>
      <xdr:rowOff>25400</xdr:rowOff>
    </xdr:from>
    <xdr:to>
      <xdr:col>9</xdr:col>
      <xdr:colOff>0</xdr:colOff>
      <xdr:row>262</xdr:row>
      <xdr:rowOff>241300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E5A3340-0079-9F47-8810-A9069B065676}"/>
            </a:ext>
          </a:extLst>
        </xdr:cNvPr>
        <xdr:cNvSpPr/>
      </xdr:nvSpPr>
      <xdr:spPr>
        <a:xfrm flipV="1">
          <a:off x="1689100" y="55702200"/>
          <a:ext cx="98552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56</xdr:row>
      <xdr:rowOff>12700</xdr:rowOff>
    </xdr:from>
    <xdr:to>
      <xdr:col>2</xdr:col>
      <xdr:colOff>2311400</xdr:colOff>
      <xdr:row>59</xdr:row>
      <xdr:rowOff>190500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D55AF7E2-F15E-3749-A04A-E98BDE21CED4}"/>
            </a:ext>
          </a:extLst>
        </xdr:cNvPr>
        <xdr:cNvSpPr/>
      </xdr:nvSpPr>
      <xdr:spPr>
        <a:xfrm>
          <a:off x="1676400" y="11938000"/>
          <a:ext cx="2311400" cy="7874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tx1"/>
              </a:solidFill>
            </a:rPr>
            <a:t>   FCFF - Method 3</a:t>
          </a:r>
        </a:p>
        <a:p>
          <a:pPr algn="l"/>
          <a:r>
            <a:rPr lang="en-US" sz="1800" b="1">
              <a:solidFill>
                <a:schemeClr val="tx1"/>
              </a:solidFill>
            </a:rPr>
            <a:t>   EBITDA (After-tax)</a:t>
          </a:r>
        </a:p>
      </xdr:txBody>
    </xdr:sp>
    <xdr:clientData/>
  </xdr:twoCellAnchor>
  <xdr:twoCellAnchor>
    <xdr:from>
      <xdr:col>1</xdr:col>
      <xdr:colOff>787400</xdr:colOff>
      <xdr:row>7</xdr:row>
      <xdr:rowOff>127000</xdr:rowOff>
    </xdr:from>
    <xdr:to>
      <xdr:col>2</xdr:col>
      <xdr:colOff>2387600</xdr:colOff>
      <xdr:row>11</xdr:row>
      <xdr:rowOff>165100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32C4BFB2-341A-D947-8E28-F82B011332A3}"/>
            </a:ext>
          </a:extLst>
        </xdr:cNvPr>
        <xdr:cNvSpPr/>
      </xdr:nvSpPr>
      <xdr:spPr>
        <a:xfrm>
          <a:off x="1625600" y="1549400"/>
          <a:ext cx="2438400" cy="8763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tx1"/>
              </a:solidFill>
            </a:rPr>
            <a:t>   FCFF - Method 1</a:t>
          </a:r>
        </a:p>
        <a:p>
          <a:pPr algn="l"/>
          <a:r>
            <a:rPr lang="en-US" sz="1800" b="1">
              <a:solidFill>
                <a:schemeClr val="tx1"/>
              </a:solidFill>
            </a:rPr>
            <a:t>   Book</a:t>
          </a:r>
          <a:r>
            <a:rPr lang="en-US" sz="1800" b="1" baseline="0">
              <a:solidFill>
                <a:schemeClr val="tx1"/>
              </a:solidFill>
            </a:rPr>
            <a:t> Net Income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774700</xdr:colOff>
      <xdr:row>31</xdr:row>
      <xdr:rowOff>127000</xdr:rowOff>
    </xdr:from>
    <xdr:to>
      <xdr:col>2</xdr:col>
      <xdr:colOff>2374900</xdr:colOff>
      <xdr:row>35</xdr:row>
      <xdr:rowOff>165100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1D97EF03-E6CA-5E48-9666-1DA2CBC9E7F3}"/>
            </a:ext>
          </a:extLst>
        </xdr:cNvPr>
        <xdr:cNvSpPr/>
      </xdr:nvSpPr>
      <xdr:spPr>
        <a:xfrm>
          <a:off x="1612900" y="6654800"/>
          <a:ext cx="2438400" cy="8636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tx1"/>
              </a:solidFill>
            </a:rPr>
            <a:t>   FCFF - Method 2</a:t>
          </a:r>
        </a:p>
        <a:p>
          <a:pPr algn="l"/>
          <a:r>
            <a:rPr lang="en-US" sz="1800" b="1">
              <a:solidFill>
                <a:schemeClr val="tx1"/>
              </a:solidFill>
            </a:rPr>
            <a:t>   'Tax'</a:t>
          </a:r>
          <a:r>
            <a:rPr lang="en-US" sz="1800" b="1" baseline="0">
              <a:solidFill>
                <a:schemeClr val="tx1"/>
              </a:solidFill>
            </a:rPr>
            <a:t> Net Income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787400</xdr:colOff>
      <xdr:row>152</xdr:row>
      <xdr:rowOff>12700</xdr:rowOff>
    </xdr:from>
    <xdr:to>
      <xdr:col>2</xdr:col>
      <xdr:colOff>2387600</xdr:colOff>
      <xdr:row>155</xdr:row>
      <xdr:rowOff>177800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D973444D-E402-E947-B021-F8C3A3AB53CE}"/>
            </a:ext>
          </a:extLst>
        </xdr:cNvPr>
        <xdr:cNvSpPr/>
      </xdr:nvSpPr>
      <xdr:spPr>
        <a:xfrm>
          <a:off x="1625600" y="32562800"/>
          <a:ext cx="2438400" cy="8001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tx1"/>
              </a:solidFill>
            </a:rPr>
            <a:t>   FCFF - Method 7</a:t>
          </a:r>
        </a:p>
        <a:p>
          <a:pPr algn="l"/>
          <a:r>
            <a:rPr lang="en-US" sz="1800" b="1">
              <a:solidFill>
                <a:schemeClr val="tx1"/>
              </a:solidFill>
            </a:rPr>
            <a:t>   Book</a:t>
          </a:r>
          <a:r>
            <a:rPr lang="en-US" sz="1800" b="1" baseline="0">
              <a:solidFill>
                <a:schemeClr val="tx1"/>
              </a:solidFill>
            </a:rPr>
            <a:t> NOPAT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787400</xdr:colOff>
      <xdr:row>127</xdr:row>
      <xdr:rowOff>139700</xdr:rowOff>
    </xdr:from>
    <xdr:to>
      <xdr:col>2</xdr:col>
      <xdr:colOff>2387600</xdr:colOff>
      <xdr:row>131</xdr:row>
      <xdr:rowOff>139700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68204A2A-C6B4-B341-A82B-FC4FC4BD590D}"/>
            </a:ext>
          </a:extLst>
        </xdr:cNvPr>
        <xdr:cNvSpPr/>
      </xdr:nvSpPr>
      <xdr:spPr>
        <a:xfrm>
          <a:off x="1625600" y="27101800"/>
          <a:ext cx="2438400" cy="8763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tx1"/>
              </a:solidFill>
            </a:rPr>
            <a:t>   FCFF - Method 6</a:t>
          </a:r>
        </a:p>
        <a:p>
          <a:pPr algn="l"/>
          <a:r>
            <a:rPr lang="en-US" sz="1800" b="1">
              <a:solidFill>
                <a:schemeClr val="tx1"/>
              </a:solidFill>
            </a:rPr>
            <a:t>   'Tax'</a:t>
          </a:r>
          <a:r>
            <a:rPr lang="en-US" sz="1800" b="1" baseline="0">
              <a:solidFill>
                <a:schemeClr val="tx1"/>
              </a:solidFill>
            </a:rPr>
            <a:t> NOPAT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787400</xdr:colOff>
      <xdr:row>219</xdr:row>
      <xdr:rowOff>177800</xdr:rowOff>
    </xdr:from>
    <xdr:to>
      <xdr:col>2</xdr:col>
      <xdr:colOff>2387600</xdr:colOff>
      <xdr:row>223</xdr:row>
      <xdr:rowOff>215900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3ECA65AD-7DBA-F343-8AFC-1ECD5AB6A226}"/>
            </a:ext>
          </a:extLst>
        </xdr:cNvPr>
        <xdr:cNvSpPr/>
      </xdr:nvSpPr>
      <xdr:spPr>
        <a:xfrm>
          <a:off x="1625600" y="47040800"/>
          <a:ext cx="2438400" cy="9144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tx1"/>
              </a:solidFill>
            </a:rPr>
            <a:t>   Debt</a:t>
          </a:r>
          <a:r>
            <a:rPr lang="en-US" sz="1800" b="1" baseline="0">
              <a:solidFill>
                <a:schemeClr val="tx1"/>
              </a:solidFill>
            </a:rPr>
            <a:t> Cash Flow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762000</xdr:colOff>
      <xdr:row>237</xdr:row>
      <xdr:rowOff>114300</xdr:rowOff>
    </xdr:from>
    <xdr:to>
      <xdr:col>2</xdr:col>
      <xdr:colOff>2362200</xdr:colOff>
      <xdr:row>241</xdr:row>
      <xdr:rowOff>152400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68507D5F-BEFE-1F4A-B8C3-6F7480FAFCE5}"/>
            </a:ext>
          </a:extLst>
        </xdr:cNvPr>
        <xdr:cNvSpPr/>
      </xdr:nvSpPr>
      <xdr:spPr>
        <a:xfrm>
          <a:off x="1600200" y="50596800"/>
          <a:ext cx="2438400" cy="8636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tx1"/>
              </a:solidFill>
            </a:rPr>
            <a:t>   Equity Cash Flow</a:t>
          </a:r>
        </a:p>
        <a:p>
          <a:pPr algn="l"/>
          <a:r>
            <a:rPr lang="en-US" sz="1800" b="1">
              <a:solidFill>
                <a:schemeClr val="tx1"/>
              </a:solidFill>
            </a:rPr>
            <a:t>   ECF - Method</a:t>
          </a:r>
          <a:r>
            <a:rPr lang="en-US" sz="1800" b="1" baseline="0">
              <a:solidFill>
                <a:schemeClr val="tx1"/>
              </a:solidFill>
            </a:rPr>
            <a:t> 1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800100</xdr:colOff>
      <xdr:row>254</xdr:row>
      <xdr:rowOff>88900</xdr:rowOff>
    </xdr:from>
    <xdr:to>
      <xdr:col>2</xdr:col>
      <xdr:colOff>2400300</xdr:colOff>
      <xdr:row>258</xdr:row>
      <xdr:rowOff>127000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FA6FF5E-9389-A74C-A36F-91DA889679C4}"/>
            </a:ext>
          </a:extLst>
        </xdr:cNvPr>
        <xdr:cNvSpPr/>
      </xdr:nvSpPr>
      <xdr:spPr>
        <a:xfrm>
          <a:off x="1638300" y="53962300"/>
          <a:ext cx="2438400" cy="8763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tx1"/>
              </a:solidFill>
            </a:rPr>
            <a:t>   Equity Cash Flow</a:t>
          </a:r>
        </a:p>
        <a:p>
          <a:pPr algn="l"/>
          <a:r>
            <a:rPr lang="en-US" sz="1800" b="1">
              <a:solidFill>
                <a:schemeClr val="tx1"/>
              </a:solidFill>
            </a:rPr>
            <a:t>   ECF - Method</a:t>
          </a:r>
          <a:r>
            <a:rPr lang="en-US" sz="1800" b="1" baseline="0">
              <a:solidFill>
                <a:schemeClr val="tx1"/>
              </a:solidFill>
            </a:rPr>
            <a:t> 2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774700</xdr:colOff>
      <xdr:row>327</xdr:row>
      <xdr:rowOff>165100</xdr:rowOff>
    </xdr:from>
    <xdr:to>
      <xdr:col>2</xdr:col>
      <xdr:colOff>2374900</xdr:colOff>
      <xdr:row>331</xdr:row>
      <xdr:rowOff>203200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2829D96-1F43-654C-911E-AC22B4F6318A}"/>
            </a:ext>
          </a:extLst>
        </xdr:cNvPr>
        <xdr:cNvSpPr/>
      </xdr:nvSpPr>
      <xdr:spPr>
        <a:xfrm>
          <a:off x="1612900" y="68897500"/>
          <a:ext cx="2438400" cy="8763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tx1"/>
              </a:solidFill>
            </a:rPr>
            <a:t>   Capital Cash Flow</a:t>
          </a:r>
        </a:p>
        <a:p>
          <a:pPr algn="l"/>
          <a:r>
            <a:rPr lang="en-US" sz="1800" b="1">
              <a:solidFill>
                <a:schemeClr val="tx1"/>
              </a:solidFill>
            </a:rPr>
            <a:t>   CCF - Method</a:t>
          </a:r>
          <a:r>
            <a:rPr lang="en-US" sz="1800" b="1" baseline="0">
              <a:solidFill>
                <a:schemeClr val="tx1"/>
              </a:solidFill>
            </a:rPr>
            <a:t> 2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774700</xdr:colOff>
      <xdr:row>313</xdr:row>
      <xdr:rowOff>0</xdr:rowOff>
    </xdr:from>
    <xdr:to>
      <xdr:col>2</xdr:col>
      <xdr:colOff>2374900</xdr:colOff>
      <xdr:row>317</xdr:row>
      <xdr:rowOff>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5E12DDF-B989-A243-B6D3-7F147B71222F}"/>
            </a:ext>
          </a:extLst>
        </xdr:cNvPr>
        <xdr:cNvSpPr/>
      </xdr:nvSpPr>
      <xdr:spPr>
        <a:xfrm>
          <a:off x="1612900" y="66014600"/>
          <a:ext cx="2438400" cy="8763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tx1"/>
              </a:solidFill>
            </a:rPr>
            <a:t>   Capital Cash Flow</a:t>
          </a:r>
        </a:p>
        <a:p>
          <a:pPr algn="l"/>
          <a:r>
            <a:rPr lang="en-US" sz="1800" b="1">
              <a:solidFill>
                <a:schemeClr val="tx1"/>
              </a:solidFill>
            </a:rPr>
            <a:t>  CCF - Method</a:t>
          </a:r>
          <a:r>
            <a:rPr lang="en-US" sz="1800" b="1" baseline="0">
              <a:solidFill>
                <a:schemeClr val="tx1"/>
              </a:solidFill>
            </a:rPr>
            <a:t> 1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30956</xdr:colOff>
      <xdr:row>393</xdr:row>
      <xdr:rowOff>55562</xdr:rowOff>
    </xdr:from>
    <xdr:to>
      <xdr:col>2</xdr:col>
      <xdr:colOff>3155156</xdr:colOff>
      <xdr:row>396</xdr:row>
      <xdr:rowOff>167481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791AD572-1266-EB49-8C8A-A1D01E7C38D1}"/>
            </a:ext>
          </a:extLst>
        </xdr:cNvPr>
        <xdr:cNvSpPr/>
      </xdr:nvSpPr>
      <xdr:spPr>
        <a:xfrm>
          <a:off x="1707356" y="83050062"/>
          <a:ext cx="3124200" cy="861219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tx1"/>
              </a:solidFill>
            </a:rPr>
            <a:t>   Economic Value Added</a:t>
          </a:r>
        </a:p>
        <a:p>
          <a:pPr algn="l"/>
          <a:r>
            <a:rPr lang="en-US" sz="1800" b="1">
              <a:solidFill>
                <a:schemeClr val="tx1"/>
              </a:solidFill>
            </a:rPr>
            <a:t>   EVA - Method</a:t>
          </a:r>
          <a:r>
            <a:rPr lang="en-US" sz="1800" b="1" baseline="0">
              <a:solidFill>
                <a:schemeClr val="tx1"/>
              </a:solidFill>
            </a:rPr>
            <a:t> 2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749300</xdr:colOff>
      <xdr:row>372</xdr:row>
      <xdr:rowOff>127000</xdr:rowOff>
    </xdr:from>
    <xdr:to>
      <xdr:col>2</xdr:col>
      <xdr:colOff>3048000</xdr:colOff>
      <xdr:row>376</xdr:row>
      <xdr:rowOff>165100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7393B14F-C28B-0B4B-BCCB-3953052BF105}"/>
            </a:ext>
          </a:extLst>
        </xdr:cNvPr>
        <xdr:cNvSpPr/>
      </xdr:nvSpPr>
      <xdr:spPr>
        <a:xfrm>
          <a:off x="1587500" y="78460600"/>
          <a:ext cx="3136900" cy="8763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tx1"/>
              </a:solidFill>
            </a:rPr>
            <a:t>   Economic Value Added</a:t>
          </a:r>
        </a:p>
        <a:p>
          <a:pPr algn="l"/>
          <a:r>
            <a:rPr lang="en-US" sz="1800" b="1">
              <a:solidFill>
                <a:schemeClr val="tx1"/>
              </a:solidFill>
            </a:rPr>
            <a:t>   EVA - Method</a:t>
          </a:r>
          <a:r>
            <a:rPr lang="en-US" sz="1800" b="1" baseline="0">
              <a:solidFill>
                <a:schemeClr val="tx1"/>
              </a:solidFill>
            </a:rPr>
            <a:t> 1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812800</xdr:colOff>
      <xdr:row>248</xdr:row>
      <xdr:rowOff>25400</xdr:rowOff>
    </xdr:from>
    <xdr:to>
      <xdr:col>9</xdr:col>
      <xdr:colOff>0</xdr:colOff>
      <xdr:row>249</xdr:row>
      <xdr:rowOff>12700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DBF7F40A-45E3-6A4E-B023-9F3F49C18833}"/>
            </a:ext>
          </a:extLst>
        </xdr:cNvPr>
        <xdr:cNvSpPr/>
      </xdr:nvSpPr>
      <xdr:spPr>
        <a:xfrm flipV="1">
          <a:off x="1651000" y="53035200"/>
          <a:ext cx="9893300" cy="2413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263</xdr:row>
      <xdr:rowOff>25400</xdr:rowOff>
    </xdr:from>
    <xdr:to>
      <xdr:col>9</xdr:col>
      <xdr:colOff>0</xdr:colOff>
      <xdr:row>264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90C92923-A38A-CD42-8FF7-F171122B44B0}"/>
            </a:ext>
          </a:extLst>
        </xdr:cNvPr>
        <xdr:cNvSpPr/>
      </xdr:nvSpPr>
      <xdr:spPr>
        <a:xfrm flipV="1">
          <a:off x="1689100" y="55956200"/>
          <a:ext cx="9855200" cy="2286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201</xdr:row>
      <xdr:rowOff>0</xdr:rowOff>
    </xdr:from>
    <xdr:to>
      <xdr:col>2</xdr:col>
      <xdr:colOff>3200400</xdr:colOff>
      <xdr:row>205</xdr:row>
      <xdr:rowOff>38100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EF5C115B-B401-A64A-BDE5-370F65C0A469}"/>
            </a:ext>
          </a:extLst>
        </xdr:cNvPr>
        <xdr:cNvSpPr/>
      </xdr:nvSpPr>
      <xdr:spPr>
        <a:xfrm>
          <a:off x="1676400" y="42811700"/>
          <a:ext cx="3200400" cy="8509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tx1"/>
              </a:solidFill>
            </a:rPr>
            <a:t>   FCFF - Method 9 </a:t>
          </a:r>
        </a:p>
        <a:p>
          <a:pPr algn="l"/>
          <a:r>
            <a:rPr lang="en-US" sz="1800" b="1">
              <a:solidFill>
                <a:schemeClr val="tx1"/>
              </a:solidFill>
            </a:rPr>
            <a:t> 'Business Risk' Adjusted FCFF</a:t>
          </a:r>
        </a:p>
      </xdr:txBody>
    </xdr:sp>
    <xdr:clientData/>
  </xdr:twoCellAnchor>
  <xdr:twoCellAnchor>
    <xdr:from>
      <xdr:col>2</xdr:col>
      <xdr:colOff>13351</xdr:colOff>
      <xdr:row>213</xdr:row>
      <xdr:rowOff>12698</xdr:rowOff>
    </xdr:from>
    <xdr:to>
      <xdr:col>9</xdr:col>
      <xdr:colOff>25400</xdr:colOff>
      <xdr:row>214</xdr:row>
      <xdr:rowOff>12699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103A1DBD-0C1E-AD43-8BE9-0AB12409EC97}"/>
            </a:ext>
          </a:extLst>
        </xdr:cNvPr>
        <xdr:cNvSpPr/>
      </xdr:nvSpPr>
      <xdr:spPr>
        <a:xfrm flipV="1">
          <a:off x="1689751" y="45618398"/>
          <a:ext cx="9879949" cy="241301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292</xdr:row>
      <xdr:rowOff>136071</xdr:rowOff>
    </xdr:from>
    <xdr:to>
      <xdr:col>2</xdr:col>
      <xdr:colOff>3200400</xdr:colOff>
      <xdr:row>296</xdr:row>
      <xdr:rowOff>174171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3C69C5BE-BDC4-C844-844A-B878C0239D3B}"/>
            </a:ext>
          </a:extLst>
        </xdr:cNvPr>
        <xdr:cNvSpPr/>
      </xdr:nvSpPr>
      <xdr:spPr>
        <a:xfrm>
          <a:off x="1676400" y="61832671"/>
          <a:ext cx="3200400" cy="8509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tx1"/>
              </a:solidFill>
            </a:rPr>
            <a:t>  ECF - Method 4  </a:t>
          </a:r>
        </a:p>
        <a:p>
          <a:pPr algn="l"/>
          <a:r>
            <a:rPr lang="en-US" sz="1800" b="1">
              <a:solidFill>
                <a:schemeClr val="tx1"/>
              </a:solidFill>
            </a:rPr>
            <a:t> 'Business Risk' Adjusted ECF</a:t>
          </a:r>
        </a:p>
      </xdr:txBody>
    </xdr:sp>
    <xdr:clientData/>
  </xdr:twoCellAnchor>
  <xdr:twoCellAnchor>
    <xdr:from>
      <xdr:col>2</xdr:col>
      <xdr:colOff>14111</xdr:colOff>
      <xdr:row>305</xdr:row>
      <xdr:rowOff>25398</xdr:rowOff>
    </xdr:from>
    <xdr:to>
      <xdr:col>9</xdr:col>
      <xdr:colOff>11289</xdr:colOff>
      <xdr:row>305</xdr:row>
      <xdr:rowOff>253999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6D852235-ECCF-8947-8ADC-7D3DCF9A5ECF}"/>
            </a:ext>
          </a:extLst>
        </xdr:cNvPr>
        <xdr:cNvSpPr/>
      </xdr:nvSpPr>
      <xdr:spPr>
        <a:xfrm flipV="1">
          <a:off x="1690511" y="64719198"/>
          <a:ext cx="9865078" cy="228601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230</xdr:row>
      <xdr:rowOff>25400</xdr:rowOff>
    </xdr:from>
    <xdr:to>
      <xdr:col>9</xdr:col>
      <xdr:colOff>25400</xdr:colOff>
      <xdr:row>231</xdr:row>
      <xdr:rowOff>12700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EFC182C-25E4-B14E-8B53-CC3A19148690}"/>
            </a:ext>
          </a:extLst>
        </xdr:cNvPr>
        <xdr:cNvSpPr/>
      </xdr:nvSpPr>
      <xdr:spPr>
        <a:xfrm flipV="1">
          <a:off x="1676400" y="49428400"/>
          <a:ext cx="9893300" cy="2413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787400</xdr:colOff>
      <xdr:row>269</xdr:row>
      <xdr:rowOff>203199</xdr:rowOff>
    </xdr:from>
    <xdr:to>
      <xdr:col>2</xdr:col>
      <xdr:colOff>3160032</xdr:colOff>
      <xdr:row>274</xdr:row>
      <xdr:rowOff>43088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12E0E206-0BF2-AF4E-B1ED-9310F093D8A4}"/>
            </a:ext>
          </a:extLst>
        </xdr:cNvPr>
        <xdr:cNvSpPr/>
      </xdr:nvSpPr>
      <xdr:spPr>
        <a:xfrm>
          <a:off x="1625600" y="56997599"/>
          <a:ext cx="3210832" cy="881289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tx1"/>
              </a:solidFill>
            </a:rPr>
            <a:t>  ECF - Method 3  </a:t>
          </a:r>
        </a:p>
        <a:p>
          <a:pPr algn="l"/>
          <a:r>
            <a:rPr lang="en-US" sz="1800" b="1">
              <a:solidFill>
                <a:schemeClr val="tx1"/>
              </a:solidFill>
            </a:rPr>
            <a:t>  ECF =</a:t>
          </a:r>
          <a:r>
            <a:rPr lang="en-US" sz="1800" b="1" baseline="0">
              <a:solidFill>
                <a:schemeClr val="tx1"/>
              </a:solidFill>
            </a:rPr>
            <a:t> </a:t>
          </a:r>
          <a:r>
            <a:rPr lang="en-US" sz="1800" b="1" i="1" baseline="0">
              <a:solidFill>
                <a:schemeClr val="tx1"/>
              </a:solidFill>
            </a:rPr>
            <a:t>f</a:t>
          </a:r>
          <a:r>
            <a:rPr lang="en-US" sz="1800" b="1" baseline="0">
              <a:solidFill>
                <a:schemeClr val="tx1"/>
              </a:solidFill>
            </a:rPr>
            <a:t>(Net Income)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19504</xdr:colOff>
      <xdr:row>286</xdr:row>
      <xdr:rowOff>25400</xdr:rowOff>
    </xdr:from>
    <xdr:to>
      <xdr:col>8</xdr:col>
      <xdr:colOff>977900</xdr:colOff>
      <xdr:row>286</xdr:row>
      <xdr:rowOff>241300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9DED6F7F-4645-6C45-8110-B8BDCC62E661}"/>
            </a:ext>
          </a:extLst>
        </xdr:cNvPr>
        <xdr:cNvSpPr/>
      </xdr:nvSpPr>
      <xdr:spPr>
        <a:xfrm flipV="1">
          <a:off x="1695904" y="60655200"/>
          <a:ext cx="9848396" cy="2159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34472</xdr:colOff>
      <xdr:row>285</xdr:row>
      <xdr:rowOff>25400</xdr:rowOff>
    </xdr:from>
    <xdr:to>
      <xdr:col>8</xdr:col>
      <xdr:colOff>952500</xdr:colOff>
      <xdr:row>285</xdr:row>
      <xdr:rowOff>228600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402AB637-2562-CB4D-8497-496E5E720338}"/>
            </a:ext>
          </a:extLst>
        </xdr:cNvPr>
        <xdr:cNvSpPr/>
      </xdr:nvSpPr>
      <xdr:spPr>
        <a:xfrm flipV="1">
          <a:off x="1710872" y="60401200"/>
          <a:ext cx="9833428" cy="2032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92</xdr:row>
      <xdr:rowOff>25400</xdr:rowOff>
    </xdr:from>
    <xdr:to>
      <xdr:col>9</xdr:col>
      <xdr:colOff>0</xdr:colOff>
      <xdr:row>92</xdr:row>
      <xdr:rowOff>241300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A00FAC0-FCEE-4544-9914-6135F43C4876}"/>
            </a:ext>
          </a:extLst>
        </xdr:cNvPr>
        <xdr:cNvSpPr/>
      </xdr:nvSpPr>
      <xdr:spPr>
        <a:xfrm flipV="1">
          <a:off x="1689100" y="19634200"/>
          <a:ext cx="98552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812800</xdr:colOff>
      <xdr:row>93</xdr:row>
      <xdr:rowOff>12700</xdr:rowOff>
    </xdr:from>
    <xdr:to>
      <xdr:col>9</xdr:col>
      <xdr:colOff>0</xdr:colOff>
      <xdr:row>94</xdr:row>
      <xdr:rowOff>25400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31EFA626-A58D-8A43-A7FE-CFEE8BCE9690}"/>
            </a:ext>
          </a:extLst>
        </xdr:cNvPr>
        <xdr:cNvSpPr/>
      </xdr:nvSpPr>
      <xdr:spPr>
        <a:xfrm flipV="1">
          <a:off x="1651000" y="19875500"/>
          <a:ext cx="9893300" cy="2667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774700</xdr:colOff>
      <xdr:row>76</xdr:row>
      <xdr:rowOff>127000</xdr:rowOff>
    </xdr:from>
    <xdr:to>
      <xdr:col>2</xdr:col>
      <xdr:colOff>2374900</xdr:colOff>
      <xdr:row>80</xdr:row>
      <xdr:rowOff>165100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92547C44-463E-FD46-B434-29F810169D6D}"/>
            </a:ext>
          </a:extLst>
        </xdr:cNvPr>
        <xdr:cNvSpPr/>
      </xdr:nvSpPr>
      <xdr:spPr>
        <a:xfrm>
          <a:off x="1612900" y="16078200"/>
          <a:ext cx="2438400" cy="8763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tx1"/>
              </a:solidFill>
            </a:rPr>
            <a:t>   FCFF -</a:t>
          </a:r>
          <a:r>
            <a:rPr lang="en-US" sz="1800" b="1" baseline="0">
              <a:solidFill>
                <a:schemeClr val="tx1"/>
              </a:solidFill>
            </a:rPr>
            <a:t> </a:t>
          </a:r>
          <a:r>
            <a:rPr lang="en-US" sz="1800" b="1">
              <a:solidFill>
                <a:schemeClr val="tx1"/>
              </a:solidFill>
            </a:rPr>
            <a:t>Method 4 </a:t>
          </a:r>
        </a:p>
        <a:p>
          <a:pPr algn="l"/>
          <a:r>
            <a:rPr lang="en-US" sz="1800" b="1">
              <a:solidFill>
                <a:schemeClr val="tx1"/>
              </a:solidFill>
            </a:rPr>
            <a:t>   'EBIT</a:t>
          </a:r>
          <a:r>
            <a:rPr lang="en-US" sz="1800" b="1" baseline="0">
              <a:solidFill>
                <a:schemeClr val="tx1"/>
              </a:solidFill>
            </a:rPr>
            <a:t> </a:t>
          </a:r>
          <a:r>
            <a:rPr lang="en-US" sz="1800" b="1">
              <a:solidFill>
                <a:schemeClr val="tx1"/>
              </a:solidFill>
            </a:rPr>
            <a:t>Tax'</a:t>
          </a:r>
        </a:p>
      </xdr:txBody>
    </xdr:sp>
    <xdr:clientData/>
  </xdr:twoCellAnchor>
  <xdr:twoCellAnchor>
    <xdr:from>
      <xdr:col>2</xdr:col>
      <xdr:colOff>12700</xdr:colOff>
      <xdr:row>118</xdr:row>
      <xdr:rowOff>25400</xdr:rowOff>
    </xdr:from>
    <xdr:to>
      <xdr:col>9</xdr:col>
      <xdr:colOff>0</xdr:colOff>
      <xdr:row>118</xdr:row>
      <xdr:rowOff>241300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3452EE9D-87A7-C443-A606-C9921E3A6569}"/>
            </a:ext>
          </a:extLst>
        </xdr:cNvPr>
        <xdr:cNvSpPr/>
      </xdr:nvSpPr>
      <xdr:spPr>
        <a:xfrm flipV="1">
          <a:off x="1689100" y="25057100"/>
          <a:ext cx="98552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812800</xdr:colOff>
      <xdr:row>119</xdr:row>
      <xdr:rowOff>12700</xdr:rowOff>
    </xdr:from>
    <xdr:to>
      <xdr:col>9</xdr:col>
      <xdr:colOff>0</xdr:colOff>
      <xdr:row>120</xdr:row>
      <xdr:rowOff>25400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DD7B206-9913-5A43-88F5-8B53F88CFE99}"/>
            </a:ext>
          </a:extLst>
        </xdr:cNvPr>
        <xdr:cNvSpPr/>
      </xdr:nvSpPr>
      <xdr:spPr>
        <a:xfrm flipV="1">
          <a:off x="1651000" y="25298400"/>
          <a:ext cx="9893300" cy="2667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774700</xdr:colOff>
      <xdr:row>101</xdr:row>
      <xdr:rowOff>127000</xdr:rowOff>
    </xdr:from>
    <xdr:to>
      <xdr:col>2</xdr:col>
      <xdr:colOff>2641600</xdr:colOff>
      <xdr:row>105</xdr:row>
      <xdr:rowOff>165100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4FEE2E7E-EE15-BC49-A217-4CFF787913A1}"/>
            </a:ext>
          </a:extLst>
        </xdr:cNvPr>
        <xdr:cNvSpPr/>
      </xdr:nvSpPr>
      <xdr:spPr>
        <a:xfrm>
          <a:off x="1612900" y="21259800"/>
          <a:ext cx="2705100" cy="8763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tx1"/>
              </a:solidFill>
            </a:rPr>
            <a:t>   FCFF - Method 5 </a:t>
          </a:r>
        </a:p>
        <a:p>
          <a:pPr algn="l"/>
          <a:r>
            <a:rPr lang="en-US" sz="1800" b="1">
              <a:solidFill>
                <a:schemeClr val="tx1"/>
              </a:solidFill>
            </a:rPr>
            <a:t>   Book</a:t>
          </a:r>
          <a:r>
            <a:rPr lang="en-US" sz="1800" b="1" baseline="0">
              <a:solidFill>
                <a:schemeClr val="tx1"/>
              </a:solidFill>
            </a:rPr>
            <a:t> Operating Income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812800</xdr:colOff>
      <xdr:row>176</xdr:row>
      <xdr:rowOff>177800</xdr:rowOff>
    </xdr:from>
    <xdr:to>
      <xdr:col>2</xdr:col>
      <xdr:colOff>2946400</xdr:colOff>
      <xdr:row>181</xdr:row>
      <xdr:rowOff>12700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F1B848BE-A12E-554E-AEE7-36079B90EDF5}"/>
            </a:ext>
          </a:extLst>
        </xdr:cNvPr>
        <xdr:cNvSpPr/>
      </xdr:nvSpPr>
      <xdr:spPr>
        <a:xfrm>
          <a:off x="1651000" y="37909500"/>
          <a:ext cx="2971800" cy="8763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tx1"/>
              </a:solidFill>
            </a:rPr>
            <a:t>   FCFF -</a:t>
          </a:r>
          <a:r>
            <a:rPr lang="en-US" sz="1800" b="1" baseline="0">
              <a:solidFill>
                <a:schemeClr val="tx1"/>
              </a:solidFill>
            </a:rPr>
            <a:t> </a:t>
          </a:r>
          <a:r>
            <a:rPr lang="en-US" sz="1800" b="1">
              <a:solidFill>
                <a:schemeClr val="tx1"/>
              </a:solidFill>
            </a:rPr>
            <a:t>Method 8 </a:t>
          </a:r>
        </a:p>
        <a:p>
          <a:pPr algn="l"/>
          <a:r>
            <a:rPr lang="en-US" sz="1800" b="1">
              <a:solidFill>
                <a:schemeClr val="tx1"/>
              </a:solidFill>
            </a:rPr>
            <a:t>   NOPAT</a:t>
          </a:r>
          <a:r>
            <a:rPr lang="en-US" sz="1800" b="1" baseline="-25000">
              <a:solidFill>
                <a:schemeClr val="tx1"/>
              </a:solidFill>
            </a:rPr>
            <a:t>TAX</a:t>
          </a:r>
          <a:r>
            <a:rPr lang="en-US" sz="1800" b="1">
              <a:solidFill>
                <a:schemeClr val="tx1"/>
              </a:solidFill>
            </a:rPr>
            <a:t> = </a:t>
          </a:r>
          <a:r>
            <a:rPr lang="en-US" sz="1800" b="1" i="1">
              <a:solidFill>
                <a:schemeClr val="tx1"/>
              </a:solidFill>
            </a:rPr>
            <a:t>f</a:t>
          </a:r>
          <a:r>
            <a:rPr lang="en-US" sz="1800" b="1">
              <a:solidFill>
                <a:schemeClr val="tx1"/>
              </a:solidFill>
            </a:rPr>
            <a:t>(</a:t>
          </a:r>
          <a:r>
            <a:rPr lang="en-US" sz="1800" b="1" baseline="0">
              <a:solidFill>
                <a:schemeClr val="tx1"/>
              </a:solidFill>
            </a:rPr>
            <a:t> Δ[Tax Basis] )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812800</xdr:colOff>
      <xdr:row>193</xdr:row>
      <xdr:rowOff>12700</xdr:rowOff>
    </xdr:from>
    <xdr:to>
      <xdr:col>9</xdr:col>
      <xdr:colOff>0</xdr:colOff>
      <xdr:row>194</xdr:row>
      <xdr:rowOff>25400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C11B3DE-9298-7A42-A53D-51BAF0672A6A}"/>
            </a:ext>
          </a:extLst>
        </xdr:cNvPr>
        <xdr:cNvSpPr/>
      </xdr:nvSpPr>
      <xdr:spPr>
        <a:xfrm flipV="1">
          <a:off x="1651000" y="41567100"/>
          <a:ext cx="9893300" cy="2540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192</xdr:row>
      <xdr:rowOff>25400</xdr:rowOff>
    </xdr:from>
    <xdr:to>
      <xdr:col>9</xdr:col>
      <xdr:colOff>12700</xdr:colOff>
      <xdr:row>193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C889DEF2-4A7F-F048-884B-7B21DD09070C}"/>
            </a:ext>
          </a:extLst>
        </xdr:cNvPr>
        <xdr:cNvSpPr/>
      </xdr:nvSpPr>
      <xdr:spPr>
        <a:xfrm flipV="1">
          <a:off x="1676400" y="41338500"/>
          <a:ext cx="98806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800100</xdr:colOff>
      <xdr:row>207</xdr:row>
      <xdr:rowOff>152400</xdr:rowOff>
    </xdr:from>
    <xdr:to>
      <xdr:col>16</xdr:col>
      <xdr:colOff>774700</xdr:colOff>
      <xdr:row>217</xdr:row>
      <xdr:rowOff>141112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6F7433D1-4E2A-4348-AE84-E26B7666D60C}"/>
            </a:ext>
          </a:extLst>
        </xdr:cNvPr>
        <xdr:cNvSpPr/>
      </xdr:nvSpPr>
      <xdr:spPr>
        <a:xfrm>
          <a:off x="13182600" y="44284900"/>
          <a:ext cx="5943600" cy="23128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Circular Calculation w/ Asset Value</a:t>
          </a:r>
        </a:p>
        <a:p>
          <a:pPr algn="ctr"/>
          <a:endParaRPr lang="en-US" sz="2400"/>
        </a:p>
        <a:p>
          <a:pPr algn="ctr"/>
          <a:r>
            <a:rPr lang="en-US" sz="2400"/>
            <a:t>See 'Valuation' Chapter of Text for R Code</a:t>
          </a:r>
        </a:p>
        <a:p>
          <a:pPr algn="ctr"/>
          <a:r>
            <a:rPr lang="en-US" sz="2400"/>
            <a:t>R function - 'asset_value_circ_2'</a:t>
          </a:r>
        </a:p>
      </xdr:txBody>
    </xdr:sp>
    <xdr:clientData/>
  </xdr:twoCellAnchor>
  <xdr:twoCellAnchor>
    <xdr:from>
      <xdr:col>11</xdr:col>
      <xdr:colOff>38100</xdr:colOff>
      <xdr:row>299</xdr:row>
      <xdr:rowOff>126999</xdr:rowOff>
    </xdr:from>
    <xdr:to>
      <xdr:col>17</xdr:col>
      <xdr:colOff>12700</xdr:colOff>
      <xdr:row>308</xdr:row>
      <xdr:rowOff>84666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3F8CF21C-9D18-D340-9EE4-E82601925BFF}"/>
            </a:ext>
          </a:extLst>
        </xdr:cNvPr>
        <xdr:cNvSpPr/>
      </xdr:nvSpPr>
      <xdr:spPr>
        <a:xfrm>
          <a:off x="13258800" y="63347599"/>
          <a:ext cx="5943600" cy="21039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Circular Calculation w/ Equity Value</a:t>
          </a:r>
        </a:p>
        <a:p>
          <a:pPr algn="ctr"/>
          <a:endParaRPr lang="en-US" sz="2400"/>
        </a:p>
        <a:p>
          <a:pPr algn="ctr"/>
          <a:r>
            <a:rPr lang="en-US" sz="2400"/>
            <a:t>See 'Valuation' Chapter of Text for R Code</a:t>
          </a:r>
        </a:p>
        <a:p>
          <a:pPr algn="ctr"/>
          <a:endParaRPr lang="en-US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/>
            <a:t>R function - 'equity_value_circ_2'</a:t>
          </a:r>
        </a:p>
        <a:p>
          <a:pPr algn="ctr"/>
          <a:endParaRPr lang="en-US" sz="2400"/>
        </a:p>
      </xdr:txBody>
    </xdr:sp>
    <xdr:clientData/>
  </xdr:twoCellAnchor>
  <xdr:twoCellAnchor>
    <xdr:from>
      <xdr:col>2</xdr:col>
      <xdr:colOff>4884</xdr:colOff>
      <xdr:row>361</xdr:row>
      <xdr:rowOff>25398</xdr:rowOff>
    </xdr:from>
    <xdr:to>
      <xdr:col>8</xdr:col>
      <xdr:colOff>977900</xdr:colOff>
      <xdr:row>361</xdr:row>
      <xdr:rowOff>241299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329112AE-50A2-C849-8D46-75000A6C8274}"/>
            </a:ext>
          </a:extLst>
        </xdr:cNvPr>
        <xdr:cNvSpPr/>
      </xdr:nvSpPr>
      <xdr:spPr>
        <a:xfrm flipV="1">
          <a:off x="1681284" y="76022198"/>
          <a:ext cx="9863016" cy="215901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12700</xdr:colOff>
      <xdr:row>343</xdr:row>
      <xdr:rowOff>165100</xdr:rowOff>
    </xdr:from>
    <xdr:to>
      <xdr:col>2</xdr:col>
      <xdr:colOff>3213100</xdr:colOff>
      <xdr:row>348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E4B72248-8DF0-8040-ABAF-864EC09E1A7B}"/>
            </a:ext>
          </a:extLst>
        </xdr:cNvPr>
        <xdr:cNvSpPr/>
      </xdr:nvSpPr>
      <xdr:spPr>
        <a:xfrm>
          <a:off x="1689100" y="72021700"/>
          <a:ext cx="3200400" cy="8763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tx1"/>
              </a:solidFill>
            </a:rPr>
            <a:t>  FCFF</a:t>
          </a:r>
          <a:r>
            <a:rPr lang="en-US" sz="1800" b="1" baseline="0">
              <a:solidFill>
                <a:schemeClr val="tx1"/>
              </a:solidFill>
            </a:rPr>
            <a:t> - Method 10</a:t>
          </a:r>
        </a:p>
        <a:p>
          <a:pPr algn="l"/>
          <a:r>
            <a:rPr lang="en-US" sz="1800" b="1" baseline="0">
              <a:solidFill>
                <a:schemeClr val="tx1"/>
              </a:solidFill>
            </a:rPr>
            <a:t>  Unlevered NI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812800</xdr:colOff>
      <xdr:row>362</xdr:row>
      <xdr:rowOff>25400</xdr:rowOff>
    </xdr:from>
    <xdr:to>
      <xdr:col>8</xdr:col>
      <xdr:colOff>977900</xdr:colOff>
      <xdr:row>363</xdr:row>
      <xdr:rowOff>25400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6CDC9055-39A1-C943-B0C0-0590BE6DEFF2}"/>
            </a:ext>
          </a:extLst>
        </xdr:cNvPr>
        <xdr:cNvSpPr/>
      </xdr:nvSpPr>
      <xdr:spPr>
        <a:xfrm flipV="1">
          <a:off x="1651000" y="76276200"/>
          <a:ext cx="9893300" cy="2540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436</xdr:row>
      <xdr:rowOff>25400</xdr:rowOff>
    </xdr:from>
    <xdr:to>
      <xdr:col>9</xdr:col>
      <xdr:colOff>0</xdr:colOff>
      <xdr:row>436</xdr:row>
      <xdr:rowOff>241300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65FA7F68-0043-CC40-B786-AE9166786D2D}"/>
            </a:ext>
          </a:extLst>
        </xdr:cNvPr>
        <xdr:cNvSpPr/>
      </xdr:nvSpPr>
      <xdr:spPr>
        <a:xfrm flipV="1">
          <a:off x="1676400" y="92494100"/>
          <a:ext cx="9867900" cy="215900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762000</xdr:colOff>
      <xdr:row>424</xdr:row>
      <xdr:rowOff>114300</xdr:rowOff>
    </xdr:from>
    <xdr:to>
      <xdr:col>2</xdr:col>
      <xdr:colOff>3365500</xdr:colOff>
      <xdr:row>428</xdr:row>
      <xdr:rowOff>152400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2F1C1709-754B-7B4E-9229-36D50155C1F8}"/>
            </a:ext>
          </a:extLst>
        </xdr:cNvPr>
        <xdr:cNvSpPr/>
      </xdr:nvSpPr>
      <xdr:spPr>
        <a:xfrm>
          <a:off x="1600200" y="89839800"/>
          <a:ext cx="3441700" cy="8509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tx1"/>
              </a:solidFill>
            </a:rPr>
            <a:t>   Financial Cash Flow (FinCF)</a:t>
          </a:r>
        </a:p>
      </xdr:txBody>
    </xdr:sp>
    <xdr:clientData/>
  </xdr:twoCellAnchor>
  <xdr:twoCellAnchor>
    <xdr:from>
      <xdr:col>1</xdr:col>
      <xdr:colOff>812800</xdr:colOff>
      <xdr:row>437</xdr:row>
      <xdr:rowOff>25400</xdr:rowOff>
    </xdr:from>
    <xdr:to>
      <xdr:col>9</xdr:col>
      <xdr:colOff>0</xdr:colOff>
      <xdr:row>438</xdr:row>
      <xdr:rowOff>12700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4640C8BE-7076-1347-A0A8-7395C953267B}"/>
            </a:ext>
          </a:extLst>
        </xdr:cNvPr>
        <xdr:cNvSpPr/>
      </xdr:nvSpPr>
      <xdr:spPr>
        <a:xfrm flipV="1">
          <a:off x="1651000" y="92748100"/>
          <a:ext cx="9893300" cy="241300"/>
        </a:xfrm>
        <a:prstGeom prst="rect">
          <a:avLst/>
        </a:prstGeom>
        <a:solidFill>
          <a:srgbClr val="FFFF0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800100</xdr:colOff>
      <xdr:row>449</xdr:row>
      <xdr:rowOff>152400</xdr:rowOff>
    </xdr:from>
    <xdr:to>
      <xdr:col>3</xdr:col>
      <xdr:colOff>330200</xdr:colOff>
      <xdr:row>453</xdr:row>
      <xdr:rowOff>190500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C7C5FF29-5328-2344-9331-15CDF422A92F}"/>
            </a:ext>
          </a:extLst>
        </xdr:cNvPr>
        <xdr:cNvSpPr/>
      </xdr:nvSpPr>
      <xdr:spPr>
        <a:xfrm>
          <a:off x="1638300" y="95427800"/>
          <a:ext cx="4686300" cy="85090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  <a:effectLst>
          <a:outerShdw blurRad="50800" dist="139700" dir="3300000" algn="ctr" rotWithShape="0">
            <a:srgbClr val="000000">
              <a:alpha val="43137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tx1"/>
              </a:solidFill>
            </a:rPr>
            <a:t>   Equity Value = </a:t>
          </a:r>
          <a:r>
            <a:rPr lang="en-US" sz="1800" b="1" i="1">
              <a:solidFill>
                <a:schemeClr val="tx1"/>
              </a:solidFill>
            </a:rPr>
            <a:t>f</a:t>
          </a:r>
          <a:r>
            <a:rPr lang="en-US" sz="1800" b="1">
              <a:solidFill>
                <a:schemeClr val="tx1"/>
              </a:solidFill>
            </a:rPr>
            <a:t>(Economic Profit)</a:t>
          </a:r>
        </a:p>
        <a:p>
          <a:pPr algn="l"/>
          <a:r>
            <a:rPr lang="en-US" sz="1800" b="1">
              <a:solidFill>
                <a:schemeClr val="tx1"/>
              </a:solidFill>
            </a:rPr>
            <a:t>   Economic Profit = EP</a:t>
          </a:r>
        </a:p>
      </xdr:txBody>
    </xdr:sp>
    <xdr:clientData/>
  </xdr:twoCellAnchor>
  <xdr:twoCellAnchor>
    <xdr:from>
      <xdr:col>2</xdr:col>
      <xdr:colOff>0</xdr:colOff>
      <xdr:row>464</xdr:row>
      <xdr:rowOff>30163</xdr:rowOff>
    </xdr:from>
    <xdr:to>
      <xdr:col>8</xdr:col>
      <xdr:colOff>904875</xdr:colOff>
      <xdr:row>465</xdr:row>
      <xdr:rowOff>14111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B2BA2DB3-9031-1B41-8B61-761D012BAF91}"/>
            </a:ext>
          </a:extLst>
        </xdr:cNvPr>
        <xdr:cNvSpPr/>
      </xdr:nvSpPr>
      <xdr:spPr>
        <a:xfrm flipV="1">
          <a:off x="1676400" y="98658363"/>
          <a:ext cx="9858375" cy="237948"/>
        </a:xfrm>
        <a:prstGeom prst="rect">
          <a:avLst/>
        </a:prstGeom>
        <a:solidFill>
          <a:srgbClr val="00B0F0">
            <a:alpha val="21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691444</xdr:colOff>
      <xdr:row>3</xdr:row>
      <xdr:rowOff>183443</xdr:rowOff>
    </xdr:from>
    <xdr:to>
      <xdr:col>8</xdr:col>
      <xdr:colOff>653344</xdr:colOff>
      <xdr:row>6</xdr:row>
      <xdr:rowOff>86077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CEE0693A-CB43-7145-8B7B-44E7F3922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9644" y="793043"/>
          <a:ext cx="9563100" cy="512234"/>
        </a:xfrm>
        <a:prstGeom prst="rect">
          <a:avLst/>
        </a:prstGeom>
      </xdr:spPr>
    </xdr:pic>
    <xdr:clientData/>
  </xdr:twoCellAnchor>
  <xdr:twoCellAnchor editAs="oneCell">
    <xdr:from>
      <xdr:col>1</xdr:col>
      <xdr:colOff>733777</xdr:colOff>
      <xdr:row>28</xdr:row>
      <xdr:rowOff>225778</xdr:rowOff>
    </xdr:from>
    <xdr:to>
      <xdr:col>7</xdr:col>
      <xdr:colOff>46566</xdr:colOff>
      <xdr:row>30</xdr:row>
      <xdr:rowOff>156634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9FA3A43D-86ED-DF43-AA96-C46084AA6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1977" y="6093178"/>
          <a:ext cx="8101189" cy="37535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762000</xdr:colOff>
      <xdr:row>52</xdr:row>
      <xdr:rowOff>183445</xdr:rowOff>
    </xdr:from>
    <xdr:to>
      <xdr:col>5</xdr:col>
      <xdr:colOff>437445</xdr:colOff>
      <xdr:row>54</xdr:row>
      <xdr:rowOff>207434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52C36ED3-FC99-6640-A710-2F59D1841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0" y="11270545"/>
          <a:ext cx="6596945" cy="430389"/>
        </a:xfrm>
        <a:prstGeom prst="rect">
          <a:avLst/>
        </a:prstGeom>
      </xdr:spPr>
    </xdr:pic>
    <xdr:clientData/>
  </xdr:twoCellAnchor>
  <xdr:twoCellAnchor editAs="oneCell">
    <xdr:from>
      <xdr:col>1</xdr:col>
      <xdr:colOff>620888</xdr:colOff>
      <xdr:row>73</xdr:row>
      <xdr:rowOff>183445</xdr:rowOff>
    </xdr:from>
    <xdr:to>
      <xdr:col>5</xdr:col>
      <xdr:colOff>410633</xdr:colOff>
      <xdr:row>75</xdr:row>
      <xdr:rowOff>169334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77636CE2-73DB-FE43-A7FF-906FCFCED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9088" y="15525045"/>
          <a:ext cx="6711245" cy="392289"/>
        </a:xfrm>
        <a:prstGeom prst="rect">
          <a:avLst/>
        </a:prstGeom>
      </xdr:spPr>
    </xdr:pic>
    <xdr:clientData/>
  </xdr:twoCellAnchor>
  <xdr:twoCellAnchor editAs="oneCell">
    <xdr:from>
      <xdr:col>1</xdr:col>
      <xdr:colOff>719666</xdr:colOff>
      <xdr:row>98</xdr:row>
      <xdr:rowOff>183445</xdr:rowOff>
    </xdr:from>
    <xdr:to>
      <xdr:col>7</xdr:col>
      <xdr:colOff>612422</xdr:colOff>
      <xdr:row>100</xdr:row>
      <xdr:rowOff>182033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1F12065F-A4CA-7C43-AD71-D536D68D1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7866" y="20706645"/>
          <a:ext cx="8668456" cy="40498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5</xdr:col>
      <xdr:colOff>635000</xdr:colOff>
      <xdr:row>127</xdr:row>
      <xdr:rowOff>11289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AEA252F-31D2-9A4E-BA7A-7D520D413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76400" y="26555700"/>
          <a:ext cx="6718300" cy="417689"/>
        </a:xfrm>
        <a:prstGeom prst="rect">
          <a:avLst/>
        </a:prstGeom>
      </xdr:spPr>
    </xdr:pic>
    <xdr:clientData/>
  </xdr:twoCellAnchor>
  <xdr:twoCellAnchor editAs="oneCell">
    <xdr:from>
      <xdr:col>1</xdr:col>
      <xdr:colOff>691444</xdr:colOff>
      <xdr:row>149</xdr:row>
      <xdr:rowOff>112889</xdr:rowOff>
    </xdr:from>
    <xdr:to>
      <xdr:col>7</xdr:col>
      <xdr:colOff>344448</xdr:colOff>
      <xdr:row>151</xdr:row>
      <xdr:rowOff>142522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5304E62D-1951-934C-B98B-0843883C9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9644" y="32053389"/>
          <a:ext cx="8428704" cy="436033"/>
        </a:xfrm>
        <a:prstGeom prst="rect">
          <a:avLst/>
        </a:prstGeom>
      </xdr:spPr>
    </xdr:pic>
    <xdr:clientData/>
  </xdr:twoCellAnchor>
  <xdr:twoCellAnchor editAs="oneCell">
    <xdr:from>
      <xdr:col>1</xdr:col>
      <xdr:colOff>747888</xdr:colOff>
      <xdr:row>173</xdr:row>
      <xdr:rowOff>127000</xdr:rowOff>
    </xdr:from>
    <xdr:to>
      <xdr:col>5</xdr:col>
      <xdr:colOff>651933</xdr:colOff>
      <xdr:row>176</xdr:row>
      <xdr:rowOff>4234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B3E5D1BA-E54F-CA45-941A-8B99E02D8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86088" y="37249100"/>
          <a:ext cx="6812845" cy="486833"/>
        </a:xfrm>
        <a:prstGeom prst="rect">
          <a:avLst/>
        </a:prstGeom>
      </xdr:spPr>
    </xdr:pic>
    <xdr:clientData/>
  </xdr:twoCellAnchor>
  <xdr:twoCellAnchor editAs="oneCell">
    <xdr:from>
      <xdr:col>1</xdr:col>
      <xdr:colOff>818444</xdr:colOff>
      <xdr:row>198</xdr:row>
      <xdr:rowOff>70556</xdr:rowOff>
    </xdr:from>
    <xdr:to>
      <xdr:col>3</xdr:col>
      <xdr:colOff>316089</xdr:colOff>
      <xdr:row>200</xdr:row>
      <xdr:rowOff>31044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A0B5BCFA-F5F9-3648-8C42-57E064506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56644" y="42272656"/>
          <a:ext cx="4539545" cy="366888"/>
        </a:xfrm>
        <a:prstGeom prst="rect">
          <a:avLst/>
        </a:prstGeom>
      </xdr:spPr>
    </xdr:pic>
    <xdr:clientData/>
  </xdr:twoCellAnchor>
  <xdr:twoCellAnchor editAs="oneCell">
    <xdr:from>
      <xdr:col>1</xdr:col>
      <xdr:colOff>663221</xdr:colOff>
      <xdr:row>217</xdr:row>
      <xdr:rowOff>141111</xdr:rowOff>
    </xdr:from>
    <xdr:to>
      <xdr:col>2</xdr:col>
      <xdr:colOff>1735666</xdr:colOff>
      <xdr:row>219</xdr:row>
      <xdr:rowOff>152399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EA479A7-1025-724F-9C42-5513AE5DF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01421" y="46597711"/>
          <a:ext cx="1872545" cy="417688"/>
        </a:xfrm>
        <a:prstGeom prst="rect">
          <a:avLst/>
        </a:prstGeom>
      </xdr:spPr>
    </xdr:pic>
    <xdr:clientData/>
  </xdr:twoCellAnchor>
  <xdr:twoCellAnchor editAs="oneCell">
    <xdr:from>
      <xdr:col>1</xdr:col>
      <xdr:colOff>663221</xdr:colOff>
      <xdr:row>235</xdr:row>
      <xdr:rowOff>0</xdr:rowOff>
    </xdr:from>
    <xdr:to>
      <xdr:col>2</xdr:col>
      <xdr:colOff>3894666</xdr:colOff>
      <xdr:row>236</xdr:row>
      <xdr:rowOff>170745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16046A6-4D5D-3948-B482-26F5029A7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01421" y="50063400"/>
          <a:ext cx="4006145" cy="37394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762000</xdr:colOff>
      <xdr:row>267</xdr:row>
      <xdr:rowOff>84667</xdr:rowOff>
    </xdr:from>
    <xdr:to>
      <xdr:col>2</xdr:col>
      <xdr:colOff>3929945</xdr:colOff>
      <xdr:row>269</xdr:row>
      <xdr:rowOff>70556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370B6ECE-84C7-0844-80AA-5C47D38FB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94556" y="58899778"/>
          <a:ext cx="4000500" cy="3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790222</xdr:colOff>
      <xdr:row>290</xdr:row>
      <xdr:rowOff>84666</xdr:rowOff>
    </xdr:from>
    <xdr:to>
      <xdr:col>3</xdr:col>
      <xdr:colOff>21167</xdr:colOff>
      <xdr:row>292</xdr:row>
      <xdr:rowOff>45155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300AA4D9-CD35-5846-99FD-0B9196B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28422" y="61374866"/>
          <a:ext cx="4272845" cy="366889"/>
        </a:xfrm>
        <a:prstGeom prst="rect">
          <a:avLst/>
        </a:prstGeom>
      </xdr:spPr>
    </xdr:pic>
    <xdr:clientData/>
  </xdr:twoCellAnchor>
  <xdr:twoCellAnchor editAs="oneCell">
    <xdr:from>
      <xdr:col>1</xdr:col>
      <xdr:colOff>705555</xdr:colOff>
      <xdr:row>311</xdr:row>
      <xdr:rowOff>42334</xdr:rowOff>
    </xdr:from>
    <xdr:to>
      <xdr:col>2</xdr:col>
      <xdr:colOff>1866900</xdr:colOff>
      <xdr:row>312</xdr:row>
      <xdr:rowOff>132645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2C4BD455-5ECB-A64B-8B8B-2D853D183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43755" y="65612434"/>
          <a:ext cx="1961445" cy="331611"/>
        </a:xfrm>
        <a:prstGeom prst="rect">
          <a:avLst/>
        </a:prstGeom>
      </xdr:spPr>
    </xdr:pic>
    <xdr:clientData/>
  </xdr:twoCellAnchor>
  <xdr:twoCellAnchor editAs="oneCell">
    <xdr:from>
      <xdr:col>1</xdr:col>
      <xdr:colOff>719666</xdr:colOff>
      <xdr:row>325</xdr:row>
      <xdr:rowOff>141110</xdr:rowOff>
    </xdr:from>
    <xdr:to>
      <xdr:col>2</xdr:col>
      <xdr:colOff>2363611</xdr:colOff>
      <xdr:row>327</xdr:row>
      <xdr:rowOff>152399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EA05D409-7004-8743-B5CF-0626FBBE2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57866" y="68467110"/>
          <a:ext cx="2444045" cy="41768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341</xdr:row>
      <xdr:rowOff>0</xdr:rowOff>
    </xdr:from>
    <xdr:to>
      <xdr:col>5</xdr:col>
      <xdr:colOff>32455</xdr:colOff>
      <xdr:row>342</xdr:row>
      <xdr:rowOff>170745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5B4056-02E6-7548-9138-F1C80E55A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76400" y="71450200"/>
          <a:ext cx="6128455" cy="37394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369</xdr:row>
      <xdr:rowOff>139216</xdr:rowOff>
    </xdr:from>
    <xdr:to>
      <xdr:col>4</xdr:col>
      <xdr:colOff>832555</xdr:colOff>
      <xdr:row>372</xdr:row>
      <xdr:rowOff>11288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C82DA0BB-EF59-2947-8EF2-3D53278DB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76400" y="77863216"/>
          <a:ext cx="5963355" cy="4816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390</xdr:row>
      <xdr:rowOff>167174</xdr:rowOff>
    </xdr:from>
    <xdr:to>
      <xdr:col>6</xdr:col>
      <xdr:colOff>105833</xdr:colOff>
      <xdr:row>392</xdr:row>
      <xdr:rowOff>117120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BC8810AB-CACE-0A4B-BE27-C0E73A4E3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676400" y="82437774"/>
          <a:ext cx="7154333" cy="432547"/>
        </a:xfrm>
        <a:prstGeom prst="rect">
          <a:avLst/>
        </a:prstGeom>
      </xdr:spPr>
    </xdr:pic>
    <xdr:clientData/>
  </xdr:twoCellAnchor>
  <xdr:twoCellAnchor editAs="oneCell">
    <xdr:from>
      <xdr:col>1</xdr:col>
      <xdr:colOff>705555</xdr:colOff>
      <xdr:row>422</xdr:row>
      <xdr:rowOff>42334</xdr:rowOff>
    </xdr:from>
    <xdr:to>
      <xdr:col>6</xdr:col>
      <xdr:colOff>513644</xdr:colOff>
      <xdr:row>423</xdr:row>
      <xdr:rowOff>186266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6183E5B3-A8FD-4749-B2C8-3EA5E4BAC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43755" y="89336034"/>
          <a:ext cx="7669389" cy="359833"/>
        </a:xfrm>
        <a:prstGeom prst="rect">
          <a:avLst/>
        </a:prstGeom>
      </xdr:spPr>
    </xdr:pic>
    <xdr:clientData/>
  </xdr:twoCellAnchor>
  <xdr:twoCellAnchor editAs="oneCell">
    <xdr:from>
      <xdr:col>1</xdr:col>
      <xdr:colOff>183444</xdr:colOff>
      <xdr:row>446</xdr:row>
      <xdr:rowOff>14194</xdr:rowOff>
    </xdr:from>
    <xdr:to>
      <xdr:col>4</xdr:col>
      <xdr:colOff>183444</xdr:colOff>
      <xdr:row>448</xdr:row>
      <xdr:rowOff>11290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8C8653E-B9E6-B745-81C7-FE75DC7E5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21644" y="94616494"/>
          <a:ext cx="5969000" cy="416196"/>
        </a:xfrm>
        <a:prstGeom prst="rect">
          <a:avLst/>
        </a:prstGeom>
      </xdr:spPr>
    </xdr:pic>
    <xdr:clientData/>
  </xdr:twoCellAnchor>
  <xdr:twoCellAnchor editAs="oneCell">
    <xdr:from>
      <xdr:col>1</xdr:col>
      <xdr:colOff>649111</xdr:colOff>
      <xdr:row>252</xdr:row>
      <xdr:rowOff>28222</xdr:rowOff>
    </xdr:from>
    <xdr:to>
      <xdr:col>5</xdr:col>
      <xdr:colOff>112889</xdr:colOff>
      <xdr:row>254</xdr:row>
      <xdr:rowOff>14111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3268CB-8589-AD41-BFD9-88C045B79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81667" y="55569555"/>
          <a:ext cx="6477000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1428-4ED9-D04E-812D-C58C0EDB9D25}">
  <dimension ref="B6:S466"/>
  <sheetViews>
    <sheetView showGridLines="0" tabSelected="1" zoomScale="90" zoomScaleNormal="90" workbookViewId="0">
      <selection activeCell="B2" sqref="B2"/>
    </sheetView>
  </sheetViews>
  <sheetFormatPr baseColWidth="10" defaultColWidth="11" defaultRowHeight="16" x14ac:dyDescent="0.2"/>
  <cols>
    <col min="3" max="3" width="56.1640625" bestFit="1" customWidth="1"/>
    <col min="4" max="4" width="12.33203125" customWidth="1"/>
    <col min="5" max="6" width="12.6640625" customWidth="1"/>
    <col min="7" max="7" width="12.1640625" customWidth="1"/>
    <col min="9" max="9" width="12" customWidth="1"/>
    <col min="12" max="12" width="23.33203125" customWidth="1"/>
  </cols>
  <sheetData>
    <row r="6" spans="2:18" x14ac:dyDescent="0.2">
      <c r="N6" s="1" t="s">
        <v>0</v>
      </c>
      <c r="O6" s="1"/>
      <c r="P6" s="1"/>
    </row>
    <row r="7" spans="2:18" x14ac:dyDescent="0.2">
      <c r="N7" s="1" t="s">
        <v>1</v>
      </c>
    </row>
    <row r="8" spans="2:18" ht="17" thickBot="1" x14ac:dyDescent="0.25">
      <c r="B8" s="1"/>
    </row>
    <row r="9" spans="2:18" ht="17" thickBot="1" x14ac:dyDescent="0.25">
      <c r="L9" s="2" t="s">
        <v>2</v>
      </c>
    </row>
    <row r="11" spans="2:18" x14ac:dyDescent="0.2">
      <c r="K11" s="1"/>
      <c r="L11" s="3" t="s">
        <v>3</v>
      </c>
      <c r="M11" s="3">
        <v>0.25</v>
      </c>
      <c r="N11" s="3">
        <v>0.4</v>
      </c>
      <c r="O11" s="3">
        <v>0.4</v>
      </c>
      <c r="P11" s="3">
        <v>0.4</v>
      </c>
      <c r="Q11" s="3">
        <v>0.4</v>
      </c>
      <c r="R11" s="3">
        <v>0.4</v>
      </c>
    </row>
    <row r="12" spans="2:18" x14ac:dyDescent="0.2">
      <c r="K12" s="1"/>
      <c r="L12" s="3" t="s">
        <v>4</v>
      </c>
      <c r="M12" s="3">
        <v>0</v>
      </c>
      <c r="N12" s="3">
        <v>10693.77</v>
      </c>
      <c r="O12" s="3">
        <v>8158.2129999999997</v>
      </c>
      <c r="P12" s="3">
        <v>527.25</v>
      </c>
      <c r="Q12" s="3">
        <v>627</v>
      </c>
      <c r="R12" s="3">
        <v>716.77499999999998</v>
      </c>
    </row>
    <row r="13" spans="2:18" ht="19" x14ac:dyDescent="0.25">
      <c r="B13" s="1"/>
      <c r="C13" s="37" t="str">
        <f t="shared" ref="C13:I24" si="0">L14</f>
        <v>Year</v>
      </c>
      <c r="D13" s="5">
        <f t="shared" si="0"/>
        <v>0</v>
      </c>
      <c r="E13" s="5">
        <f t="shared" si="0"/>
        <v>1</v>
      </c>
      <c r="F13" s="5">
        <f t="shared" si="0"/>
        <v>2</v>
      </c>
      <c r="G13" s="5">
        <f t="shared" si="0"/>
        <v>3</v>
      </c>
      <c r="H13" s="5">
        <f t="shared" si="0"/>
        <v>4</v>
      </c>
      <c r="I13" s="5">
        <f t="shared" si="0"/>
        <v>5</v>
      </c>
      <c r="K13" s="1"/>
      <c r="L13" s="3" t="s">
        <v>5</v>
      </c>
      <c r="M13" s="3">
        <v>0</v>
      </c>
      <c r="N13" s="3">
        <v>0</v>
      </c>
      <c r="O13" s="3">
        <v>0</v>
      </c>
      <c r="P13" s="3">
        <v>252.9117</v>
      </c>
      <c r="Q13" s="3">
        <v>12283.182000000001</v>
      </c>
      <c r="R13" s="3">
        <v>24452.670999999998</v>
      </c>
    </row>
    <row r="14" spans="2:18" ht="19" x14ac:dyDescent="0.25">
      <c r="B14" s="1"/>
      <c r="C14" s="6" t="s">
        <v>7</v>
      </c>
      <c r="D14" s="7">
        <f t="shared" si="0"/>
        <v>0</v>
      </c>
      <c r="E14" s="7">
        <f t="shared" si="0"/>
        <v>47583.737999999998</v>
      </c>
      <c r="F14" s="7">
        <f t="shared" si="0"/>
        <v>141355.07199999999</v>
      </c>
      <c r="G14" s="7">
        <f t="shared" si="0"/>
        <v>262035.397</v>
      </c>
      <c r="H14" s="7">
        <f t="shared" si="0"/>
        <v>325893.70899999997</v>
      </c>
      <c r="I14" s="7">
        <f t="shared" si="0"/>
        <v>511851.538</v>
      </c>
      <c r="K14" s="1"/>
      <c r="L14" s="3" t="s">
        <v>6</v>
      </c>
      <c r="M14" s="3">
        <v>0</v>
      </c>
      <c r="N14" s="3">
        <v>1</v>
      </c>
      <c r="O14" s="3">
        <v>2</v>
      </c>
      <c r="P14" s="3">
        <v>3</v>
      </c>
      <c r="Q14" s="3">
        <v>4</v>
      </c>
      <c r="R14" s="3">
        <v>5</v>
      </c>
    </row>
    <row r="15" spans="2:18" ht="19" x14ac:dyDescent="0.25">
      <c r="B15" s="8" t="s">
        <v>9</v>
      </c>
      <c r="C15" s="6" t="s">
        <v>10</v>
      </c>
      <c r="D15" s="7">
        <f t="shared" si="0"/>
        <v>0</v>
      </c>
      <c r="E15" s="7">
        <f t="shared" si="0"/>
        <v>62500</v>
      </c>
      <c r="F15" s="7">
        <f t="shared" si="0"/>
        <v>62500</v>
      </c>
      <c r="G15" s="7">
        <f t="shared" si="0"/>
        <v>62500</v>
      </c>
      <c r="H15" s="7">
        <f t="shared" si="0"/>
        <v>62500</v>
      </c>
      <c r="I15" s="7">
        <f t="shared" si="0"/>
        <v>62500</v>
      </c>
      <c r="K15" s="1"/>
      <c r="L15" s="3" t="s">
        <v>8</v>
      </c>
      <c r="M15" s="3">
        <v>0</v>
      </c>
      <c r="N15" s="3">
        <v>47583.737999999998</v>
      </c>
      <c r="O15" s="3">
        <v>141355.07199999999</v>
      </c>
      <c r="P15" s="3">
        <v>262035.397</v>
      </c>
      <c r="Q15" s="3">
        <v>325893.70899999997</v>
      </c>
      <c r="R15" s="3">
        <v>511851.538</v>
      </c>
    </row>
    <row r="16" spans="2:18" ht="19" x14ac:dyDescent="0.25">
      <c r="B16" s="8" t="s">
        <v>9</v>
      </c>
      <c r="C16" s="6" t="s">
        <v>12</v>
      </c>
      <c r="D16" s="7">
        <f t="shared" si="0"/>
        <v>0</v>
      </c>
      <c r="E16" s="7">
        <f t="shared" si="0"/>
        <v>35000</v>
      </c>
      <c r="F16" s="7">
        <f t="shared" si="0"/>
        <v>55000</v>
      </c>
      <c r="G16" s="7">
        <f t="shared" si="0"/>
        <v>35000</v>
      </c>
      <c r="H16" s="7">
        <f t="shared" si="0"/>
        <v>-25000</v>
      </c>
      <c r="I16" s="7">
        <f t="shared" si="0"/>
        <v>-100000</v>
      </c>
      <c r="K16" s="1"/>
      <c r="L16" s="3" t="s">
        <v>11</v>
      </c>
      <c r="M16" s="3">
        <v>0</v>
      </c>
      <c r="N16" s="3">
        <v>62500</v>
      </c>
      <c r="O16" s="3">
        <v>62500</v>
      </c>
      <c r="P16" s="3">
        <v>62500</v>
      </c>
      <c r="Q16" s="3">
        <v>62500</v>
      </c>
      <c r="R16" s="3">
        <v>62500</v>
      </c>
    </row>
    <row r="17" spans="2:18" ht="19" x14ac:dyDescent="0.25">
      <c r="B17" s="8" t="s">
        <v>9</v>
      </c>
      <c r="C17" s="6" t="s">
        <v>14</v>
      </c>
      <c r="D17" s="7">
        <f t="shared" si="0"/>
        <v>0</v>
      </c>
      <c r="E17" s="7">
        <f t="shared" si="0"/>
        <v>0</v>
      </c>
      <c r="F17" s="7">
        <f t="shared" si="0"/>
        <v>0</v>
      </c>
      <c r="G17" s="7">
        <f t="shared" si="0"/>
        <v>0</v>
      </c>
      <c r="H17" s="7">
        <f t="shared" si="0"/>
        <v>0</v>
      </c>
      <c r="I17" s="7">
        <f t="shared" si="0"/>
        <v>-162500</v>
      </c>
      <c r="K17" s="1"/>
      <c r="L17" s="3" t="s">
        <v>13</v>
      </c>
      <c r="M17" s="3">
        <v>0</v>
      </c>
      <c r="N17" s="3">
        <v>35000</v>
      </c>
      <c r="O17" s="3">
        <v>55000</v>
      </c>
      <c r="P17" s="3">
        <v>35000</v>
      </c>
      <c r="Q17" s="3">
        <v>-25000</v>
      </c>
      <c r="R17" s="3">
        <v>-100000</v>
      </c>
    </row>
    <row r="18" spans="2:18" ht="19" x14ac:dyDescent="0.25">
      <c r="B18" s="8" t="s">
        <v>9</v>
      </c>
      <c r="C18" s="6" t="s">
        <v>16</v>
      </c>
      <c r="D18" s="7">
        <f t="shared" si="0"/>
        <v>0</v>
      </c>
      <c r="E18" s="7">
        <f t="shared" si="0"/>
        <v>0</v>
      </c>
      <c r="F18" s="7">
        <f t="shared" si="0"/>
        <v>0</v>
      </c>
      <c r="G18" s="7">
        <f t="shared" si="0"/>
        <v>0</v>
      </c>
      <c r="H18" s="7">
        <f t="shared" si="0"/>
        <v>0</v>
      </c>
      <c r="I18" s="7">
        <f t="shared" si="0"/>
        <v>350000</v>
      </c>
      <c r="K18" s="1"/>
      <c r="L18" s="3" t="s">
        <v>15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-162500</v>
      </c>
    </row>
    <row r="19" spans="2:18" ht="19" x14ac:dyDescent="0.25">
      <c r="B19" s="8" t="s">
        <v>9</v>
      </c>
      <c r="C19" s="6" t="s">
        <v>18</v>
      </c>
      <c r="D19" s="7">
        <f t="shared" si="0"/>
        <v>0</v>
      </c>
      <c r="E19" s="7">
        <f t="shared" si="0"/>
        <v>6416.2619999999997</v>
      </c>
      <c r="F19" s="7">
        <f t="shared" si="0"/>
        <v>4894.9279999999999</v>
      </c>
      <c r="G19" s="7">
        <f t="shared" si="0"/>
        <v>316.35000000000002</v>
      </c>
      <c r="H19" s="7">
        <f t="shared" si="0"/>
        <v>376.2</v>
      </c>
      <c r="I19" s="7">
        <f t="shared" si="0"/>
        <v>430.065</v>
      </c>
      <c r="K19" s="1"/>
      <c r="L19" s="3" t="s">
        <v>17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350000</v>
      </c>
    </row>
    <row r="20" spans="2:18" ht="19" x14ac:dyDescent="0.25">
      <c r="B20" s="10" t="s">
        <v>20</v>
      </c>
      <c r="C20" s="11" t="s">
        <v>21</v>
      </c>
      <c r="D20" s="5">
        <f t="shared" si="0"/>
        <v>0</v>
      </c>
      <c r="E20" s="5">
        <f t="shared" si="0"/>
        <v>0</v>
      </c>
      <c r="F20" s="5">
        <f t="shared" si="0"/>
        <v>0</v>
      </c>
      <c r="G20" s="5">
        <f t="shared" si="0"/>
        <v>-151.74700000000001</v>
      </c>
      <c r="H20" s="5">
        <f t="shared" si="0"/>
        <v>-7369.9089999999997</v>
      </c>
      <c r="I20" s="5">
        <f t="shared" si="0"/>
        <v>-14671.602999999999</v>
      </c>
      <c r="K20" s="1"/>
      <c r="L20" s="3" t="s">
        <v>19</v>
      </c>
      <c r="M20" s="3">
        <v>0</v>
      </c>
      <c r="N20" s="3">
        <v>6416.2619999999997</v>
      </c>
      <c r="O20" s="3">
        <v>4894.9279999999999</v>
      </c>
      <c r="P20" s="3">
        <v>316.35000000000002</v>
      </c>
      <c r="Q20" s="3">
        <v>376.2</v>
      </c>
      <c r="R20" s="3">
        <v>430.065</v>
      </c>
    </row>
    <row r="21" spans="2:18" ht="19" x14ac:dyDescent="0.25">
      <c r="C21" s="6" t="s">
        <v>23</v>
      </c>
      <c r="D21" s="7">
        <f t="shared" si="0"/>
        <v>0</v>
      </c>
      <c r="E21" s="7">
        <f t="shared" si="0"/>
        <v>151500</v>
      </c>
      <c r="F21" s="7">
        <f t="shared" si="0"/>
        <v>263750</v>
      </c>
      <c r="G21" s="7">
        <f t="shared" si="0"/>
        <v>359700</v>
      </c>
      <c r="H21" s="7">
        <f t="shared" si="0"/>
        <v>356400</v>
      </c>
      <c r="I21" s="7">
        <f t="shared" si="0"/>
        <v>647610</v>
      </c>
      <c r="K21" s="1"/>
      <c r="L21" s="3" t="s">
        <v>22</v>
      </c>
      <c r="M21" s="3">
        <v>0</v>
      </c>
      <c r="N21" s="3">
        <v>0</v>
      </c>
      <c r="O21" s="3">
        <v>0</v>
      </c>
      <c r="P21" s="3">
        <v>-151.74700000000001</v>
      </c>
      <c r="Q21" s="3">
        <v>-7369.9089999999997</v>
      </c>
      <c r="R21" s="3">
        <v>-14671.602999999999</v>
      </c>
    </row>
    <row r="22" spans="2:18" ht="19" x14ac:dyDescent="0.25">
      <c r="B22" s="10" t="s">
        <v>20</v>
      </c>
      <c r="C22" s="6" t="s">
        <v>25</v>
      </c>
      <c r="D22" s="7">
        <f t="shared" si="0"/>
        <v>-31415</v>
      </c>
      <c r="E22" s="7">
        <f t="shared" si="0"/>
        <v>-75979.376999999993</v>
      </c>
      <c r="F22" s="7">
        <f t="shared" si="0"/>
        <v>-43746.444000000003</v>
      </c>
      <c r="G22" s="7">
        <f t="shared" si="0"/>
        <v>-5336.6125000000002</v>
      </c>
      <c r="H22" s="7">
        <f t="shared" si="0"/>
        <v>-1761.9480000000001</v>
      </c>
      <c r="I22" s="7">
        <f t="shared" si="0"/>
        <v>158239.38200000001</v>
      </c>
      <c r="K22" s="1"/>
      <c r="L22" s="3" t="s">
        <v>24</v>
      </c>
      <c r="M22" s="3">
        <v>0</v>
      </c>
      <c r="N22" s="3">
        <v>151500</v>
      </c>
      <c r="O22" s="3">
        <v>263750</v>
      </c>
      <c r="P22" s="3">
        <v>359700</v>
      </c>
      <c r="Q22" s="3">
        <v>356400</v>
      </c>
      <c r="R22" s="3">
        <v>647610</v>
      </c>
    </row>
    <row r="23" spans="2:18" ht="19" x14ac:dyDescent="0.25">
      <c r="B23" s="10" t="s">
        <v>20</v>
      </c>
      <c r="C23" s="11" t="s">
        <v>27</v>
      </c>
      <c r="D23" s="7">
        <f t="shared" si="0"/>
        <v>-500000</v>
      </c>
      <c r="E23" s="7">
        <f t="shared" si="0"/>
        <v>0</v>
      </c>
      <c r="F23" s="7">
        <f t="shared" si="0"/>
        <v>0</v>
      </c>
      <c r="G23" s="7">
        <f t="shared" si="0"/>
        <v>0</v>
      </c>
      <c r="H23" s="7">
        <f t="shared" si="0"/>
        <v>0</v>
      </c>
      <c r="I23" s="7">
        <f t="shared" si="0"/>
        <v>0</v>
      </c>
      <c r="K23" s="1"/>
      <c r="L23" s="3" t="s">
        <v>26</v>
      </c>
      <c r="M23" s="3">
        <v>-31415</v>
      </c>
      <c r="N23" s="3">
        <v>-75979.376999999993</v>
      </c>
      <c r="O23" s="3">
        <v>-43746.444000000003</v>
      </c>
      <c r="P23" s="3">
        <v>-5336.6125000000002</v>
      </c>
      <c r="Q23" s="3">
        <v>-1761.9480000000001</v>
      </c>
      <c r="R23" s="3">
        <v>158239.38200000001</v>
      </c>
    </row>
    <row r="24" spans="2:18" ht="20" thickBot="1" x14ac:dyDescent="0.3">
      <c r="B24" s="1"/>
      <c r="C24" s="12" t="s">
        <v>29</v>
      </c>
      <c r="D24" s="13">
        <f t="shared" si="0"/>
        <v>-531415</v>
      </c>
      <c r="E24" s="13">
        <f t="shared" si="0"/>
        <v>75520.623000000007</v>
      </c>
      <c r="F24" s="13">
        <f t="shared" si="0"/>
        <v>220003.55600000001</v>
      </c>
      <c r="G24" s="13">
        <f t="shared" si="0"/>
        <v>354363.38750000001</v>
      </c>
      <c r="H24" s="13">
        <f t="shared" si="0"/>
        <v>354638.05200000003</v>
      </c>
      <c r="I24" s="13">
        <f t="shared" si="0"/>
        <v>805849.38199999998</v>
      </c>
      <c r="K24" s="1"/>
      <c r="L24" s="3" t="s">
        <v>28</v>
      </c>
      <c r="M24" s="3">
        <v>-500000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</row>
    <row r="25" spans="2:18" ht="20" thickTop="1" x14ac:dyDescent="0.25">
      <c r="C25" s="6" t="s">
        <v>30</v>
      </c>
      <c r="D25" s="7">
        <f t="shared" ref="D25:I25" si="1">D24-D47</f>
        <v>0</v>
      </c>
      <c r="E25" s="7">
        <f t="shared" si="1"/>
        <v>0</v>
      </c>
      <c r="F25" s="7">
        <f t="shared" si="1"/>
        <v>0</v>
      </c>
      <c r="G25" s="7">
        <f t="shared" si="1"/>
        <v>0</v>
      </c>
      <c r="H25" s="7">
        <f t="shared" si="1"/>
        <v>0</v>
      </c>
      <c r="I25" s="7">
        <f t="shared" si="1"/>
        <v>0</v>
      </c>
      <c r="K25" s="1"/>
      <c r="L25" s="3" t="s">
        <v>2</v>
      </c>
      <c r="M25" s="3">
        <v>-531415</v>
      </c>
      <c r="N25" s="3">
        <v>75520.623000000007</v>
      </c>
      <c r="O25" s="3">
        <v>220003.55600000001</v>
      </c>
      <c r="P25" s="3">
        <v>354363.38750000001</v>
      </c>
      <c r="Q25" s="3">
        <v>354638.05200000003</v>
      </c>
      <c r="R25" s="3">
        <v>805849.38199999998</v>
      </c>
    </row>
    <row r="26" spans="2:18" ht="19" x14ac:dyDescent="0.25">
      <c r="C26" s="6"/>
      <c r="D26" s="7"/>
      <c r="E26" s="7"/>
      <c r="F26" s="7"/>
      <c r="G26" s="7"/>
      <c r="H26" s="7"/>
      <c r="I26" s="7"/>
      <c r="K26" s="1"/>
      <c r="L26" s="3"/>
      <c r="M26" s="3"/>
      <c r="N26" s="3"/>
      <c r="O26" s="3"/>
      <c r="P26" s="3"/>
      <c r="Q26" s="3"/>
      <c r="R26" s="3"/>
    </row>
    <row r="27" spans="2:18" ht="19" x14ac:dyDescent="0.25">
      <c r="C27" s="6"/>
      <c r="D27" s="7"/>
      <c r="E27" s="7"/>
      <c r="F27" s="7"/>
      <c r="G27" s="7"/>
      <c r="H27" s="7"/>
      <c r="I27" s="7"/>
      <c r="K27" s="1"/>
      <c r="L27" s="3"/>
      <c r="M27" s="3"/>
      <c r="N27" s="3"/>
      <c r="O27" s="3"/>
      <c r="P27" s="3"/>
      <c r="Q27" s="3"/>
      <c r="R27" s="3"/>
    </row>
    <row r="28" spans="2:18" ht="19" x14ac:dyDescent="0.25">
      <c r="C28" s="6"/>
      <c r="D28" s="7"/>
      <c r="E28" s="7"/>
      <c r="F28" s="7"/>
      <c r="G28" s="7"/>
      <c r="H28" s="7"/>
      <c r="I28" s="7"/>
      <c r="K28" s="1"/>
      <c r="L28" s="3"/>
      <c r="M28" s="3"/>
      <c r="N28" s="3"/>
      <c r="O28" s="3"/>
      <c r="P28" s="3"/>
      <c r="Q28" s="3"/>
      <c r="R28" s="3"/>
    </row>
    <row r="29" spans="2:18" ht="19" x14ac:dyDescent="0.25">
      <c r="C29" s="6"/>
      <c r="D29" s="7"/>
      <c r="E29" s="7"/>
      <c r="F29" s="7"/>
      <c r="G29" s="7"/>
      <c r="H29" s="7"/>
      <c r="I29" s="7"/>
      <c r="K29" s="1"/>
      <c r="L29" s="3"/>
      <c r="M29" s="3"/>
      <c r="N29" s="3"/>
      <c r="O29" s="3"/>
      <c r="P29" s="3"/>
      <c r="Q29" s="3"/>
      <c r="R29" s="3"/>
    </row>
    <row r="31" spans="2:18" ht="17" thickBot="1" x14ac:dyDescent="0.25"/>
    <row r="32" spans="2:18" ht="17" thickBot="1" x14ac:dyDescent="0.25">
      <c r="L32" s="2" t="s">
        <v>31</v>
      </c>
    </row>
    <row r="34" spans="2:18" x14ac:dyDescent="0.2">
      <c r="L34" s="3" t="s">
        <v>3</v>
      </c>
      <c r="M34" s="3">
        <v>0.25</v>
      </c>
      <c r="N34" s="3">
        <v>0.4</v>
      </c>
      <c r="O34" s="3">
        <v>0.4</v>
      </c>
      <c r="P34" s="3">
        <v>0.4</v>
      </c>
      <c r="Q34" s="3">
        <v>0.4</v>
      </c>
      <c r="R34" s="3">
        <v>0.4</v>
      </c>
    </row>
    <row r="35" spans="2:18" x14ac:dyDescent="0.2">
      <c r="L35" s="3" t="s">
        <v>32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</row>
    <row r="36" spans="2:18" x14ac:dyDescent="0.2">
      <c r="L36" s="3" t="s">
        <v>33</v>
      </c>
      <c r="M36" s="3">
        <v>0</v>
      </c>
      <c r="N36" s="3">
        <v>152500</v>
      </c>
      <c r="O36" s="3">
        <v>306250</v>
      </c>
      <c r="P36" s="3">
        <v>499500</v>
      </c>
      <c r="Q36" s="3">
        <v>594000</v>
      </c>
      <c r="R36" s="3">
        <v>729350</v>
      </c>
    </row>
    <row r="37" spans="2:18" ht="19" x14ac:dyDescent="0.25">
      <c r="C37" s="4" t="s">
        <v>6</v>
      </c>
      <c r="D37" s="5">
        <f>M40</f>
        <v>0</v>
      </c>
      <c r="E37" s="5">
        <f t="shared" ref="E37:I47" si="2">N40</f>
        <v>1</v>
      </c>
      <c r="F37" s="5">
        <f t="shared" si="2"/>
        <v>2</v>
      </c>
      <c r="G37" s="5">
        <f t="shared" si="2"/>
        <v>3</v>
      </c>
      <c r="H37" s="5">
        <f t="shared" si="2"/>
        <v>4</v>
      </c>
      <c r="I37" s="5">
        <f t="shared" si="2"/>
        <v>5</v>
      </c>
      <c r="L37" s="3" t="s">
        <v>4</v>
      </c>
      <c r="M37" s="3">
        <v>0</v>
      </c>
      <c r="N37" s="3">
        <v>10693.77</v>
      </c>
      <c r="O37" s="3">
        <v>8158.2129999999997</v>
      </c>
      <c r="P37" s="3">
        <v>527.25</v>
      </c>
      <c r="Q37" s="3">
        <v>627</v>
      </c>
      <c r="R37" s="3">
        <v>716.77499999999998</v>
      </c>
    </row>
    <row r="38" spans="2:18" ht="19" x14ac:dyDescent="0.25">
      <c r="C38" s="6" t="s">
        <v>34</v>
      </c>
      <c r="D38" s="7">
        <f t="shared" ref="D38:D47" si="3">M41</f>
        <v>0</v>
      </c>
      <c r="E38" s="7">
        <f t="shared" si="2"/>
        <v>-4916.2619999999997</v>
      </c>
      <c r="F38" s="7">
        <f t="shared" si="2"/>
        <v>58855.072</v>
      </c>
      <c r="G38" s="7">
        <f t="shared" si="2"/>
        <v>209535.397</v>
      </c>
      <c r="H38" s="7">
        <f t="shared" si="2"/>
        <v>363393.70899999997</v>
      </c>
      <c r="I38" s="7">
        <f t="shared" si="2"/>
        <v>661851.53799999994</v>
      </c>
      <c r="L38" s="3" t="s">
        <v>5</v>
      </c>
      <c r="M38" s="3">
        <v>0</v>
      </c>
      <c r="N38" s="3">
        <v>0</v>
      </c>
      <c r="O38" s="3">
        <v>0</v>
      </c>
      <c r="P38" s="3">
        <v>252.9117</v>
      </c>
      <c r="Q38" s="3">
        <v>12283.182000000001</v>
      </c>
      <c r="R38" s="3">
        <v>24452.670999999998</v>
      </c>
    </row>
    <row r="39" spans="2:18" ht="19" x14ac:dyDescent="0.25">
      <c r="B39" s="8" t="s">
        <v>9</v>
      </c>
      <c r="C39" s="6" t="s">
        <v>35</v>
      </c>
      <c r="D39" s="7">
        <f t="shared" si="3"/>
        <v>0</v>
      </c>
      <c r="E39" s="7">
        <f t="shared" si="2"/>
        <v>150000</v>
      </c>
      <c r="F39" s="7">
        <f t="shared" si="2"/>
        <v>200000</v>
      </c>
      <c r="G39" s="7">
        <f t="shared" si="2"/>
        <v>150000</v>
      </c>
      <c r="H39" s="7">
        <f t="shared" si="2"/>
        <v>0</v>
      </c>
      <c r="I39" s="7">
        <f t="shared" si="2"/>
        <v>0</v>
      </c>
      <c r="L39" s="3" t="s">
        <v>36</v>
      </c>
      <c r="M39" s="3">
        <v>0</v>
      </c>
      <c r="N39" s="3">
        <v>-4916.2619999999997</v>
      </c>
      <c r="O39" s="3">
        <v>58855.072</v>
      </c>
      <c r="P39" s="3">
        <v>209535.397</v>
      </c>
      <c r="Q39" s="3">
        <v>363393.70899999997</v>
      </c>
      <c r="R39" s="3">
        <v>661851.53799999994</v>
      </c>
    </row>
    <row r="40" spans="2:18" ht="19" x14ac:dyDescent="0.25">
      <c r="B40" s="8" t="s">
        <v>9</v>
      </c>
      <c r="C40" s="6" t="s">
        <v>37</v>
      </c>
      <c r="D40" s="7">
        <f t="shared" si="3"/>
        <v>0</v>
      </c>
      <c r="E40" s="7">
        <f t="shared" si="2"/>
        <v>0</v>
      </c>
      <c r="F40" s="7">
        <f t="shared" si="2"/>
        <v>0</v>
      </c>
      <c r="G40" s="7">
        <f t="shared" si="2"/>
        <v>0</v>
      </c>
      <c r="H40" s="7">
        <f t="shared" si="2"/>
        <v>0</v>
      </c>
      <c r="I40" s="7">
        <f t="shared" si="2"/>
        <v>-350000</v>
      </c>
      <c r="L40" s="3" t="s">
        <v>6</v>
      </c>
      <c r="M40" s="3">
        <v>0</v>
      </c>
      <c r="N40" s="3">
        <v>1</v>
      </c>
      <c r="O40" s="3">
        <v>2</v>
      </c>
      <c r="P40" s="3">
        <v>3</v>
      </c>
      <c r="Q40" s="3">
        <v>4</v>
      </c>
      <c r="R40" s="3">
        <v>5</v>
      </c>
    </row>
    <row r="41" spans="2:18" ht="19" x14ac:dyDescent="0.25">
      <c r="B41" s="8" t="s">
        <v>9</v>
      </c>
      <c r="C41" s="6" t="s">
        <v>16</v>
      </c>
      <c r="D41" s="7">
        <f t="shared" si="3"/>
        <v>0</v>
      </c>
      <c r="E41" s="7">
        <f t="shared" si="2"/>
        <v>0</v>
      </c>
      <c r="F41" s="7">
        <f t="shared" si="2"/>
        <v>0</v>
      </c>
      <c r="G41" s="7">
        <f t="shared" si="2"/>
        <v>0</v>
      </c>
      <c r="H41" s="7">
        <f t="shared" si="2"/>
        <v>0</v>
      </c>
      <c r="I41" s="7">
        <f t="shared" si="2"/>
        <v>350000</v>
      </c>
      <c r="L41" s="3" t="s">
        <v>38</v>
      </c>
      <c r="M41" s="3">
        <v>0</v>
      </c>
      <c r="N41" s="3">
        <v>-4916.2619999999997</v>
      </c>
      <c r="O41" s="3">
        <v>58855.072</v>
      </c>
      <c r="P41" s="3">
        <v>209535.397</v>
      </c>
      <c r="Q41" s="3">
        <v>363393.70899999997</v>
      </c>
      <c r="R41" s="3">
        <v>661851.53799999994</v>
      </c>
    </row>
    <row r="42" spans="2:18" ht="19" x14ac:dyDescent="0.25">
      <c r="B42" s="8" t="s">
        <v>9</v>
      </c>
      <c r="C42" s="6" t="s">
        <v>18</v>
      </c>
      <c r="D42" s="7">
        <f t="shared" si="3"/>
        <v>0</v>
      </c>
      <c r="E42" s="7">
        <f t="shared" si="2"/>
        <v>6416.2619999999997</v>
      </c>
      <c r="F42" s="7">
        <f t="shared" si="2"/>
        <v>4894.9279999999999</v>
      </c>
      <c r="G42" s="7">
        <f t="shared" si="2"/>
        <v>316.35000000000002</v>
      </c>
      <c r="H42" s="7">
        <f t="shared" si="2"/>
        <v>376.2</v>
      </c>
      <c r="I42" s="7">
        <f t="shared" si="2"/>
        <v>430.065</v>
      </c>
      <c r="L42" s="3" t="s">
        <v>39</v>
      </c>
      <c r="M42" s="3">
        <v>0</v>
      </c>
      <c r="N42" s="3">
        <v>150000</v>
      </c>
      <c r="O42" s="3">
        <v>200000</v>
      </c>
      <c r="P42" s="3">
        <v>150000</v>
      </c>
      <c r="Q42" s="3">
        <v>0</v>
      </c>
      <c r="R42" s="3">
        <v>0</v>
      </c>
    </row>
    <row r="43" spans="2:18" ht="19" x14ac:dyDescent="0.25">
      <c r="B43" s="10" t="s">
        <v>20</v>
      </c>
      <c r="C43" s="11" t="s">
        <v>21</v>
      </c>
      <c r="D43" s="5">
        <f t="shared" si="3"/>
        <v>0</v>
      </c>
      <c r="E43" s="5">
        <f t="shared" si="2"/>
        <v>0</v>
      </c>
      <c r="F43" s="5">
        <f t="shared" si="2"/>
        <v>0</v>
      </c>
      <c r="G43" s="5">
        <f t="shared" si="2"/>
        <v>-151.74700000000001</v>
      </c>
      <c r="H43" s="5">
        <f t="shared" si="2"/>
        <v>-7369.9089999999997</v>
      </c>
      <c r="I43" s="5">
        <f t="shared" si="2"/>
        <v>-14671.602999999999</v>
      </c>
      <c r="L43" s="3" t="s">
        <v>40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-350000</v>
      </c>
    </row>
    <row r="44" spans="2:18" ht="19" x14ac:dyDescent="0.25">
      <c r="C44" s="6" t="s">
        <v>23</v>
      </c>
      <c r="D44" s="7">
        <f t="shared" si="3"/>
        <v>0</v>
      </c>
      <c r="E44" s="7">
        <f t="shared" si="2"/>
        <v>151500</v>
      </c>
      <c r="F44" s="7">
        <f t="shared" si="2"/>
        <v>263750</v>
      </c>
      <c r="G44" s="7">
        <f t="shared" si="2"/>
        <v>359700</v>
      </c>
      <c r="H44" s="7">
        <f t="shared" si="2"/>
        <v>356400</v>
      </c>
      <c r="I44" s="7">
        <f t="shared" si="2"/>
        <v>647610</v>
      </c>
      <c r="L44" s="3" t="s">
        <v>17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350000</v>
      </c>
    </row>
    <row r="45" spans="2:18" ht="19" x14ac:dyDescent="0.25">
      <c r="B45" s="10" t="s">
        <v>20</v>
      </c>
      <c r="C45" s="6" t="s">
        <v>25</v>
      </c>
      <c r="D45" s="7">
        <f t="shared" si="3"/>
        <v>-31415</v>
      </c>
      <c r="E45" s="7">
        <f t="shared" si="2"/>
        <v>-75979.376999999993</v>
      </c>
      <c r="F45" s="7">
        <f t="shared" si="2"/>
        <v>-43746.444000000003</v>
      </c>
      <c r="G45" s="7">
        <f t="shared" si="2"/>
        <v>-5336.6125000000002</v>
      </c>
      <c r="H45" s="7">
        <f t="shared" si="2"/>
        <v>-1761.9480000000001</v>
      </c>
      <c r="I45" s="7">
        <f t="shared" si="2"/>
        <v>158239.38200000001</v>
      </c>
      <c r="L45" s="3" t="s">
        <v>19</v>
      </c>
      <c r="M45" s="3">
        <v>0</v>
      </c>
      <c r="N45" s="3">
        <v>6416.2619999999997</v>
      </c>
      <c r="O45" s="3">
        <v>4894.9279999999999</v>
      </c>
      <c r="P45" s="3">
        <v>316.35000000000002</v>
      </c>
      <c r="Q45" s="3">
        <v>376.2</v>
      </c>
      <c r="R45" s="3">
        <v>430.065</v>
      </c>
    </row>
    <row r="46" spans="2:18" ht="19" x14ac:dyDescent="0.25">
      <c r="B46" s="10" t="s">
        <v>20</v>
      </c>
      <c r="C46" s="11" t="s">
        <v>27</v>
      </c>
      <c r="D46" s="7">
        <f t="shared" si="3"/>
        <v>-500000</v>
      </c>
      <c r="E46" s="7">
        <f t="shared" si="2"/>
        <v>0</v>
      </c>
      <c r="F46" s="7">
        <f t="shared" si="2"/>
        <v>0</v>
      </c>
      <c r="G46" s="7">
        <f t="shared" si="2"/>
        <v>0</v>
      </c>
      <c r="H46" s="7">
        <f t="shared" si="2"/>
        <v>0</v>
      </c>
      <c r="I46" s="7">
        <f t="shared" si="2"/>
        <v>0</v>
      </c>
      <c r="L46" s="3" t="s">
        <v>22</v>
      </c>
      <c r="M46" s="3">
        <v>0</v>
      </c>
      <c r="N46" s="3">
        <v>0</v>
      </c>
      <c r="O46" s="3">
        <v>0</v>
      </c>
      <c r="P46" s="3">
        <v>-151.74700000000001</v>
      </c>
      <c r="Q46" s="3">
        <v>-7369.9089999999997</v>
      </c>
      <c r="R46" s="3">
        <v>-14671.602999999999</v>
      </c>
    </row>
    <row r="47" spans="2:18" ht="20" thickBot="1" x14ac:dyDescent="0.3">
      <c r="C47" s="12" t="s">
        <v>29</v>
      </c>
      <c r="D47" s="13">
        <f t="shared" si="3"/>
        <v>-531415</v>
      </c>
      <c r="E47" s="13">
        <f t="shared" si="2"/>
        <v>75520.623000000007</v>
      </c>
      <c r="F47" s="13">
        <f t="shared" si="2"/>
        <v>220003.55600000001</v>
      </c>
      <c r="G47" s="13">
        <f t="shared" si="2"/>
        <v>354363.38750000001</v>
      </c>
      <c r="H47" s="13">
        <f t="shared" si="2"/>
        <v>354638.05200000003</v>
      </c>
      <c r="I47" s="13">
        <f t="shared" si="2"/>
        <v>805849.38199999998</v>
      </c>
      <c r="L47" s="3" t="s">
        <v>24</v>
      </c>
      <c r="M47" s="3">
        <v>0</v>
      </c>
      <c r="N47" s="3">
        <v>151500</v>
      </c>
      <c r="O47" s="3">
        <v>263750</v>
      </c>
      <c r="P47" s="3">
        <v>359700</v>
      </c>
      <c r="Q47" s="3">
        <v>356400</v>
      </c>
      <c r="R47" s="3">
        <v>647610</v>
      </c>
    </row>
    <row r="48" spans="2:18" ht="20" thickTop="1" x14ac:dyDescent="0.25">
      <c r="C48" s="6" t="s">
        <v>30</v>
      </c>
      <c r="D48" s="7">
        <f t="shared" ref="D48:I48" si="4">D47-D68</f>
        <v>0</v>
      </c>
      <c r="E48" s="7">
        <f t="shared" si="4"/>
        <v>3.0000000115251169E-3</v>
      </c>
      <c r="F48" s="7">
        <f t="shared" si="4"/>
        <v>-3.999999986262992E-3</v>
      </c>
      <c r="G48" s="7">
        <f t="shared" si="4"/>
        <v>-4.9999996554106474E-4</v>
      </c>
      <c r="H48" s="7">
        <f t="shared" si="4"/>
        <v>0</v>
      </c>
      <c r="I48" s="7">
        <f t="shared" si="4"/>
        <v>-1.8000000040046871E-2</v>
      </c>
      <c r="L48" s="3" t="s">
        <v>26</v>
      </c>
      <c r="M48" s="3">
        <v>-31415</v>
      </c>
      <c r="N48" s="3">
        <v>-75979.376999999993</v>
      </c>
      <c r="O48" s="3">
        <v>-43746.444000000003</v>
      </c>
      <c r="P48" s="3">
        <v>-5336.6125000000002</v>
      </c>
      <c r="Q48" s="3">
        <v>-1761.9480000000001</v>
      </c>
      <c r="R48" s="3">
        <v>158239.38200000001</v>
      </c>
    </row>
    <row r="49" spans="2:18" x14ac:dyDescent="0.2">
      <c r="L49" s="3" t="s">
        <v>28</v>
      </c>
      <c r="M49" s="3">
        <v>-500000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</row>
    <row r="50" spans="2:18" x14ac:dyDescent="0.2">
      <c r="L50" s="3" t="s">
        <v>31</v>
      </c>
      <c r="M50" s="3">
        <v>-531415</v>
      </c>
      <c r="N50" s="3">
        <v>75520.623000000007</v>
      </c>
      <c r="O50" s="3">
        <v>220003.55600000001</v>
      </c>
      <c r="P50" s="3">
        <v>354363.38750000001</v>
      </c>
      <c r="Q50" s="3">
        <v>354638.05200000003</v>
      </c>
      <c r="R50" s="3">
        <v>805849.38199999998</v>
      </c>
    </row>
    <row r="51" spans="2:18" x14ac:dyDescent="0.2">
      <c r="L51" s="3"/>
      <c r="M51" s="3"/>
      <c r="N51" s="3"/>
      <c r="O51" s="3"/>
      <c r="P51" s="3"/>
      <c r="Q51" s="3"/>
      <c r="R51" s="3"/>
    </row>
    <row r="52" spans="2:18" x14ac:dyDescent="0.2">
      <c r="L52" s="3"/>
      <c r="M52" s="3"/>
      <c r="N52" s="3"/>
      <c r="O52" s="3"/>
      <c r="P52" s="3"/>
      <c r="Q52" s="3"/>
      <c r="R52" s="3"/>
    </row>
    <row r="53" spans="2:18" x14ac:dyDescent="0.2">
      <c r="L53" s="3"/>
      <c r="M53" s="3"/>
      <c r="N53" s="3"/>
      <c r="O53" s="3"/>
      <c r="P53" s="3"/>
      <c r="Q53" s="3"/>
      <c r="R53" s="3"/>
    </row>
    <row r="54" spans="2:18" x14ac:dyDescent="0.2">
      <c r="L54" s="3"/>
      <c r="M54" s="3"/>
      <c r="N54" s="3"/>
      <c r="O54" s="3"/>
      <c r="P54" s="3"/>
      <c r="Q54" s="3"/>
      <c r="R54" s="3"/>
    </row>
    <row r="55" spans="2:18" ht="17" thickBot="1" x14ac:dyDescent="0.25">
      <c r="L55" s="3"/>
      <c r="M55" s="3"/>
      <c r="N55" s="3"/>
      <c r="O55" s="3"/>
      <c r="P55" s="3"/>
      <c r="Q55" s="3"/>
      <c r="R55" s="3"/>
    </row>
    <row r="56" spans="2:18" ht="17" thickBot="1" x14ac:dyDescent="0.25">
      <c r="L56" s="2" t="s">
        <v>41</v>
      </c>
      <c r="M56" s="3"/>
      <c r="N56" s="3"/>
      <c r="O56" s="3"/>
      <c r="P56" s="3"/>
      <c r="Q56" s="3"/>
      <c r="R56" s="3"/>
    </row>
    <row r="58" spans="2:18" x14ac:dyDescent="0.2">
      <c r="L58" s="3" t="s">
        <v>3</v>
      </c>
      <c r="M58" s="3">
        <v>0.25</v>
      </c>
      <c r="N58" s="3">
        <v>0.4</v>
      </c>
      <c r="O58" s="3">
        <v>0.4</v>
      </c>
      <c r="P58" s="3">
        <v>0.4</v>
      </c>
      <c r="Q58" s="3">
        <v>0.4</v>
      </c>
      <c r="R58" s="3">
        <v>0.4</v>
      </c>
    </row>
    <row r="59" spans="2:18" x14ac:dyDescent="0.2">
      <c r="L59" s="3" t="s">
        <v>32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</row>
    <row r="60" spans="2:18" x14ac:dyDescent="0.2">
      <c r="L60" s="3" t="s">
        <v>39</v>
      </c>
      <c r="M60" s="3">
        <v>0</v>
      </c>
      <c r="N60" s="3">
        <v>150000</v>
      </c>
      <c r="O60" s="3">
        <v>200000</v>
      </c>
      <c r="P60" s="3">
        <v>150000</v>
      </c>
      <c r="Q60" s="3">
        <v>0</v>
      </c>
      <c r="R60" s="3">
        <v>0</v>
      </c>
    </row>
    <row r="61" spans="2:18" ht="19" x14ac:dyDescent="0.25">
      <c r="C61" s="4" t="s">
        <v>6</v>
      </c>
      <c r="D61" s="11">
        <f>M63</f>
        <v>0</v>
      </c>
      <c r="E61" s="11">
        <f t="shared" ref="E61:I68" si="5">N63</f>
        <v>1</v>
      </c>
      <c r="F61" s="11">
        <f t="shared" si="5"/>
        <v>2</v>
      </c>
      <c r="G61" s="11">
        <f t="shared" si="5"/>
        <v>3</v>
      </c>
      <c r="H61" s="11">
        <f t="shared" si="5"/>
        <v>4</v>
      </c>
      <c r="I61" s="11">
        <f t="shared" si="5"/>
        <v>5</v>
      </c>
      <c r="L61" s="3" t="s">
        <v>33</v>
      </c>
      <c r="M61" s="3">
        <v>0</v>
      </c>
      <c r="N61" s="3">
        <v>152500</v>
      </c>
      <c r="O61" s="3">
        <v>306250</v>
      </c>
      <c r="P61" s="3">
        <v>499500</v>
      </c>
      <c r="Q61" s="3">
        <v>594000</v>
      </c>
      <c r="R61" s="3">
        <v>729350</v>
      </c>
    </row>
    <row r="62" spans="2:18" ht="19" x14ac:dyDescent="0.25">
      <c r="C62" s="6" t="s">
        <v>42</v>
      </c>
      <c r="D62" s="14">
        <f t="shared" ref="D62:D68" si="6">M64</f>
        <v>0</v>
      </c>
      <c r="E62" s="14">
        <f t="shared" si="5"/>
        <v>91500</v>
      </c>
      <c r="F62" s="14">
        <f t="shared" si="5"/>
        <v>183750</v>
      </c>
      <c r="G62" s="14">
        <f t="shared" si="5"/>
        <v>299700</v>
      </c>
      <c r="H62" s="14">
        <f t="shared" si="5"/>
        <v>356400</v>
      </c>
      <c r="I62" s="14">
        <f t="shared" si="5"/>
        <v>437610</v>
      </c>
      <c r="L62" s="3" t="s">
        <v>17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350000</v>
      </c>
    </row>
    <row r="63" spans="2:18" ht="19" x14ac:dyDescent="0.25">
      <c r="B63" s="8" t="s">
        <v>9</v>
      </c>
      <c r="C63" s="6" t="s">
        <v>43</v>
      </c>
      <c r="D63" s="14">
        <f t="shared" si="6"/>
        <v>0</v>
      </c>
      <c r="E63" s="14">
        <f t="shared" si="5"/>
        <v>0</v>
      </c>
      <c r="F63" s="14">
        <f t="shared" si="5"/>
        <v>0</v>
      </c>
      <c r="G63" s="14">
        <f t="shared" si="5"/>
        <v>0</v>
      </c>
      <c r="H63" s="14">
        <f t="shared" si="5"/>
        <v>0</v>
      </c>
      <c r="I63" s="14">
        <f t="shared" si="5"/>
        <v>210000</v>
      </c>
      <c r="L63" s="3" t="s">
        <v>6</v>
      </c>
      <c r="M63" s="3">
        <v>0</v>
      </c>
      <c r="N63" s="3">
        <v>1</v>
      </c>
      <c r="O63" s="3">
        <v>2</v>
      </c>
      <c r="P63" s="3">
        <v>3</v>
      </c>
      <c r="Q63" s="3">
        <v>4</v>
      </c>
      <c r="R63" s="3">
        <v>5</v>
      </c>
    </row>
    <row r="64" spans="2:18" ht="19" x14ac:dyDescent="0.25">
      <c r="B64" s="8" t="s">
        <v>9</v>
      </c>
      <c r="C64" s="11" t="s">
        <v>44</v>
      </c>
      <c r="D64" s="15">
        <f t="shared" si="6"/>
        <v>0</v>
      </c>
      <c r="E64" s="15">
        <f t="shared" si="5"/>
        <v>60000</v>
      </c>
      <c r="F64" s="15">
        <f t="shared" si="5"/>
        <v>80000</v>
      </c>
      <c r="G64" s="15">
        <f t="shared" si="5"/>
        <v>60000</v>
      </c>
      <c r="H64" s="15">
        <f t="shared" si="5"/>
        <v>0</v>
      </c>
      <c r="I64" s="15">
        <f t="shared" si="5"/>
        <v>0</v>
      </c>
      <c r="L64" s="3" t="s">
        <v>45</v>
      </c>
      <c r="M64" s="3">
        <v>0</v>
      </c>
      <c r="N64" s="3">
        <v>91500</v>
      </c>
      <c r="O64" s="3">
        <v>183750</v>
      </c>
      <c r="P64" s="3">
        <v>299700</v>
      </c>
      <c r="Q64" s="3">
        <v>356400</v>
      </c>
      <c r="R64" s="3">
        <v>437610</v>
      </c>
    </row>
    <row r="65" spans="2:18" ht="19" x14ac:dyDescent="0.25">
      <c r="B65" s="1"/>
      <c r="C65" s="6" t="s">
        <v>23</v>
      </c>
      <c r="D65" s="14">
        <f t="shared" si="6"/>
        <v>0</v>
      </c>
      <c r="E65" s="14">
        <f t="shared" si="5"/>
        <v>151500</v>
      </c>
      <c r="F65" s="14">
        <f t="shared" si="5"/>
        <v>263750</v>
      </c>
      <c r="G65" s="14">
        <f t="shared" si="5"/>
        <v>359700</v>
      </c>
      <c r="H65" s="14">
        <f t="shared" si="5"/>
        <v>356400</v>
      </c>
      <c r="I65" s="14">
        <f t="shared" si="5"/>
        <v>647610</v>
      </c>
      <c r="L65" s="3" t="s">
        <v>46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210000</v>
      </c>
    </row>
    <row r="66" spans="2:18" ht="19" x14ac:dyDescent="0.25">
      <c r="B66" s="10" t="s">
        <v>20</v>
      </c>
      <c r="C66" s="6" t="s">
        <v>25</v>
      </c>
      <c r="D66" s="7">
        <f t="shared" si="6"/>
        <v>-31415</v>
      </c>
      <c r="E66" s="7">
        <f t="shared" si="5"/>
        <v>-75979.38</v>
      </c>
      <c r="F66" s="7">
        <f t="shared" si="5"/>
        <v>-43746.44</v>
      </c>
      <c r="G66" s="7">
        <f t="shared" si="5"/>
        <v>-5336.6120000000001</v>
      </c>
      <c r="H66" s="7">
        <f t="shared" si="5"/>
        <v>-1761.9480000000001</v>
      </c>
      <c r="I66" s="7">
        <f t="shared" si="5"/>
        <v>158239.4</v>
      </c>
      <c r="L66" s="3" t="s">
        <v>47</v>
      </c>
      <c r="M66" s="3">
        <v>0</v>
      </c>
      <c r="N66" s="3">
        <v>60000</v>
      </c>
      <c r="O66" s="3">
        <v>80000</v>
      </c>
      <c r="P66" s="3">
        <v>60000</v>
      </c>
      <c r="Q66" s="3">
        <v>0</v>
      </c>
      <c r="R66" s="3">
        <v>0</v>
      </c>
    </row>
    <row r="67" spans="2:18" ht="19" x14ac:dyDescent="0.25">
      <c r="B67" s="10" t="s">
        <v>20</v>
      </c>
      <c r="C67" s="11" t="s">
        <v>27</v>
      </c>
      <c r="D67" s="5">
        <f t="shared" si="6"/>
        <v>-500000</v>
      </c>
      <c r="E67" s="5">
        <f t="shared" si="5"/>
        <v>0</v>
      </c>
      <c r="F67" s="5">
        <f t="shared" si="5"/>
        <v>0</v>
      </c>
      <c r="G67" s="5">
        <f t="shared" si="5"/>
        <v>0</v>
      </c>
      <c r="H67" s="5">
        <f t="shared" si="5"/>
        <v>0</v>
      </c>
      <c r="I67" s="5">
        <f t="shared" si="5"/>
        <v>0</v>
      </c>
      <c r="L67" s="3" t="s">
        <v>24</v>
      </c>
      <c r="M67" s="3">
        <v>0</v>
      </c>
      <c r="N67" s="3">
        <v>151500</v>
      </c>
      <c r="O67" s="3">
        <v>263750</v>
      </c>
      <c r="P67" s="3">
        <v>359700</v>
      </c>
      <c r="Q67" s="3">
        <v>356400</v>
      </c>
      <c r="R67" s="3">
        <v>647610</v>
      </c>
    </row>
    <row r="68" spans="2:18" ht="20" thickBot="1" x14ac:dyDescent="0.3">
      <c r="B68" s="1"/>
      <c r="C68" s="12" t="s">
        <v>29</v>
      </c>
      <c r="D68" s="13">
        <f t="shared" si="6"/>
        <v>-531415</v>
      </c>
      <c r="E68" s="13">
        <f t="shared" si="5"/>
        <v>75520.62</v>
      </c>
      <c r="F68" s="13">
        <f t="shared" si="5"/>
        <v>220003.56</v>
      </c>
      <c r="G68" s="13">
        <f t="shared" si="5"/>
        <v>354363.38799999998</v>
      </c>
      <c r="H68" s="13">
        <f t="shared" si="5"/>
        <v>354638.05200000003</v>
      </c>
      <c r="I68" s="13">
        <f t="shared" si="5"/>
        <v>805849.4</v>
      </c>
      <c r="L68" s="3" t="s">
        <v>26</v>
      </c>
      <c r="M68" s="3">
        <v>-31415</v>
      </c>
      <c r="N68" s="3">
        <v>-75979.38</v>
      </c>
      <c r="O68" s="3">
        <v>-43746.44</v>
      </c>
      <c r="P68" s="3">
        <v>-5336.6120000000001</v>
      </c>
      <c r="Q68" s="3">
        <v>-1761.9480000000001</v>
      </c>
      <c r="R68" s="3">
        <v>158239.4</v>
      </c>
    </row>
    <row r="69" spans="2:18" ht="20" thickTop="1" x14ac:dyDescent="0.25">
      <c r="C69" s="6" t="s">
        <v>30</v>
      </c>
      <c r="D69" s="7">
        <f t="shared" ref="D69:I69" si="7">D68-D93</f>
        <v>0</v>
      </c>
      <c r="E69" s="7">
        <f t="shared" si="7"/>
        <v>0</v>
      </c>
      <c r="F69" s="7">
        <f t="shared" si="7"/>
        <v>0</v>
      </c>
      <c r="G69" s="7">
        <f t="shared" si="7"/>
        <v>0</v>
      </c>
      <c r="H69" s="7">
        <f t="shared" si="7"/>
        <v>0</v>
      </c>
      <c r="I69" s="7">
        <f t="shared" si="7"/>
        <v>0</v>
      </c>
      <c r="L69" s="3" t="s">
        <v>28</v>
      </c>
      <c r="M69" s="3">
        <v>-500000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</row>
    <row r="70" spans="2:18" x14ac:dyDescent="0.2">
      <c r="L70" s="3" t="s">
        <v>41</v>
      </c>
      <c r="M70" s="3">
        <v>-531415</v>
      </c>
      <c r="N70" s="3">
        <v>75520.62</v>
      </c>
      <c r="O70" s="3">
        <v>220003.56</v>
      </c>
      <c r="P70" s="3">
        <v>354363.38799999998</v>
      </c>
      <c r="Q70" s="3">
        <v>354638.05200000003</v>
      </c>
      <c r="R70" s="3">
        <v>805849.4</v>
      </c>
    </row>
    <row r="71" spans="2:18" x14ac:dyDescent="0.2">
      <c r="L71" s="3"/>
      <c r="M71" s="3"/>
      <c r="N71" s="3"/>
      <c r="O71" s="3"/>
      <c r="P71" s="3"/>
      <c r="Q71" s="3"/>
      <c r="R71" s="3"/>
    </row>
    <row r="72" spans="2:18" x14ac:dyDescent="0.2">
      <c r="L72" s="3"/>
      <c r="M72" s="3"/>
      <c r="N72" s="3"/>
      <c r="O72" s="3"/>
      <c r="P72" s="3"/>
      <c r="Q72" s="3"/>
      <c r="R72" s="3"/>
    </row>
    <row r="73" spans="2:18" x14ac:dyDescent="0.2">
      <c r="L73" s="3"/>
      <c r="M73" s="3"/>
      <c r="N73" s="3"/>
      <c r="O73" s="3"/>
      <c r="P73" s="3"/>
      <c r="Q73" s="3"/>
      <c r="R73" s="3"/>
    </row>
    <row r="74" spans="2:18" x14ac:dyDescent="0.2">
      <c r="L74" s="3"/>
      <c r="M74" s="3"/>
      <c r="N74" s="3"/>
      <c r="O74" s="3"/>
      <c r="P74" s="3"/>
      <c r="Q74" s="3"/>
      <c r="R74" s="3"/>
    </row>
    <row r="75" spans="2:18" x14ac:dyDescent="0.2">
      <c r="L75" s="3"/>
      <c r="M75" s="3"/>
      <c r="N75" s="3"/>
      <c r="O75" s="3"/>
      <c r="P75" s="3"/>
      <c r="Q75" s="3"/>
      <c r="R75" s="3"/>
    </row>
    <row r="76" spans="2:18" x14ac:dyDescent="0.2">
      <c r="L76" s="3"/>
      <c r="M76" s="3"/>
      <c r="N76" s="3"/>
      <c r="O76" s="3"/>
      <c r="P76" s="3"/>
      <c r="Q76" s="3"/>
      <c r="R76" s="3"/>
    </row>
    <row r="77" spans="2:18" ht="17" thickBot="1" x14ac:dyDescent="0.25"/>
    <row r="78" spans="2:18" ht="17" thickBot="1" x14ac:dyDescent="0.25">
      <c r="L78" s="2" t="s">
        <v>48</v>
      </c>
    </row>
    <row r="80" spans="2:18" x14ac:dyDescent="0.2">
      <c r="L80" s="3" t="s">
        <v>3</v>
      </c>
      <c r="M80" s="3">
        <v>0.25</v>
      </c>
      <c r="N80" s="3">
        <v>0.4</v>
      </c>
      <c r="O80" s="3">
        <v>0.4</v>
      </c>
      <c r="P80" s="3">
        <v>0.4</v>
      </c>
      <c r="Q80" s="3">
        <v>0.4</v>
      </c>
      <c r="R80" s="3">
        <v>0.4</v>
      </c>
    </row>
    <row r="81" spans="2:18" x14ac:dyDescent="0.2">
      <c r="L81" s="3" t="s">
        <v>32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</row>
    <row r="82" spans="2:18" ht="19" x14ac:dyDescent="0.25">
      <c r="C82" s="4" t="s">
        <v>6</v>
      </c>
      <c r="D82" s="5">
        <f t="shared" ref="D82:I83" si="8">M85</f>
        <v>0</v>
      </c>
      <c r="E82" s="5">
        <f t="shared" si="8"/>
        <v>1</v>
      </c>
      <c r="F82" s="5">
        <f t="shared" si="8"/>
        <v>2</v>
      </c>
      <c r="G82" s="5">
        <f t="shared" si="8"/>
        <v>3</v>
      </c>
      <c r="H82" s="5">
        <f t="shared" si="8"/>
        <v>4</v>
      </c>
      <c r="I82" s="5">
        <f t="shared" si="8"/>
        <v>5</v>
      </c>
      <c r="L82" s="3" t="s">
        <v>49</v>
      </c>
      <c r="M82" s="3">
        <v>0</v>
      </c>
      <c r="N82" s="3">
        <v>150000</v>
      </c>
      <c r="O82" s="3">
        <v>200000</v>
      </c>
      <c r="P82" s="3">
        <v>150000</v>
      </c>
      <c r="Q82" s="3">
        <v>0</v>
      </c>
      <c r="R82" s="3">
        <v>0</v>
      </c>
    </row>
    <row r="83" spans="2:18" ht="19" x14ac:dyDescent="0.25">
      <c r="C83" s="6" t="s">
        <v>50</v>
      </c>
      <c r="D83" s="7">
        <f t="shared" si="8"/>
        <v>0</v>
      </c>
      <c r="E83" s="7">
        <f t="shared" si="8"/>
        <v>2500</v>
      </c>
      <c r="F83" s="7">
        <f t="shared" si="8"/>
        <v>106250</v>
      </c>
      <c r="G83" s="7">
        <f t="shared" si="8"/>
        <v>349500</v>
      </c>
      <c r="H83" s="7">
        <f t="shared" si="8"/>
        <v>594000</v>
      </c>
      <c r="I83" s="7">
        <f t="shared" si="8"/>
        <v>729350</v>
      </c>
      <c r="L83" s="3" t="s">
        <v>33</v>
      </c>
      <c r="M83" s="3">
        <v>0</v>
      </c>
      <c r="N83" s="3">
        <v>152500</v>
      </c>
      <c r="O83" s="3">
        <v>306250</v>
      </c>
      <c r="P83" s="3">
        <v>499500</v>
      </c>
      <c r="Q83" s="3">
        <v>594000</v>
      </c>
      <c r="R83" s="3">
        <v>729350</v>
      </c>
    </row>
    <row r="84" spans="2:18" ht="19" x14ac:dyDescent="0.25">
      <c r="B84" s="8" t="s">
        <v>9</v>
      </c>
      <c r="C84" s="11" t="s">
        <v>51</v>
      </c>
      <c r="D84" s="5">
        <f t="shared" ref="D84:I84" si="9">M84</f>
        <v>0</v>
      </c>
      <c r="E84" s="5">
        <f t="shared" si="9"/>
        <v>0</v>
      </c>
      <c r="F84" s="5">
        <f t="shared" si="9"/>
        <v>0</v>
      </c>
      <c r="G84" s="5">
        <f t="shared" si="9"/>
        <v>0</v>
      </c>
      <c r="H84" s="5">
        <f t="shared" si="9"/>
        <v>0</v>
      </c>
      <c r="I84" s="5">
        <f t="shared" si="9"/>
        <v>350000</v>
      </c>
      <c r="L84" s="3" t="s">
        <v>17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350000</v>
      </c>
    </row>
    <row r="85" spans="2:18" ht="19" x14ac:dyDescent="0.25">
      <c r="C85" s="6" t="s">
        <v>52</v>
      </c>
      <c r="D85" s="7">
        <f t="shared" ref="D85:I85" si="10">M87</f>
        <v>0</v>
      </c>
      <c r="E85" s="7">
        <f t="shared" si="10"/>
        <v>2500</v>
      </c>
      <c r="F85" s="7">
        <f t="shared" si="10"/>
        <v>106250</v>
      </c>
      <c r="G85" s="7">
        <f t="shared" si="10"/>
        <v>349500</v>
      </c>
      <c r="H85" s="7">
        <f t="shared" si="10"/>
        <v>594000</v>
      </c>
      <c r="I85" s="7">
        <f t="shared" si="10"/>
        <v>1079350</v>
      </c>
      <c r="L85" s="3" t="s">
        <v>6</v>
      </c>
      <c r="M85" s="3">
        <v>0</v>
      </c>
      <c r="N85" s="3">
        <v>1</v>
      </c>
      <c r="O85" s="3">
        <v>2</v>
      </c>
      <c r="P85" s="3">
        <v>3</v>
      </c>
      <c r="Q85" s="3">
        <v>4</v>
      </c>
      <c r="R85" s="3">
        <v>5</v>
      </c>
    </row>
    <row r="86" spans="2:18" x14ac:dyDescent="0.2">
      <c r="L86" s="3" t="s">
        <v>53</v>
      </c>
      <c r="M86" s="3">
        <v>0</v>
      </c>
      <c r="N86" s="3">
        <v>2500</v>
      </c>
      <c r="O86" s="3">
        <v>106250</v>
      </c>
      <c r="P86" s="3">
        <v>349500</v>
      </c>
      <c r="Q86" s="3">
        <v>594000</v>
      </c>
      <c r="R86" s="3">
        <v>729350</v>
      </c>
    </row>
    <row r="87" spans="2:18" ht="19" x14ac:dyDescent="0.25">
      <c r="C87" s="6" t="s">
        <v>54</v>
      </c>
      <c r="D87" s="7">
        <f t="shared" ref="D87:I93" si="11">M88</f>
        <v>0</v>
      </c>
      <c r="E87" s="7">
        <f t="shared" si="11"/>
        <v>1500</v>
      </c>
      <c r="F87" s="7">
        <f t="shared" si="11"/>
        <v>63750</v>
      </c>
      <c r="G87" s="7">
        <f t="shared" si="11"/>
        <v>209700</v>
      </c>
      <c r="H87" s="7">
        <f t="shared" si="11"/>
        <v>356400</v>
      </c>
      <c r="I87" s="7">
        <f t="shared" si="11"/>
        <v>647610</v>
      </c>
      <c r="L87" s="3" t="s">
        <v>55</v>
      </c>
      <c r="M87" s="3">
        <v>0</v>
      </c>
      <c r="N87" s="3">
        <v>2500</v>
      </c>
      <c r="O87" s="3">
        <v>106250</v>
      </c>
      <c r="P87" s="3">
        <v>349500</v>
      </c>
      <c r="Q87" s="3">
        <v>594000</v>
      </c>
      <c r="R87" s="3">
        <v>1079350</v>
      </c>
    </row>
    <row r="88" spans="2:18" ht="19" x14ac:dyDescent="0.25">
      <c r="B88" s="8" t="s">
        <v>9</v>
      </c>
      <c r="C88" s="6" t="s">
        <v>35</v>
      </c>
      <c r="D88" s="7">
        <f t="shared" si="11"/>
        <v>0</v>
      </c>
      <c r="E88" s="7">
        <f t="shared" si="11"/>
        <v>150000</v>
      </c>
      <c r="F88" s="7">
        <f t="shared" si="11"/>
        <v>200000</v>
      </c>
      <c r="G88" s="7">
        <f t="shared" si="11"/>
        <v>150000</v>
      </c>
      <c r="H88" s="7">
        <f t="shared" si="11"/>
        <v>0</v>
      </c>
      <c r="I88" s="7">
        <f t="shared" si="11"/>
        <v>0</v>
      </c>
      <c r="L88" s="3" t="s">
        <v>56</v>
      </c>
      <c r="M88" s="3">
        <v>0</v>
      </c>
      <c r="N88" s="3">
        <v>1500</v>
      </c>
      <c r="O88" s="3">
        <v>63750</v>
      </c>
      <c r="P88" s="3">
        <v>209700</v>
      </c>
      <c r="Q88" s="3">
        <v>356400</v>
      </c>
      <c r="R88" s="3">
        <v>647610</v>
      </c>
    </row>
    <row r="89" spans="2:18" ht="19" x14ac:dyDescent="0.25">
      <c r="B89" s="8" t="s">
        <v>9</v>
      </c>
      <c r="C89" s="11" t="s">
        <v>57</v>
      </c>
      <c r="D89" s="5">
        <f t="shared" si="11"/>
        <v>0</v>
      </c>
      <c r="E89" s="5">
        <f t="shared" si="11"/>
        <v>0</v>
      </c>
      <c r="F89" s="5">
        <f t="shared" si="11"/>
        <v>0</v>
      </c>
      <c r="G89" s="5">
        <f t="shared" si="11"/>
        <v>0</v>
      </c>
      <c r="H89" s="5">
        <f t="shared" si="11"/>
        <v>0</v>
      </c>
      <c r="I89" s="5">
        <f t="shared" si="11"/>
        <v>0</v>
      </c>
      <c r="L89" s="3" t="s">
        <v>39</v>
      </c>
      <c r="M89" s="3">
        <v>0</v>
      </c>
      <c r="N89" s="3">
        <v>150000</v>
      </c>
      <c r="O89" s="3">
        <v>200000</v>
      </c>
      <c r="P89" s="3">
        <v>150000</v>
      </c>
      <c r="Q89" s="3">
        <v>0</v>
      </c>
      <c r="R89" s="3">
        <v>0</v>
      </c>
    </row>
    <row r="90" spans="2:18" ht="19" x14ac:dyDescent="0.25">
      <c r="C90" s="6" t="s">
        <v>23</v>
      </c>
      <c r="D90" s="7">
        <f t="shared" si="11"/>
        <v>0</v>
      </c>
      <c r="E90" s="7">
        <f t="shared" si="11"/>
        <v>151500</v>
      </c>
      <c r="F90" s="7">
        <f t="shared" si="11"/>
        <v>263750</v>
      </c>
      <c r="G90" s="7">
        <f t="shared" si="11"/>
        <v>359700</v>
      </c>
      <c r="H90" s="7">
        <f t="shared" si="11"/>
        <v>356400</v>
      </c>
      <c r="I90" s="7">
        <f t="shared" si="11"/>
        <v>647610</v>
      </c>
      <c r="L90" s="3" t="s">
        <v>58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</row>
    <row r="91" spans="2:18" ht="19" x14ac:dyDescent="0.25">
      <c r="B91" s="10" t="s">
        <v>20</v>
      </c>
      <c r="C91" s="6" t="s">
        <v>25</v>
      </c>
      <c r="D91" s="7">
        <f t="shared" si="11"/>
        <v>-31415</v>
      </c>
      <c r="E91" s="7">
        <f t="shared" si="11"/>
        <v>-75979.38</v>
      </c>
      <c r="F91" s="7">
        <f t="shared" si="11"/>
        <v>-43746.44</v>
      </c>
      <c r="G91" s="7">
        <f t="shared" si="11"/>
        <v>-5336.6120000000001</v>
      </c>
      <c r="H91" s="7">
        <f t="shared" si="11"/>
        <v>-1761.9480000000001</v>
      </c>
      <c r="I91" s="7">
        <f t="shared" si="11"/>
        <v>158239.4</v>
      </c>
      <c r="L91" s="3" t="s">
        <v>24</v>
      </c>
      <c r="M91" s="3">
        <v>0</v>
      </c>
      <c r="N91" s="3">
        <v>151500</v>
      </c>
      <c r="O91" s="3">
        <v>263750</v>
      </c>
      <c r="P91" s="3">
        <v>359700</v>
      </c>
      <c r="Q91" s="3">
        <v>356400</v>
      </c>
      <c r="R91" s="3">
        <v>647610</v>
      </c>
    </row>
    <row r="92" spans="2:18" ht="19" x14ac:dyDescent="0.25">
      <c r="B92" s="10" t="s">
        <v>20</v>
      </c>
      <c r="C92" s="11" t="s">
        <v>27</v>
      </c>
      <c r="D92" s="7">
        <f t="shared" si="11"/>
        <v>-500000</v>
      </c>
      <c r="E92" s="7">
        <f t="shared" si="11"/>
        <v>0</v>
      </c>
      <c r="F92" s="7">
        <f t="shared" si="11"/>
        <v>0</v>
      </c>
      <c r="G92" s="7">
        <f t="shared" si="11"/>
        <v>0</v>
      </c>
      <c r="H92" s="7">
        <f t="shared" si="11"/>
        <v>0</v>
      </c>
      <c r="I92" s="7">
        <f t="shared" si="11"/>
        <v>0</v>
      </c>
      <c r="L92" s="3" t="s">
        <v>26</v>
      </c>
      <c r="M92" s="3">
        <v>-31415</v>
      </c>
      <c r="N92" s="3">
        <v>-75979.38</v>
      </c>
      <c r="O92" s="3">
        <v>-43746.44</v>
      </c>
      <c r="P92" s="3">
        <v>-5336.6120000000001</v>
      </c>
      <c r="Q92" s="3">
        <v>-1761.9480000000001</v>
      </c>
      <c r="R92" s="3">
        <v>158239.4</v>
      </c>
    </row>
    <row r="93" spans="2:18" ht="20" thickBot="1" x14ac:dyDescent="0.3">
      <c r="C93" s="12" t="s">
        <v>29</v>
      </c>
      <c r="D93" s="13">
        <f t="shared" si="11"/>
        <v>-531415</v>
      </c>
      <c r="E93" s="13">
        <f t="shared" si="11"/>
        <v>75520.62</v>
      </c>
      <c r="F93" s="13">
        <f t="shared" si="11"/>
        <v>220003.56</v>
      </c>
      <c r="G93" s="13">
        <f t="shared" si="11"/>
        <v>354363.38799999998</v>
      </c>
      <c r="H93" s="13">
        <f t="shared" si="11"/>
        <v>354638.05200000003</v>
      </c>
      <c r="I93" s="13">
        <f t="shared" si="11"/>
        <v>805849.4</v>
      </c>
      <c r="L93" s="3" t="s">
        <v>28</v>
      </c>
      <c r="M93" s="3">
        <v>-500000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</row>
    <row r="94" spans="2:18" ht="20" thickTop="1" x14ac:dyDescent="0.25">
      <c r="C94" s="6" t="s">
        <v>30</v>
      </c>
      <c r="D94" s="7">
        <f t="shared" ref="D94:I94" si="12">D93-D119</f>
        <v>0</v>
      </c>
      <c r="E94" s="7">
        <f t="shared" si="12"/>
        <v>0</v>
      </c>
      <c r="F94" s="7">
        <f t="shared" si="12"/>
        <v>0</v>
      </c>
      <c r="G94" s="7">
        <f t="shared" si="12"/>
        <v>0</v>
      </c>
      <c r="H94" s="7">
        <f t="shared" si="12"/>
        <v>0</v>
      </c>
      <c r="I94" s="7">
        <f t="shared" si="12"/>
        <v>0</v>
      </c>
      <c r="L94" s="3" t="s">
        <v>48</v>
      </c>
      <c r="M94" s="3">
        <v>-531415</v>
      </c>
      <c r="N94" s="3">
        <v>75520.62</v>
      </c>
      <c r="O94" s="3">
        <v>220003.56</v>
      </c>
      <c r="P94" s="3">
        <v>354363.38799999998</v>
      </c>
      <c r="Q94" s="3">
        <v>354638.05200000003</v>
      </c>
      <c r="R94" s="3">
        <v>805849.4</v>
      </c>
    </row>
    <row r="104" spans="2:18" ht="17" thickBot="1" x14ac:dyDescent="0.25"/>
    <row r="105" spans="2:18" ht="17" thickBot="1" x14ac:dyDescent="0.25">
      <c r="L105" s="2" t="s">
        <v>59</v>
      </c>
    </row>
    <row r="107" spans="2:18" ht="19" x14ac:dyDescent="0.25">
      <c r="C107" s="4" t="s">
        <v>6</v>
      </c>
      <c r="D107" s="5">
        <f t="shared" ref="D107:I108" si="13">M111</f>
        <v>0</v>
      </c>
      <c r="E107" s="5">
        <f t="shared" si="13"/>
        <v>1</v>
      </c>
      <c r="F107" s="5">
        <f t="shared" si="13"/>
        <v>2</v>
      </c>
      <c r="G107" s="5">
        <f t="shared" si="13"/>
        <v>3</v>
      </c>
      <c r="H107" s="5">
        <f t="shared" si="13"/>
        <v>4</v>
      </c>
      <c r="I107" s="5">
        <f t="shared" si="13"/>
        <v>5</v>
      </c>
      <c r="L107" s="3" t="s">
        <v>3</v>
      </c>
      <c r="M107" s="3">
        <v>0.25</v>
      </c>
      <c r="N107" s="3">
        <v>0.4</v>
      </c>
      <c r="O107" s="3">
        <v>0.4</v>
      </c>
      <c r="P107" s="3">
        <v>0.4</v>
      </c>
      <c r="Q107" s="3">
        <v>0.4</v>
      </c>
      <c r="R107" s="3">
        <v>0.4</v>
      </c>
    </row>
    <row r="108" spans="2:18" ht="19" x14ac:dyDescent="0.25">
      <c r="C108" s="6" t="s">
        <v>60</v>
      </c>
      <c r="D108" s="7">
        <f t="shared" si="13"/>
        <v>0</v>
      </c>
      <c r="E108" s="7">
        <f t="shared" si="13"/>
        <v>90000</v>
      </c>
      <c r="F108" s="7">
        <f t="shared" si="13"/>
        <v>243750</v>
      </c>
      <c r="G108" s="7">
        <f t="shared" si="13"/>
        <v>437000</v>
      </c>
      <c r="H108" s="7">
        <f t="shared" si="13"/>
        <v>531500</v>
      </c>
      <c r="I108" s="7">
        <f t="shared" si="13"/>
        <v>666850</v>
      </c>
      <c r="L108" s="3" t="s">
        <v>32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</row>
    <row r="109" spans="2:18" ht="19" x14ac:dyDescent="0.25">
      <c r="B109" s="8" t="s">
        <v>9</v>
      </c>
      <c r="C109" s="11" t="s">
        <v>51</v>
      </c>
      <c r="D109" s="5">
        <f t="shared" ref="D109:I109" si="14">M110</f>
        <v>0</v>
      </c>
      <c r="E109" s="5">
        <f t="shared" si="14"/>
        <v>0</v>
      </c>
      <c r="F109" s="5">
        <f t="shared" si="14"/>
        <v>0</v>
      </c>
      <c r="G109" s="5">
        <f t="shared" si="14"/>
        <v>0</v>
      </c>
      <c r="H109" s="5">
        <f t="shared" si="14"/>
        <v>0</v>
      </c>
      <c r="I109" s="5">
        <f t="shared" si="14"/>
        <v>350000</v>
      </c>
      <c r="L109" s="3" t="s">
        <v>39</v>
      </c>
      <c r="M109" s="3">
        <v>0</v>
      </c>
      <c r="N109" s="3">
        <v>150000</v>
      </c>
      <c r="O109" s="3">
        <v>200000</v>
      </c>
      <c r="P109" s="3">
        <v>150000</v>
      </c>
      <c r="Q109" s="3">
        <v>0</v>
      </c>
      <c r="R109" s="3">
        <v>0</v>
      </c>
    </row>
    <row r="110" spans="2:18" ht="19" x14ac:dyDescent="0.25">
      <c r="C110" s="6" t="s">
        <v>61</v>
      </c>
      <c r="D110" s="7">
        <f t="shared" ref="D110:I110" si="15">M113</f>
        <v>0</v>
      </c>
      <c r="E110" s="7">
        <f t="shared" si="15"/>
        <v>90000</v>
      </c>
      <c r="F110" s="7">
        <f t="shared" si="15"/>
        <v>243750</v>
      </c>
      <c r="G110" s="7">
        <f t="shared" si="15"/>
        <v>437000</v>
      </c>
      <c r="H110" s="7">
        <f t="shared" si="15"/>
        <v>531500</v>
      </c>
      <c r="I110" s="7">
        <f t="shared" si="15"/>
        <v>1016850</v>
      </c>
      <c r="L110" s="3" t="s">
        <v>17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350000</v>
      </c>
    </row>
    <row r="111" spans="2:18" x14ac:dyDescent="0.2">
      <c r="L111" s="3" t="s">
        <v>6</v>
      </c>
      <c r="M111" s="3">
        <v>0</v>
      </c>
      <c r="N111" s="3">
        <v>1</v>
      </c>
      <c r="O111" s="3">
        <v>2</v>
      </c>
      <c r="P111" s="3">
        <v>3</v>
      </c>
      <c r="Q111" s="3">
        <v>4</v>
      </c>
      <c r="R111" s="3">
        <v>5</v>
      </c>
    </row>
    <row r="112" spans="2:18" ht="19" x14ac:dyDescent="0.25">
      <c r="C112" s="6" t="s">
        <v>62</v>
      </c>
      <c r="D112" s="7">
        <f t="shared" ref="D112:I119" si="16">M114</f>
        <v>0</v>
      </c>
      <c r="E112" s="7">
        <f t="shared" si="16"/>
        <v>54000</v>
      </c>
      <c r="F112" s="7">
        <f t="shared" si="16"/>
        <v>146250</v>
      </c>
      <c r="G112" s="7">
        <f t="shared" si="16"/>
        <v>262200</v>
      </c>
      <c r="H112" s="7">
        <f t="shared" si="16"/>
        <v>318900</v>
      </c>
      <c r="I112" s="7">
        <f t="shared" si="16"/>
        <v>610110</v>
      </c>
      <c r="L112" s="3" t="s">
        <v>63</v>
      </c>
      <c r="M112" s="3">
        <v>0</v>
      </c>
      <c r="N112" s="3">
        <v>90000</v>
      </c>
      <c r="O112" s="3">
        <v>243750</v>
      </c>
      <c r="P112" s="3">
        <v>437000</v>
      </c>
      <c r="Q112" s="3">
        <v>531500</v>
      </c>
      <c r="R112" s="3">
        <v>666850</v>
      </c>
    </row>
    <row r="113" spans="2:18" ht="19" x14ac:dyDescent="0.25">
      <c r="B113" s="8" t="s">
        <v>9</v>
      </c>
      <c r="C113" s="6" t="s">
        <v>10</v>
      </c>
      <c r="D113" s="7">
        <f t="shared" si="16"/>
        <v>0</v>
      </c>
      <c r="E113" s="7">
        <f t="shared" si="16"/>
        <v>62500</v>
      </c>
      <c r="F113" s="7">
        <f t="shared" si="16"/>
        <v>62500</v>
      </c>
      <c r="G113" s="7">
        <f t="shared" si="16"/>
        <v>62500</v>
      </c>
      <c r="H113" s="7">
        <f t="shared" si="16"/>
        <v>62500</v>
      </c>
      <c r="I113" s="7">
        <f t="shared" si="16"/>
        <v>62500</v>
      </c>
      <c r="L113" s="3" t="s">
        <v>64</v>
      </c>
      <c r="M113" s="3">
        <v>0</v>
      </c>
      <c r="N113" s="3">
        <v>90000</v>
      </c>
      <c r="O113" s="3">
        <v>243750</v>
      </c>
      <c r="P113" s="3">
        <v>437000</v>
      </c>
      <c r="Q113" s="3">
        <v>531500</v>
      </c>
      <c r="R113" s="3">
        <v>1016850</v>
      </c>
    </row>
    <row r="114" spans="2:18" ht="19" x14ac:dyDescent="0.25">
      <c r="B114" s="8" t="s">
        <v>9</v>
      </c>
      <c r="C114" s="6" t="s">
        <v>65</v>
      </c>
      <c r="D114" s="7">
        <f t="shared" si="16"/>
        <v>0</v>
      </c>
      <c r="E114" s="7">
        <f t="shared" si="16"/>
        <v>35000</v>
      </c>
      <c r="F114" s="7">
        <f t="shared" si="16"/>
        <v>55000</v>
      </c>
      <c r="G114" s="7">
        <f t="shared" si="16"/>
        <v>35000</v>
      </c>
      <c r="H114" s="7">
        <f t="shared" si="16"/>
        <v>-25000</v>
      </c>
      <c r="I114" s="7">
        <f t="shared" si="16"/>
        <v>-25000</v>
      </c>
      <c r="L114" s="3" t="s">
        <v>66</v>
      </c>
      <c r="M114" s="3">
        <v>0</v>
      </c>
      <c r="N114" s="3">
        <v>54000</v>
      </c>
      <c r="O114" s="3">
        <v>146250</v>
      </c>
      <c r="P114" s="3">
        <v>262200</v>
      </c>
      <c r="Q114" s="3">
        <v>318900</v>
      </c>
      <c r="R114" s="3">
        <v>610110</v>
      </c>
    </row>
    <row r="115" spans="2:18" ht="19" x14ac:dyDescent="0.25">
      <c r="B115" s="8" t="s">
        <v>9</v>
      </c>
      <c r="C115" s="11" t="s">
        <v>57</v>
      </c>
      <c r="D115" s="5">
        <f t="shared" si="16"/>
        <v>0</v>
      </c>
      <c r="E115" s="5">
        <f t="shared" si="16"/>
        <v>0</v>
      </c>
      <c r="F115" s="5">
        <f t="shared" si="16"/>
        <v>0</v>
      </c>
      <c r="G115" s="5">
        <f t="shared" si="16"/>
        <v>0</v>
      </c>
      <c r="H115" s="5">
        <f t="shared" si="16"/>
        <v>0</v>
      </c>
      <c r="I115" s="5">
        <f t="shared" si="16"/>
        <v>0</v>
      </c>
      <c r="L115" s="3" t="s">
        <v>11</v>
      </c>
      <c r="M115" s="3">
        <v>0</v>
      </c>
      <c r="N115" s="3">
        <v>62500</v>
      </c>
      <c r="O115" s="3">
        <v>62500</v>
      </c>
      <c r="P115" s="3">
        <v>62500</v>
      </c>
      <c r="Q115" s="3">
        <v>62500</v>
      </c>
      <c r="R115" s="3">
        <v>62500</v>
      </c>
    </row>
    <row r="116" spans="2:18" ht="19" x14ac:dyDescent="0.25">
      <c r="C116" s="6" t="s">
        <v>23</v>
      </c>
      <c r="D116" s="7">
        <f t="shared" si="16"/>
        <v>0</v>
      </c>
      <c r="E116" s="7">
        <f t="shared" si="16"/>
        <v>151500</v>
      </c>
      <c r="F116" s="7">
        <f t="shared" si="16"/>
        <v>263750</v>
      </c>
      <c r="G116" s="7">
        <f t="shared" si="16"/>
        <v>359700</v>
      </c>
      <c r="H116" s="7">
        <f t="shared" si="16"/>
        <v>356400</v>
      </c>
      <c r="I116" s="7">
        <f t="shared" si="16"/>
        <v>647610</v>
      </c>
      <c r="L116" s="3" t="s">
        <v>67</v>
      </c>
      <c r="M116" s="3">
        <v>0</v>
      </c>
      <c r="N116" s="3">
        <v>35000</v>
      </c>
      <c r="O116" s="3">
        <v>55000</v>
      </c>
      <c r="P116" s="3">
        <v>35000</v>
      </c>
      <c r="Q116" s="3">
        <v>-25000</v>
      </c>
      <c r="R116" s="3">
        <v>-25000</v>
      </c>
    </row>
    <row r="117" spans="2:18" ht="19" x14ac:dyDescent="0.25">
      <c r="B117" s="10" t="s">
        <v>20</v>
      </c>
      <c r="C117" s="6" t="s">
        <v>25</v>
      </c>
      <c r="D117" s="7">
        <f t="shared" si="16"/>
        <v>-31415</v>
      </c>
      <c r="E117" s="7">
        <f t="shared" si="16"/>
        <v>-75979.38</v>
      </c>
      <c r="F117" s="7">
        <f t="shared" si="16"/>
        <v>-43746.44</v>
      </c>
      <c r="G117" s="7">
        <f t="shared" si="16"/>
        <v>-5336.6120000000001</v>
      </c>
      <c r="H117" s="7">
        <f t="shared" si="16"/>
        <v>-1761.9480000000001</v>
      </c>
      <c r="I117" s="7">
        <f t="shared" si="16"/>
        <v>158239.4</v>
      </c>
      <c r="L117" s="3" t="s">
        <v>58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</row>
    <row r="118" spans="2:18" ht="19" x14ac:dyDescent="0.25">
      <c r="B118" s="10" t="s">
        <v>20</v>
      </c>
      <c r="C118" s="11" t="s">
        <v>27</v>
      </c>
      <c r="D118" s="7">
        <f t="shared" si="16"/>
        <v>-500000</v>
      </c>
      <c r="E118" s="7">
        <f t="shared" si="16"/>
        <v>0</v>
      </c>
      <c r="F118" s="7">
        <f t="shared" si="16"/>
        <v>0</v>
      </c>
      <c r="G118" s="7">
        <f t="shared" si="16"/>
        <v>0</v>
      </c>
      <c r="H118" s="7">
        <f t="shared" si="16"/>
        <v>0</v>
      </c>
      <c r="I118" s="7">
        <f t="shared" si="16"/>
        <v>0</v>
      </c>
      <c r="L118" s="3" t="s">
        <v>24</v>
      </c>
      <c r="M118" s="3">
        <v>0</v>
      </c>
      <c r="N118" s="3">
        <v>151500</v>
      </c>
      <c r="O118" s="3">
        <v>263750</v>
      </c>
      <c r="P118" s="3">
        <v>359700</v>
      </c>
      <c r="Q118" s="3">
        <v>356400</v>
      </c>
      <c r="R118" s="3">
        <v>647610</v>
      </c>
    </row>
    <row r="119" spans="2:18" ht="20" thickBot="1" x14ac:dyDescent="0.3">
      <c r="C119" s="12" t="s">
        <v>29</v>
      </c>
      <c r="D119" s="13">
        <f t="shared" si="16"/>
        <v>-531415</v>
      </c>
      <c r="E119" s="13">
        <f t="shared" si="16"/>
        <v>75520.62</v>
      </c>
      <c r="F119" s="13">
        <f t="shared" si="16"/>
        <v>220003.56</v>
      </c>
      <c r="G119" s="13">
        <f t="shared" si="16"/>
        <v>354363.38799999998</v>
      </c>
      <c r="H119" s="13">
        <f t="shared" si="16"/>
        <v>354638.05200000003</v>
      </c>
      <c r="I119" s="13">
        <f t="shared" si="16"/>
        <v>805849.4</v>
      </c>
      <c r="L119" s="3" t="s">
        <v>26</v>
      </c>
      <c r="M119" s="3">
        <v>-31415</v>
      </c>
      <c r="N119" s="3">
        <v>-75979.38</v>
      </c>
      <c r="O119" s="3">
        <v>-43746.44</v>
      </c>
      <c r="P119" s="3">
        <v>-5336.6120000000001</v>
      </c>
      <c r="Q119" s="3">
        <v>-1761.9480000000001</v>
      </c>
      <c r="R119" s="3">
        <v>158239.4</v>
      </c>
    </row>
    <row r="120" spans="2:18" ht="20" thickTop="1" x14ac:dyDescent="0.25">
      <c r="C120" s="6" t="s">
        <v>30</v>
      </c>
      <c r="D120" s="7">
        <f t="shared" ref="D120:I120" si="17">D119-D143</f>
        <v>0</v>
      </c>
      <c r="E120" s="7">
        <f t="shared" si="17"/>
        <v>0</v>
      </c>
      <c r="F120" s="7">
        <f t="shared" si="17"/>
        <v>0</v>
      </c>
      <c r="G120" s="7">
        <f t="shared" si="17"/>
        <v>0</v>
      </c>
      <c r="H120" s="7">
        <f t="shared" si="17"/>
        <v>0</v>
      </c>
      <c r="I120" s="7">
        <f t="shared" si="17"/>
        <v>0</v>
      </c>
      <c r="L120" s="3" t="s">
        <v>28</v>
      </c>
      <c r="M120" s="3">
        <v>-500000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</row>
    <row r="121" spans="2:18" x14ac:dyDescent="0.2">
      <c r="D121" s="9"/>
      <c r="E121" s="9"/>
      <c r="F121" s="9"/>
      <c r="G121" s="9"/>
      <c r="H121" s="9"/>
      <c r="I121" s="9"/>
      <c r="L121" s="3" t="s">
        <v>59</v>
      </c>
      <c r="M121" s="3">
        <v>-531415</v>
      </c>
      <c r="N121" s="3">
        <v>75520.62</v>
      </c>
      <c r="O121" s="3">
        <v>220003.56</v>
      </c>
      <c r="P121" s="3">
        <v>354363.38799999998</v>
      </c>
      <c r="Q121" s="3">
        <v>354638.05200000003</v>
      </c>
      <c r="R121" s="3">
        <v>805849.4</v>
      </c>
    </row>
    <row r="126" spans="2:18" x14ac:dyDescent="0.2">
      <c r="D126" s="9"/>
      <c r="E126" s="9"/>
      <c r="F126" s="9"/>
      <c r="G126" s="9"/>
      <c r="H126" s="9"/>
      <c r="I126" s="9"/>
    </row>
    <row r="127" spans="2:18" x14ac:dyDescent="0.2">
      <c r="D127" s="9"/>
      <c r="E127" s="9"/>
      <c r="F127" s="9"/>
      <c r="G127" s="9"/>
      <c r="H127" s="9"/>
      <c r="I127" s="9"/>
    </row>
    <row r="129" spans="2:18" ht="20" thickBot="1" x14ac:dyDescent="0.3">
      <c r="C129" s="16"/>
    </row>
    <row r="130" spans="2:18" ht="17" thickBot="1" x14ac:dyDescent="0.25">
      <c r="L130" s="2" t="s">
        <v>68</v>
      </c>
    </row>
    <row r="132" spans="2:18" x14ac:dyDescent="0.2">
      <c r="E132" s="9"/>
      <c r="F132" s="9"/>
      <c r="G132" s="9"/>
      <c r="H132" s="9"/>
      <c r="I132" s="9"/>
      <c r="L132" s="3" t="s">
        <v>3</v>
      </c>
      <c r="M132" s="3">
        <v>0.25</v>
      </c>
      <c r="N132" s="3">
        <v>0.4</v>
      </c>
      <c r="O132" s="3">
        <v>0.4</v>
      </c>
      <c r="P132" s="3">
        <v>0.4</v>
      </c>
      <c r="Q132" s="3">
        <v>0.4</v>
      </c>
      <c r="R132" s="3">
        <v>0.4</v>
      </c>
    </row>
    <row r="133" spans="2:18" ht="19" x14ac:dyDescent="0.25">
      <c r="C133" s="4" t="s">
        <v>6</v>
      </c>
      <c r="D133" s="5">
        <f t="shared" ref="D133:I134" si="18">M136</f>
        <v>0</v>
      </c>
      <c r="E133" s="5">
        <f t="shared" si="18"/>
        <v>1</v>
      </c>
      <c r="F133" s="5">
        <f t="shared" si="18"/>
        <v>2</v>
      </c>
      <c r="G133" s="5">
        <f t="shared" si="18"/>
        <v>3</v>
      </c>
      <c r="H133" s="5">
        <f t="shared" si="18"/>
        <v>4</v>
      </c>
      <c r="I133" s="5">
        <f t="shared" si="18"/>
        <v>5</v>
      </c>
      <c r="L133" s="3" t="s">
        <v>32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</row>
    <row r="134" spans="2:18" ht="19" x14ac:dyDescent="0.25">
      <c r="C134" s="6" t="s">
        <v>50</v>
      </c>
      <c r="D134" s="7">
        <f t="shared" si="18"/>
        <v>0</v>
      </c>
      <c r="E134" s="7">
        <f t="shared" si="18"/>
        <v>2500</v>
      </c>
      <c r="F134" s="7">
        <f t="shared" si="18"/>
        <v>106250</v>
      </c>
      <c r="G134" s="7">
        <f t="shared" si="18"/>
        <v>349500</v>
      </c>
      <c r="H134" s="7">
        <f t="shared" si="18"/>
        <v>594000</v>
      </c>
      <c r="I134" s="7">
        <f t="shared" si="18"/>
        <v>729350</v>
      </c>
      <c r="L134" s="3" t="s">
        <v>17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350000</v>
      </c>
    </row>
    <row r="135" spans="2:18" x14ac:dyDescent="0.2">
      <c r="L135" s="3" t="s">
        <v>33</v>
      </c>
      <c r="M135" s="3">
        <v>0</v>
      </c>
      <c r="N135" s="3">
        <v>152500</v>
      </c>
      <c r="O135" s="3">
        <v>306250</v>
      </c>
      <c r="P135" s="3">
        <v>499500</v>
      </c>
      <c r="Q135" s="3">
        <v>594000</v>
      </c>
      <c r="R135" s="3">
        <v>729350</v>
      </c>
    </row>
    <row r="136" spans="2:18" ht="19" x14ac:dyDescent="0.25">
      <c r="C136" s="6" t="s">
        <v>69</v>
      </c>
      <c r="D136" s="7">
        <f t="shared" ref="D136:I143" si="19">M138</f>
        <v>0</v>
      </c>
      <c r="E136" s="7">
        <f t="shared" si="19"/>
        <v>1500</v>
      </c>
      <c r="F136" s="7">
        <f t="shared" si="19"/>
        <v>63750</v>
      </c>
      <c r="G136" s="7">
        <f t="shared" si="19"/>
        <v>209700</v>
      </c>
      <c r="H136" s="7">
        <f t="shared" si="19"/>
        <v>356400</v>
      </c>
      <c r="I136" s="7">
        <f t="shared" si="19"/>
        <v>437610</v>
      </c>
      <c r="L136" s="3" t="s">
        <v>6</v>
      </c>
      <c r="M136" s="3">
        <v>0</v>
      </c>
      <c r="N136" s="3">
        <v>1</v>
      </c>
      <c r="O136" s="3">
        <v>2</v>
      </c>
      <c r="P136" s="3">
        <v>3</v>
      </c>
      <c r="Q136" s="3">
        <v>4</v>
      </c>
      <c r="R136" s="3">
        <v>5</v>
      </c>
    </row>
    <row r="137" spans="2:18" ht="19" x14ac:dyDescent="0.25">
      <c r="B137" s="8" t="s">
        <v>9</v>
      </c>
      <c r="C137" s="6" t="s">
        <v>35</v>
      </c>
      <c r="D137" s="7">
        <f t="shared" si="19"/>
        <v>0</v>
      </c>
      <c r="E137" s="7">
        <f t="shared" si="19"/>
        <v>150000</v>
      </c>
      <c r="F137" s="7">
        <f t="shared" si="19"/>
        <v>200000</v>
      </c>
      <c r="G137" s="7">
        <f t="shared" si="19"/>
        <v>150000</v>
      </c>
      <c r="H137" s="7">
        <f t="shared" si="19"/>
        <v>0</v>
      </c>
      <c r="I137" s="7">
        <f t="shared" si="19"/>
        <v>0</v>
      </c>
      <c r="L137" s="3" t="s">
        <v>53</v>
      </c>
      <c r="M137" s="3">
        <v>0</v>
      </c>
      <c r="N137" s="3">
        <v>2500</v>
      </c>
      <c r="O137" s="3">
        <v>106250</v>
      </c>
      <c r="P137" s="3">
        <v>349500</v>
      </c>
      <c r="Q137" s="3">
        <v>594000</v>
      </c>
      <c r="R137" s="3">
        <v>729350</v>
      </c>
    </row>
    <row r="138" spans="2:18" ht="19" x14ac:dyDescent="0.25">
      <c r="B138" s="8" t="s">
        <v>9</v>
      </c>
      <c r="C138" s="6" t="s">
        <v>43</v>
      </c>
      <c r="D138" s="7">
        <f t="shared" si="19"/>
        <v>0</v>
      </c>
      <c r="E138" s="7">
        <f t="shared" si="19"/>
        <v>0</v>
      </c>
      <c r="F138" s="7">
        <f t="shared" si="19"/>
        <v>0</v>
      </c>
      <c r="G138" s="7">
        <f t="shared" si="19"/>
        <v>0</v>
      </c>
      <c r="H138" s="7">
        <f t="shared" si="19"/>
        <v>0</v>
      </c>
      <c r="I138" s="7">
        <f t="shared" si="19"/>
        <v>210000</v>
      </c>
      <c r="L138" s="3" t="s">
        <v>70</v>
      </c>
      <c r="M138" s="3">
        <v>0</v>
      </c>
      <c r="N138" s="3">
        <v>1500</v>
      </c>
      <c r="O138" s="3">
        <v>63750</v>
      </c>
      <c r="P138" s="3">
        <v>209700</v>
      </c>
      <c r="Q138" s="3">
        <v>356400</v>
      </c>
      <c r="R138" s="3">
        <v>437610</v>
      </c>
    </row>
    <row r="139" spans="2:18" ht="19" x14ac:dyDescent="0.25">
      <c r="B139" s="8" t="s">
        <v>9</v>
      </c>
      <c r="C139" s="11" t="s">
        <v>57</v>
      </c>
      <c r="D139" s="5">
        <f t="shared" si="19"/>
        <v>0</v>
      </c>
      <c r="E139" s="5">
        <f t="shared" si="19"/>
        <v>0</v>
      </c>
      <c r="F139" s="5">
        <f t="shared" si="19"/>
        <v>0</v>
      </c>
      <c r="G139" s="5">
        <f t="shared" si="19"/>
        <v>0</v>
      </c>
      <c r="H139" s="5">
        <f t="shared" si="19"/>
        <v>0</v>
      </c>
      <c r="I139" s="5">
        <f t="shared" si="19"/>
        <v>0</v>
      </c>
      <c r="L139" s="3" t="s">
        <v>39</v>
      </c>
      <c r="M139" s="3">
        <v>0</v>
      </c>
      <c r="N139" s="3">
        <v>150000</v>
      </c>
      <c r="O139" s="3">
        <v>200000</v>
      </c>
      <c r="P139" s="3">
        <v>150000</v>
      </c>
      <c r="Q139" s="3">
        <v>0</v>
      </c>
      <c r="R139" s="3">
        <v>0</v>
      </c>
    </row>
    <row r="140" spans="2:18" ht="19" x14ac:dyDescent="0.25">
      <c r="C140" s="6" t="s">
        <v>23</v>
      </c>
      <c r="D140" s="7">
        <f t="shared" si="19"/>
        <v>0</v>
      </c>
      <c r="E140" s="7">
        <f t="shared" si="19"/>
        <v>151500</v>
      </c>
      <c r="F140" s="7">
        <f t="shared" si="19"/>
        <v>263750</v>
      </c>
      <c r="G140" s="7">
        <f t="shared" si="19"/>
        <v>359700</v>
      </c>
      <c r="H140" s="7">
        <f t="shared" si="19"/>
        <v>356400</v>
      </c>
      <c r="I140" s="7">
        <f t="shared" si="19"/>
        <v>647610</v>
      </c>
      <c r="L140" s="3" t="s">
        <v>46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210000</v>
      </c>
    </row>
    <row r="141" spans="2:18" ht="19" x14ac:dyDescent="0.25">
      <c r="B141" s="10" t="s">
        <v>20</v>
      </c>
      <c r="C141" s="6" t="s">
        <v>25</v>
      </c>
      <c r="D141" s="7">
        <f t="shared" si="19"/>
        <v>-31415</v>
      </c>
      <c r="E141" s="7">
        <f t="shared" si="19"/>
        <v>-75979.38</v>
      </c>
      <c r="F141" s="7">
        <f t="shared" si="19"/>
        <v>-43746.44</v>
      </c>
      <c r="G141" s="7">
        <f t="shared" si="19"/>
        <v>-5336.6120000000001</v>
      </c>
      <c r="H141" s="7">
        <f t="shared" si="19"/>
        <v>-1761.9480000000001</v>
      </c>
      <c r="I141" s="7">
        <f t="shared" si="19"/>
        <v>158239.4</v>
      </c>
      <c r="L141" s="3" t="s">
        <v>58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</row>
    <row r="142" spans="2:18" ht="19" x14ac:dyDescent="0.25">
      <c r="B142" s="10" t="s">
        <v>20</v>
      </c>
      <c r="C142" s="11" t="s">
        <v>27</v>
      </c>
      <c r="D142" s="7">
        <f t="shared" si="19"/>
        <v>-500000</v>
      </c>
      <c r="E142" s="7">
        <f t="shared" si="19"/>
        <v>0</v>
      </c>
      <c r="F142" s="7">
        <f t="shared" si="19"/>
        <v>0</v>
      </c>
      <c r="G142" s="7">
        <f t="shared" si="19"/>
        <v>0</v>
      </c>
      <c r="H142" s="7">
        <f t="shared" si="19"/>
        <v>0</v>
      </c>
      <c r="I142" s="7">
        <f t="shared" si="19"/>
        <v>0</v>
      </c>
      <c r="L142" s="3" t="s">
        <v>24</v>
      </c>
      <c r="M142" s="3">
        <v>0</v>
      </c>
      <c r="N142" s="3">
        <v>151500</v>
      </c>
      <c r="O142" s="3">
        <v>263750</v>
      </c>
      <c r="P142" s="3">
        <v>359700</v>
      </c>
      <c r="Q142" s="3">
        <v>356400</v>
      </c>
      <c r="R142" s="3">
        <v>647610</v>
      </c>
    </row>
    <row r="143" spans="2:18" ht="20" thickBot="1" x14ac:dyDescent="0.3">
      <c r="C143" s="12" t="s">
        <v>29</v>
      </c>
      <c r="D143" s="13">
        <f t="shared" si="19"/>
        <v>-531415</v>
      </c>
      <c r="E143" s="13">
        <f t="shared" si="19"/>
        <v>75520.62</v>
      </c>
      <c r="F143" s="13">
        <f t="shared" si="19"/>
        <v>220003.56</v>
      </c>
      <c r="G143" s="13">
        <f t="shared" si="19"/>
        <v>354363.38799999998</v>
      </c>
      <c r="H143" s="13">
        <f t="shared" si="19"/>
        <v>354638.05200000003</v>
      </c>
      <c r="I143" s="13">
        <f t="shared" si="19"/>
        <v>805849.4</v>
      </c>
      <c r="L143" s="3" t="s">
        <v>26</v>
      </c>
      <c r="M143" s="3">
        <v>-31415</v>
      </c>
      <c r="N143" s="3">
        <v>-75979.38</v>
      </c>
      <c r="O143" s="3">
        <v>-43746.44</v>
      </c>
      <c r="P143" s="3">
        <v>-5336.6120000000001</v>
      </c>
      <c r="Q143" s="3">
        <v>-1761.9480000000001</v>
      </c>
      <c r="R143" s="3">
        <v>158239.4</v>
      </c>
    </row>
    <row r="144" spans="2:18" ht="20" thickTop="1" x14ac:dyDescent="0.25">
      <c r="C144" s="6" t="s">
        <v>30</v>
      </c>
      <c r="D144" s="7">
        <f t="shared" ref="D144:I144" si="20">D143-D166</f>
        <v>0</v>
      </c>
      <c r="E144" s="7">
        <f t="shared" si="20"/>
        <v>0</v>
      </c>
      <c r="F144" s="7">
        <f t="shared" si="20"/>
        <v>0</v>
      </c>
      <c r="G144" s="7">
        <f t="shared" si="20"/>
        <v>0</v>
      </c>
      <c r="H144" s="7">
        <f t="shared" si="20"/>
        <v>0</v>
      </c>
      <c r="I144" s="7">
        <f t="shared" si="20"/>
        <v>0</v>
      </c>
      <c r="L144" s="3" t="s">
        <v>28</v>
      </c>
      <c r="M144" s="3">
        <v>-500000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</row>
    <row r="145" spans="2:18" x14ac:dyDescent="0.2">
      <c r="L145" s="3" t="s">
        <v>68</v>
      </c>
      <c r="M145" s="3">
        <v>-531415</v>
      </c>
      <c r="N145" s="3">
        <v>75520.62</v>
      </c>
      <c r="O145" s="3">
        <v>220003.56</v>
      </c>
      <c r="P145" s="3">
        <v>354363.38799999998</v>
      </c>
      <c r="Q145" s="3">
        <v>354638.05200000003</v>
      </c>
      <c r="R145" s="3">
        <v>805849.4</v>
      </c>
    </row>
    <row r="146" spans="2:18" x14ac:dyDescent="0.2">
      <c r="L146" s="3"/>
      <c r="M146" s="3"/>
      <c r="N146" s="3"/>
      <c r="O146" s="3"/>
      <c r="P146" s="3"/>
      <c r="Q146" s="3"/>
      <c r="R146" s="3"/>
    </row>
    <row r="147" spans="2:18" x14ac:dyDescent="0.2">
      <c r="L147" s="3"/>
      <c r="M147" s="3"/>
      <c r="N147" s="3"/>
      <c r="O147" s="3"/>
      <c r="P147" s="3"/>
      <c r="Q147" s="3"/>
      <c r="R147" s="3"/>
    </row>
    <row r="148" spans="2:18" x14ac:dyDescent="0.2">
      <c r="L148" s="3"/>
      <c r="M148" s="3"/>
      <c r="N148" s="3"/>
      <c r="O148" s="3"/>
      <c r="P148" s="3"/>
      <c r="Q148" s="3"/>
      <c r="R148" s="3"/>
    </row>
    <row r="149" spans="2:18" x14ac:dyDescent="0.2">
      <c r="L149" s="3"/>
      <c r="M149" s="3"/>
      <c r="N149" s="3"/>
      <c r="O149" s="3"/>
      <c r="P149" s="3"/>
      <c r="Q149" s="3"/>
      <c r="R149" s="3"/>
    </row>
    <row r="154" spans="2:18" ht="17" thickBot="1" x14ac:dyDescent="0.25"/>
    <row r="155" spans="2:18" ht="17" thickBot="1" x14ac:dyDescent="0.25">
      <c r="L155" s="2" t="s">
        <v>71</v>
      </c>
    </row>
    <row r="156" spans="2:18" ht="19" x14ac:dyDescent="0.25">
      <c r="C156" s="16"/>
      <c r="J156" s="7"/>
    </row>
    <row r="157" spans="2:18" ht="19" x14ac:dyDescent="0.25">
      <c r="C157" s="4" t="s">
        <v>6</v>
      </c>
      <c r="D157" s="5">
        <f t="shared" ref="D157:I157" si="21">M161</f>
        <v>0</v>
      </c>
      <c r="E157" s="5">
        <f t="shared" si="21"/>
        <v>1</v>
      </c>
      <c r="F157" s="5">
        <f t="shared" si="21"/>
        <v>2</v>
      </c>
      <c r="G157" s="5">
        <f t="shared" si="21"/>
        <v>3</v>
      </c>
      <c r="H157" s="5">
        <f t="shared" si="21"/>
        <v>4</v>
      </c>
      <c r="I157" s="5">
        <f t="shared" si="21"/>
        <v>5</v>
      </c>
      <c r="J157" s="9"/>
      <c r="L157" s="3" t="s">
        <v>3</v>
      </c>
      <c r="M157" s="3">
        <v>0.25</v>
      </c>
      <c r="N157" s="3">
        <v>0.4</v>
      </c>
      <c r="O157" s="3">
        <v>0.4</v>
      </c>
      <c r="P157" s="3">
        <v>0.4</v>
      </c>
      <c r="Q157" s="3">
        <v>0.4</v>
      </c>
      <c r="R157" s="3">
        <v>0.4</v>
      </c>
    </row>
    <row r="158" spans="2:18" ht="19" x14ac:dyDescent="0.25">
      <c r="C158" s="6" t="s">
        <v>72</v>
      </c>
      <c r="D158" s="7">
        <f t="shared" ref="D158:I166" si="22">M163</f>
        <v>0</v>
      </c>
      <c r="E158" s="7">
        <f t="shared" si="22"/>
        <v>54000</v>
      </c>
      <c r="F158" s="7">
        <f t="shared" si="22"/>
        <v>146250</v>
      </c>
      <c r="G158" s="7">
        <f t="shared" si="22"/>
        <v>262200</v>
      </c>
      <c r="H158" s="7">
        <f t="shared" si="22"/>
        <v>318900</v>
      </c>
      <c r="I158" s="7">
        <f t="shared" si="22"/>
        <v>400110</v>
      </c>
      <c r="L158" s="3" t="s">
        <v>39</v>
      </c>
      <c r="M158" s="3">
        <v>0</v>
      </c>
      <c r="N158" s="3">
        <v>150000</v>
      </c>
      <c r="O158" s="3">
        <v>200000</v>
      </c>
      <c r="P158" s="3">
        <v>150000</v>
      </c>
      <c r="Q158" s="3">
        <v>0</v>
      </c>
      <c r="R158" s="3">
        <v>0</v>
      </c>
    </row>
    <row r="159" spans="2:18" ht="19" x14ac:dyDescent="0.25">
      <c r="B159" s="8" t="s">
        <v>9</v>
      </c>
      <c r="C159" s="6" t="s">
        <v>10</v>
      </c>
      <c r="D159" s="7">
        <f t="shared" si="22"/>
        <v>0</v>
      </c>
      <c r="E159" s="7">
        <f t="shared" si="22"/>
        <v>62500</v>
      </c>
      <c r="F159" s="7">
        <f t="shared" si="22"/>
        <v>62500</v>
      </c>
      <c r="G159" s="7">
        <f t="shared" si="22"/>
        <v>62500</v>
      </c>
      <c r="H159" s="7">
        <f t="shared" si="22"/>
        <v>62500</v>
      </c>
      <c r="I159" s="7">
        <f t="shared" si="22"/>
        <v>62500</v>
      </c>
      <c r="L159" s="3" t="s">
        <v>32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</row>
    <row r="160" spans="2:18" ht="19" x14ac:dyDescent="0.25">
      <c r="B160" s="8" t="s">
        <v>9</v>
      </c>
      <c r="C160" s="6" t="s">
        <v>57</v>
      </c>
      <c r="D160" s="7">
        <f t="shared" si="22"/>
        <v>0</v>
      </c>
      <c r="E160" s="7">
        <f t="shared" si="22"/>
        <v>0</v>
      </c>
      <c r="F160" s="7">
        <f t="shared" si="22"/>
        <v>0</v>
      </c>
      <c r="G160" s="7">
        <f t="shared" si="22"/>
        <v>0</v>
      </c>
      <c r="H160" s="7">
        <f t="shared" si="22"/>
        <v>0</v>
      </c>
      <c r="I160" s="7">
        <f t="shared" si="22"/>
        <v>0</v>
      </c>
      <c r="L160" s="3" t="s">
        <v>17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350000</v>
      </c>
    </row>
    <row r="161" spans="2:18" ht="19" x14ac:dyDescent="0.25">
      <c r="B161" s="8" t="s">
        <v>9</v>
      </c>
      <c r="C161" s="6" t="s">
        <v>65</v>
      </c>
      <c r="D161" s="7">
        <f t="shared" si="22"/>
        <v>0</v>
      </c>
      <c r="E161" s="7">
        <f t="shared" si="22"/>
        <v>35000</v>
      </c>
      <c r="F161" s="7">
        <f t="shared" si="22"/>
        <v>55000</v>
      </c>
      <c r="G161" s="7">
        <f t="shared" si="22"/>
        <v>35000</v>
      </c>
      <c r="H161" s="7">
        <f t="shared" si="22"/>
        <v>-25000</v>
      </c>
      <c r="I161" s="7">
        <f t="shared" si="22"/>
        <v>-25000</v>
      </c>
      <c r="L161" s="3" t="s">
        <v>6</v>
      </c>
      <c r="M161" s="3">
        <v>0</v>
      </c>
      <c r="N161" s="3">
        <v>1</v>
      </c>
      <c r="O161" s="3">
        <v>2</v>
      </c>
      <c r="P161" s="3">
        <v>3</v>
      </c>
      <c r="Q161" s="3">
        <v>4</v>
      </c>
      <c r="R161" s="3">
        <v>5</v>
      </c>
    </row>
    <row r="162" spans="2:18" ht="19" x14ac:dyDescent="0.25">
      <c r="B162" s="8" t="s">
        <v>9</v>
      </c>
      <c r="C162" s="11" t="s">
        <v>43</v>
      </c>
      <c r="D162" s="5">
        <f t="shared" si="22"/>
        <v>0</v>
      </c>
      <c r="E162" s="5">
        <f t="shared" si="22"/>
        <v>0</v>
      </c>
      <c r="F162" s="5">
        <f t="shared" si="22"/>
        <v>0</v>
      </c>
      <c r="G162" s="5">
        <f t="shared" si="22"/>
        <v>0</v>
      </c>
      <c r="H162" s="5">
        <f t="shared" si="22"/>
        <v>0</v>
      </c>
      <c r="I162" s="5">
        <f t="shared" si="22"/>
        <v>210000</v>
      </c>
      <c r="L162" s="3" t="s">
        <v>33</v>
      </c>
      <c r="M162" s="3">
        <v>0</v>
      </c>
      <c r="N162" s="3">
        <v>152500</v>
      </c>
      <c r="O162" s="3">
        <v>306250</v>
      </c>
      <c r="P162" s="3">
        <v>499500</v>
      </c>
      <c r="Q162" s="3">
        <v>594000</v>
      </c>
      <c r="R162" s="3">
        <v>729350</v>
      </c>
    </row>
    <row r="163" spans="2:18" ht="19" x14ac:dyDescent="0.25">
      <c r="C163" s="6" t="s">
        <v>23</v>
      </c>
      <c r="D163" s="7">
        <f t="shared" si="22"/>
        <v>0</v>
      </c>
      <c r="E163" s="7">
        <f t="shared" si="22"/>
        <v>151500</v>
      </c>
      <c r="F163" s="7">
        <f t="shared" si="22"/>
        <v>263750</v>
      </c>
      <c r="G163" s="7">
        <f t="shared" si="22"/>
        <v>359700</v>
      </c>
      <c r="H163" s="7">
        <f t="shared" si="22"/>
        <v>356400</v>
      </c>
      <c r="I163" s="7">
        <f t="shared" si="22"/>
        <v>647610</v>
      </c>
      <c r="L163" s="3" t="s">
        <v>73</v>
      </c>
      <c r="M163" s="3">
        <v>0</v>
      </c>
      <c r="N163" s="3">
        <v>54000</v>
      </c>
      <c r="O163" s="3">
        <v>146250</v>
      </c>
      <c r="P163" s="3">
        <v>262200</v>
      </c>
      <c r="Q163" s="3">
        <v>318900</v>
      </c>
      <c r="R163" s="3">
        <v>400110</v>
      </c>
    </row>
    <row r="164" spans="2:18" ht="19" x14ac:dyDescent="0.25">
      <c r="B164" s="10" t="s">
        <v>20</v>
      </c>
      <c r="C164" s="6" t="s">
        <v>25</v>
      </c>
      <c r="D164" s="7">
        <f t="shared" si="22"/>
        <v>-31415</v>
      </c>
      <c r="E164" s="7">
        <f t="shared" si="22"/>
        <v>-75979.38</v>
      </c>
      <c r="F164" s="7">
        <f t="shared" si="22"/>
        <v>-43746.44</v>
      </c>
      <c r="G164" s="7">
        <f t="shared" si="22"/>
        <v>-5336.6120000000001</v>
      </c>
      <c r="H164" s="7">
        <f t="shared" si="22"/>
        <v>-1761.9480000000001</v>
      </c>
      <c r="I164" s="7">
        <f t="shared" si="22"/>
        <v>158239.4</v>
      </c>
      <c r="L164" s="3" t="s">
        <v>11</v>
      </c>
      <c r="M164" s="3">
        <v>0</v>
      </c>
      <c r="N164" s="3">
        <v>62500</v>
      </c>
      <c r="O164" s="3">
        <v>62500</v>
      </c>
      <c r="P164" s="3">
        <v>62500</v>
      </c>
      <c r="Q164" s="3">
        <v>62500</v>
      </c>
      <c r="R164" s="3">
        <v>62500</v>
      </c>
    </row>
    <row r="165" spans="2:18" ht="19" x14ac:dyDescent="0.25">
      <c r="B165" s="10" t="s">
        <v>20</v>
      </c>
      <c r="C165" s="11" t="s">
        <v>27</v>
      </c>
      <c r="D165" s="7">
        <f t="shared" si="22"/>
        <v>-500000</v>
      </c>
      <c r="E165" s="7">
        <f t="shared" si="22"/>
        <v>0</v>
      </c>
      <c r="F165" s="7">
        <f t="shared" si="22"/>
        <v>0</v>
      </c>
      <c r="G165" s="7">
        <f t="shared" si="22"/>
        <v>0</v>
      </c>
      <c r="H165" s="7">
        <f t="shared" si="22"/>
        <v>0</v>
      </c>
      <c r="I165" s="7">
        <f t="shared" si="22"/>
        <v>0</v>
      </c>
      <c r="L165" s="3" t="s">
        <v>58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</row>
    <row r="166" spans="2:18" ht="20" thickBot="1" x14ac:dyDescent="0.3">
      <c r="C166" s="12" t="s">
        <v>29</v>
      </c>
      <c r="D166" s="13">
        <f t="shared" si="22"/>
        <v>-531415</v>
      </c>
      <c r="E166" s="13">
        <f t="shared" si="22"/>
        <v>75520.62</v>
      </c>
      <c r="F166" s="13">
        <f t="shared" si="22"/>
        <v>220003.56</v>
      </c>
      <c r="G166" s="13">
        <f t="shared" si="22"/>
        <v>354363.38799999998</v>
      </c>
      <c r="H166" s="13">
        <f t="shared" si="22"/>
        <v>354638.05200000003</v>
      </c>
      <c r="I166" s="13">
        <f t="shared" si="22"/>
        <v>805849.4</v>
      </c>
      <c r="L166" s="3" t="s">
        <v>67</v>
      </c>
      <c r="M166" s="3">
        <v>0</v>
      </c>
      <c r="N166" s="3">
        <v>35000</v>
      </c>
      <c r="O166" s="3">
        <v>55000</v>
      </c>
      <c r="P166" s="3">
        <v>35000</v>
      </c>
      <c r="Q166" s="3">
        <v>-25000</v>
      </c>
      <c r="R166" s="3">
        <v>-25000</v>
      </c>
    </row>
    <row r="167" spans="2:18" ht="20" thickTop="1" x14ac:dyDescent="0.25">
      <c r="C167" s="6" t="s">
        <v>30</v>
      </c>
      <c r="D167" s="7">
        <f t="shared" ref="D167:I167" si="23">D166-D193</f>
        <v>0</v>
      </c>
      <c r="E167" s="7">
        <f t="shared" si="23"/>
        <v>0</v>
      </c>
      <c r="F167" s="7">
        <f t="shared" si="23"/>
        <v>-4.0000000008149073E-2</v>
      </c>
      <c r="G167" s="7">
        <f t="shared" si="23"/>
        <v>-1.2000000046100467E-2</v>
      </c>
      <c r="H167" s="7">
        <f t="shared" si="23"/>
        <v>0</v>
      </c>
      <c r="I167" s="7">
        <f t="shared" si="23"/>
        <v>0</v>
      </c>
      <c r="L167" s="3" t="s">
        <v>46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210000</v>
      </c>
    </row>
    <row r="168" spans="2:18" x14ac:dyDescent="0.2">
      <c r="L168" s="3" t="s">
        <v>24</v>
      </c>
      <c r="M168" s="3">
        <v>0</v>
      </c>
      <c r="N168" s="3">
        <v>151500</v>
      </c>
      <c r="O168" s="3">
        <v>263750</v>
      </c>
      <c r="P168" s="3">
        <v>359700</v>
      </c>
      <c r="Q168" s="3">
        <v>356400</v>
      </c>
      <c r="R168" s="3">
        <v>647610</v>
      </c>
    </row>
    <row r="169" spans="2:18" x14ac:dyDescent="0.2">
      <c r="L169" s="3" t="s">
        <v>26</v>
      </c>
      <c r="M169" s="3">
        <v>-31415</v>
      </c>
      <c r="N169" s="3">
        <v>-75979.38</v>
      </c>
      <c r="O169" s="3">
        <v>-43746.44</v>
      </c>
      <c r="P169" s="3">
        <v>-5336.6120000000001</v>
      </c>
      <c r="Q169" s="3">
        <v>-1761.9480000000001</v>
      </c>
      <c r="R169" s="3">
        <v>158239.4</v>
      </c>
    </row>
    <row r="170" spans="2:18" x14ac:dyDescent="0.2">
      <c r="L170" s="3" t="s">
        <v>28</v>
      </c>
      <c r="M170" s="3">
        <v>-500000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</row>
    <row r="171" spans="2:18" x14ac:dyDescent="0.2">
      <c r="L171" s="3" t="s">
        <v>71</v>
      </c>
      <c r="M171" s="3">
        <v>-531415</v>
      </c>
      <c r="N171" s="3">
        <v>75520.62</v>
      </c>
      <c r="O171" s="3">
        <v>220003.56</v>
      </c>
      <c r="P171" s="3">
        <v>354363.38799999998</v>
      </c>
      <c r="Q171" s="3">
        <v>354638.05200000003</v>
      </c>
      <c r="R171" s="3">
        <v>805849.4</v>
      </c>
    </row>
    <row r="172" spans="2:18" x14ac:dyDescent="0.2">
      <c r="L172" s="3"/>
      <c r="M172" s="3"/>
      <c r="N172" s="3"/>
      <c r="O172" s="3"/>
      <c r="P172" s="3"/>
      <c r="Q172" s="3"/>
      <c r="R172" s="3"/>
    </row>
    <row r="173" spans="2:18" x14ac:dyDescent="0.2">
      <c r="L173" s="3"/>
      <c r="M173" s="3"/>
      <c r="N173" s="3"/>
      <c r="O173" s="3"/>
      <c r="P173" s="3"/>
      <c r="Q173" s="3"/>
      <c r="R173" s="3"/>
    </row>
    <row r="174" spans="2:18" x14ac:dyDescent="0.2">
      <c r="L174" s="3"/>
      <c r="M174" s="3"/>
      <c r="N174" s="3"/>
      <c r="O174" s="3"/>
      <c r="P174" s="3"/>
      <c r="Q174" s="3"/>
      <c r="R174" s="3"/>
    </row>
    <row r="175" spans="2:18" x14ac:dyDescent="0.2">
      <c r="L175" s="3"/>
      <c r="M175" s="3"/>
      <c r="N175" s="3"/>
      <c r="O175" s="3"/>
      <c r="P175" s="3"/>
      <c r="Q175" s="3"/>
      <c r="R175" s="3"/>
    </row>
    <row r="176" spans="2:18" x14ac:dyDescent="0.2">
      <c r="L176" s="3"/>
      <c r="M176" s="3"/>
      <c r="N176" s="3"/>
      <c r="O176" s="3"/>
      <c r="P176" s="3"/>
      <c r="Q176" s="3"/>
      <c r="R176" s="3"/>
    </row>
    <row r="179" spans="2:18" ht="17" thickBot="1" x14ac:dyDescent="0.25"/>
    <row r="180" spans="2:18" ht="17" thickBot="1" x14ac:dyDescent="0.25">
      <c r="L180" s="2" t="s">
        <v>74</v>
      </c>
    </row>
    <row r="182" spans="2:18" x14ac:dyDescent="0.2">
      <c r="L182" s="3" t="s">
        <v>3</v>
      </c>
      <c r="M182" s="3">
        <v>0.25</v>
      </c>
      <c r="N182" s="3">
        <v>0.4</v>
      </c>
      <c r="O182" s="3">
        <v>0.4</v>
      </c>
      <c r="P182" s="3">
        <v>0.4</v>
      </c>
      <c r="Q182" s="3">
        <v>0.4</v>
      </c>
      <c r="R182" s="3">
        <v>0.4</v>
      </c>
    </row>
    <row r="183" spans="2:18" ht="19" x14ac:dyDescent="0.25">
      <c r="B183" s="10"/>
      <c r="C183" s="4" t="s">
        <v>6</v>
      </c>
      <c r="D183" s="5">
        <f t="shared" ref="D183:I186" si="24">M185</f>
        <v>0</v>
      </c>
      <c r="E183" s="5">
        <f t="shared" si="24"/>
        <v>1</v>
      </c>
      <c r="F183" s="5">
        <f t="shared" si="24"/>
        <v>2</v>
      </c>
      <c r="G183" s="5">
        <f t="shared" si="24"/>
        <v>3</v>
      </c>
      <c r="H183" s="5">
        <f t="shared" si="24"/>
        <v>4</v>
      </c>
      <c r="I183" s="5">
        <f t="shared" si="24"/>
        <v>5</v>
      </c>
      <c r="L183" s="3" t="s">
        <v>32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</row>
    <row r="184" spans="2:18" ht="19" x14ac:dyDescent="0.25">
      <c r="C184" s="7" t="s">
        <v>23</v>
      </c>
      <c r="D184" s="7">
        <f t="shared" si="24"/>
        <v>0</v>
      </c>
      <c r="E184" s="7">
        <f t="shared" si="24"/>
        <v>151500</v>
      </c>
      <c r="F184" s="7">
        <f t="shared" si="24"/>
        <v>263750</v>
      </c>
      <c r="G184" s="7">
        <f t="shared" si="24"/>
        <v>359700</v>
      </c>
      <c r="H184" s="7">
        <f t="shared" si="24"/>
        <v>356400</v>
      </c>
      <c r="I184" s="7">
        <f t="shared" si="24"/>
        <v>647610</v>
      </c>
      <c r="L184" s="3" t="s">
        <v>17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350000</v>
      </c>
    </row>
    <row r="185" spans="2:18" ht="19" x14ac:dyDescent="0.25">
      <c r="B185" s="10" t="s">
        <v>20</v>
      </c>
      <c r="C185" s="5" t="s">
        <v>75</v>
      </c>
      <c r="D185" s="5">
        <f t="shared" si="24"/>
        <v>0</v>
      </c>
      <c r="E185" s="5">
        <f t="shared" si="24"/>
        <v>-150000</v>
      </c>
      <c r="F185" s="5">
        <f t="shared" si="24"/>
        <v>-200000</v>
      </c>
      <c r="G185" s="5">
        <f t="shared" si="24"/>
        <v>-150000</v>
      </c>
      <c r="H185" s="5">
        <f t="shared" si="24"/>
        <v>0</v>
      </c>
      <c r="I185" s="5">
        <f t="shared" si="24"/>
        <v>0</v>
      </c>
      <c r="L185" s="3" t="s">
        <v>6</v>
      </c>
      <c r="M185" s="3">
        <v>0</v>
      </c>
      <c r="N185" s="3">
        <v>1</v>
      </c>
      <c r="O185" s="3">
        <v>2</v>
      </c>
      <c r="P185" s="3">
        <v>3</v>
      </c>
      <c r="Q185" s="3">
        <v>4</v>
      </c>
      <c r="R185" s="3">
        <v>5</v>
      </c>
    </row>
    <row r="186" spans="2:18" ht="19" x14ac:dyDescent="0.25">
      <c r="B186" s="17" t="s">
        <v>76</v>
      </c>
      <c r="C186" s="7" t="s">
        <v>77</v>
      </c>
      <c r="D186" s="7">
        <f t="shared" si="24"/>
        <v>0</v>
      </c>
      <c r="E186" s="7">
        <f t="shared" si="24"/>
        <v>1500</v>
      </c>
      <c r="F186" s="7">
        <f t="shared" si="24"/>
        <v>63750</v>
      </c>
      <c r="G186" s="7">
        <f t="shared" si="24"/>
        <v>209700</v>
      </c>
      <c r="H186" s="7">
        <f t="shared" si="24"/>
        <v>356400</v>
      </c>
      <c r="I186" s="7">
        <f t="shared" si="24"/>
        <v>647610</v>
      </c>
      <c r="L186" s="3" t="s">
        <v>24</v>
      </c>
      <c r="M186" s="3">
        <v>0</v>
      </c>
      <c r="N186" s="3">
        <v>151500</v>
      </c>
      <c r="O186" s="3">
        <v>263750</v>
      </c>
      <c r="P186" s="3">
        <v>359700</v>
      </c>
      <c r="Q186" s="3">
        <v>356400</v>
      </c>
      <c r="R186" s="3">
        <v>647610</v>
      </c>
    </row>
    <row r="187" spans="2:18" x14ac:dyDescent="0.2">
      <c r="D187" s="9"/>
      <c r="E187" s="9"/>
      <c r="F187" s="9"/>
      <c r="G187" s="9"/>
      <c r="H187" s="9"/>
      <c r="I187" s="9"/>
      <c r="L187" s="3" t="s">
        <v>39</v>
      </c>
      <c r="M187" s="3">
        <v>0</v>
      </c>
      <c r="N187" s="3">
        <v>-150000</v>
      </c>
      <c r="O187" s="3">
        <v>-200000</v>
      </c>
      <c r="P187" s="3">
        <v>-150000</v>
      </c>
      <c r="Q187" s="3">
        <v>0</v>
      </c>
      <c r="R187" s="3">
        <v>0</v>
      </c>
    </row>
    <row r="188" spans="2:18" ht="19" x14ac:dyDescent="0.25">
      <c r="C188" s="7" t="s">
        <v>78</v>
      </c>
      <c r="D188" s="7">
        <f>M189</f>
        <v>500000</v>
      </c>
      <c r="E188" s="7">
        <f t="shared" ref="E188:I191" si="25">N189</f>
        <v>350000</v>
      </c>
      <c r="F188" s="7">
        <f t="shared" si="25"/>
        <v>150000</v>
      </c>
      <c r="G188" s="7">
        <f t="shared" si="25"/>
        <v>0</v>
      </c>
      <c r="H188" s="7">
        <f t="shared" si="25"/>
        <v>0</v>
      </c>
      <c r="I188" s="7">
        <f t="shared" si="25"/>
        <v>0</v>
      </c>
      <c r="L188" s="3" t="s">
        <v>79</v>
      </c>
      <c r="M188" s="3">
        <v>0</v>
      </c>
      <c r="N188" s="3">
        <v>1500</v>
      </c>
      <c r="O188" s="3">
        <v>63750</v>
      </c>
      <c r="P188" s="3">
        <v>209700</v>
      </c>
      <c r="Q188" s="3">
        <v>356400</v>
      </c>
      <c r="R188" s="3">
        <v>647610</v>
      </c>
    </row>
    <row r="189" spans="2:18" ht="19" x14ac:dyDescent="0.25">
      <c r="C189" s="5" t="s">
        <v>80</v>
      </c>
      <c r="D189" s="5">
        <f>M190</f>
        <v>31415</v>
      </c>
      <c r="E189" s="5">
        <f t="shared" si="25"/>
        <v>107394.38</v>
      </c>
      <c r="F189" s="5">
        <f t="shared" si="25"/>
        <v>151140.79999999999</v>
      </c>
      <c r="G189" s="5">
        <f t="shared" si="25"/>
        <v>156477.4</v>
      </c>
      <c r="H189" s="5">
        <f t="shared" si="25"/>
        <v>158239.38200000001</v>
      </c>
      <c r="I189" s="5">
        <f t="shared" si="25"/>
        <v>0</v>
      </c>
      <c r="L189" s="3" t="s">
        <v>81</v>
      </c>
      <c r="M189" s="3">
        <v>500000</v>
      </c>
      <c r="N189" s="3">
        <v>350000</v>
      </c>
      <c r="O189" s="3">
        <v>150000</v>
      </c>
      <c r="P189" s="3">
        <v>0</v>
      </c>
      <c r="Q189" s="3">
        <v>0</v>
      </c>
      <c r="R189" s="3">
        <v>0</v>
      </c>
    </row>
    <row r="190" spans="2:18" ht="19" x14ac:dyDescent="0.25">
      <c r="B190" s="17" t="s">
        <v>82</v>
      </c>
      <c r="C190" s="7" t="s">
        <v>83</v>
      </c>
      <c r="D190" s="7">
        <f>M191</f>
        <v>531415</v>
      </c>
      <c r="E190" s="7">
        <f t="shared" si="25"/>
        <v>457394.38</v>
      </c>
      <c r="F190" s="7">
        <f t="shared" si="25"/>
        <v>301140.8</v>
      </c>
      <c r="G190" s="7">
        <f t="shared" si="25"/>
        <v>156477.4</v>
      </c>
      <c r="H190" s="7">
        <f t="shared" si="25"/>
        <v>158239.38200000001</v>
      </c>
      <c r="I190" s="7">
        <f t="shared" si="25"/>
        <v>0</v>
      </c>
      <c r="L190" s="3" t="s">
        <v>84</v>
      </c>
      <c r="M190" s="3">
        <v>31415</v>
      </c>
      <c r="N190" s="3">
        <v>107394.38</v>
      </c>
      <c r="O190" s="3">
        <v>151140.79999999999</v>
      </c>
      <c r="P190" s="3">
        <v>156477.4</v>
      </c>
      <c r="Q190" s="3">
        <v>158239.38200000001</v>
      </c>
      <c r="R190" s="3">
        <v>0</v>
      </c>
    </row>
    <row r="191" spans="2:18" ht="19" x14ac:dyDescent="0.25">
      <c r="B191" s="17" t="s">
        <v>85</v>
      </c>
      <c r="C191" s="18" t="s">
        <v>86</v>
      </c>
      <c r="D191" s="7">
        <f>M192</f>
        <v>-531415</v>
      </c>
      <c r="E191" s="7">
        <f t="shared" si="25"/>
        <v>74020.62</v>
      </c>
      <c r="F191" s="7">
        <f t="shared" si="25"/>
        <v>156253.6</v>
      </c>
      <c r="G191" s="7">
        <f t="shared" si="25"/>
        <v>144663.4</v>
      </c>
      <c r="H191" s="7">
        <f t="shared" si="25"/>
        <v>-1761.9480000000001</v>
      </c>
      <c r="I191" s="7">
        <f t="shared" si="25"/>
        <v>158239.4</v>
      </c>
      <c r="L191" s="3" t="s">
        <v>87</v>
      </c>
      <c r="M191" s="3">
        <v>531415</v>
      </c>
      <c r="N191" s="3">
        <v>457394.38</v>
      </c>
      <c r="O191" s="3">
        <v>301140.8</v>
      </c>
      <c r="P191" s="3">
        <v>156477.4</v>
      </c>
      <c r="Q191" s="3">
        <v>158239.38200000001</v>
      </c>
      <c r="R191" s="3">
        <v>0</v>
      </c>
    </row>
    <row r="192" spans="2:18" x14ac:dyDescent="0.2">
      <c r="L192" s="3" t="s">
        <v>88</v>
      </c>
      <c r="M192" s="3">
        <v>-531415</v>
      </c>
      <c r="N192" s="3">
        <v>74020.62</v>
      </c>
      <c r="O192" s="3">
        <v>156253.6</v>
      </c>
      <c r="P192" s="3">
        <v>144663.4</v>
      </c>
      <c r="Q192" s="3">
        <v>-1761.9480000000001</v>
      </c>
      <c r="R192" s="3">
        <v>158239.4</v>
      </c>
    </row>
    <row r="193" spans="2:18" ht="19" x14ac:dyDescent="0.25">
      <c r="B193" s="19" t="s">
        <v>89</v>
      </c>
      <c r="C193" s="7" t="s">
        <v>90</v>
      </c>
      <c r="D193" s="7">
        <f t="shared" ref="D193:I193" si="26">M193</f>
        <v>-531415</v>
      </c>
      <c r="E193" s="7">
        <f t="shared" si="26"/>
        <v>75520.62</v>
      </c>
      <c r="F193" s="7">
        <f t="shared" si="26"/>
        <v>220003.6</v>
      </c>
      <c r="G193" s="7">
        <f t="shared" si="26"/>
        <v>354363.4</v>
      </c>
      <c r="H193" s="7">
        <f t="shared" si="26"/>
        <v>354638.05200000003</v>
      </c>
      <c r="I193" s="7">
        <f t="shared" si="26"/>
        <v>805849.4</v>
      </c>
      <c r="L193" s="3" t="s">
        <v>74</v>
      </c>
      <c r="M193" s="3">
        <v>-531415</v>
      </c>
      <c r="N193" s="3">
        <v>75520.62</v>
      </c>
      <c r="O193" s="3">
        <v>220003.6</v>
      </c>
      <c r="P193" s="3">
        <v>354363.4</v>
      </c>
      <c r="Q193" s="3">
        <v>354638.05200000003</v>
      </c>
      <c r="R193" s="3">
        <v>805849.4</v>
      </c>
    </row>
    <row r="194" spans="2:18" ht="19" x14ac:dyDescent="0.25">
      <c r="C194" s="6" t="s">
        <v>30</v>
      </c>
      <c r="D194" s="7">
        <f t="shared" ref="D194:I194" si="27">D193-D166</f>
        <v>0</v>
      </c>
      <c r="E194" s="7">
        <f t="shared" si="27"/>
        <v>0</v>
      </c>
      <c r="F194" s="7">
        <f t="shared" si="27"/>
        <v>4.0000000008149073E-2</v>
      </c>
      <c r="G194" s="7">
        <f t="shared" si="27"/>
        <v>1.2000000046100467E-2</v>
      </c>
      <c r="H194" s="7">
        <f t="shared" si="27"/>
        <v>0</v>
      </c>
      <c r="I194" s="7">
        <f t="shared" si="27"/>
        <v>0</v>
      </c>
    </row>
    <row r="206" spans="2:18" ht="20" thickBot="1" x14ac:dyDescent="0.3">
      <c r="C206" s="6"/>
      <c r="D206" s="7"/>
      <c r="E206" s="7"/>
      <c r="F206" s="7"/>
      <c r="G206" s="7"/>
      <c r="H206" s="7"/>
      <c r="I206" s="7"/>
      <c r="L206" t="s">
        <v>91</v>
      </c>
      <c r="R206" s="3"/>
    </row>
    <row r="207" spans="2:18" ht="20" thickBot="1" x14ac:dyDescent="0.3">
      <c r="C207" s="4" t="s">
        <v>6</v>
      </c>
      <c r="D207" s="5">
        <f t="shared" ref="D207:I207" si="28">M209</f>
        <v>0</v>
      </c>
      <c r="E207" s="5">
        <f t="shared" si="28"/>
        <v>0</v>
      </c>
      <c r="F207" s="5">
        <f t="shared" si="28"/>
        <v>0</v>
      </c>
      <c r="G207" s="5">
        <f t="shared" si="28"/>
        <v>0</v>
      </c>
      <c r="H207" s="5">
        <f t="shared" si="28"/>
        <v>0</v>
      </c>
      <c r="I207" s="5">
        <f t="shared" si="28"/>
        <v>0</v>
      </c>
      <c r="L207" s="20" t="s">
        <v>92</v>
      </c>
      <c r="M207" s="21" t="s">
        <v>93</v>
      </c>
      <c r="R207" s="3"/>
    </row>
    <row r="208" spans="2:18" ht="19" x14ac:dyDescent="0.25">
      <c r="B208" s="22" t="s">
        <v>76</v>
      </c>
      <c r="C208" s="6" t="s">
        <v>29</v>
      </c>
      <c r="D208" s="7">
        <v>-531415</v>
      </c>
      <c r="E208" s="7">
        <v>75520.622999999992</v>
      </c>
      <c r="F208" s="7">
        <v>220003.55590980162</v>
      </c>
      <c r="G208" s="7">
        <v>354363.38718399458</v>
      </c>
      <c r="H208" s="7">
        <v>354638.05598721624</v>
      </c>
      <c r="I208" s="7">
        <v>805849.38050609198</v>
      </c>
      <c r="L208" s="3"/>
      <c r="M208" s="3"/>
      <c r="N208" s="3"/>
      <c r="O208" s="3"/>
      <c r="P208" s="3"/>
      <c r="Q208" s="3"/>
      <c r="R208" s="3"/>
    </row>
    <row r="209" spans="2:18" ht="19" x14ac:dyDescent="0.25">
      <c r="C209" s="6" t="s">
        <v>94</v>
      </c>
      <c r="D209" s="23"/>
      <c r="E209" s="23">
        <v>7.3999999999999996E-2</v>
      </c>
      <c r="F209" s="23">
        <v>7.3999999999999996E-2</v>
      </c>
      <c r="G209" s="23">
        <v>7.3999999999999996E-2</v>
      </c>
      <c r="H209" s="23">
        <v>7.3999999999999996E-2</v>
      </c>
      <c r="I209" s="23">
        <v>7.3999999999999996E-2</v>
      </c>
      <c r="L209" s="3"/>
      <c r="M209" s="3"/>
      <c r="N209" s="3"/>
      <c r="O209" s="3"/>
      <c r="P209" s="3"/>
      <c r="Q209" s="3"/>
      <c r="R209" s="3"/>
    </row>
    <row r="210" spans="2:18" ht="19" x14ac:dyDescent="0.25">
      <c r="C210" s="6" t="s">
        <v>95</v>
      </c>
      <c r="D210" s="23"/>
      <c r="E210" s="23">
        <v>6.8015594414540262E-2</v>
      </c>
      <c r="F210" s="23">
        <v>6.9496499070034579E-2</v>
      </c>
      <c r="G210" s="23">
        <v>7.3681417004809333E-2</v>
      </c>
      <c r="H210" s="23">
        <v>7.3525718758271574E-2</v>
      </c>
      <c r="I210" s="23">
        <v>7.3256397959139991E-2</v>
      </c>
      <c r="L210" s="3"/>
      <c r="M210" s="3"/>
      <c r="N210" s="3"/>
      <c r="O210" s="3"/>
      <c r="P210" s="3"/>
      <c r="Q210" s="3"/>
      <c r="R210" s="3"/>
    </row>
    <row r="211" spans="2:18" ht="20" thickBot="1" x14ac:dyDescent="0.3">
      <c r="C211" s="12" t="s">
        <v>96</v>
      </c>
      <c r="D211" s="24"/>
      <c r="E211" s="25">
        <v>5.9844055854597344E-3</v>
      </c>
      <c r="F211" s="25">
        <v>4.5035009299654177E-3</v>
      </c>
      <c r="G211" s="25">
        <v>3.185829951906638E-4</v>
      </c>
      <c r="H211" s="25">
        <v>4.7428124172842201E-4</v>
      </c>
      <c r="I211" s="25">
        <v>7.4360204086000581E-4</v>
      </c>
      <c r="L211" s="3"/>
      <c r="M211" s="3"/>
      <c r="N211" s="3"/>
      <c r="O211" s="3"/>
      <c r="P211" s="3"/>
      <c r="Q211" s="3"/>
      <c r="R211" s="3"/>
    </row>
    <row r="212" spans="2:18" ht="20" thickTop="1" x14ac:dyDescent="0.25">
      <c r="B212" s="26"/>
      <c r="C212" s="6" t="s">
        <v>97</v>
      </c>
      <c r="D212" s="7">
        <v>1391931.7250697352</v>
      </c>
      <c r="E212" s="7">
        <v>1411084.1657355551</v>
      </c>
      <c r="F212" s="7">
        <v>1289146.0192381623</v>
      </c>
      <c r="G212" s="7">
        <v>1029768.7374777447</v>
      </c>
      <c r="H212" s="7">
        <v>750845.16806837753</v>
      </c>
      <c r="I212" s="7">
        <v>0</v>
      </c>
      <c r="L212" s="3"/>
      <c r="M212" s="3"/>
      <c r="N212" s="3"/>
      <c r="O212" s="3"/>
      <c r="P212" s="3"/>
      <c r="Q212" s="3"/>
      <c r="R212" s="3"/>
    </row>
    <row r="213" spans="2:18" ht="19" x14ac:dyDescent="0.25">
      <c r="B213" s="22" t="s">
        <v>82</v>
      </c>
      <c r="C213" s="6" t="s">
        <v>98</v>
      </c>
      <c r="D213" s="7"/>
      <c r="E213" s="7">
        <v>8329.8839900859275</v>
      </c>
      <c r="F213" s="7">
        <v>6354.8188526495478</v>
      </c>
      <c r="G213" s="7">
        <v>410.70000004701484</v>
      </c>
      <c r="H213" s="7">
        <v>488.39999550405417</v>
      </c>
      <c r="I213" s="7">
        <v>558.32999934551958</v>
      </c>
      <c r="L213" s="3"/>
      <c r="M213" s="3"/>
      <c r="N213" s="3"/>
      <c r="O213" s="3"/>
      <c r="P213" s="3"/>
      <c r="Q213" s="3"/>
      <c r="R213" s="3"/>
    </row>
    <row r="214" spans="2:18" ht="19" x14ac:dyDescent="0.25">
      <c r="B214" s="22" t="s">
        <v>99</v>
      </c>
      <c r="C214" s="6" t="s">
        <v>100</v>
      </c>
      <c r="D214" s="7">
        <v>-531415</v>
      </c>
      <c r="E214" s="7">
        <v>83850.506990085923</v>
      </c>
      <c r="F214" s="7">
        <v>226358.37476245116</v>
      </c>
      <c r="G214" s="7">
        <v>354774.08718404162</v>
      </c>
      <c r="H214" s="7">
        <v>355126.4559827203</v>
      </c>
      <c r="I214" s="7">
        <v>806407.71050543746</v>
      </c>
      <c r="L214" s="3"/>
      <c r="M214" s="3"/>
      <c r="N214" s="3"/>
      <c r="O214" s="3"/>
      <c r="P214" s="3"/>
      <c r="Q214" s="3"/>
      <c r="R214" s="3"/>
    </row>
    <row r="215" spans="2:18" x14ac:dyDescent="0.2">
      <c r="L215" s="3"/>
      <c r="M215" s="3"/>
      <c r="N215" s="3"/>
      <c r="O215" s="3"/>
      <c r="P215" s="3"/>
      <c r="Q215" s="3"/>
      <c r="R215" s="3"/>
    </row>
    <row r="216" spans="2:18" x14ac:dyDescent="0.2">
      <c r="L216" s="3"/>
      <c r="M216" s="3"/>
      <c r="N216" s="3"/>
      <c r="O216" s="3"/>
      <c r="P216" s="3"/>
      <c r="Q216" s="3"/>
      <c r="R216" s="3"/>
    </row>
    <row r="217" spans="2:18" x14ac:dyDescent="0.2">
      <c r="L217" s="3"/>
      <c r="M217" s="3"/>
      <c r="N217" s="3"/>
      <c r="O217" s="3"/>
      <c r="P217" s="3"/>
      <c r="Q217" s="3"/>
      <c r="R217" s="3"/>
    </row>
    <row r="218" spans="2:18" x14ac:dyDescent="0.2">
      <c r="L218" s="3"/>
      <c r="M218" s="3"/>
      <c r="N218" s="3"/>
      <c r="O218" s="3"/>
      <c r="P218" s="3"/>
      <c r="Q218" s="3"/>
      <c r="R218" s="3"/>
    </row>
    <row r="219" spans="2:18" x14ac:dyDescent="0.2">
      <c r="L219" s="3"/>
      <c r="M219" s="3"/>
      <c r="N219" s="3"/>
      <c r="O219" s="3"/>
      <c r="P219" s="3"/>
      <c r="Q219" s="3"/>
      <c r="R219" s="3"/>
    </row>
    <row r="220" spans="2:18" ht="19" x14ac:dyDescent="0.25">
      <c r="C220" s="6"/>
      <c r="D220" s="7"/>
      <c r="E220" s="7"/>
      <c r="F220" s="7"/>
      <c r="G220" s="7"/>
      <c r="H220" s="7"/>
      <c r="I220" s="7"/>
    </row>
    <row r="222" spans="2:18" ht="17" thickBot="1" x14ac:dyDescent="0.25"/>
    <row r="223" spans="2:18" ht="17" thickBot="1" x14ac:dyDescent="0.25">
      <c r="L223" s="2" t="s">
        <v>101</v>
      </c>
    </row>
    <row r="224" spans="2:18" ht="19" x14ac:dyDescent="0.25">
      <c r="C224" s="16"/>
      <c r="E224" s="27"/>
      <c r="F224" s="27"/>
      <c r="G224" s="27"/>
      <c r="H224" s="27"/>
      <c r="I224" s="27"/>
    </row>
    <row r="225" spans="2:18" ht="19" x14ac:dyDescent="0.25">
      <c r="C225" s="4" t="s">
        <v>6</v>
      </c>
      <c r="D225" s="5">
        <f t="shared" ref="D225:I226" si="29">M228</f>
        <v>0</v>
      </c>
      <c r="E225" s="5">
        <f t="shared" si="29"/>
        <v>1</v>
      </c>
      <c r="F225" s="5">
        <f t="shared" si="29"/>
        <v>2</v>
      </c>
      <c r="G225" s="5">
        <f t="shared" si="29"/>
        <v>3</v>
      </c>
      <c r="H225" s="5">
        <f t="shared" si="29"/>
        <v>4</v>
      </c>
      <c r="I225" s="5">
        <f t="shared" si="29"/>
        <v>5</v>
      </c>
      <c r="L225" s="3" t="s">
        <v>102</v>
      </c>
      <c r="M225" s="3">
        <v>250000</v>
      </c>
      <c r="N225" s="3">
        <v>184952.09</v>
      </c>
      <c r="O225" s="3">
        <v>0</v>
      </c>
      <c r="P225" s="3">
        <v>0</v>
      </c>
      <c r="Q225" s="3">
        <v>0</v>
      </c>
      <c r="R225" s="3">
        <v>0</v>
      </c>
    </row>
    <row r="226" spans="2:18" ht="19" x14ac:dyDescent="0.25">
      <c r="C226" s="6" t="s">
        <v>103</v>
      </c>
      <c r="D226" s="28">
        <f t="shared" si="29"/>
        <v>281415</v>
      </c>
      <c r="E226" s="28">
        <f t="shared" si="29"/>
        <v>214689.83</v>
      </c>
      <c r="F226" s="28">
        <f t="shared" si="29"/>
        <v>13875</v>
      </c>
      <c r="G226" s="28">
        <f t="shared" si="29"/>
        <v>16500</v>
      </c>
      <c r="H226" s="28">
        <f t="shared" si="29"/>
        <v>18862.5</v>
      </c>
      <c r="I226" s="28">
        <f t="shared" si="29"/>
        <v>0</v>
      </c>
      <c r="L226" s="3" t="s">
        <v>104</v>
      </c>
      <c r="M226" s="3">
        <v>0</v>
      </c>
      <c r="N226" s="3">
        <v>20550.23</v>
      </c>
      <c r="O226" s="3">
        <v>0</v>
      </c>
      <c r="P226" s="3">
        <v>0</v>
      </c>
      <c r="Q226" s="3">
        <v>0</v>
      </c>
      <c r="R226" s="3">
        <v>0</v>
      </c>
    </row>
    <row r="227" spans="2:18" x14ac:dyDescent="0.2">
      <c r="B227" s="10"/>
      <c r="L227" s="3" t="s">
        <v>105</v>
      </c>
      <c r="M227" s="3">
        <v>31415</v>
      </c>
      <c r="N227" s="3">
        <v>9187.5</v>
      </c>
      <c r="O227" s="3">
        <v>13875</v>
      </c>
      <c r="P227" s="3">
        <v>16500</v>
      </c>
      <c r="Q227" s="3">
        <v>18862.5</v>
      </c>
      <c r="R227" s="3">
        <v>0</v>
      </c>
    </row>
    <row r="228" spans="2:18" ht="19" x14ac:dyDescent="0.25">
      <c r="B228" s="10"/>
      <c r="C228" s="6" t="s">
        <v>106</v>
      </c>
      <c r="D228" s="7">
        <f t="shared" ref="D228:I230" si="30">M230</f>
        <v>0</v>
      </c>
      <c r="E228" s="7">
        <f t="shared" si="30"/>
        <v>10693.77</v>
      </c>
      <c r="F228" s="7">
        <f t="shared" si="30"/>
        <v>8158.2129999999997</v>
      </c>
      <c r="G228" s="7">
        <f t="shared" si="30"/>
        <v>527.25</v>
      </c>
      <c r="H228" s="7">
        <f t="shared" si="30"/>
        <v>627</v>
      </c>
      <c r="I228" s="7">
        <f t="shared" si="30"/>
        <v>716.77499999999998</v>
      </c>
      <c r="L228" s="3" t="s">
        <v>6</v>
      </c>
      <c r="M228" s="3">
        <v>0</v>
      </c>
      <c r="N228" s="3">
        <v>1</v>
      </c>
      <c r="O228" s="3">
        <v>2</v>
      </c>
      <c r="P228" s="3">
        <v>3</v>
      </c>
      <c r="Q228" s="3">
        <v>4</v>
      </c>
      <c r="R228" s="3">
        <v>5</v>
      </c>
    </row>
    <row r="229" spans="2:18" ht="19" x14ac:dyDescent="0.25">
      <c r="C229" s="11" t="s">
        <v>107</v>
      </c>
      <c r="D229" s="5">
        <f t="shared" si="30"/>
        <v>-281415</v>
      </c>
      <c r="E229" s="5">
        <f t="shared" si="30"/>
        <v>66725.17</v>
      </c>
      <c r="F229" s="5">
        <f t="shared" si="30"/>
        <v>200814.826</v>
      </c>
      <c r="G229" s="5">
        <f t="shared" si="30"/>
        <v>-2625</v>
      </c>
      <c r="H229" s="5">
        <f t="shared" si="30"/>
        <v>-2362.5</v>
      </c>
      <c r="I229" s="5">
        <f t="shared" si="30"/>
        <v>18862.5</v>
      </c>
      <c r="L229" s="3" t="s">
        <v>108</v>
      </c>
      <c r="M229" s="3">
        <v>281415</v>
      </c>
      <c r="N229" s="3">
        <v>214689.83</v>
      </c>
      <c r="O229" s="3">
        <v>13875</v>
      </c>
      <c r="P229" s="3">
        <v>16500</v>
      </c>
      <c r="Q229" s="3">
        <v>18862.5</v>
      </c>
      <c r="R229" s="3">
        <v>0</v>
      </c>
    </row>
    <row r="230" spans="2:18" ht="20" thickBot="1" x14ac:dyDescent="0.3">
      <c r="C230" s="29" t="s">
        <v>109</v>
      </c>
      <c r="D230" s="30">
        <f t="shared" si="30"/>
        <v>-281415</v>
      </c>
      <c r="E230" s="30">
        <f t="shared" si="30"/>
        <v>77418.94</v>
      </c>
      <c r="F230" s="30">
        <f t="shared" si="30"/>
        <v>208973.03899999999</v>
      </c>
      <c r="G230" s="30">
        <f t="shared" si="30"/>
        <v>-2097.75</v>
      </c>
      <c r="H230" s="30">
        <f t="shared" si="30"/>
        <v>-1735.5</v>
      </c>
      <c r="I230" s="30">
        <f t="shared" si="30"/>
        <v>19579.275000000001</v>
      </c>
      <c r="L230" s="3" t="s">
        <v>4</v>
      </c>
      <c r="M230" s="3">
        <v>0</v>
      </c>
      <c r="N230" s="3">
        <v>10693.77</v>
      </c>
      <c r="O230" s="3">
        <v>8158.2129999999997</v>
      </c>
      <c r="P230" s="3">
        <v>527.25</v>
      </c>
      <c r="Q230" s="3">
        <v>627</v>
      </c>
      <c r="R230" s="3">
        <v>716.77499999999998</v>
      </c>
    </row>
    <row r="231" spans="2:18" ht="20" thickTop="1" x14ac:dyDescent="0.25">
      <c r="C231" s="6" t="s">
        <v>110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L231" s="3" t="s">
        <v>111</v>
      </c>
      <c r="M231" s="3">
        <v>-281415</v>
      </c>
      <c r="N231" s="3">
        <v>66725.17</v>
      </c>
      <c r="O231" s="3">
        <v>200814.826</v>
      </c>
      <c r="P231" s="3">
        <v>-2625</v>
      </c>
      <c r="Q231" s="3">
        <v>-2362.5</v>
      </c>
      <c r="R231" s="3">
        <v>18862.5</v>
      </c>
    </row>
    <row r="232" spans="2:18" x14ac:dyDescent="0.2">
      <c r="L232" s="3" t="s">
        <v>112</v>
      </c>
      <c r="M232" s="3">
        <v>-281415</v>
      </c>
      <c r="N232" s="3">
        <v>77418.94</v>
      </c>
      <c r="O232" s="3">
        <v>208973.03899999999</v>
      </c>
      <c r="P232" s="3">
        <v>-2097.75</v>
      </c>
      <c r="Q232" s="3">
        <v>-1735.5</v>
      </c>
      <c r="R232" s="3">
        <v>19579.275000000001</v>
      </c>
    </row>
    <row r="233" spans="2:18" x14ac:dyDescent="0.2">
      <c r="L233" s="3"/>
      <c r="M233" s="3"/>
      <c r="N233" s="3"/>
      <c r="O233" s="3"/>
      <c r="P233" s="3"/>
      <c r="Q233" s="3"/>
      <c r="R233" s="3"/>
    </row>
    <row r="234" spans="2:18" x14ac:dyDescent="0.2">
      <c r="L234" s="3"/>
      <c r="M234" s="3"/>
      <c r="N234" s="3"/>
      <c r="O234" s="3"/>
      <c r="P234" s="3"/>
      <c r="Q234" s="3"/>
      <c r="R234" s="3"/>
    </row>
    <row r="237" spans="2:18" ht="17" thickBot="1" x14ac:dyDescent="0.25"/>
    <row r="238" spans="2:18" ht="17" thickBot="1" x14ac:dyDescent="0.25">
      <c r="L238" s="2" t="s">
        <v>113</v>
      </c>
    </row>
    <row r="240" spans="2:18" x14ac:dyDescent="0.2">
      <c r="L240" s="3" t="s">
        <v>3</v>
      </c>
      <c r="M240" s="3">
        <v>0.25</v>
      </c>
      <c r="N240" s="3">
        <v>0.4</v>
      </c>
      <c r="O240" s="3">
        <v>0.4</v>
      </c>
      <c r="P240" s="3">
        <v>0.4</v>
      </c>
      <c r="Q240" s="3">
        <v>0.4</v>
      </c>
      <c r="R240" s="3">
        <v>0.4</v>
      </c>
    </row>
    <row r="241" spans="3:18" x14ac:dyDescent="0.2">
      <c r="L241" s="3" t="s">
        <v>114</v>
      </c>
      <c r="M241" s="3">
        <v>250000</v>
      </c>
      <c r="N241" s="3">
        <v>250000</v>
      </c>
      <c r="O241" s="3">
        <v>250000</v>
      </c>
      <c r="P241" s="3">
        <v>250000</v>
      </c>
      <c r="Q241" s="3">
        <v>250000</v>
      </c>
      <c r="R241" s="3">
        <v>0</v>
      </c>
    </row>
    <row r="242" spans="3:18" ht="19" x14ac:dyDescent="0.25">
      <c r="C242" s="16"/>
      <c r="L242" s="3" t="s">
        <v>115</v>
      </c>
      <c r="M242" s="3">
        <v>250000</v>
      </c>
      <c r="N242" s="3">
        <v>0</v>
      </c>
      <c r="O242" s="3">
        <v>0</v>
      </c>
      <c r="P242" s="3">
        <v>0</v>
      </c>
      <c r="Q242" s="3">
        <v>0</v>
      </c>
      <c r="R242" s="3">
        <v>-250000</v>
      </c>
    </row>
    <row r="243" spans="3:18" ht="19" x14ac:dyDescent="0.25">
      <c r="C243" s="4" t="s">
        <v>6</v>
      </c>
      <c r="D243" s="5">
        <f t="shared" ref="D243:I248" si="31">M245</f>
        <v>0</v>
      </c>
      <c r="E243" s="5">
        <f t="shared" si="31"/>
        <v>1</v>
      </c>
      <c r="F243" s="5">
        <f t="shared" si="31"/>
        <v>2</v>
      </c>
      <c r="G243" s="5">
        <f t="shared" si="31"/>
        <v>3</v>
      </c>
      <c r="H243" s="5">
        <f t="shared" si="31"/>
        <v>4</v>
      </c>
      <c r="I243" s="5">
        <f t="shared" si="31"/>
        <v>5</v>
      </c>
      <c r="L243" s="3" t="s">
        <v>116</v>
      </c>
      <c r="M243" s="3">
        <v>0</v>
      </c>
      <c r="N243" s="3">
        <v>0</v>
      </c>
      <c r="O243" s="3">
        <v>7226.0479999999998</v>
      </c>
      <c r="P243" s="3">
        <v>350948.06280000001</v>
      </c>
      <c r="Q243" s="3">
        <v>698647.63899999997</v>
      </c>
      <c r="R243" s="3">
        <v>0</v>
      </c>
    </row>
    <row r="244" spans="3:18" ht="19" x14ac:dyDescent="0.25">
      <c r="C244" s="6" t="s">
        <v>117</v>
      </c>
      <c r="D244" s="28">
        <f t="shared" si="31"/>
        <v>0</v>
      </c>
      <c r="E244" s="28">
        <f t="shared" si="31"/>
        <v>2379.1869999999999</v>
      </c>
      <c r="F244" s="28">
        <f t="shared" si="31"/>
        <v>7067.7539999999999</v>
      </c>
      <c r="G244" s="28">
        <f t="shared" si="31"/>
        <v>13101.769899999999</v>
      </c>
      <c r="H244" s="28">
        <f t="shared" si="31"/>
        <v>16294.684999999999</v>
      </c>
      <c r="I244" s="28">
        <f t="shared" si="31"/>
        <v>1249876.06</v>
      </c>
      <c r="L244" s="3" t="s">
        <v>5</v>
      </c>
      <c r="M244" s="3">
        <v>0</v>
      </c>
      <c r="N244" s="3">
        <v>0</v>
      </c>
      <c r="O244" s="3">
        <v>0</v>
      </c>
      <c r="P244" s="3">
        <v>252.9117</v>
      </c>
      <c r="Q244" s="3">
        <v>12283.182000000001</v>
      </c>
      <c r="R244" s="3">
        <v>24452.67</v>
      </c>
    </row>
    <row r="245" spans="3:18" ht="19" x14ac:dyDescent="0.25">
      <c r="C245" s="6" t="s">
        <v>118</v>
      </c>
      <c r="D245" s="7">
        <f t="shared" si="31"/>
        <v>-250000</v>
      </c>
      <c r="E245" s="7">
        <f t="shared" si="31"/>
        <v>0</v>
      </c>
      <c r="F245" s="7">
        <f t="shared" si="31"/>
        <v>0</v>
      </c>
      <c r="G245" s="7">
        <f t="shared" si="31"/>
        <v>0</v>
      </c>
      <c r="H245" s="7">
        <f t="shared" si="31"/>
        <v>0</v>
      </c>
      <c r="I245" s="7">
        <f t="shared" si="31"/>
        <v>250000</v>
      </c>
      <c r="L245" s="3" t="s">
        <v>6</v>
      </c>
      <c r="M245" s="3">
        <v>0</v>
      </c>
      <c r="N245" s="3">
        <v>1</v>
      </c>
      <c r="O245" s="3">
        <v>2</v>
      </c>
      <c r="P245" s="3">
        <v>3</v>
      </c>
      <c r="Q245" s="3">
        <v>4</v>
      </c>
      <c r="R245" s="3">
        <v>5</v>
      </c>
    </row>
    <row r="246" spans="3:18" ht="19" x14ac:dyDescent="0.25">
      <c r="C246" s="6" t="s">
        <v>119</v>
      </c>
      <c r="D246" s="7">
        <f t="shared" si="31"/>
        <v>0</v>
      </c>
      <c r="E246" s="7">
        <f t="shared" si="31"/>
        <v>0</v>
      </c>
      <c r="F246" s="7">
        <f t="shared" si="31"/>
        <v>7226.0479999999998</v>
      </c>
      <c r="G246" s="7">
        <f t="shared" si="31"/>
        <v>343722.0147</v>
      </c>
      <c r="H246" s="7">
        <f t="shared" si="31"/>
        <v>347699.576</v>
      </c>
      <c r="I246" s="7">
        <f t="shared" si="31"/>
        <v>-698647.64</v>
      </c>
      <c r="L246" s="3" t="s">
        <v>120</v>
      </c>
      <c r="M246" s="3">
        <v>0</v>
      </c>
      <c r="N246" s="3">
        <v>2379.1869999999999</v>
      </c>
      <c r="O246" s="3">
        <v>7067.7539999999999</v>
      </c>
      <c r="P246" s="3">
        <v>13101.769899999999</v>
      </c>
      <c r="Q246" s="3">
        <v>16294.684999999999</v>
      </c>
      <c r="R246" s="3">
        <v>1249876.06</v>
      </c>
    </row>
    <row r="247" spans="3:18" ht="19" x14ac:dyDescent="0.25">
      <c r="C247" s="11" t="s">
        <v>121</v>
      </c>
      <c r="D247" s="7">
        <f t="shared" si="31"/>
        <v>0</v>
      </c>
      <c r="E247" s="7">
        <f t="shared" si="31"/>
        <v>0</v>
      </c>
      <c r="F247" s="7">
        <f t="shared" si="31"/>
        <v>0</v>
      </c>
      <c r="G247" s="7">
        <f t="shared" si="31"/>
        <v>-151.74700000000001</v>
      </c>
      <c r="H247" s="7">
        <f t="shared" si="31"/>
        <v>-7369.9089999999997</v>
      </c>
      <c r="I247" s="7">
        <f t="shared" si="31"/>
        <v>-14671.6</v>
      </c>
      <c r="L247" s="3" t="s">
        <v>122</v>
      </c>
      <c r="M247" s="3">
        <v>-250000</v>
      </c>
      <c r="N247" s="3">
        <v>0</v>
      </c>
      <c r="O247" s="3">
        <v>0</v>
      </c>
      <c r="P247" s="3">
        <v>0</v>
      </c>
      <c r="Q247" s="3">
        <v>0</v>
      </c>
      <c r="R247" s="3">
        <v>250000</v>
      </c>
    </row>
    <row r="248" spans="3:18" ht="20" thickBot="1" x14ac:dyDescent="0.3">
      <c r="C248" s="12" t="s">
        <v>123</v>
      </c>
      <c r="D248" s="13">
        <f t="shared" si="31"/>
        <v>-250000</v>
      </c>
      <c r="E248" s="13">
        <f t="shared" si="31"/>
        <v>2379.1869999999999</v>
      </c>
      <c r="F248" s="13">
        <f t="shared" si="31"/>
        <v>14293.802</v>
      </c>
      <c r="G248" s="13">
        <f t="shared" si="31"/>
        <v>356672.03749999998</v>
      </c>
      <c r="H248" s="13">
        <f t="shared" si="31"/>
        <v>356624.35200000001</v>
      </c>
      <c r="I248" s="13">
        <f t="shared" si="31"/>
        <v>786556.82</v>
      </c>
      <c r="L248" s="3" t="s">
        <v>124</v>
      </c>
      <c r="M248" s="3">
        <v>0</v>
      </c>
      <c r="N248" s="3">
        <v>0</v>
      </c>
      <c r="O248" s="3">
        <v>7226.0479999999998</v>
      </c>
      <c r="P248" s="3">
        <v>343722.0147</v>
      </c>
      <c r="Q248" s="3">
        <v>347699.576</v>
      </c>
      <c r="R248" s="3">
        <v>-698647.64</v>
      </c>
    </row>
    <row r="249" spans="3:18" ht="20" thickTop="1" x14ac:dyDescent="0.25">
      <c r="C249" s="6" t="s">
        <v>125</v>
      </c>
      <c r="D249" s="7">
        <f t="shared" ref="D249:I249" si="32">D248-D263</f>
        <v>0</v>
      </c>
      <c r="E249" s="7">
        <f t="shared" si="32"/>
        <v>-0.37699999999995271</v>
      </c>
      <c r="F249" s="7">
        <f t="shared" si="32"/>
        <v>-0.44399999999950523</v>
      </c>
      <c r="G249" s="7">
        <f t="shared" si="32"/>
        <v>0.38749999995343387</v>
      </c>
      <c r="H249" s="7">
        <f t="shared" si="32"/>
        <v>5.200000002514571E-2</v>
      </c>
      <c r="I249" s="7">
        <f t="shared" si="32"/>
        <v>0.3849999998928979</v>
      </c>
      <c r="L249" s="3" t="s">
        <v>22</v>
      </c>
      <c r="M249" s="3">
        <v>0</v>
      </c>
      <c r="N249" s="3">
        <v>0</v>
      </c>
      <c r="O249" s="3">
        <v>0</v>
      </c>
      <c r="P249" s="3">
        <v>-151.74700000000001</v>
      </c>
      <c r="Q249" s="3">
        <v>-7369.9089999999997</v>
      </c>
      <c r="R249" s="3">
        <v>-14671.6</v>
      </c>
    </row>
    <row r="250" spans="3:18" x14ac:dyDescent="0.2">
      <c r="L250" s="3" t="s">
        <v>113</v>
      </c>
      <c r="M250" s="3">
        <v>-250000</v>
      </c>
      <c r="N250" s="3">
        <v>2379.1869999999999</v>
      </c>
      <c r="O250" s="3">
        <v>14293.802</v>
      </c>
      <c r="P250" s="3">
        <v>356672.03749999998</v>
      </c>
      <c r="Q250" s="3">
        <v>356624.35200000001</v>
      </c>
      <c r="R250" s="3">
        <v>786556.82</v>
      </c>
    </row>
    <row r="251" spans="3:18" x14ac:dyDescent="0.2">
      <c r="L251" s="3"/>
      <c r="M251" s="3"/>
      <c r="N251" s="3"/>
      <c r="O251" s="3"/>
      <c r="P251" s="3"/>
      <c r="Q251" s="3"/>
      <c r="R251" s="3"/>
    </row>
    <row r="252" spans="3:18" x14ac:dyDescent="0.2">
      <c r="L252" s="3"/>
      <c r="M252" s="3"/>
      <c r="N252" s="3"/>
      <c r="O252" s="3"/>
      <c r="P252" s="3"/>
      <c r="Q252" s="3"/>
      <c r="R252" s="3"/>
    </row>
    <row r="253" spans="3:18" x14ac:dyDescent="0.2">
      <c r="L253" s="3"/>
      <c r="M253" s="3"/>
      <c r="N253" s="3"/>
      <c r="O253" s="3"/>
      <c r="P253" s="3"/>
      <c r="Q253" s="3"/>
      <c r="R253" s="3"/>
    </row>
    <row r="254" spans="3:18" x14ac:dyDescent="0.2">
      <c r="L254" s="3"/>
      <c r="M254" s="3"/>
      <c r="N254" s="3"/>
      <c r="O254" s="3"/>
      <c r="P254" s="3"/>
      <c r="Q254" s="3"/>
      <c r="R254" s="3"/>
    </row>
    <row r="256" spans="3:18" ht="17" thickBot="1" x14ac:dyDescent="0.25"/>
    <row r="257" spans="3:18" ht="17" thickBot="1" x14ac:dyDescent="0.25">
      <c r="L257" s="2" t="s">
        <v>126</v>
      </c>
    </row>
    <row r="259" spans="3:18" ht="19" x14ac:dyDescent="0.25">
      <c r="C259" s="16"/>
      <c r="L259" s="3" t="s">
        <v>3</v>
      </c>
      <c r="M259" s="3">
        <v>0.25</v>
      </c>
      <c r="N259" s="3">
        <v>0.4</v>
      </c>
      <c r="O259" s="3">
        <v>0.4</v>
      </c>
      <c r="P259" s="3">
        <v>0.4</v>
      </c>
      <c r="Q259" s="3">
        <v>0.4</v>
      </c>
      <c r="R259" s="3">
        <v>0.4</v>
      </c>
    </row>
    <row r="260" spans="3:18" ht="19" x14ac:dyDescent="0.25">
      <c r="C260" s="4" t="s">
        <v>6</v>
      </c>
      <c r="D260" s="5">
        <f t="shared" ref="D260:I263" si="33">M263</f>
        <v>0</v>
      </c>
      <c r="E260" s="5">
        <f t="shared" si="33"/>
        <v>1</v>
      </c>
      <c r="F260" s="5">
        <f t="shared" si="33"/>
        <v>2</v>
      </c>
      <c r="G260" s="5">
        <f t="shared" si="33"/>
        <v>3</v>
      </c>
      <c r="H260" s="5">
        <f t="shared" si="33"/>
        <v>4</v>
      </c>
      <c r="I260" s="5">
        <f t="shared" si="33"/>
        <v>5</v>
      </c>
      <c r="L260" s="3" t="s">
        <v>108</v>
      </c>
      <c r="M260" s="3">
        <v>281415</v>
      </c>
      <c r="N260" s="3">
        <v>214689.826</v>
      </c>
      <c r="O260" s="3">
        <v>13875</v>
      </c>
      <c r="P260" s="3">
        <v>16500</v>
      </c>
      <c r="Q260" s="3">
        <v>18862.5</v>
      </c>
      <c r="R260" s="3">
        <v>0</v>
      </c>
    </row>
    <row r="261" spans="3:18" ht="19" x14ac:dyDescent="0.25">
      <c r="C261" s="6" t="s">
        <v>29</v>
      </c>
      <c r="D261" s="28">
        <f t="shared" si="33"/>
        <v>-531415</v>
      </c>
      <c r="E261" s="28">
        <f t="shared" si="33"/>
        <v>75521</v>
      </c>
      <c r="F261" s="28">
        <f t="shared" si="33"/>
        <v>220004</v>
      </c>
      <c r="G261" s="28">
        <f t="shared" si="33"/>
        <v>354363</v>
      </c>
      <c r="H261" s="28">
        <f t="shared" si="33"/>
        <v>354638</v>
      </c>
      <c r="I261" s="28">
        <f t="shared" si="33"/>
        <v>805849</v>
      </c>
      <c r="L261" s="3" t="s">
        <v>111</v>
      </c>
      <c r="M261" s="3">
        <v>281415</v>
      </c>
      <c r="N261" s="3">
        <v>-66725.173999999999</v>
      </c>
      <c r="O261" s="3">
        <v>-200814.826</v>
      </c>
      <c r="P261" s="3">
        <v>2625</v>
      </c>
      <c r="Q261" s="3">
        <v>2362.5</v>
      </c>
      <c r="R261" s="3">
        <v>-18862.5</v>
      </c>
    </row>
    <row r="262" spans="3:18" ht="19" x14ac:dyDescent="0.25">
      <c r="C262" s="6" t="s">
        <v>127</v>
      </c>
      <c r="D262" s="7">
        <f t="shared" si="33"/>
        <v>281415</v>
      </c>
      <c r="E262" s="7">
        <f t="shared" si="33"/>
        <v>-73141.436000000002</v>
      </c>
      <c r="F262" s="7">
        <f t="shared" si="33"/>
        <v>-205709.75399999999</v>
      </c>
      <c r="G262" s="7">
        <f t="shared" si="33"/>
        <v>2308.65</v>
      </c>
      <c r="H262" s="7">
        <f t="shared" si="33"/>
        <v>1986.3</v>
      </c>
      <c r="I262" s="7">
        <f t="shared" si="33"/>
        <v>-19292.564999999999</v>
      </c>
      <c r="L262" s="3" t="s">
        <v>4</v>
      </c>
      <c r="M262" s="3">
        <v>0</v>
      </c>
      <c r="N262" s="3">
        <v>10693.77</v>
      </c>
      <c r="O262" s="3">
        <v>8158.2129999999997</v>
      </c>
      <c r="P262" s="3">
        <v>527.25</v>
      </c>
      <c r="Q262" s="3">
        <v>627</v>
      </c>
      <c r="R262" s="3">
        <v>716.77499999999998</v>
      </c>
    </row>
    <row r="263" spans="3:18" ht="20" thickBot="1" x14ac:dyDescent="0.3">
      <c r="C263" s="13" t="s">
        <v>123</v>
      </c>
      <c r="D263" s="13">
        <f t="shared" si="33"/>
        <v>-250000</v>
      </c>
      <c r="E263" s="13">
        <f t="shared" si="33"/>
        <v>2379.5639999999999</v>
      </c>
      <c r="F263" s="13">
        <f t="shared" si="33"/>
        <v>14294.245999999999</v>
      </c>
      <c r="G263" s="13">
        <f t="shared" si="33"/>
        <v>356671.65</v>
      </c>
      <c r="H263" s="13">
        <f t="shared" si="33"/>
        <v>356624.3</v>
      </c>
      <c r="I263" s="13">
        <f t="shared" si="33"/>
        <v>786556.43500000006</v>
      </c>
      <c r="L263" s="3" t="s">
        <v>6</v>
      </c>
      <c r="M263" s="3">
        <v>0</v>
      </c>
      <c r="N263" s="3">
        <v>1</v>
      </c>
      <c r="O263" s="3">
        <v>2</v>
      </c>
      <c r="P263" s="3">
        <v>3</v>
      </c>
      <c r="Q263" s="3">
        <v>4</v>
      </c>
      <c r="R263" s="3">
        <v>5</v>
      </c>
    </row>
    <row r="264" spans="3:18" ht="20" thickTop="1" x14ac:dyDescent="0.25">
      <c r="C264" s="6" t="s">
        <v>125</v>
      </c>
      <c r="D264" s="7">
        <f t="shared" ref="D264:I264" si="34">D263-D286</f>
        <v>0</v>
      </c>
      <c r="E264" s="7">
        <f t="shared" si="34"/>
        <v>0.37699999999995271</v>
      </c>
      <c r="F264" s="7">
        <f t="shared" si="34"/>
        <v>0.44399999999950523</v>
      </c>
      <c r="G264" s="7">
        <f t="shared" si="34"/>
        <v>-0.38749999995343387</v>
      </c>
      <c r="H264" s="7">
        <f t="shared" si="34"/>
        <v>-5.200000002514571E-2</v>
      </c>
      <c r="I264" s="7">
        <f t="shared" si="34"/>
        <v>-0.3849999998928979</v>
      </c>
      <c r="L264" s="3" t="s">
        <v>128</v>
      </c>
      <c r="M264" s="3">
        <v>-531415</v>
      </c>
      <c r="N264" s="3">
        <v>75521</v>
      </c>
      <c r="O264" s="3">
        <v>220004</v>
      </c>
      <c r="P264" s="3">
        <v>354363</v>
      </c>
      <c r="Q264" s="3">
        <v>354638</v>
      </c>
      <c r="R264" s="3">
        <v>805849</v>
      </c>
    </row>
    <row r="265" spans="3:18" x14ac:dyDescent="0.2">
      <c r="L265" s="3" t="s">
        <v>129</v>
      </c>
      <c r="M265" s="3">
        <v>281415</v>
      </c>
      <c r="N265" s="3">
        <v>-73141.436000000002</v>
      </c>
      <c r="O265" s="3">
        <v>-205709.75399999999</v>
      </c>
      <c r="P265" s="3">
        <v>2308.65</v>
      </c>
      <c r="Q265" s="3">
        <v>1986.3</v>
      </c>
      <c r="R265" s="3">
        <v>-19292.564999999999</v>
      </c>
    </row>
    <row r="266" spans="3:18" x14ac:dyDescent="0.2">
      <c r="L266" s="3" t="s">
        <v>126</v>
      </c>
      <c r="M266" s="3">
        <v>-250000</v>
      </c>
      <c r="N266" s="3">
        <v>2379.5639999999999</v>
      </c>
      <c r="O266" s="3">
        <v>14294.245999999999</v>
      </c>
      <c r="P266" s="3">
        <v>356671.65</v>
      </c>
      <c r="Q266" s="3">
        <v>356624.3</v>
      </c>
      <c r="R266" s="3">
        <v>786556.43500000006</v>
      </c>
    </row>
    <row r="267" spans="3:18" x14ac:dyDescent="0.2">
      <c r="L267" s="3"/>
      <c r="M267" s="3"/>
      <c r="N267" s="3"/>
      <c r="O267" s="3"/>
      <c r="P267" s="3"/>
      <c r="Q267" s="3"/>
      <c r="R267" s="3"/>
    </row>
    <row r="268" spans="3:18" x14ac:dyDescent="0.2">
      <c r="L268" s="3"/>
      <c r="M268" s="3"/>
      <c r="N268" s="3"/>
      <c r="O268" s="3"/>
      <c r="P268" s="3"/>
      <c r="Q268" s="3"/>
      <c r="R268" s="3"/>
    </row>
    <row r="269" spans="3:18" x14ac:dyDescent="0.2">
      <c r="L269" s="3"/>
      <c r="M269" s="3"/>
      <c r="N269" s="3"/>
      <c r="O269" s="3"/>
      <c r="P269" s="3"/>
      <c r="Q269" s="3"/>
      <c r="R269" s="3"/>
    </row>
    <row r="270" spans="3:18" x14ac:dyDescent="0.2">
      <c r="L270" s="3"/>
      <c r="M270" s="3"/>
      <c r="N270" s="3"/>
      <c r="O270" s="3"/>
      <c r="P270" s="3"/>
      <c r="Q270" s="3"/>
      <c r="R270" s="3"/>
    </row>
    <row r="271" spans="3:18" x14ac:dyDescent="0.2">
      <c r="L271" s="3"/>
      <c r="M271" s="3"/>
      <c r="N271" s="3"/>
      <c r="O271" s="3"/>
      <c r="P271" s="3"/>
      <c r="Q271" s="3"/>
      <c r="R271" s="3"/>
    </row>
    <row r="273" spans="2:18" ht="17" thickBot="1" x14ac:dyDescent="0.25"/>
    <row r="274" spans="2:18" ht="17" thickBot="1" x14ac:dyDescent="0.25">
      <c r="L274" s="2" t="s">
        <v>130</v>
      </c>
    </row>
    <row r="276" spans="2:18" ht="19" x14ac:dyDescent="0.25">
      <c r="C276" s="4" t="s">
        <v>6</v>
      </c>
      <c r="D276" s="5">
        <f t="shared" ref="D276:I279" si="35">M278</f>
        <v>0</v>
      </c>
      <c r="E276" s="5">
        <f t="shared" si="35"/>
        <v>1</v>
      </c>
      <c r="F276" s="5">
        <f t="shared" si="35"/>
        <v>2</v>
      </c>
      <c r="G276" s="5">
        <f t="shared" si="35"/>
        <v>3</v>
      </c>
      <c r="H276" s="5">
        <f t="shared" si="35"/>
        <v>4</v>
      </c>
      <c r="I276" s="5">
        <f t="shared" si="35"/>
        <v>5</v>
      </c>
      <c r="L276" s="3" t="s">
        <v>3</v>
      </c>
      <c r="M276" s="3">
        <v>0.25</v>
      </c>
      <c r="N276" s="3">
        <v>0.4</v>
      </c>
      <c r="O276" s="3">
        <v>0.4</v>
      </c>
      <c r="P276" s="3">
        <v>0.4</v>
      </c>
      <c r="Q276" s="3">
        <v>0.4</v>
      </c>
      <c r="R276" s="3">
        <v>0.4</v>
      </c>
    </row>
    <row r="277" spans="2:18" ht="19" x14ac:dyDescent="0.25">
      <c r="C277" s="6" t="s">
        <v>131</v>
      </c>
      <c r="D277" s="7"/>
      <c r="E277" s="7">
        <f t="shared" si="35"/>
        <v>47583.737999999998</v>
      </c>
      <c r="F277" s="7">
        <f t="shared" si="35"/>
        <v>141355.07199999999</v>
      </c>
      <c r="G277" s="7">
        <f t="shared" si="35"/>
        <v>262035.397</v>
      </c>
      <c r="H277" s="7">
        <f t="shared" si="35"/>
        <v>325893.70899999997</v>
      </c>
      <c r="I277" s="7">
        <f t="shared" si="35"/>
        <v>511851.54</v>
      </c>
      <c r="L277" s="3" t="s">
        <v>5</v>
      </c>
      <c r="M277" s="3">
        <v>0</v>
      </c>
      <c r="N277" s="3">
        <v>0</v>
      </c>
      <c r="O277" s="3">
        <v>0</v>
      </c>
      <c r="P277" s="3">
        <v>252.9117</v>
      </c>
      <c r="Q277" s="3">
        <v>12283.182000000001</v>
      </c>
      <c r="R277" s="3">
        <v>24452.67</v>
      </c>
    </row>
    <row r="278" spans="2:18" ht="19" x14ac:dyDescent="0.25">
      <c r="C278" s="11" t="s">
        <v>121</v>
      </c>
      <c r="D278" s="31"/>
      <c r="E278" s="5">
        <f t="shared" si="35"/>
        <v>0</v>
      </c>
      <c r="F278" s="5">
        <f t="shared" si="35"/>
        <v>0</v>
      </c>
      <c r="G278" s="5">
        <f t="shared" si="35"/>
        <v>-151.74700000000001</v>
      </c>
      <c r="H278" s="5">
        <f t="shared" si="35"/>
        <v>-7369.9089999999997</v>
      </c>
      <c r="I278" s="5">
        <f t="shared" si="35"/>
        <v>-14671.6</v>
      </c>
      <c r="L278" s="3" t="s">
        <v>6</v>
      </c>
      <c r="M278" s="3">
        <v>0</v>
      </c>
      <c r="N278" s="3">
        <v>1</v>
      </c>
      <c r="O278" s="3">
        <v>2</v>
      </c>
      <c r="P278" s="3">
        <v>3</v>
      </c>
      <c r="Q278" s="3">
        <v>4</v>
      </c>
      <c r="R278" s="3">
        <v>5</v>
      </c>
    </row>
    <row r="279" spans="2:18" ht="19" x14ac:dyDescent="0.25">
      <c r="B279" s="22" t="s">
        <v>76</v>
      </c>
      <c r="C279" s="6" t="s">
        <v>132</v>
      </c>
      <c r="E279" s="7">
        <f t="shared" si="35"/>
        <v>47583.737999999998</v>
      </c>
      <c r="F279" s="7">
        <f t="shared" si="35"/>
        <v>141355.07199999999</v>
      </c>
      <c r="G279" s="7">
        <f t="shared" si="35"/>
        <v>261883.65</v>
      </c>
      <c r="H279" s="7">
        <f t="shared" si="35"/>
        <v>318523.8</v>
      </c>
      <c r="I279" s="7">
        <f t="shared" si="35"/>
        <v>497179.93</v>
      </c>
      <c r="L279" s="3" t="s">
        <v>8</v>
      </c>
      <c r="M279" s="3">
        <v>0</v>
      </c>
      <c r="N279" s="3">
        <v>47583.737999999998</v>
      </c>
      <c r="O279" s="3">
        <v>141355.07199999999</v>
      </c>
      <c r="P279" s="3">
        <v>262035.397</v>
      </c>
      <c r="Q279" s="3">
        <v>325893.70899999997</v>
      </c>
      <c r="R279" s="3">
        <v>511851.54</v>
      </c>
    </row>
    <row r="280" spans="2:18" x14ac:dyDescent="0.2">
      <c r="L280" s="3" t="s">
        <v>22</v>
      </c>
      <c r="M280" s="3">
        <v>0</v>
      </c>
      <c r="N280" s="3">
        <v>0</v>
      </c>
      <c r="O280" s="3">
        <v>0</v>
      </c>
      <c r="P280" s="3">
        <v>-151.74700000000001</v>
      </c>
      <c r="Q280" s="3">
        <v>-7369.9089999999997</v>
      </c>
      <c r="R280" s="3">
        <v>-14671.6</v>
      </c>
    </row>
    <row r="281" spans="2:18" ht="19" x14ac:dyDescent="0.25">
      <c r="C281" s="6" t="s">
        <v>133</v>
      </c>
      <c r="D281" s="7">
        <f>M282</f>
        <v>250000</v>
      </c>
      <c r="E281" s="7">
        <f t="shared" ref="E281:I283" si="36">N282</f>
        <v>295204.55099999998</v>
      </c>
      <c r="F281" s="7">
        <f t="shared" si="36"/>
        <v>429491.86900000001</v>
      </c>
      <c r="G281" s="7">
        <f t="shared" si="36"/>
        <v>678425.49659999995</v>
      </c>
      <c r="H281" s="7">
        <f t="shared" si="36"/>
        <v>988024.52</v>
      </c>
      <c r="I281" s="7">
        <f t="shared" si="36"/>
        <v>0</v>
      </c>
      <c r="L281" s="3" t="s">
        <v>134</v>
      </c>
      <c r="M281" s="3">
        <v>0</v>
      </c>
      <c r="N281" s="3">
        <v>47583.737999999998</v>
      </c>
      <c r="O281" s="3">
        <v>141355.07199999999</v>
      </c>
      <c r="P281" s="3">
        <v>261883.65</v>
      </c>
      <c r="Q281" s="3">
        <v>318523.8</v>
      </c>
      <c r="R281" s="3">
        <v>497179.93</v>
      </c>
    </row>
    <row r="282" spans="2:18" ht="19" x14ac:dyDescent="0.25">
      <c r="C282" s="11" t="s">
        <v>135</v>
      </c>
      <c r="D282" s="5">
        <f>M283</f>
        <v>0</v>
      </c>
      <c r="E282" s="5">
        <f t="shared" si="36"/>
        <v>0</v>
      </c>
      <c r="F282" s="5">
        <f t="shared" si="36"/>
        <v>-7226.0479999999998</v>
      </c>
      <c r="G282" s="5">
        <f t="shared" si="36"/>
        <v>-350948.06280000001</v>
      </c>
      <c r="H282" s="5">
        <f t="shared" si="36"/>
        <v>-698647.63899999997</v>
      </c>
      <c r="I282" s="5">
        <f t="shared" si="36"/>
        <v>0</v>
      </c>
      <c r="L282" s="3" t="s">
        <v>136</v>
      </c>
      <c r="M282" s="3">
        <v>250000</v>
      </c>
      <c r="N282" s="3">
        <v>295204.55099999998</v>
      </c>
      <c r="O282" s="3">
        <v>429491.86900000001</v>
      </c>
      <c r="P282" s="3">
        <v>678425.49659999995</v>
      </c>
      <c r="Q282" s="3">
        <v>988024.52</v>
      </c>
      <c r="R282" s="3">
        <v>0</v>
      </c>
    </row>
    <row r="283" spans="2:18" ht="19" x14ac:dyDescent="0.25">
      <c r="C283" s="6" t="s">
        <v>137</v>
      </c>
      <c r="D283" s="7">
        <f>M284</f>
        <v>250000</v>
      </c>
      <c r="E283" s="7">
        <f t="shared" si="36"/>
        <v>295204.55099999998</v>
      </c>
      <c r="F283" s="7">
        <f t="shared" si="36"/>
        <v>422265.821</v>
      </c>
      <c r="G283" s="7">
        <f t="shared" si="36"/>
        <v>327477.4338</v>
      </c>
      <c r="H283" s="7">
        <f t="shared" si="36"/>
        <v>289376.88199999998</v>
      </c>
      <c r="I283" s="7">
        <f t="shared" si="36"/>
        <v>0</v>
      </c>
      <c r="L283" s="3" t="s">
        <v>116</v>
      </c>
      <c r="M283" s="3">
        <v>0</v>
      </c>
      <c r="N283" s="3">
        <v>0</v>
      </c>
      <c r="O283" s="3">
        <v>-7226.0479999999998</v>
      </c>
      <c r="P283" s="3">
        <v>-350948.06280000001</v>
      </c>
      <c r="Q283" s="3">
        <v>-698647.63899999997</v>
      </c>
      <c r="R283" s="3">
        <v>0</v>
      </c>
    </row>
    <row r="284" spans="2:18" x14ac:dyDescent="0.2">
      <c r="L284" s="3" t="s">
        <v>138</v>
      </c>
      <c r="M284" s="3">
        <v>250000</v>
      </c>
      <c r="N284" s="3">
        <v>295204.55099999998</v>
      </c>
      <c r="O284" s="3">
        <v>422265.821</v>
      </c>
      <c r="P284" s="3">
        <v>327477.4338</v>
      </c>
      <c r="Q284" s="3">
        <v>289376.88199999998</v>
      </c>
      <c r="R284" s="3">
        <v>0</v>
      </c>
    </row>
    <row r="285" spans="2:18" ht="19" x14ac:dyDescent="0.25">
      <c r="B285" s="22" t="s">
        <v>82</v>
      </c>
      <c r="C285" s="32" t="s">
        <v>139</v>
      </c>
      <c r="D285" s="5">
        <f>M285</f>
        <v>-250000</v>
      </c>
      <c r="E285" s="5">
        <f t="shared" ref="E285:I286" si="37">N285</f>
        <v>-45204.550999999999</v>
      </c>
      <c r="F285" s="5">
        <f t="shared" si="37"/>
        <v>-127061.27</v>
      </c>
      <c r="G285" s="5">
        <f t="shared" si="37"/>
        <v>94788.387499999997</v>
      </c>
      <c r="H285" s="5">
        <f t="shared" si="37"/>
        <v>38100.552000000003</v>
      </c>
      <c r="I285" s="5">
        <f t="shared" si="37"/>
        <v>289376.88</v>
      </c>
      <c r="L285" s="3" t="s">
        <v>140</v>
      </c>
      <c r="M285" s="3">
        <v>-250000</v>
      </c>
      <c r="N285" s="3">
        <v>-45204.550999999999</v>
      </c>
      <c r="O285" s="3">
        <v>-127061.27</v>
      </c>
      <c r="P285" s="3">
        <v>94788.387499999997</v>
      </c>
      <c r="Q285" s="3">
        <v>38100.552000000003</v>
      </c>
      <c r="R285" s="3">
        <v>289376.88</v>
      </c>
    </row>
    <row r="286" spans="2:18" ht="20" thickBot="1" x14ac:dyDescent="0.3">
      <c r="C286" s="12" t="s">
        <v>141</v>
      </c>
      <c r="D286" s="13">
        <f>M286</f>
        <v>-250000</v>
      </c>
      <c r="E286" s="13">
        <f t="shared" si="37"/>
        <v>2379.1869999999999</v>
      </c>
      <c r="F286" s="13">
        <f t="shared" si="37"/>
        <v>14293.802</v>
      </c>
      <c r="G286" s="13">
        <f t="shared" si="37"/>
        <v>356672.03749999998</v>
      </c>
      <c r="H286" s="13">
        <f t="shared" si="37"/>
        <v>356624.35200000001</v>
      </c>
      <c r="I286" s="13">
        <f t="shared" si="37"/>
        <v>786556.82</v>
      </c>
      <c r="L286" s="3" t="s">
        <v>142</v>
      </c>
      <c r="M286" s="3">
        <v>-250000</v>
      </c>
      <c r="N286" s="3">
        <v>2379.1869999999999</v>
      </c>
      <c r="O286" s="3">
        <v>14293.802</v>
      </c>
      <c r="P286" s="3">
        <v>356672.03749999998</v>
      </c>
      <c r="Q286" s="3">
        <v>356624.35200000001</v>
      </c>
      <c r="R286" s="3">
        <v>786556.82</v>
      </c>
    </row>
    <row r="287" spans="2:18" ht="20" thickTop="1" x14ac:dyDescent="0.25">
      <c r="C287" s="6" t="s">
        <v>143</v>
      </c>
      <c r="D287" s="7">
        <f t="shared" ref="D287:I287" si="38">D286-D263</f>
        <v>0</v>
      </c>
      <c r="E287" s="7">
        <f t="shared" si="38"/>
        <v>-0.37699999999995271</v>
      </c>
      <c r="F287" s="7">
        <f t="shared" si="38"/>
        <v>-0.44399999999950523</v>
      </c>
      <c r="G287" s="7">
        <f t="shared" si="38"/>
        <v>0.38749999995343387</v>
      </c>
      <c r="H287" s="7">
        <f t="shared" si="38"/>
        <v>5.200000002514571E-2</v>
      </c>
      <c r="I287" s="7">
        <f t="shared" si="38"/>
        <v>0.3849999998928979</v>
      </c>
    </row>
    <row r="298" spans="2:13" ht="20" thickBot="1" x14ac:dyDescent="0.3">
      <c r="C298" s="6"/>
      <c r="D298" s="7"/>
      <c r="E298" s="7"/>
      <c r="F298" s="7"/>
      <c r="G298" s="7"/>
      <c r="H298" s="7"/>
      <c r="I298" s="7"/>
      <c r="L298" t="s">
        <v>91</v>
      </c>
    </row>
    <row r="299" spans="2:13" ht="20" thickBot="1" x14ac:dyDescent="0.3">
      <c r="C299" s="4" t="s">
        <v>6</v>
      </c>
      <c r="D299" s="5">
        <v>0</v>
      </c>
      <c r="E299" s="5">
        <v>1</v>
      </c>
      <c r="F299" s="5">
        <v>2</v>
      </c>
      <c r="G299" s="5">
        <v>3</v>
      </c>
      <c r="H299" s="5">
        <v>4</v>
      </c>
      <c r="I299" s="5">
        <v>5</v>
      </c>
      <c r="L299" s="20" t="s">
        <v>144</v>
      </c>
      <c r="M299" s="21" t="s">
        <v>93</v>
      </c>
    </row>
    <row r="300" spans="2:13" ht="19" x14ac:dyDescent="0.25">
      <c r="B300" s="22" t="s">
        <v>76</v>
      </c>
      <c r="C300" s="6" t="s">
        <v>145</v>
      </c>
      <c r="D300" s="7">
        <v>-250000</v>
      </c>
      <c r="E300" s="7">
        <v>2379.1869999999999</v>
      </c>
      <c r="F300" s="7">
        <v>14293.802</v>
      </c>
      <c r="G300" s="7">
        <v>356672.03768001159</v>
      </c>
      <c r="H300" s="7">
        <v>356624.35915477108</v>
      </c>
      <c r="I300" s="7">
        <v>786556.81538853445</v>
      </c>
    </row>
    <row r="301" spans="2:13" ht="19" x14ac:dyDescent="0.25">
      <c r="C301" s="6" t="s">
        <v>94</v>
      </c>
      <c r="D301" s="23"/>
      <c r="E301" s="23">
        <v>7.3999999999999996E-2</v>
      </c>
      <c r="F301" s="23">
        <v>4.5035009299654177E-3</v>
      </c>
      <c r="G301" s="23">
        <v>3.185829951906638E-4</v>
      </c>
      <c r="H301" s="23">
        <v>4.7428124172842201E-4</v>
      </c>
      <c r="I301" s="23">
        <v>7.4360204086000581E-4</v>
      </c>
    </row>
    <row r="302" spans="2:13" ht="19" x14ac:dyDescent="0.25">
      <c r="C302" s="6" t="s">
        <v>146</v>
      </c>
      <c r="D302" s="23"/>
      <c r="E302" s="23">
        <v>7.9473635699228551E-2</v>
      </c>
      <c r="F302" s="23">
        <v>7.7876063327983108E-2</v>
      </c>
      <c r="G302" s="23">
        <v>7.4235008869060759E-2</v>
      </c>
      <c r="H302" s="23">
        <v>7.435173295001124E-2</v>
      </c>
      <c r="I302" s="23">
        <v>7.4556611540261677E-2</v>
      </c>
    </row>
    <row r="303" spans="2:13" ht="20" thickBot="1" x14ac:dyDescent="0.3">
      <c r="C303" s="12" t="s">
        <v>147</v>
      </c>
      <c r="D303" s="24"/>
      <c r="E303" s="25">
        <v>-5.4736356992285545E-3</v>
      </c>
      <c r="F303" s="25">
        <v>-7.3372562398017691E-2</v>
      </c>
      <c r="G303" s="25">
        <v>-7.3916425873870095E-2</v>
      </c>
      <c r="H303" s="25">
        <v>-7.3877451708282818E-2</v>
      </c>
      <c r="I303" s="25">
        <v>-7.3813009499401672E-2</v>
      </c>
    </row>
    <row r="304" spans="2:13" ht="20" thickTop="1" x14ac:dyDescent="0.25">
      <c r="B304" s="26"/>
      <c r="C304" s="6" t="s">
        <v>148</v>
      </c>
      <c r="D304" s="7">
        <v>1110516.7253053195</v>
      </c>
      <c r="E304" s="7">
        <v>1196394.3399701349</v>
      </c>
      <c r="F304" s="7">
        <v>1275271.0192381623</v>
      </c>
      <c r="G304" s="7">
        <v>1013268.7374777448</v>
      </c>
      <c r="H304" s="7">
        <v>731982.66806837753</v>
      </c>
      <c r="I304" s="7">
        <v>0</v>
      </c>
    </row>
    <row r="305" spans="2:18" ht="19" x14ac:dyDescent="0.25">
      <c r="B305" s="22" t="s">
        <v>82</v>
      </c>
      <c r="C305" s="6" t="s">
        <v>98</v>
      </c>
      <c r="D305" s="7"/>
      <c r="E305" s="7">
        <v>-6078.5639922215869</v>
      </c>
      <c r="F305" s="7">
        <v>-87782.518362093906</v>
      </c>
      <c r="G305" s="7">
        <v>-94263.47576261239</v>
      </c>
      <c r="H305" s="7">
        <v>-74857.712220524787</v>
      </c>
      <c r="I305" s="7">
        <v>-54029.843631528529</v>
      </c>
    </row>
    <row r="306" spans="2:18" ht="20" thickBot="1" x14ac:dyDescent="0.3">
      <c r="B306" s="22" t="s">
        <v>149</v>
      </c>
      <c r="C306" s="12" t="s">
        <v>150</v>
      </c>
      <c r="D306" s="13">
        <v>-250000</v>
      </c>
      <c r="E306" s="13">
        <v>-3699.376992221587</v>
      </c>
      <c r="F306" s="13">
        <v>-73488.71636209391</v>
      </c>
      <c r="G306" s="13">
        <v>262408.56191739917</v>
      </c>
      <c r="H306" s="13">
        <v>281766.6469342463</v>
      </c>
      <c r="I306" s="13">
        <v>732526.9717570059</v>
      </c>
    </row>
    <row r="307" spans="2:18" ht="17" thickTop="1" x14ac:dyDescent="0.2"/>
    <row r="308" spans="2:18" x14ac:dyDescent="0.2">
      <c r="D308" s="9"/>
      <c r="E308" s="9"/>
      <c r="F308" s="9"/>
      <c r="G308" s="9"/>
      <c r="H308" s="9"/>
      <c r="I308" s="9"/>
    </row>
    <row r="312" spans="2:18" ht="19" x14ac:dyDescent="0.25">
      <c r="C312" s="6"/>
      <c r="E312" s="7"/>
      <c r="F312" s="7"/>
      <c r="G312" s="7"/>
      <c r="H312" s="7"/>
      <c r="I312" s="7"/>
    </row>
    <row r="315" spans="2:18" ht="17" thickBot="1" x14ac:dyDescent="0.25"/>
    <row r="316" spans="2:18" ht="17" thickBot="1" x14ac:dyDescent="0.25">
      <c r="L316" s="2" t="s">
        <v>151</v>
      </c>
    </row>
    <row r="317" spans="2:18" ht="19" x14ac:dyDescent="0.25">
      <c r="C317" s="33"/>
    </row>
    <row r="318" spans="2:18" ht="19" x14ac:dyDescent="0.25">
      <c r="C318" s="4" t="s">
        <v>6</v>
      </c>
      <c r="D318" s="5">
        <f>M318</f>
        <v>0</v>
      </c>
      <c r="E318" s="5">
        <f t="shared" ref="E318:I321" si="39">N318</f>
        <v>1</v>
      </c>
      <c r="F318" s="5">
        <f t="shared" si="39"/>
        <v>2</v>
      </c>
      <c r="G318" s="5">
        <f t="shared" si="39"/>
        <v>3</v>
      </c>
      <c r="H318" s="5">
        <f t="shared" si="39"/>
        <v>4</v>
      </c>
      <c r="I318" s="5">
        <f t="shared" si="39"/>
        <v>5</v>
      </c>
      <c r="L318" s="3" t="s">
        <v>6</v>
      </c>
      <c r="M318" s="3">
        <v>0</v>
      </c>
      <c r="N318" s="3">
        <v>1</v>
      </c>
      <c r="O318" s="3">
        <v>2</v>
      </c>
      <c r="P318" s="3">
        <v>3</v>
      </c>
      <c r="Q318" s="3">
        <v>4</v>
      </c>
      <c r="R318" s="3">
        <v>5</v>
      </c>
    </row>
    <row r="319" spans="2:18" ht="19" x14ac:dyDescent="0.25">
      <c r="C319" s="6" t="s">
        <v>123</v>
      </c>
      <c r="D319" s="28">
        <f>M319</f>
        <v>-250000</v>
      </c>
      <c r="E319" s="28">
        <f t="shared" si="39"/>
        <v>2379</v>
      </c>
      <c r="F319" s="28">
        <f t="shared" si="39"/>
        <v>14294</v>
      </c>
      <c r="G319" s="28">
        <f t="shared" si="39"/>
        <v>356672</v>
      </c>
      <c r="H319" s="28">
        <f t="shared" si="39"/>
        <v>356624</v>
      </c>
      <c r="I319" s="28">
        <f t="shared" si="39"/>
        <v>786557</v>
      </c>
      <c r="L319" s="3" t="s">
        <v>145</v>
      </c>
      <c r="M319" s="3">
        <v>-250000</v>
      </c>
      <c r="N319" s="3">
        <v>2379</v>
      </c>
      <c r="O319" s="3">
        <v>14294</v>
      </c>
      <c r="P319" s="3">
        <v>356672</v>
      </c>
      <c r="Q319" s="3">
        <v>356624</v>
      </c>
      <c r="R319" s="3">
        <v>786557</v>
      </c>
    </row>
    <row r="320" spans="2:18" ht="19" x14ac:dyDescent="0.25">
      <c r="B320" s="8" t="s">
        <v>9</v>
      </c>
      <c r="C320" s="6" t="s">
        <v>109</v>
      </c>
      <c r="D320" s="7">
        <f>M320</f>
        <v>-281415</v>
      </c>
      <c r="E320" s="7">
        <f t="shared" si="39"/>
        <v>77419</v>
      </c>
      <c r="F320" s="7">
        <f t="shared" si="39"/>
        <v>208973</v>
      </c>
      <c r="G320" s="7">
        <f t="shared" si="39"/>
        <v>-2098</v>
      </c>
      <c r="H320" s="7">
        <f t="shared" si="39"/>
        <v>-1736</v>
      </c>
      <c r="I320" s="7">
        <f t="shared" si="39"/>
        <v>19579</v>
      </c>
      <c r="L320" s="3" t="s">
        <v>101</v>
      </c>
      <c r="M320" s="3">
        <v>-281415</v>
      </c>
      <c r="N320" s="3">
        <v>77419</v>
      </c>
      <c r="O320" s="3">
        <v>208973</v>
      </c>
      <c r="P320" s="3">
        <v>-2098</v>
      </c>
      <c r="Q320" s="3">
        <v>-1736</v>
      </c>
      <c r="R320" s="3">
        <v>19579</v>
      </c>
    </row>
    <row r="321" spans="2:18" ht="20" thickBot="1" x14ac:dyDescent="0.3">
      <c r="C321" s="13" t="s">
        <v>152</v>
      </c>
      <c r="D321" s="13">
        <f>M321</f>
        <v>-531415</v>
      </c>
      <c r="E321" s="13">
        <f t="shared" si="39"/>
        <v>79798</v>
      </c>
      <c r="F321" s="13">
        <f t="shared" si="39"/>
        <v>223267</v>
      </c>
      <c r="G321" s="13">
        <f t="shared" si="39"/>
        <v>354574</v>
      </c>
      <c r="H321" s="13">
        <f t="shared" si="39"/>
        <v>354888</v>
      </c>
      <c r="I321" s="13">
        <f t="shared" si="39"/>
        <v>806136</v>
      </c>
      <c r="L321" s="3" t="s">
        <v>151</v>
      </c>
      <c r="M321" s="3">
        <v>-531415</v>
      </c>
      <c r="N321" s="3">
        <v>79798</v>
      </c>
      <c r="O321" s="3">
        <v>223267</v>
      </c>
      <c r="P321" s="3">
        <v>354574</v>
      </c>
      <c r="Q321" s="3">
        <v>354888</v>
      </c>
      <c r="R321" s="3">
        <v>806136</v>
      </c>
    </row>
    <row r="322" spans="2:18" ht="20" thickTop="1" x14ac:dyDescent="0.25">
      <c r="C322" s="6" t="s">
        <v>153</v>
      </c>
      <c r="D322" s="7">
        <f t="shared" ref="D322:I322" si="40">D321-D336</f>
        <v>0</v>
      </c>
      <c r="E322" s="7">
        <f t="shared" si="40"/>
        <v>-0.50800000000162981</v>
      </c>
      <c r="F322" s="7">
        <f t="shared" si="40"/>
        <v>-0.28500000000349246</v>
      </c>
      <c r="G322" s="7">
        <f t="shared" si="40"/>
        <v>9.9999999976716936E-2</v>
      </c>
      <c r="H322" s="7">
        <f t="shared" si="40"/>
        <v>-0.79999999998835847</v>
      </c>
      <c r="I322" s="7">
        <f t="shared" si="40"/>
        <v>0.2900000000372529</v>
      </c>
    </row>
    <row r="330" spans="2:18" ht="17" thickBot="1" x14ac:dyDescent="0.25"/>
    <row r="331" spans="2:18" ht="17" thickBot="1" x14ac:dyDescent="0.25">
      <c r="L331" s="2" t="s">
        <v>154</v>
      </c>
    </row>
    <row r="332" spans="2:18" ht="19" x14ac:dyDescent="0.25">
      <c r="C332" s="33"/>
    </row>
    <row r="333" spans="2:18" ht="19" x14ac:dyDescent="0.25">
      <c r="C333" s="4" t="s">
        <v>6</v>
      </c>
      <c r="D333" s="5">
        <f t="shared" ref="D333:I336" si="41">M335</f>
        <v>0</v>
      </c>
      <c r="E333" s="5">
        <f t="shared" si="41"/>
        <v>1</v>
      </c>
      <c r="F333" s="5">
        <f t="shared" si="41"/>
        <v>2</v>
      </c>
      <c r="G333" s="5">
        <f t="shared" si="41"/>
        <v>3</v>
      </c>
      <c r="H333" s="5">
        <f t="shared" si="41"/>
        <v>4</v>
      </c>
      <c r="I333" s="5">
        <f t="shared" si="41"/>
        <v>5</v>
      </c>
      <c r="L333" s="3" t="s">
        <v>3</v>
      </c>
      <c r="M333" s="3">
        <v>0.25</v>
      </c>
      <c r="N333" s="3">
        <v>0.4</v>
      </c>
      <c r="O333" s="3">
        <v>0.4</v>
      </c>
      <c r="P333" s="3">
        <v>0.4</v>
      </c>
      <c r="Q333" s="3">
        <v>0.4</v>
      </c>
      <c r="R333" s="3">
        <v>0.4</v>
      </c>
    </row>
    <row r="334" spans="2:18" ht="19" x14ac:dyDescent="0.25">
      <c r="C334" s="6" t="s">
        <v>29</v>
      </c>
      <c r="D334" s="28">
        <f t="shared" si="41"/>
        <v>-531415</v>
      </c>
      <c r="E334" s="28">
        <f t="shared" si="41"/>
        <v>75521</v>
      </c>
      <c r="F334" s="28">
        <f t="shared" si="41"/>
        <v>220004</v>
      </c>
      <c r="G334" s="28">
        <f t="shared" si="41"/>
        <v>354363</v>
      </c>
      <c r="H334" s="28">
        <f t="shared" si="41"/>
        <v>354638</v>
      </c>
      <c r="I334" s="28">
        <f t="shared" si="41"/>
        <v>805849</v>
      </c>
      <c r="L334" s="3" t="s">
        <v>4</v>
      </c>
      <c r="M334" s="3">
        <v>0</v>
      </c>
      <c r="N334" s="3">
        <v>10693.77</v>
      </c>
      <c r="O334" s="3">
        <v>8158.2129999999997</v>
      </c>
      <c r="P334" s="3">
        <v>527.25</v>
      </c>
      <c r="Q334" s="3">
        <v>627</v>
      </c>
      <c r="R334" s="3">
        <v>716.77499999999998</v>
      </c>
    </row>
    <row r="335" spans="2:18" ht="19" x14ac:dyDescent="0.25">
      <c r="B335" s="8" t="s">
        <v>9</v>
      </c>
      <c r="C335" s="6" t="s">
        <v>155</v>
      </c>
      <c r="D335" s="7">
        <f t="shared" si="41"/>
        <v>0</v>
      </c>
      <c r="E335" s="7">
        <f t="shared" si="41"/>
        <v>4277.5079999999998</v>
      </c>
      <c r="F335" s="7">
        <f t="shared" si="41"/>
        <v>3263.2849999999999</v>
      </c>
      <c r="G335" s="7">
        <f t="shared" si="41"/>
        <v>210.9</v>
      </c>
      <c r="H335" s="7">
        <f t="shared" si="41"/>
        <v>250.8</v>
      </c>
      <c r="I335" s="7">
        <f t="shared" si="41"/>
        <v>286.70999999999998</v>
      </c>
      <c r="L335" s="3" t="s">
        <v>6</v>
      </c>
      <c r="M335" s="3">
        <v>0</v>
      </c>
      <c r="N335" s="3">
        <v>1</v>
      </c>
      <c r="O335" s="3">
        <v>2</v>
      </c>
      <c r="P335" s="3">
        <v>3</v>
      </c>
      <c r="Q335" s="3">
        <v>4</v>
      </c>
      <c r="R335" s="3">
        <v>5</v>
      </c>
    </row>
    <row r="336" spans="2:18" ht="20" thickBot="1" x14ac:dyDescent="0.3">
      <c r="C336" s="13" t="s">
        <v>152</v>
      </c>
      <c r="D336" s="13">
        <f t="shared" si="41"/>
        <v>-531415</v>
      </c>
      <c r="E336" s="13">
        <f t="shared" si="41"/>
        <v>79798.508000000002</v>
      </c>
      <c r="F336" s="13">
        <f t="shared" si="41"/>
        <v>223267.285</v>
      </c>
      <c r="G336" s="13">
        <f t="shared" si="41"/>
        <v>354573.9</v>
      </c>
      <c r="H336" s="13">
        <f t="shared" si="41"/>
        <v>354888.8</v>
      </c>
      <c r="I336" s="13">
        <f t="shared" si="41"/>
        <v>806135.71</v>
      </c>
      <c r="L336" s="3" t="s">
        <v>29</v>
      </c>
      <c r="M336" s="3">
        <v>-531415</v>
      </c>
      <c r="N336" s="3">
        <v>75521</v>
      </c>
      <c r="O336" s="3">
        <v>220004</v>
      </c>
      <c r="P336" s="3">
        <v>354363</v>
      </c>
      <c r="Q336" s="3">
        <v>354638</v>
      </c>
      <c r="R336" s="3">
        <v>805849</v>
      </c>
    </row>
    <row r="337" spans="2:19" ht="20" thickTop="1" x14ac:dyDescent="0.25">
      <c r="C337" s="6" t="s">
        <v>153</v>
      </c>
      <c r="D337" s="7">
        <f t="shared" ref="D337:I337" si="42">D336-D321</f>
        <v>0</v>
      </c>
      <c r="E337" s="7">
        <f t="shared" si="42"/>
        <v>0.50800000000162981</v>
      </c>
      <c r="F337" s="7">
        <f t="shared" si="42"/>
        <v>0.28500000000349246</v>
      </c>
      <c r="G337" s="7">
        <f t="shared" si="42"/>
        <v>-9.9999999976716936E-2</v>
      </c>
      <c r="H337" s="7">
        <f t="shared" si="42"/>
        <v>0.79999999998835847</v>
      </c>
      <c r="I337" s="7">
        <f t="shared" si="42"/>
        <v>-0.2900000000372529</v>
      </c>
      <c r="L337" s="3" t="s">
        <v>156</v>
      </c>
      <c r="M337" s="3">
        <v>0</v>
      </c>
      <c r="N337" s="3">
        <v>4277.5079999999998</v>
      </c>
      <c r="O337" s="3">
        <v>3263.2849999999999</v>
      </c>
      <c r="P337" s="3">
        <v>210.9</v>
      </c>
      <c r="Q337" s="3">
        <v>250.8</v>
      </c>
      <c r="R337" s="3">
        <v>286.70999999999998</v>
      </c>
    </row>
    <row r="338" spans="2:19" x14ac:dyDescent="0.2">
      <c r="L338" s="3" t="s">
        <v>154</v>
      </c>
      <c r="M338" s="3">
        <v>-531415</v>
      </c>
      <c r="N338" s="3">
        <v>79798.508000000002</v>
      </c>
      <c r="O338" s="3">
        <v>223267.285</v>
      </c>
      <c r="P338" s="3">
        <v>354573.9</v>
      </c>
      <c r="Q338" s="3">
        <v>354888.8</v>
      </c>
      <c r="R338" s="3">
        <v>806135.71</v>
      </c>
    </row>
    <row r="346" spans="2:19" ht="17" thickBot="1" x14ac:dyDescent="0.25"/>
    <row r="347" spans="2:19" ht="17" thickBot="1" x14ac:dyDescent="0.25">
      <c r="L347" s="2" t="s">
        <v>157</v>
      </c>
    </row>
    <row r="349" spans="2:19" x14ac:dyDescent="0.2">
      <c r="L349" s="3" t="s">
        <v>3</v>
      </c>
      <c r="M349" s="3">
        <v>0.25</v>
      </c>
      <c r="N349" s="3">
        <v>0.4</v>
      </c>
      <c r="O349" s="3">
        <v>0.4</v>
      </c>
      <c r="P349" s="3">
        <v>0.4</v>
      </c>
      <c r="Q349" s="3">
        <v>0.4</v>
      </c>
      <c r="R349" s="3">
        <v>0.4</v>
      </c>
      <c r="S349" s="3"/>
    </row>
    <row r="350" spans="2:19" ht="19" x14ac:dyDescent="0.25">
      <c r="C350" s="4" t="str">
        <f>L358</f>
        <v>Year</v>
      </c>
      <c r="D350" s="5">
        <f t="shared" ref="D350:I354" si="43">M358</f>
        <v>0</v>
      </c>
      <c r="E350" s="5">
        <f t="shared" si="43"/>
        <v>1</v>
      </c>
      <c r="F350" s="5">
        <f t="shared" si="43"/>
        <v>2</v>
      </c>
      <c r="G350" s="5">
        <f t="shared" si="43"/>
        <v>3</v>
      </c>
      <c r="H350" s="5">
        <f t="shared" si="43"/>
        <v>4</v>
      </c>
      <c r="I350" s="5">
        <f t="shared" si="43"/>
        <v>5</v>
      </c>
      <c r="L350" s="3" t="s">
        <v>136</v>
      </c>
      <c r="M350" s="3">
        <v>250000</v>
      </c>
      <c r="N350" s="3">
        <v>295204.55099999998</v>
      </c>
      <c r="O350" s="3">
        <v>429491.86900000001</v>
      </c>
      <c r="P350" s="3">
        <v>678425.49659999995</v>
      </c>
      <c r="Q350" s="3">
        <v>988024.52</v>
      </c>
      <c r="R350" s="3">
        <v>0</v>
      </c>
      <c r="S350" s="3"/>
    </row>
    <row r="351" spans="2:19" ht="19" x14ac:dyDescent="0.25">
      <c r="C351" s="7" t="s">
        <v>158</v>
      </c>
      <c r="D351" s="7"/>
      <c r="E351" s="7">
        <f t="shared" si="43"/>
        <v>47583.737999999998</v>
      </c>
      <c r="F351" s="7">
        <f t="shared" si="43"/>
        <v>141355.07199999999</v>
      </c>
      <c r="G351" s="7">
        <f t="shared" si="43"/>
        <v>262035.397</v>
      </c>
      <c r="H351" s="7">
        <f t="shared" si="43"/>
        <v>325893.70899999997</v>
      </c>
      <c r="I351" s="7">
        <f t="shared" si="43"/>
        <v>511851.538</v>
      </c>
      <c r="L351" s="3" t="s">
        <v>116</v>
      </c>
      <c r="M351" s="3">
        <v>0</v>
      </c>
      <c r="N351" s="3">
        <v>0</v>
      </c>
      <c r="O351" s="3">
        <v>7226.0479999999998</v>
      </c>
      <c r="P351" s="3">
        <v>350948.06280000001</v>
      </c>
      <c r="Q351" s="3">
        <v>698647.63899999997</v>
      </c>
      <c r="R351" s="3">
        <v>0</v>
      </c>
      <c r="S351" s="3"/>
    </row>
    <row r="352" spans="2:19" ht="19" x14ac:dyDescent="0.25">
      <c r="B352" s="8" t="s">
        <v>9</v>
      </c>
      <c r="C352" s="7" t="s">
        <v>159</v>
      </c>
      <c r="D352" s="7"/>
      <c r="E352" s="7">
        <f t="shared" si="43"/>
        <v>6416.2619999999997</v>
      </c>
      <c r="F352" s="7">
        <f t="shared" si="43"/>
        <v>4894.9279999999999</v>
      </c>
      <c r="G352" s="7">
        <f t="shared" si="43"/>
        <v>316.35000000000002</v>
      </c>
      <c r="H352" s="7">
        <f t="shared" si="43"/>
        <v>376.2</v>
      </c>
      <c r="I352" s="7">
        <f t="shared" si="43"/>
        <v>430.065</v>
      </c>
      <c r="L352" s="3" t="s">
        <v>5</v>
      </c>
      <c r="M352" s="3">
        <v>0</v>
      </c>
      <c r="N352" s="3">
        <v>0</v>
      </c>
      <c r="O352" s="3">
        <v>0</v>
      </c>
      <c r="P352" s="3">
        <v>252.9117</v>
      </c>
      <c r="Q352" s="3">
        <v>12283.182000000001</v>
      </c>
      <c r="R352" s="3">
        <v>24452.670999999998</v>
      </c>
      <c r="S352" s="3"/>
    </row>
    <row r="353" spans="2:19" ht="19" x14ac:dyDescent="0.25">
      <c r="B353" s="8" t="s">
        <v>20</v>
      </c>
      <c r="C353" s="5" t="s">
        <v>160</v>
      </c>
      <c r="D353" s="5"/>
      <c r="E353" s="5">
        <f t="shared" si="43"/>
        <v>0</v>
      </c>
      <c r="F353" s="5">
        <f t="shared" si="43"/>
        <v>0</v>
      </c>
      <c r="G353" s="5">
        <f t="shared" si="43"/>
        <v>-151.74700000000001</v>
      </c>
      <c r="H353" s="5">
        <f t="shared" si="43"/>
        <v>-7369.9089999999997</v>
      </c>
      <c r="I353" s="5">
        <f t="shared" si="43"/>
        <v>-14671.602999999999</v>
      </c>
      <c r="L353" s="3" t="s">
        <v>4</v>
      </c>
      <c r="M353" s="3">
        <v>0</v>
      </c>
      <c r="N353" s="3">
        <v>10693.77</v>
      </c>
      <c r="O353" s="3">
        <v>8158.2129999999997</v>
      </c>
      <c r="P353" s="3">
        <v>527.25</v>
      </c>
      <c r="Q353" s="3">
        <v>627</v>
      </c>
      <c r="R353" s="3">
        <v>716.77499999999998</v>
      </c>
      <c r="S353" s="3"/>
    </row>
    <row r="354" spans="2:19" ht="19" x14ac:dyDescent="0.25">
      <c r="B354" s="17" t="s">
        <v>161</v>
      </c>
      <c r="C354" s="7" t="s">
        <v>162</v>
      </c>
      <c r="D354" s="7"/>
      <c r="E354" s="7">
        <f t="shared" si="43"/>
        <v>54000</v>
      </c>
      <c r="F354" s="7">
        <f t="shared" si="43"/>
        <v>146250</v>
      </c>
      <c r="G354" s="7">
        <f t="shared" si="43"/>
        <v>262200</v>
      </c>
      <c r="H354" s="7">
        <f t="shared" si="43"/>
        <v>318900</v>
      </c>
      <c r="I354" s="7">
        <f t="shared" si="43"/>
        <v>497610</v>
      </c>
      <c r="L354" s="3" t="s">
        <v>102</v>
      </c>
      <c r="M354" s="3">
        <v>250000</v>
      </c>
      <c r="N354" s="3">
        <v>184952.09299999999</v>
      </c>
      <c r="O354" s="3">
        <v>0</v>
      </c>
      <c r="P354" s="3">
        <v>0</v>
      </c>
      <c r="Q354" s="3">
        <v>0</v>
      </c>
      <c r="R354" s="3">
        <v>0</v>
      </c>
      <c r="S354" s="3"/>
    </row>
    <row r="355" spans="2:19" ht="19" x14ac:dyDescent="0.25">
      <c r="C355" s="7"/>
      <c r="D355" s="7"/>
      <c r="E355" s="7"/>
      <c r="F355" s="7"/>
      <c r="G355" s="7"/>
      <c r="H355" s="7"/>
      <c r="I355" s="7"/>
      <c r="L355" s="3" t="s">
        <v>104</v>
      </c>
      <c r="M355" s="3">
        <v>0</v>
      </c>
      <c r="N355" s="3">
        <v>20550.233</v>
      </c>
      <c r="O355" s="3">
        <v>0</v>
      </c>
      <c r="P355" s="3">
        <v>0</v>
      </c>
      <c r="Q355" s="3">
        <v>0</v>
      </c>
      <c r="R355" s="3">
        <v>0</v>
      </c>
      <c r="S355" s="3"/>
    </row>
    <row r="356" spans="2:19" ht="19" x14ac:dyDescent="0.25">
      <c r="B356" s="17" t="s">
        <v>20</v>
      </c>
      <c r="C356" s="7" t="s">
        <v>163</v>
      </c>
      <c r="D356" s="7">
        <f t="shared" ref="D356:I360" si="44">M363</f>
        <v>-250000</v>
      </c>
      <c r="E356" s="7">
        <f t="shared" si="44"/>
        <v>-45204.550999999999</v>
      </c>
      <c r="F356" s="7">
        <f t="shared" si="44"/>
        <v>-134287.318</v>
      </c>
      <c r="G356" s="7">
        <f t="shared" si="44"/>
        <v>-248933.62719999999</v>
      </c>
      <c r="H356" s="7">
        <f t="shared" si="44"/>
        <v>-309599.02399999998</v>
      </c>
      <c r="I356" s="7">
        <f t="shared" si="44"/>
        <v>988024.52</v>
      </c>
      <c r="L356" s="3" t="s">
        <v>105</v>
      </c>
      <c r="M356" s="3">
        <v>31415</v>
      </c>
      <c r="N356" s="3">
        <v>9187.5</v>
      </c>
      <c r="O356" s="3">
        <v>13875</v>
      </c>
      <c r="P356" s="3">
        <v>16500</v>
      </c>
      <c r="Q356" s="3">
        <v>18862.5</v>
      </c>
      <c r="R356" s="3">
        <v>0</v>
      </c>
      <c r="S356" s="3"/>
    </row>
    <row r="357" spans="2:19" ht="19" x14ac:dyDescent="0.25">
      <c r="B357" s="17" t="s">
        <v>20</v>
      </c>
      <c r="C357" s="5" t="s">
        <v>164</v>
      </c>
      <c r="D357" s="5">
        <f t="shared" si="44"/>
        <v>-281415</v>
      </c>
      <c r="E357" s="5">
        <f t="shared" si="44"/>
        <v>66725.173999999999</v>
      </c>
      <c r="F357" s="5">
        <f t="shared" si="44"/>
        <v>200814.826</v>
      </c>
      <c r="G357" s="5">
        <f t="shared" si="44"/>
        <v>-2625</v>
      </c>
      <c r="H357" s="5">
        <f t="shared" si="44"/>
        <v>-2362.5</v>
      </c>
      <c r="I357" s="5">
        <f t="shared" si="44"/>
        <v>18862.5</v>
      </c>
      <c r="L357" s="3" t="s">
        <v>108</v>
      </c>
      <c r="M357" s="3">
        <v>281415</v>
      </c>
      <c r="N357" s="3">
        <v>214689.826</v>
      </c>
      <c r="O357" s="3">
        <v>13875</v>
      </c>
      <c r="P357" s="3">
        <v>16500</v>
      </c>
      <c r="Q357" s="3">
        <v>18862.5</v>
      </c>
      <c r="R357" s="3">
        <v>0</v>
      </c>
      <c r="S357" s="3"/>
    </row>
    <row r="358" spans="2:19" ht="19" x14ac:dyDescent="0.25">
      <c r="B358" s="17" t="s">
        <v>20</v>
      </c>
      <c r="C358" s="7" t="s">
        <v>165</v>
      </c>
      <c r="D358" s="7">
        <f t="shared" si="44"/>
        <v>-531415</v>
      </c>
      <c r="E358" s="7">
        <f t="shared" si="44"/>
        <v>21520.623</v>
      </c>
      <c r="F358" s="7">
        <f t="shared" si="44"/>
        <v>66527.508000000002</v>
      </c>
      <c r="G358" s="7">
        <f t="shared" si="44"/>
        <v>-251558.62719999999</v>
      </c>
      <c r="H358" s="7">
        <f t="shared" si="44"/>
        <v>-311961.52399999998</v>
      </c>
      <c r="I358" s="7">
        <f t="shared" si="44"/>
        <v>1006887.02</v>
      </c>
      <c r="L358" s="3" t="s">
        <v>6</v>
      </c>
      <c r="M358" s="3">
        <v>0</v>
      </c>
      <c r="N358" s="3">
        <v>1</v>
      </c>
      <c r="O358" s="3">
        <v>2</v>
      </c>
      <c r="P358" s="3">
        <v>3</v>
      </c>
      <c r="Q358" s="3">
        <v>4</v>
      </c>
      <c r="R358" s="3">
        <v>5</v>
      </c>
      <c r="S358" s="3"/>
    </row>
    <row r="359" spans="2:19" ht="19" x14ac:dyDescent="0.25">
      <c r="B359" s="17" t="s">
        <v>9</v>
      </c>
      <c r="C359" s="5" t="s">
        <v>166</v>
      </c>
      <c r="D359" s="5">
        <f t="shared" si="44"/>
        <v>0</v>
      </c>
      <c r="E359" s="5">
        <f t="shared" si="44"/>
        <v>0</v>
      </c>
      <c r="F359" s="5">
        <f t="shared" si="44"/>
        <v>7226.0479999999998</v>
      </c>
      <c r="G359" s="5">
        <f t="shared" si="44"/>
        <v>343722.0147</v>
      </c>
      <c r="H359" s="5">
        <f t="shared" si="44"/>
        <v>347699.576</v>
      </c>
      <c r="I359" s="5">
        <f t="shared" si="44"/>
        <v>-698647.63899999997</v>
      </c>
      <c r="L359" s="3" t="s">
        <v>8</v>
      </c>
      <c r="M359" s="3">
        <v>0</v>
      </c>
      <c r="N359" s="3">
        <v>47583.737999999998</v>
      </c>
      <c r="O359" s="3">
        <v>141355.07199999999</v>
      </c>
      <c r="P359" s="3">
        <v>262035.397</v>
      </c>
      <c r="Q359" s="3">
        <v>325893.70899999997</v>
      </c>
      <c r="R359" s="3">
        <v>511851.538</v>
      </c>
      <c r="S359" s="3"/>
    </row>
    <row r="360" spans="2:19" ht="19" x14ac:dyDescent="0.25">
      <c r="B360" s="17" t="s">
        <v>167</v>
      </c>
      <c r="C360" s="7" t="s">
        <v>168</v>
      </c>
      <c r="D360" s="7">
        <f t="shared" si="44"/>
        <v>-531415</v>
      </c>
      <c r="E360" s="7">
        <f t="shared" si="44"/>
        <v>21520.623</v>
      </c>
      <c r="F360" s="7">
        <f t="shared" si="44"/>
        <v>73753.555999999997</v>
      </c>
      <c r="G360" s="7">
        <f t="shared" si="44"/>
        <v>92163.387499999997</v>
      </c>
      <c r="H360" s="7">
        <f t="shared" si="44"/>
        <v>35738.052000000003</v>
      </c>
      <c r="I360" s="7">
        <f t="shared" si="44"/>
        <v>308239.38199999998</v>
      </c>
      <c r="L360" s="3" t="s">
        <v>19</v>
      </c>
      <c r="M360" s="3">
        <v>0</v>
      </c>
      <c r="N360" s="3">
        <v>6416.2619999999997</v>
      </c>
      <c r="O360" s="3">
        <v>4894.9279999999999</v>
      </c>
      <c r="P360" s="3">
        <v>316.35000000000002</v>
      </c>
      <c r="Q360" s="3">
        <v>376.2</v>
      </c>
      <c r="R360" s="3">
        <v>430.065</v>
      </c>
      <c r="S360" s="3"/>
    </row>
    <row r="361" spans="2:19" ht="19" x14ac:dyDescent="0.25">
      <c r="B361" s="17"/>
      <c r="L361" s="3" t="s">
        <v>22</v>
      </c>
      <c r="M361" s="3">
        <v>0</v>
      </c>
      <c r="N361" s="3">
        <v>0</v>
      </c>
      <c r="O361" s="3">
        <v>0</v>
      </c>
      <c r="P361" s="3">
        <v>-151.74700000000001</v>
      </c>
      <c r="Q361" s="3">
        <v>-7369.9089999999997</v>
      </c>
      <c r="R361" s="3">
        <v>-14671.602999999999</v>
      </c>
      <c r="S361" s="3"/>
    </row>
    <row r="362" spans="2:19" ht="20" thickBot="1" x14ac:dyDescent="0.3">
      <c r="B362" s="17" t="s">
        <v>169</v>
      </c>
      <c r="C362" s="13" t="s">
        <v>29</v>
      </c>
      <c r="D362" s="13">
        <f t="shared" ref="D362:I362" si="45">M368</f>
        <v>-531415</v>
      </c>
      <c r="E362" s="13">
        <f t="shared" si="45"/>
        <v>75520.623000000007</v>
      </c>
      <c r="F362" s="13">
        <f t="shared" si="45"/>
        <v>220003.55600000001</v>
      </c>
      <c r="G362" s="13">
        <f t="shared" si="45"/>
        <v>354363.38750000001</v>
      </c>
      <c r="H362" s="13">
        <f t="shared" si="45"/>
        <v>354638.05200000003</v>
      </c>
      <c r="I362" s="13">
        <f t="shared" si="45"/>
        <v>805849.38199999998</v>
      </c>
      <c r="L362" s="3" t="s">
        <v>170</v>
      </c>
      <c r="M362" s="3">
        <v>0</v>
      </c>
      <c r="N362" s="3">
        <v>54000</v>
      </c>
      <c r="O362" s="3">
        <v>146250</v>
      </c>
      <c r="P362" s="3">
        <v>262200</v>
      </c>
      <c r="Q362" s="3">
        <v>318900</v>
      </c>
      <c r="R362" s="3">
        <v>497610</v>
      </c>
      <c r="S362" s="3"/>
    </row>
    <row r="363" spans="2:19" ht="20" thickTop="1" x14ac:dyDescent="0.25">
      <c r="C363" s="6" t="s">
        <v>171</v>
      </c>
      <c r="D363" s="7">
        <f t="shared" ref="D363:I363" si="46">D362-D193</f>
        <v>0</v>
      </c>
      <c r="E363" s="7">
        <f t="shared" si="46"/>
        <v>3.0000000115251169E-3</v>
      </c>
      <c r="F363" s="7">
        <f t="shared" si="46"/>
        <v>-4.3999999994412065E-2</v>
      </c>
      <c r="G363" s="7">
        <f t="shared" si="46"/>
        <v>-1.2500000011641532E-2</v>
      </c>
      <c r="H363" s="7">
        <f t="shared" si="46"/>
        <v>0</v>
      </c>
      <c r="I363" s="7">
        <f t="shared" si="46"/>
        <v>-1.8000000040046871E-2</v>
      </c>
      <c r="L363" s="3" t="s">
        <v>172</v>
      </c>
      <c r="M363" s="3">
        <v>-250000</v>
      </c>
      <c r="N363" s="3">
        <v>-45204.550999999999</v>
      </c>
      <c r="O363" s="3">
        <v>-134287.318</v>
      </c>
      <c r="P363" s="3">
        <v>-248933.62719999999</v>
      </c>
      <c r="Q363" s="3">
        <v>-309599.02399999998</v>
      </c>
      <c r="R363" s="3">
        <v>988024.52</v>
      </c>
      <c r="S363" s="3"/>
    </row>
    <row r="364" spans="2:19" x14ac:dyDescent="0.2">
      <c r="L364" s="3" t="s">
        <v>111</v>
      </c>
      <c r="M364" s="3">
        <v>-281415</v>
      </c>
      <c r="N364" s="3">
        <v>66725.173999999999</v>
      </c>
      <c r="O364" s="3">
        <v>200814.826</v>
      </c>
      <c r="P364" s="3">
        <v>-2625</v>
      </c>
      <c r="Q364" s="3">
        <v>-2362.5</v>
      </c>
      <c r="R364" s="3">
        <v>18862.5</v>
      </c>
      <c r="S364" s="3"/>
    </row>
    <row r="365" spans="2:19" x14ac:dyDescent="0.2">
      <c r="L365" s="3" t="s">
        <v>173</v>
      </c>
      <c r="M365" s="3">
        <v>-531415</v>
      </c>
      <c r="N365" s="3">
        <v>21520.623</v>
      </c>
      <c r="O365" s="3">
        <v>66527.508000000002</v>
      </c>
      <c r="P365" s="3">
        <v>-251558.62719999999</v>
      </c>
      <c r="Q365" s="3">
        <v>-311961.52399999998</v>
      </c>
      <c r="R365" s="3">
        <v>1006887.02</v>
      </c>
      <c r="S365" s="3"/>
    </row>
    <row r="366" spans="2:19" x14ac:dyDescent="0.2">
      <c r="L366" s="3" t="s">
        <v>124</v>
      </c>
      <c r="M366" s="3">
        <v>0</v>
      </c>
      <c r="N366" s="3">
        <v>0</v>
      </c>
      <c r="O366" s="3">
        <v>7226.0479999999998</v>
      </c>
      <c r="P366" s="3">
        <v>343722.0147</v>
      </c>
      <c r="Q366" s="3">
        <v>347699.576</v>
      </c>
      <c r="R366" s="3">
        <v>-698647.63899999997</v>
      </c>
    </row>
    <row r="367" spans="2:19" x14ac:dyDescent="0.2">
      <c r="L367" s="3" t="s">
        <v>174</v>
      </c>
      <c r="M367" s="3">
        <v>-531415</v>
      </c>
      <c r="N367" s="3">
        <v>21520.623</v>
      </c>
      <c r="O367" s="3">
        <v>73753.555999999997</v>
      </c>
      <c r="P367" s="3">
        <v>92163.387499999997</v>
      </c>
      <c r="Q367" s="3">
        <v>35738.052000000003</v>
      </c>
      <c r="R367" s="3">
        <v>308239.38199999998</v>
      </c>
    </row>
    <row r="368" spans="2:19" x14ac:dyDescent="0.2">
      <c r="L368" s="3" t="s">
        <v>157</v>
      </c>
      <c r="M368" s="3">
        <v>-531415</v>
      </c>
      <c r="N368" s="3">
        <v>75520.623000000007</v>
      </c>
      <c r="O368" s="3">
        <v>220003.55600000001</v>
      </c>
      <c r="P368" s="3">
        <v>354363.38750000001</v>
      </c>
      <c r="Q368" s="3">
        <v>354638.05200000003</v>
      </c>
      <c r="R368" s="3">
        <v>805849.38199999998</v>
      </c>
    </row>
    <row r="373" spans="3:18" ht="17" thickBot="1" x14ac:dyDescent="0.25"/>
    <row r="374" spans="3:18" ht="17" thickBot="1" x14ac:dyDescent="0.25">
      <c r="L374" s="2" t="s">
        <v>175</v>
      </c>
    </row>
    <row r="376" spans="3:18" x14ac:dyDescent="0.2">
      <c r="L376" s="3" t="s">
        <v>176</v>
      </c>
      <c r="M376" s="3">
        <v>0</v>
      </c>
      <c r="N376" s="3">
        <v>6.8019999999999997E-2</v>
      </c>
      <c r="O376" s="3">
        <v>6.9500000000000006E-2</v>
      </c>
      <c r="P376" s="3">
        <v>7.3679999999999995E-2</v>
      </c>
      <c r="Q376" s="3">
        <v>7.3529999999999998E-2</v>
      </c>
      <c r="R376" s="3">
        <v>7.3260000000000006E-2</v>
      </c>
    </row>
    <row r="377" spans="3:18" x14ac:dyDescent="0.2">
      <c r="L377" s="3" t="s">
        <v>3</v>
      </c>
      <c r="M377" s="3">
        <v>0.25</v>
      </c>
      <c r="N377" s="3">
        <v>0.4</v>
      </c>
      <c r="O377" s="3">
        <v>0.4</v>
      </c>
      <c r="P377" s="3">
        <v>0.4</v>
      </c>
      <c r="Q377" s="3">
        <v>0.4</v>
      </c>
      <c r="R377" s="3">
        <v>0.4</v>
      </c>
    </row>
    <row r="378" spans="3:18" x14ac:dyDescent="0.2">
      <c r="L378" s="3" t="s">
        <v>33</v>
      </c>
      <c r="M378" s="3">
        <v>0</v>
      </c>
      <c r="N378" s="3">
        <v>152500</v>
      </c>
      <c r="O378" s="3">
        <v>306250</v>
      </c>
      <c r="P378" s="3">
        <v>499500</v>
      </c>
      <c r="Q378" s="3">
        <v>594000</v>
      </c>
      <c r="R378" s="3">
        <v>729350</v>
      </c>
    </row>
    <row r="379" spans="3:18" ht="19" x14ac:dyDescent="0.25">
      <c r="C379" s="4" t="s">
        <v>6</v>
      </c>
      <c r="D379" s="5">
        <f t="shared" ref="D379:I383" si="47">M386</f>
        <v>0</v>
      </c>
      <c r="E379" s="5">
        <f t="shared" si="47"/>
        <v>1</v>
      </c>
      <c r="F379" s="5">
        <f t="shared" si="47"/>
        <v>2</v>
      </c>
      <c r="G379" s="5">
        <f t="shared" si="47"/>
        <v>3</v>
      </c>
      <c r="H379" s="5">
        <f t="shared" si="47"/>
        <v>4</v>
      </c>
      <c r="I379" s="5">
        <f t="shared" si="47"/>
        <v>5</v>
      </c>
      <c r="L379" s="3" t="s">
        <v>17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350000</v>
      </c>
    </row>
    <row r="380" spans="3:18" ht="19" x14ac:dyDescent="0.25">
      <c r="C380" s="6" t="s">
        <v>23</v>
      </c>
      <c r="D380" s="7"/>
      <c r="E380" s="7">
        <f t="shared" si="47"/>
        <v>151500</v>
      </c>
      <c r="F380" s="7">
        <f t="shared" si="47"/>
        <v>263750</v>
      </c>
      <c r="G380" s="7">
        <f t="shared" si="47"/>
        <v>359700</v>
      </c>
      <c r="H380" s="7">
        <f t="shared" si="47"/>
        <v>356400</v>
      </c>
      <c r="I380" s="7">
        <f t="shared" si="47"/>
        <v>647610</v>
      </c>
      <c r="L380" s="3" t="s">
        <v>39</v>
      </c>
      <c r="M380" s="3">
        <v>0</v>
      </c>
      <c r="N380" s="3">
        <v>150000</v>
      </c>
      <c r="O380" s="3">
        <v>200000</v>
      </c>
      <c r="P380" s="3">
        <v>150000</v>
      </c>
      <c r="Q380" s="3">
        <v>0</v>
      </c>
      <c r="R380" s="3">
        <v>0</v>
      </c>
    </row>
    <row r="381" spans="3:18" ht="19" x14ac:dyDescent="0.25">
      <c r="C381" s="6" t="s">
        <v>177</v>
      </c>
      <c r="D381" s="7"/>
      <c r="E381" s="7">
        <f t="shared" si="47"/>
        <v>-100000</v>
      </c>
      <c r="F381" s="7">
        <f t="shared" si="47"/>
        <v>-100000</v>
      </c>
      <c r="G381" s="7">
        <f t="shared" si="47"/>
        <v>-100000</v>
      </c>
      <c r="H381" s="7">
        <f t="shared" si="47"/>
        <v>-100000</v>
      </c>
      <c r="I381" s="7">
        <f t="shared" si="47"/>
        <v>-100000</v>
      </c>
      <c r="L381" s="3" t="s">
        <v>32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</row>
    <row r="382" spans="3:18" ht="19" x14ac:dyDescent="0.25">
      <c r="C382" s="11" t="s">
        <v>178</v>
      </c>
      <c r="D382" s="5"/>
      <c r="E382" s="5">
        <f t="shared" si="47"/>
        <v>-36146.847999999998</v>
      </c>
      <c r="F382" s="5">
        <f t="shared" si="47"/>
        <v>-35263.909200000002</v>
      </c>
      <c r="G382" s="5">
        <f t="shared" si="47"/>
        <v>-33240.055699999997</v>
      </c>
      <c r="H382" s="5">
        <f t="shared" si="47"/>
        <v>-26211.7857</v>
      </c>
      <c r="I382" s="5">
        <f t="shared" si="47"/>
        <v>-18918.617099999999</v>
      </c>
      <c r="L382" s="3" t="s">
        <v>26</v>
      </c>
      <c r="M382" s="3">
        <v>31415</v>
      </c>
      <c r="N382" s="3">
        <v>75979.376999999993</v>
      </c>
      <c r="O382" s="3">
        <v>43746.444300000003</v>
      </c>
      <c r="P382" s="3">
        <v>5336.6125000000002</v>
      </c>
      <c r="Q382" s="3">
        <v>1761.9478999999999</v>
      </c>
      <c r="R382" s="3">
        <v>-158239.3818</v>
      </c>
    </row>
    <row r="383" spans="3:18" ht="20" thickBot="1" x14ac:dyDescent="0.3">
      <c r="C383" s="12" t="s">
        <v>179</v>
      </c>
      <c r="D383" s="13"/>
      <c r="E383" s="13">
        <f t="shared" si="47"/>
        <v>15353.152</v>
      </c>
      <c r="F383" s="13">
        <f t="shared" si="47"/>
        <v>128486.09080000001</v>
      </c>
      <c r="G383" s="13">
        <f t="shared" si="47"/>
        <v>226459.9443</v>
      </c>
      <c r="H383" s="13">
        <f t="shared" si="47"/>
        <v>230188.21429999999</v>
      </c>
      <c r="I383" s="13">
        <f t="shared" si="47"/>
        <v>528691.38289999997</v>
      </c>
      <c r="L383" s="3" t="s">
        <v>180</v>
      </c>
      <c r="M383" s="3">
        <v>500000</v>
      </c>
      <c r="N383" s="3">
        <v>400000</v>
      </c>
      <c r="O383" s="3">
        <v>300000</v>
      </c>
      <c r="P383" s="3">
        <v>200000</v>
      </c>
      <c r="Q383" s="3">
        <v>100000</v>
      </c>
      <c r="R383" s="3">
        <v>0</v>
      </c>
    </row>
    <row r="384" spans="3:18" ht="20" thickTop="1" x14ac:dyDescent="0.25">
      <c r="C384" s="6" t="s">
        <v>181</v>
      </c>
      <c r="D384" s="7"/>
      <c r="E384" s="7">
        <f>E383-E416</f>
        <v>2.9999999969732016E-4</v>
      </c>
      <c r="F384" s="7">
        <f>F383-F416</f>
        <v>0</v>
      </c>
      <c r="G384" s="7">
        <f>G383-G416</f>
        <v>0</v>
      </c>
      <c r="H384" s="7">
        <f>H383-H416</f>
        <v>0</v>
      </c>
      <c r="I384" s="7">
        <f>I383-I416</f>
        <v>0</v>
      </c>
      <c r="L384" s="3" t="s">
        <v>84</v>
      </c>
      <c r="M384" s="3">
        <v>31415</v>
      </c>
      <c r="N384" s="3">
        <v>107394.37699999999</v>
      </c>
      <c r="O384" s="3">
        <v>151140.82130000001</v>
      </c>
      <c r="P384" s="3">
        <v>156477.4338</v>
      </c>
      <c r="Q384" s="3">
        <v>158239.3818</v>
      </c>
      <c r="R384" s="3">
        <v>0</v>
      </c>
    </row>
    <row r="385" spans="3:18" x14ac:dyDescent="0.2">
      <c r="L385" s="3" t="s">
        <v>182</v>
      </c>
      <c r="M385" s="3">
        <v>531415</v>
      </c>
      <c r="N385" s="3">
        <v>507394.37699999998</v>
      </c>
      <c r="O385" s="3">
        <v>451140.82130000001</v>
      </c>
      <c r="P385" s="3">
        <v>356477.4338</v>
      </c>
      <c r="Q385" s="3">
        <v>258239.3818</v>
      </c>
      <c r="R385" s="3">
        <v>0</v>
      </c>
    </row>
    <row r="386" spans="3:18" x14ac:dyDescent="0.2">
      <c r="L386" s="3" t="s">
        <v>6</v>
      </c>
      <c r="M386" s="3">
        <v>0</v>
      </c>
      <c r="N386" s="3">
        <v>1</v>
      </c>
      <c r="O386" s="3">
        <v>2</v>
      </c>
      <c r="P386" s="3">
        <v>3</v>
      </c>
      <c r="Q386" s="3">
        <v>4</v>
      </c>
      <c r="R386" s="3">
        <v>5</v>
      </c>
    </row>
    <row r="387" spans="3:18" x14ac:dyDescent="0.2">
      <c r="L387" s="3" t="s">
        <v>24</v>
      </c>
      <c r="M387" s="3">
        <v>0</v>
      </c>
      <c r="N387" s="3">
        <v>151500</v>
      </c>
      <c r="O387" s="3">
        <v>263750</v>
      </c>
      <c r="P387" s="3">
        <v>359700</v>
      </c>
      <c r="Q387" s="3">
        <v>356400</v>
      </c>
      <c r="R387" s="3">
        <v>647610</v>
      </c>
    </row>
    <row r="388" spans="3:18" x14ac:dyDescent="0.2">
      <c r="L388" s="3" t="s">
        <v>183</v>
      </c>
      <c r="M388" s="3">
        <v>0</v>
      </c>
      <c r="N388" s="3">
        <v>-100000</v>
      </c>
      <c r="O388" s="3">
        <v>-100000</v>
      </c>
      <c r="P388" s="3">
        <v>-100000</v>
      </c>
      <c r="Q388" s="3">
        <v>-100000</v>
      </c>
      <c r="R388" s="3">
        <v>-100000</v>
      </c>
    </row>
    <row r="389" spans="3:18" x14ac:dyDescent="0.2">
      <c r="L389" s="3" t="s">
        <v>184</v>
      </c>
      <c r="M389" s="3">
        <v>0</v>
      </c>
      <c r="N389" s="3">
        <v>-36146.847999999998</v>
      </c>
      <c r="O389" s="3">
        <v>-35263.909200000002</v>
      </c>
      <c r="P389" s="3">
        <v>-33240.055699999997</v>
      </c>
      <c r="Q389" s="3">
        <v>-26211.7857</v>
      </c>
      <c r="R389" s="3">
        <v>-18918.617099999999</v>
      </c>
    </row>
    <row r="390" spans="3:18" x14ac:dyDescent="0.2">
      <c r="L390" s="3" t="s">
        <v>175</v>
      </c>
      <c r="M390" s="3">
        <v>0</v>
      </c>
      <c r="N390" s="3">
        <v>15353.152</v>
      </c>
      <c r="O390" s="3">
        <v>128486.09080000001</v>
      </c>
      <c r="P390" s="3">
        <v>226459.9443</v>
      </c>
      <c r="Q390" s="3">
        <v>230188.21429999999</v>
      </c>
      <c r="R390" s="3">
        <v>528691.38289999997</v>
      </c>
    </row>
    <row r="391" spans="3:18" ht="19" x14ac:dyDescent="0.25">
      <c r="C391" s="33"/>
    </row>
    <row r="392" spans="3:18" ht="19" x14ac:dyDescent="0.25">
      <c r="C392" s="33"/>
    </row>
    <row r="393" spans="3:18" ht="19" x14ac:dyDescent="0.25">
      <c r="C393" s="33"/>
    </row>
    <row r="394" spans="3:18" ht="19" x14ac:dyDescent="0.25">
      <c r="C394" s="33"/>
    </row>
    <row r="395" spans="3:18" ht="20" thickBot="1" x14ac:dyDescent="0.3">
      <c r="C395" s="33"/>
    </row>
    <row r="396" spans="3:18" ht="20" thickBot="1" x14ac:dyDescent="0.3">
      <c r="C396" s="33"/>
      <c r="L396" s="2" t="s">
        <v>185</v>
      </c>
    </row>
    <row r="397" spans="3:18" ht="19" x14ac:dyDescent="0.25">
      <c r="C397" s="33"/>
      <c r="L397" s="3"/>
      <c r="M397" s="3"/>
      <c r="N397" s="3"/>
      <c r="O397" s="3"/>
      <c r="P397" s="3"/>
      <c r="Q397" s="3"/>
      <c r="R397" s="3"/>
    </row>
    <row r="398" spans="3:18" ht="19" x14ac:dyDescent="0.25">
      <c r="C398" s="4" t="s">
        <v>6</v>
      </c>
      <c r="D398" s="5">
        <f t="shared" ref="D398:I398" si="48">M405</f>
        <v>0</v>
      </c>
      <c r="E398" s="5">
        <f t="shared" si="48"/>
        <v>1</v>
      </c>
      <c r="F398" s="5">
        <f t="shared" si="48"/>
        <v>2</v>
      </c>
      <c r="G398" s="5">
        <f t="shared" si="48"/>
        <v>3</v>
      </c>
      <c r="H398" s="5">
        <f t="shared" si="48"/>
        <v>4</v>
      </c>
      <c r="I398" s="5">
        <f t="shared" si="48"/>
        <v>5</v>
      </c>
      <c r="L398" s="3"/>
      <c r="M398" s="3"/>
      <c r="N398" s="3"/>
      <c r="O398" s="3"/>
      <c r="P398" s="3"/>
      <c r="Q398" s="3"/>
      <c r="R398" s="3"/>
    </row>
    <row r="399" spans="3:18" ht="19" x14ac:dyDescent="0.25">
      <c r="C399" s="6" t="s">
        <v>186</v>
      </c>
      <c r="D399" s="7"/>
      <c r="E399" s="7">
        <f>-N417</f>
        <v>100000</v>
      </c>
      <c r="F399" s="7">
        <f>-O417</f>
        <v>100000</v>
      </c>
      <c r="G399" s="7">
        <f>-P417</f>
        <v>100000</v>
      </c>
      <c r="H399" s="7">
        <f>-Q417</f>
        <v>100000</v>
      </c>
      <c r="I399" s="7">
        <f>-R417</f>
        <v>100000</v>
      </c>
      <c r="L399" s="3" t="s">
        <v>3</v>
      </c>
      <c r="M399" s="3">
        <v>0.25</v>
      </c>
      <c r="N399" s="3">
        <v>0.4</v>
      </c>
      <c r="O399" s="3">
        <v>0.4</v>
      </c>
      <c r="P399" s="3">
        <v>0.4</v>
      </c>
      <c r="Q399" s="3">
        <v>0.4</v>
      </c>
      <c r="R399" s="3">
        <v>0.4</v>
      </c>
    </row>
    <row r="400" spans="3:18" x14ac:dyDescent="0.2">
      <c r="L400" s="3" t="s">
        <v>17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350000</v>
      </c>
    </row>
    <row r="401" spans="2:18" ht="19" x14ac:dyDescent="0.25">
      <c r="C401" s="6" t="s">
        <v>187</v>
      </c>
      <c r="D401" s="7">
        <f t="shared" ref="D401:I403" si="49">M406</f>
        <v>500000</v>
      </c>
      <c r="E401" s="7">
        <f t="shared" si="49"/>
        <v>400000</v>
      </c>
      <c r="F401" s="7">
        <f t="shared" si="49"/>
        <v>300000</v>
      </c>
      <c r="G401" s="7">
        <f t="shared" si="49"/>
        <v>200000</v>
      </c>
      <c r="H401" s="7">
        <f t="shared" si="49"/>
        <v>100000</v>
      </c>
      <c r="I401" s="7">
        <f t="shared" si="49"/>
        <v>0</v>
      </c>
      <c r="L401" s="3" t="s">
        <v>32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</row>
    <row r="402" spans="2:18" ht="19" x14ac:dyDescent="0.25">
      <c r="B402" s="8" t="s">
        <v>9</v>
      </c>
      <c r="C402" s="11" t="s">
        <v>188</v>
      </c>
      <c r="D402" s="5">
        <f t="shared" si="49"/>
        <v>31415</v>
      </c>
      <c r="E402" s="5">
        <f t="shared" si="49"/>
        <v>107394.37699999999</v>
      </c>
      <c r="F402" s="5">
        <f t="shared" si="49"/>
        <v>151140.82130000001</v>
      </c>
      <c r="G402" s="5">
        <f t="shared" si="49"/>
        <v>156477.4338</v>
      </c>
      <c r="H402" s="5">
        <f t="shared" si="49"/>
        <v>158239.3818</v>
      </c>
      <c r="I402" s="5">
        <f t="shared" si="49"/>
        <v>0</v>
      </c>
      <c r="L402" s="3" t="s">
        <v>26</v>
      </c>
      <c r="M402" s="3">
        <v>31415</v>
      </c>
      <c r="N402" s="3">
        <v>75979.376999999993</v>
      </c>
      <c r="O402" s="3">
        <v>43746.444300000003</v>
      </c>
      <c r="P402" s="3">
        <v>5336.6125000000002</v>
      </c>
      <c r="Q402" s="3">
        <v>1761.9478999999999</v>
      </c>
      <c r="R402" s="3">
        <v>-158239.3818</v>
      </c>
    </row>
    <row r="403" spans="2:18" ht="19" x14ac:dyDescent="0.25">
      <c r="C403" s="6" t="s">
        <v>189</v>
      </c>
      <c r="D403" s="7">
        <f t="shared" si="49"/>
        <v>531415</v>
      </c>
      <c r="E403" s="7">
        <f t="shared" si="49"/>
        <v>507394.37699999998</v>
      </c>
      <c r="F403" s="7">
        <f t="shared" si="49"/>
        <v>451140.82130000001</v>
      </c>
      <c r="G403" s="7">
        <f t="shared" si="49"/>
        <v>356477.4338</v>
      </c>
      <c r="H403" s="7">
        <f t="shared" si="49"/>
        <v>258239.3818</v>
      </c>
      <c r="I403" s="7">
        <f t="shared" si="49"/>
        <v>0</v>
      </c>
      <c r="L403" s="3" t="s">
        <v>33</v>
      </c>
      <c r="M403" s="3">
        <v>0</v>
      </c>
      <c r="N403" s="3">
        <v>152500</v>
      </c>
      <c r="O403" s="3">
        <v>306250</v>
      </c>
      <c r="P403" s="3">
        <v>499500</v>
      </c>
      <c r="Q403" s="3">
        <v>594000</v>
      </c>
      <c r="R403" s="3">
        <v>729350</v>
      </c>
    </row>
    <row r="404" spans="2:18" x14ac:dyDescent="0.2">
      <c r="L404" s="3" t="s">
        <v>4</v>
      </c>
      <c r="M404" s="3">
        <v>0</v>
      </c>
      <c r="N404" s="3">
        <v>10693.77</v>
      </c>
      <c r="O404" s="3">
        <v>8158.2133999999996</v>
      </c>
      <c r="P404" s="3">
        <v>527.25</v>
      </c>
      <c r="Q404" s="3">
        <v>627</v>
      </c>
      <c r="R404" s="3">
        <v>716.77499999999998</v>
      </c>
    </row>
    <row r="405" spans="2:18" ht="19" x14ac:dyDescent="0.25">
      <c r="C405" s="6" t="s">
        <v>190</v>
      </c>
      <c r="D405" s="7">
        <f t="shared" ref="D405:I407" si="50">M409</f>
        <v>0</v>
      </c>
      <c r="E405" s="7">
        <f t="shared" si="50"/>
        <v>1500</v>
      </c>
      <c r="F405" s="7">
        <f t="shared" si="50"/>
        <v>63750</v>
      </c>
      <c r="G405" s="7">
        <f t="shared" si="50"/>
        <v>209700</v>
      </c>
      <c r="H405" s="7">
        <f t="shared" si="50"/>
        <v>356400</v>
      </c>
      <c r="I405" s="7">
        <f t="shared" si="50"/>
        <v>437610</v>
      </c>
      <c r="L405" s="3" t="s">
        <v>6</v>
      </c>
      <c r="M405" s="3">
        <v>0</v>
      </c>
      <c r="N405" s="3">
        <v>1</v>
      </c>
      <c r="O405" s="3">
        <v>2</v>
      </c>
      <c r="P405" s="3">
        <v>3</v>
      </c>
      <c r="Q405" s="3">
        <v>4</v>
      </c>
      <c r="R405" s="3">
        <v>5</v>
      </c>
    </row>
    <row r="406" spans="2:18" ht="19" x14ac:dyDescent="0.25">
      <c r="B406" s="8" t="s">
        <v>9</v>
      </c>
      <c r="C406" s="11" t="s">
        <v>191</v>
      </c>
      <c r="D406" s="5">
        <f t="shared" si="50"/>
        <v>0</v>
      </c>
      <c r="E406" s="5">
        <f t="shared" si="50"/>
        <v>0</v>
      </c>
      <c r="F406" s="5">
        <f t="shared" si="50"/>
        <v>0</v>
      </c>
      <c r="G406" s="5">
        <f t="shared" si="50"/>
        <v>0</v>
      </c>
      <c r="H406" s="5">
        <f t="shared" si="50"/>
        <v>0</v>
      </c>
      <c r="I406" s="5">
        <f t="shared" si="50"/>
        <v>210000</v>
      </c>
      <c r="L406" s="3" t="s">
        <v>180</v>
      </c>
      <c r="M406" s="3">
        <v>500000</v>
      </c>
      <c r="N406" s="3">
        <v>400000</v>
      </c>
      <c r="O406" s="3">
        <v>300000</v>
      </c>
      <c r="P406" s="3">
        <v>200000</v>
      </c>
      <c r="Q406" s="3">
        <v>100000</v>
      </c>
      <c r="R406" s="3">
        <v>0</v>
      </c>
    </row>
    <row r="407" spans="2:18" ht="19" x14ac:dyDescent="0.25">
      <c r="C407" s="6" t="s">
        <v>192</v>
      </c>
      <c r="D407" s="7">
        <f t="shared" si="50"/>
        <v>0</v>
      </c>
      <c r="E407" s="7">
        <f t="shared" si="50"/>
        <v>1500</v>
      </c>
      <c r="F407" s="7">
        <f t="shared" si="50"/>
        <v>63750</v>
      </c>
      <c r="G407" s="7">
        <f t="shared" si="50"/>
        <v>209700</v>
      </c>
      <c r="H407" s="7">
        <f t="shared" si="50"/>
        <v>356400</v>
      </c>
      <c r="I407" s="7">
        <f t="shared" si="50"/>
        <v>647610</v>
      </c>
      <c r="L407" s="3" t="s">
        <v>84</v>
      </c>
      <c r="M407" s="3">
        <v>31415</v>
      </c>
      <c r="N407" s="3">
        <v>107394.37699999999</v>
      </c>
      <c r="O407" s="3">
        <v>151140.82130000001</v>
      </c>
      <c r="P407" s="3">
        <v>156477.4338</v>
      </c>
      <c r="Q407" s="3">
        <v>158239.3818</v>
      </c>
      <c r="R407" s="3">
        <v>0</v>
      </c>
    </row>
    <row r="408" spans="2:18" x14ac:dyDescent="0.2">
      <c r="L408" s="3" t="s">
        <v>182</v>
      </c>
      <c r="M408" s="3">
        <v>531415</v>
      </c>
      <c r="N408" s="3">
        <v>507394.37699999998</v>
      </c>
      <c r="O408" s="3">
        <v>451140.82130000001</v>
      </c>
      <c r="P408" s="3">
        <v>356477.4338</v>
      </c>
      <c r="Q408" s="3">
        <v>258239.3818</v>
      </c>
      <c r="R408" s="3">
        <v>0</v>
      </c>
    </row>
    <row r="409" spans="2:18" ht="19" x14ac:dyDescent="0.25">
      <c r="C409" s="6" t="s">
        <v>193</v>
      </c>
      <c r="E409" s="34">
        <f>N412</f>
        <v>2.8E-3</v>
      </c>
      <c r="F409" s="34">
        <f t="shared" ref="F409:I411" si="51">O412</f>
        <v>0.12559999999999999</v>
      </c>
      <c r="G409" s="34">
        <f t="shared" si="51"/>
        <v>0.46479999999999999</v>
      </c>
      <c r="H409" s="34">
        <f t="shared" si="51"/>
        <v>0.99980000000000002</v>
      </c>
      <c r="I409" s="34">
        <f t="shared" si="51"/>
        <v>2.5078</v>
      </c>
      <c r="L409" s="3" t="s">
        <v>70</v>
      </c>
      <c r="M409" s="3">
        <v>0</v>
      </c>
      <c r="N409" s="3">
        <v>1500</v>
      </c>
      <c r="O409" s="3">
        <v>63750</v>
      </c>
      <c r="P409" s="3">
        <v>209700</v>
      </c>
      <c r="Q409" s="3">
        <v>356400</v>
      </c>
      <c r="R409" s="3">
        <v>437610</v>
      </c>
    </row>
    <row r="410" spans="2:18" ht="19" x14ac:dyDescent="0.25">
      <c r="B410" s="8" t="s">
        <v>20</v>
      </c>
      <c r="C410" s="11" t="s">
        <v>95</v>
      </c>
      <c r="D410" s="31"/>
      <c r="E410" s="35">
        <f>N413</f>
        <v>-6.8019999999999997E-2</v>
      </c>
      <c r="F410" s="35">
        <f t="shared" si="51"/>
        <v>-6.9500000000000006E-2</v>
      </c>
      <c r="G410" s="35">
        <f t="shared" si="51"/>
        <v>-7.3679999999999995E-2</v>
      </c>
      <c r="H410" s="35">
        <f t="shared" si="51"/>
        <v>-7.3529999999999998E-2</v>
      </c>
      <c r="I410" s="35">
        <f t="shared" si="51"/>
        <v>-7.3260000000000006E-2</v>
      </c>
      <c r="L410" s="3" t="s">
        <v>194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210000</v>
      </c>
    </row>
    <row r="411" spans="2:18" ht="19" x14ac:dyDescent="0.25">
      <c r="C411" s="6" t="s">
        <v>195</v>
      </c>
      <c r="E411" s="34">
        <f>N414</f>
        <v>-6.5199999999999994E-2</v>
      </c>
      <c r="F411" s="34">
        <f t="shared" si="51"/>
        <v>5.6099999999999997E-2</v>
      </c>
      <c r="G411" s="34">
        <f t="shared" si="51"/>
        <v>0.3911</v>
      </c>
      <c r="H411" s="34">
        <f t="shared" si="51"/>
        <v>0.92630000000000001</v>
      </c>
      <c r="I411" s="34">
        <f t="shared" si="51"/>
        <v>2.4344999999999999</v>
      </c>
      <c r="L411" s="3" t="s">
        <v>79</v>
      </c>
      <c r="M411" s="3">
        <v>0</v>
      </c>
      <c r="N411" s="3">
        <v>1500</v>
      </c>
      <c r="O411" s="3">
        <v>63750</v>
      </c>
      <c r="P411" s="3">
        <v>209700</v>
      </c>
      <c r="Q411" s="3">
        <v>356400</v>
      </c>
      <c r="R411" s="3">
        <v>647610</v>
      </c>
    </row>
    <row r="412" spans="2:18" x14ac:dyDescent="0.2">
      <c r="L412" s="3" t="s">
        <v>196</v>
      </c>
      <c r="M412" s="3">
        <v>0</v>
      </c>
      <c r="N412" s="3">
        <v>2.8E-3</v>
      </c>
      <c r="O412" s="3">
        <v>0.12559999999999999</v>
      </c>
      <c r="P412" s="3">
        <v>0.46479999999999999</v>
      </c>
      <c r="Q412" s="3">
        <v>0.99980000000000002</v>
      </c>
      <c r="R412" s="3">
        <v>2.5078</v>
      </c>
    </row>
    <row r="413" spans="2:18" ht="19" x14ac:dyDescent="0.25">
      <c r="C413" s="6" t="s">
        <v>197</v>
      </c>
      <c r="E413" s="7">
        <f t="shared" ref="E413:I416" si="52">N415</f>
        <v>-34646.848299999998</v>
      </c>
      <c r="F413" s="7">
        <f t="shared" si="52"/>
        <v>28486.090800000002</v>
      </c>
      <c r="G413" s="7">
        <f t="shared" si="52"/>
        <v>176459.9443</v>
      </c>
      <c r="H413" s="7">
        <f t="shared" si="52"/>
        <v>330188.21429999999</v>
      </c>
      <c r="I413" s="7">
        <f t="shared" si="52"/>
        <v>628691.38289999997</v>
      </c>
      <c r="L413" s="3" t="s">
        <v>95</v>
      </c>
      <c r="M413" s="3">
        <v>0</v>
      </c>
      <c r="N413" s="3">
        <v>-6.8019999999999997E-2</v>
      </c>
      <c r="O413" s="3">
        <v>-6.9500000000000006E-2</v>
      </c>
      <c r="P413" s="3">
        <v>-7.3679999999999995E-2</v>
      </c>
      <c r="Q413" s="3">
        <v>-7.3529999999999998E-2</v>
      </c>
      <c r="R413" s="3">
        <v>-7.3260000000000006E-2</v>
      </c>
    </row>
    <row r="414" spans="2:18" ht="19" x14ac:dyDescent="0.25">
      <c r="C414" s="6" t="s">
        <v>198</v>
      </c>
      <c r="E414" s="7">
        <f t="shared" si="52"/>
        <v>150000</v>
      </c>
      <c r="F414" s="7">
        <f t="shared" si="52"/>
        <v>200000</v>
      </c>
      <c r="G414" s="7">
        <f t="shared" si="52"/>
        <v>150000</v>
      </c>
      <c r="H414" s="7">
        <f t="shared" si="52"/>
        <v>0</v>
      </c>
      <c r="I414" s="7">
        <f t="shared" si="52"/>
        <v>0</v>
      </c>
      <c r="L414" s="3" t="s">
        <v>199</v>
      </c>
      <c r="M414" s="3">
        <v>0</v>
      </c>
      <c r="N414" s="3">
        <v>-6.5199999999999994E-2</v>
      </c>
      <c r="O414" s="3">
        <v>5.6099999999999997E-2</v>
      </c>
      <c r="P414" s="3">
        <v>0.3911</v>
      </c>
      <c r="Q414" s="3">
        <v>0.92630000000000001</v>
      </c>
      <c r="R414" s="3">
        <v>2.4344999999999999</v>
      </c>
    </row>
    <row r="415" spans="2:18" ht="19" x14ac:dyDescent="0.25">
      <c r="C415" s="11" t="s">
        <v>200</v>
      </c>
      <c r="D415" s="31"/>
      <c r="E415" s="5">
        <f t="shared" si="52"/>
        <v>-100000</v>
      </c>
      <c r="F415" s="5">
        <f t="shared" si="52"/>
        <v>-100000</v>
      </c>
      <c r="G415" s="5">
        <f t="shared" si="52"/>
        <v>-100000</v>
      </c>
      <c r="H415" s="5">
        <f t="shared" si="52"/>
        <v>-100000</v>
      </c>
      <c r="I415" s="5">
        <f t="shared" si="52"/>
        <v>-100000</v>
      </c>
      <c r="L415" s="3" t="s">
        <v>201</v>
      </c>
      <c r="M415" s="3">
        <v>0</v>
      </c>
      <c r="N415" s="3">
        <v>-34646.848299999998</v>
      </c>
      <c r="O415" s="3">
        <v>28486.090800000002</v>
      </c>
      <c r="P415" s="3">
        <v>176459.9443</v>
      </c>
      <c r="Q415" s="3">
        <v>330188.21429999999</v>
      </c>
      <c r="R415" s="3">
        <v>628691.38289999997</v>
      </c>
    </row>
    <row r="416" spans="2:18" ht="20" thickBot="1" x14ac:dyDescent="0.3">
      <c r="C416" s="12" t="s">
        <v>179</v>
      </c>
      <c r="D416" s="13"/>
      <c r="E416" s="13">
        <f t="shared" si="52"/>
        <v>15353.1517</v>
      </c>
      <c r="F416" s="13">
        <f t="shared" si="52"/>
        <v>128486.09080000001</v>
      </c>
      <c r="G416" s="13">
        <f t="shared" si="52"/>
        <v>226459.9443</v>
      </c>
      <c r="H416" s="13">
        <f t="shared" si="52"/>
        <v>230188.21429999999</v>
      </c>
      <c r="I416" s="13">
        <f t="shared" si="52"/>
        <v>528691.38289999997</v>
      </c>
      <c r="L416" s="3" t="s">
        <v>39</v>
      </c>
      <c r="M416" s="3">
        <v>0</v>
      </c>
      <c r="N416" s="3">
        <v>150000</v>
      </c>
      <c r="O416" s="3">
        <v>200000</v>
      </c>
      <c r="P416" s="3">
        <v>150000</v>
      </c>
      <c r="Q416" s="3">
        <v>0</v>
      </c>
      <c r="R416" s="3">
        <v>0</v>
      </c>
    </row>
    <row r="417" spans="3:18" ht="20" thickTop="1" x14ac:dyDescent="0.25">
      <c r="C417" s="6" t="s">
        <v>181</v>
      </c>
      <c r="D417" s="7"/>
      <c r="E417" s="7">
        <f>E416-E383</f>
        <v>-2.9999999969732016E-4</v>
      </c>
      <c r="F417" s="7">
        <f>F416-F383</f>
        <v>0</v>
      </c>
      <c r="G417" s="7">
        <f>G416-G383</f>
        <v>0</v>
      </c>
      <c r="H417" s="7">
        <f>H416-H383</f>
        <v>0</v>
      </c>
      <c r="I417" s="7">
        <f>I416-I383</f>
        <v>0</v>
      </c>
      <c r="L417" s="3" t="s">
        <v>183</v>
      </c>
      <c r="M417" s="3">
        <v>0</v>
      </c>
      <c r="N417" s="3">
        <v>-100000</v>
      </c>
      <c r="O417" s="3">
        <v>-100000</v>
      </c>
      <c r="P417" s="3">
        <v>-100000</v>
      </c>
      <c r="Q417" s="3">
        <v>-100000</v>
      </c>
      <c r="R417" s="3">
        <v>-100000</v>
      </c>
    </row>
    <row r="418" spans="3:18" x14ac:dyDescent="0.2">
      <c r="L418" s="3" t="s">
        <v>185</v>
      </c>
      <c r="M418" s="3">
        <v>0</v>
      </c>
      <c r="N418" s="3">
        <v>15353.1517</v>
      </c>
      <c r="O418" s="3">
        <v>128486.09080000001</v>
      </c>
      <c r="P418" s="3">
        <v>226459.9443</v>
      </c>
      <c r="Q418" s="3">
        <v>230188.21429999999</v>
      </c>
      <c r="R418" s="3">
        <v>528691.38289999997</v>
      </c>
    </row>
    <row r="419" spans="3:18" x14ac:dyDescent="0.2">
      <c r="E419" s="36"/>
      <c r="F419" s="36"/>
      <c r="G419" s="36"/>
      <c r="H419" s="36"/>
      <c r="I419" s="36"/>
    </row>
    <row r="420" spans="3:18" x14ac:dyDescent="0.2">
      <c r="E420" s="36"/>
      <c r="F420" s="36"/>
      <c r="G420" s="36"/>
      <c r="H420" s="36"/>
      <c r="I420" s="36"/>
    </row>
    <row r="421" spans="3:18" x14ac:dyDescent="0.2">
      <c r="E421" s="36"/>
      <c r="F421" s="36"/>
      <c r="G421" s="36"/>
      <c r="H421" s="36"/>
      <c r="I421" s="36"/>
    </row>
    <row r="423" spans="3:18" ht="17" thickBot="1" x14ac:dyDescent="0.25"/>
    <row r="424" spans="3:18" ht="17" thickBot="1" x14ac:dyDescent="0.25">
      <c r="L424" s="2" t="s">
        <v>202</v>
      </c>
    </row>
    <row r="427" spans="3:18" x14ac:dyDescent="0.2">
      <c r="L427" s="3" t="s">
        <v>3</v>
      </c>
      <c r="M427" s="3">
        <v>0.25</v>
      </c>
      <c r="N427" s="3">
        <v>0.4</v>
      </c>
      <c r="O427" s="3">
        <v>0.4</v>
      </c>
      <c r="P427" s="3">
        <v>0.4</v>
      </c>
      <c r="Q427" s="3">
        <v>0.4</v>
      </c>
      <c r="R427" s="3">
        <v>0.4</v>
      </c>
    </row>
    <row r="428" spans="3:18" x14ac:dyDescent="0.2">
      <c r="L428" s="3" t="s">
        <v>102</v>
      </c>
      <c r="M428" s="3">
        <v>250000</v>
      </c>
      <c r="N428" s="3">
        <v>184952.09299999999</v>
      </c>
      <c r="O428" s="3">
        <v>0</v>
      </c>
      <c r="P428" s="3">
        <v>0</v>
      </c>
      <c r="Q428" s="3">
        <v>0</v>
      </c>
      <c r="R428" s="3">
        <v>0</v>
      </c>
    </row>
    <row r="429" spans="3:18" ht="19" x14ac:dyDescent="0.25">
      <c r="C429" s="16"/>
      <c r="L429" s="3" t="s">
        <v>104</v>
      </c>
      <c r="M429" s="3">
        <v>0</v>
      </c>
      <c r="N429" s="3">
        <v>20550.233</v>
      </c>
      <c r="O429" s="3">
        <v>0</v>
      </c>
      <c r="P429" s="3">
        <v>0</v>
      </c>
      <c r="Q429" s="3">
        <v>0</v>
      </c>
      <c r="R429" s="3">
        <v>0</v>
      </c>
    </row>
    <row r="430" spans="3:18" ht="19" x14ac:dyDescent="0.25">
      <c r="C430" s="4" t="str">
        <f>L436</f>
        <v>Year</v>
      </c>
      <c r="D430" s="5">
        <f t="shared" ref="D430:I437" si="53">M436</f>
        <v>0</v>
      </c>
      <c r="E430" s="5">
        <f t="shared" si="53"/>
        <v>1</v>
      </c>
      <c r="F430" s="5">
        <f t="shared" si="53"/>
        <v>2</v>
      </c>
      <c r="G430" s="5">
        <f t="shared" si="53"/>
        <v>3</v>
      </c>
      <c r="H430" s="5">
        <f t="shared" si="53"/>
        <v>4</v>
      </c>
      <c r="I430" s="5">
        <f t="shared" si="53"/>
        <v>5</v>
      </c>
      <c r="L430" s="3" t="s">
        <v>105</v>
      </c>
      <c r="M430" s="3">
        <v>31415</v>
      </c>
      <c r="N430" s="3">
        <v>9187.5</v>
      </c>
      <c r="O430" s="3">
        <v>13875</v>
      </c>
      <c r="P430" s="3">
        <v>16500</v>
      </c>
      <c r="Q430" s="3">
        <v>18862.5</v>
      </c>
      <c r="R430" s="3">
        <v>0</v>
      </c>
    </row>
    <row r="431" spans="3:18" ht="19" x14ac:dyDescent="0.25">
      <c r="C431" s="6" t="s">
        <v>117</v>
      </c>
      <c r="D431" s="7">
        <f>M437</f>
        <v>0</v>
      </c>
      <c r="E431" s="7">
        <f t="shared" si="53"/>
        <v>2379.1869999999999</v>
      </c>
      <c r="F431" s="7">
        <f t="shared" si="53"/>
        <v>7067.7539999999999</v>
      </c>
      <c r="G431" s="7">
        <f t="shared" si="53"/>
        <v>13101.769899999999</v>
      </c>
      <c r="H431" s="7">
        <f t="shared" si="53"/>
        <v>16294.684999999999</v>
      </c>
      <c r="I431" s="7">
        <f t="shared" si="53"/>
        <v>1249876.058</v>
      </c>
      <c r="L431" s="3" t="s">
        <v>108</v>
      </c>
      <c r="M431" s="3">
        <v>281415</v>
      </c>
      <c r="N431" s="3">
        <v>214689.826</v>
      </c>
      <c r="O431" s="3">
        <v>13875</v>
      </c>
      <c r="P431" s="3">
        <v>16500</v>
      </c>
      <c r="Q431" s="3">
        <v>18862.5</v>
      </c>
      <c r="R431" s="3">
        <v>0</v>
      </c>
    </row>
    <row r="432" spans="3:18" ht="19" x14ac:dyDescent="0.25">
      <c r="C432" s="6" t="s">
        <v>118</v>
      </c>
      <c r="D432" s="7">
        <f t="shared" ref="D432:D437" si="54">M438</f>
        <v>-250000</v>
      </c>
      <c r="E432" s="7">
        <f t="shared" si="53"/>
        <v>0</v>
      </c>
      <c r="F432" s="7">
        <f t="shared" si="53"/>
        <v>0</v>
      </c>
      <c r="G432" s="7">
        <f t="shared" si="53"/>
        <v>0</v>
      </c>
      <c r="H432" s="7">
        <f t="shared" si="53"/>
        <v>0</v>
      </c>
      <c r="I432" s="7">
        <f t="shared" si="53"/>
        <v>250000</v>
      </c>
      <c r="L432" s="3" t="s">
        <v>114</v>
      </c>
      <c r="M432" s="3">
        <v>250000</v>
      </c>
      <c r="N432" s="3">
        <v>250000</v>
      </c>
      <c r="O432" s="3">
        <v>250000</v>
      </c>
      <c r="P432" s="3">
        <v>250000</v>
      </c>
      <c r="Q432" s="3">
        <v>250000</v>
      </c>
      <c r="R432" s="3">
        <v>0</v>
      </c>
    </row>
    <row r="433" spans="3:18" ht="19" x14ac:dyDescent="0.25">
      <c r="C433" s="6" t="s">
        <v>119</v>
      </c>
      <c r="D433" s="7">
        <f t="shared" si="54"/>
        <v>0</v>
      </c>
      <c r="E433" s="7">
        <f t="shared" si="53"/>
        <v>0</v>
      </c>
      <c r="F433" s="7">
        <f t="shared" si="53"/>
        <v>7226.0479999999998</v>
      </c>
      <c r="G433" s="7">
        <f t="shared" si="53"/>
        <v>343722.0147</v>
      </c>
      <c r="H433" s="7">
        <f t="shared" si="53"/>
        <v>347699.576</v>
      </c>
      <c r="I433" s="7">
        <f t="shared" si="53"/>
        <v>-698647.63899999997</v>
      </c>
      <c r="L433" s="3" t="s">
        <v>115</v>
      </c>
      <c r="M433" s="3">
        <v>250000</v>
      </c>
      <c r="N433" s="3">
        <v>0</v>
      </c>
      <c r="O433" s="3">
        <v>0</v>
      </c>
      <c r="P433" s="3">
        <v>0</v>
      </c>
      <c r="Q433" s="3">
        <v>0</v>
      </c>
      <c r="R433" s="3">
        <v>-250000</v>
      </c>
    </row>
    <row r="434" spans="3:18" ht="19" x14ac:dyDescent="0.25">
      <c r="C434" s="6" t="s">
        <v>121</v>
      </c>
      <c r="D434" s="7">
        <f t="shared" si="54"/>
        <v>0</v>
      </c>
      <c r="E434" s="7">
        <f t="shared" si="53"/>
        <v>0</v>
      </c>
      <c r="F434" s="7">
        <f t="shared" si="53"/>
        <v>0</v>
      </c>
      <c r="G434" s="7">
        <f t="shared" si="53"/>
        <v>-151.74700000000001</v>
      </c>
      <c r="H434" s="7">
        <f t="shared" si="53"/>
        <v>-7369.9089999999997</v>
      </c>
      <c r="I434" s="7">
        <f t="shared" si="53"/>
        <v>-14671.602999999999</v>
      </c>
      <c r="L434" s="3" t="s">
        <v>116</v>
      </c>
      <c r="M434" s="3">
        <v>0</v>
      </c>
      <c r="N434" s="3">
        <v>0</v>
      </c>
      <c r="O434" s="3">
        <v>7226.0479999999998</v>
      </c>
      <c r="P434" s="3">
        <v>350948.06280000001</v>
      </c>
      <c r="Q434" s="3">
        <v>698647.63899999997</v>
      </c>
      <c r="R434" s="3">
        <v>0</v>
      </c>
    </row>
    <row r="435" spans="3:18" ht="19" x14ac:dyDescent="0.25">
      <c r="C435" s="6" t="s">
        <v>203</v>
      </c>
      <c r="D435" s="7">
        <f t="shared" si="54"/>
        <v>0</v>
      </c>
      <c r="E435" s="7">
        <f t="shared" si="53"/>
        <v>6416.2619999999997</v>
      </c>
      <c r="F435" s="7">
        <f t="shared" si="53"/>
        <v>4894.9279999999999</v>
      </c>
      <c r="G435" s="7">
        <f t="shared" si="53"/>
        <v>316.35000000000002</v>
      </c>
      <c r="H435" s="7">
        <f t="shared" si="53"/>
        <v>376.2</v>
      </c>
      <c r="I435" s="7">
        <f t="shared" si="53"/>
        <v>430.065</v>
      </c>
      <c r="L435" s="3" t="s">
        <v>5</v>
      </c>
      <c r="M435" s="3">
        <v>0</v>
      </c>
      <c r="N435" s="3">
        <v>0</v>
      </c>
      <c r="O435" s="3">
        <v>0</v>
      </c>
      <c r="P435" s="3">
        <v>252.9117</v>
      </c>
      <c r="Q435" s="3">
        <v>12283.182000000001</v>
      </c>
      <c r="R435" s="3">
        <v>24452.670999999998</v>
      </c>
    </row>
    <row r="436" spans="3:18" ht="19" x14ac:dyDescent="0.25">
      <c r="C436" s="11" t="s">
        <v>107</v>
      </c>
      <c r="D436" s="5">
        <f t="shared" si="54"/>
        <v>-281415</v>
      </c>
      <c r="E436" s="5">
        <f t="shared" si="53"/>
        <v>66725.173999999999</v>
      </c>
      <c r="F436" s="5">
        <f t="shared" si="53"/>
        <v>200814.826</v>
      </c>
      <c r="G436" s="5">
        <f t="shared" si="53"/>
        <v>-2625</v>
      </c>
      <c r="H436" s="5">
        <f t="shared" si="53"/>
        <v>-2362.5</v>
      </c>
      <c r="I436" s="5">
        <f t="shared" si="53"/>
        <v>18862.5</v>
      </c>
      <c r="L436" s="3" t="s">
        <v>6</v>
      </c>
      <c r="M436" s="3">
        <v>0</v>
      </c>
      <c r="N436" s="3">
        <v>1</v>
      </c>
      <c r="O436" s="3">
        <v>2</v>
      </c>
      <c r="P436" s="3">
        <v>3</v>
      </c>
      <c r="Q436" s="3">
        <v>4</v>
      </c>
      <c r="R436" s="3">
        <v>5</v>
      </c>
    </row>
    <row r="437" spans="3:18" ht="20" thickBot="1" x14ac:dyDescent="0.3">
      <c r="C437" s="29" t="s">
        <v>204</v>
      </c>
      <c r="D437" s="30">
        <f t="shared" si="54"/>
        <v>-531415</v>
      </c>
      <c r="E437" s="30">
        <f t="shared" si="53"/>
        <v>75520.623000000007</v>
      </c>
      <c r="F437" s="30">
        <f t="shared" si="53"/>
        <v>220003.55600000001</v>
      </c>
      <c r="G437" s="30">
        <f t="shared" si="53"/>
        <v>354363.38750000001</v>
      </c>
      <c r="H437" s="30">
        <f t="shared" si="53"/>
        <v>354638.05200000003</v>
      </c>
      <c r="I437" s="30">
        <f t="shared" si="53"/>
        <v>805849.38199999998</v>
      </c>
      <c r="L437" s="3" t="s">
        <v>120</v>
      </c>
      <c r="M437" s="3">
        <v>0</v>
      </c>
      <c r="N437" s="3">
        <v>2379.1869999999999</v>
      </c>
      <c r="O437" s="3">
        <v>7067.7539999999999</v>
      </c>
      <c r="P437" s="3">
        <v>13101.769899999999</v>
      </c>
      <c r="Q437" s="3">
        <v>16294.684999999999</v>
      </c>
      <c r="R437" s="3">
        <v>1249876.058</v>
      </c>
    </row>
    <row r="438" spans="3:18" ht="20" thickTop="1" x14ac:dyDescent="0.25">
      <c r="C438" s="6" t="s">
        <v>205</v>
      </c>
      <c r="D438" s="7">
        <f t="shared" ref="D438:I438" si="55">D437-D166</f>
        <v>0</v>
      </c>
      <c r="E438" s="7">
        <f t="shared" si="55"/>
        <v>3.0000000115251169E-3</v>
      </c>
      <c r="F438" s="7">
        <f t="shared" si="55"/>
        <v>-3.999999986262992E-3</v>
      </c>
      <c r="G438" s="7">
        <f t="shared" si="55"/>
        <v>-4.9999996554106474E-4</v>
      </c>
      <c r="H438" s="7">
        <f t="shared" si="55"/>
        <v>0</v>
      </c>
      <c r="I438" s="7">
        <f t="shared" si="55"/>
        <v>-1.8000000040046871E-2</v>
      </c>
      <c r="L438" s="3" t="s">
        <v>122</v>
      </c>
      <c r="M438" s="3">
        <v>-250000</v>
      </c>
      <c r="N438" s="3">
        <v>0</v>
      </c>
      <c r="O438" s="3">
        <v>0</v>
      </c>
      <c r="P438" s="3">
        <v>0</v>
      </c>
      <c r="Q438" s="3">
        <v>0</v>
      </c>
      <c r="R438" s="3">
        <v>250000</v>
      </c>
    </row>
    <row r="439" spans="3:18" x14ac:dyDescent="0.2">
      <c r="L439" s="3" t="s">
        <v>124</v>
      </c>
      <c r="M439" s="3">
        <v>0</v>
      </c>
      <c r="N439" s="3">
        <v>0</v>
      </c>
      <c r="O439" s="3">
        <v>7226.0479999999998</v>
      </c>
      <c r="P439" s="3">
        <v>343722.0147</v>
      </c>
      <c r="Q439" s="3">
        <v>347699.576</v>
      </c>
      <c r="R439" s="3">
        <v>-698647.63899999997</v>
      </c>
    </row>
    <row r="440" spans="3:18" x14ac:dyDescent="0.2">
      <c r="L440" s="3" t="s">
        <v>22</v>
      </c>
      <c r="M440" s="3">
        <v>0</v>
      </c>
      <c r="N440" s="3">
        <v>0</v>
      </c>
      <c r="O440" s="3">
        <v>0</v>
      </c>
      <c r="P440" s="3">
        <v>-151.74700000000001</v>
      </c>
      <c r="Q440" s="3">
        <v>-7369.9089999999997</v>
      </c>
      <c r="R440" s="3">
        <v>-14671.602999999999</v>
      </c>
    </row>
    <row r="441" spans="3:18" x14ac:dyDescent="0.2">
      <c r="L441" s="3" t="s">
        <v>19</v>
      </c>
      <c r="M441" s="3">
        <v>0</v>
      </c>
      <c r="N441" s="3">
        <v>6416.2619999999997</v>
      </c>
      <c r="O441" s="3">
        <v>4894.9279999999999</v>
      </c>
      <c r="P441" s="3">
        <v>316.35000000000002</v>
      </c>
      <c r="Q441" s="3">
        <v>376.2</v>
      </c>
      <c r="R441" s="3">
        <v>430.065</v>
      </c>
    </row>
    <row r="442" spans="3:18" x14ac:dyDescent="0.2">
      <c r="L442" s="3" t="s">
        <v>111</v>
      </c>
      <c r="M442" s="3">
        <v>-281415</v>
      </c>
      <c r="N442" s="3">
        <v>66725.173999999999</v>
      </c>
      <c r="O442" s="3">
        <v>200814.826</v>
      </c>
      <c r="P442" s="3">
        <v>-2625</v>
      </c>
      <c r="Q442" s="3">
        <v>-2362.5</v>
      </c>
      <c r="R442" s="3">
        <v>18862.5</v>
      </c>
    </row>
    <row r="443" spans="3:18" x14ac:dyDescent="0.2">
      <c r="L443" s="3" t="s">
        <v>202</v>
      </c>
      <c r="M443" s="3">
        <v>-531415</v>
      </c>
      <c r="N443" s="3">
        <v>75520.623000000007</v>
      </c>
      <c r="O443" s="3">
        <v>220003.55600000001</v>
      </c>
      <c r="P443" s="3">
        <v>354363.38750000001</v>
      </c>
      <c r="Q443" s="3">
        <v>354638.05200000003</v>
      </c>
      <c r="R443" s="3">
        <v>805849.38199999998</v>
      </c>
    </row>
    <row r="448" spans="3:18" ht="17" thickBot="1" x14ac:dyDescent="0.25"/>
    <row r="449" spans="2:18" ht="20" thickBot="1" x14ac:dyDescent="0.3">
      <c r="C449" s="6"/>
      <c r="D449" s="7"/>
      <c r="E449" s="7"/>
      <c r="F449" s="7"/>
      <c r="G449" s="7"/>
      <c r="H449" s="7"/>
      <c r="I449" s="7"/>
      <c r="L449" s="2" t="s">
        <v>206</v>
      </c>
    </row>
    <row r="451" spans="2:18" x14ac:dyDescent="0.2">
      <c r="L451" s="3"/>
      <c r="M451" s="3"/>
      <c r="N451" s="3"/>
      <c r="O451" s="3"/>
      <c r="P451" s="3"/>
      <c r="Q451" s="3"/>
      <c r="R451" s="3"/>
    </row>
    <row r="452" spans="2:18" x14ac:dyDescent="0.2">
      <c r="L452" s="3" t="s">
        <v>3</v>
      </c>
      <c r="M452" s="3">
        <v>0.25</v>
      </c>
      <c r="N452" s="3">
        <v>0.4</v>
      </c>
      <c r="O452" s="3">
        <v>0.4</v>
      </c>
      <c r="P452" s="3">
        <v>0.4</v>
      </c>
      <c r="Q452" s="3">
        <v>0.4</v>
      </c>
      <c r="R452" s="3">
        <v>0.4</v>
      </c>
    </row>
    <row r="453" spans="2:18" x14ac:dyDescent="0.2">
      <c r="L453" s="3" t="s">
        <v>5</v>
      </c>
      <c r="M453" s="3">
        <v>0</v>
      </c>
      <c r="N453" s="3">
        <v>0</v>
      </c>
      <c r="O453" s="3">
        <v>0</v>
      </c>
      <c r="P453" s="3">
        <v>252.9117</v>
      </c>
      <c r="Q453" s="3">
        <v>12283.182199999999</v>
      </c>
      <c r="R453" s="3">
        <v>24452.670900000001</v>
      </c>
    </row>
    <row r="454" spans="2:18" x14ac:dyDescent="0.2">
      <c r="L454" s="3" t="s">
        <v>116</v>
      </c>
      <c r="M454" s="3">
        <v>0</v>
      </c>
      <c r="N454" s="3">
        <v>0</v>
      </c>
      <c r="O454" s="3">
        <v>7226.0481</v>
      </c>
      <c r="P454" s="3">
        <v>350948.06280000001</v>
      </c>
      <c r="Q454" s="3">
        <v>698647.63870000001</v>
      </c>
      <c r="R454" s="3">
        <v>0</v>
      </c>
    </row>
    <row r="455" spans="2:18" x14ac:dyDescent="0.2">
      <c r="D455" s="9"/>
      <c r="E455" s="9"/>
      <c r="F455" s="9"/>
      <c r="G455" s="9"/>
      <c r="H455" s="9"/>
      <c r="I455" s="9"/>
      <c r="L455" s="3" t="s">
        <v>4</v>
      </c>
      <c r="M455" s="3">
        <v>0</v>
      </c>
      <c r="N455" s="3">
        <v>10693.77</v>
      </c>
      <c r="O455" s="3">
        <v>8158.2133999999996</v>
      </c>
      <c r="P455" s="3">
        <v>527.25</v>
      </c>
      <c r="Q455" s="3">
        <v>627</v>
      </c>
      <c r="R455" s="3">
        <v>716.77499999999998</v>
      </c>
    </row>
    <row r="456" spans="2:18" ht="19" x14ac:dyDescent="0.25">
      <c r="C456" s="4" t="str">
        <f>L456</f>
        <v>Year</v>
      </c>
      <c r="D456" s="4">
        <f t="shared" ref="D456:I458" si="56">M456</f>
        <v>0</v>
      </c>
      <c r="E456" s="4">
        <f t="shared" si="56"/>
        <v>1</v>
      </c>
      <c r="F456" s="4">
        <f t="shared" si="56"/>
        <v>2</v>
      </c>
      <c r="G456" s="4">
        <f t="shared" si="56"/>
        <v>3</v>
      </c>
      <c r="H456" s="4">
        <f t="shared" si="56"/>
        <v>4</v>
      </c>
      <c r="I456" s="4">
        <f t="shared" si="56"/>
        <v>5</v>
      </c>
      <c r="L456" s="3" t="s">
        <v>6</v>
      </c>
      <c r="M456" s="3">
        <v>0</v>
      </c>
      <c r="N456" s="3">
        <v>1</v>
      </c>
      <c r="O456" s="3">
        <v>2</v>
      </c>
      <c r="P456" s="3">
        <v>3</v>
      </c>
      <c r="Q456" s="3">
        <v>4</v>
      </c>
      <c r="R456" s="3">
        <v>5</v>
      </c>
    </row>
    <row r="457" spans="2:18" ht="19" x14ac:dyDescent="0.25">
      <c r="B457" s="22"/>
      <c r="C457" s="6" t="s">
        <v>131</v>
      </c>
      <c r="D457" s="7"/>
      <c r="E457" s="7">
        <f>N457</f>
        <v>47583.737999999998</v>
      </c>
      <c r="F457" s="7">
        <f t="shared" si="56"/>
        <v>141355.07199999999</v>
      </c>
      <c r="G457" s="7">
        <f t="shared" si="56"/>
        <v>262035.397</v>
      </c>
      <c r="H457" s="7">
        <f t="shared" si="56"/>
        <v>325893.70929999999</v>
      </c>
      <c r="I457" s="7">
        <f t="shared" si="56"/>
        <v>511851.53749999998</v>
      </c>
      <c r="L457" s="3" t="s">
        <v>8</v>
      </c>
      <c r="M457" s="3">
        <v>0</v>
      </c>
      <c r="N457" s="3">
        <v>47583.737999999998</v>
      </c>
      <c r="O457" s="3">
        <v>141355.07199999999</v>
      </c>
      <c r="P457" s="3">
        <v>262035.397</v>
      </c>
      <c r="Q457" s="3">
        <v>325893.70929999999</v>
      </c>
      <c r="R457" s="3">
        <v>511851.53749999998</v>
      </c>
    </row>
    <row r="458" spans="2:18" ht="19" x14ac:dyDescent="0.25">
      <c r="C458" s="6" t="s">
        <v>207</v>
      </c>
      <c r="D458" s="7"/>
      <c r="E458" s="7">
        <f>N458</f>
        <v>0</v>
      </c>
      <c r="F458" s="7">
        <f t="shared" si="56"/>
        <v>0</v>
      </c>
      <c r="G458" s="7">
        <f t="shared" si="56"/>
        <v>-151.74700000000001</v>
      </c>
      <c r="H458" s="7">
        <f t="shared" si="56"/>
        <v>-7369.9093000000003</v>
      </c>
      <c r="I458" s="7">
        <f t="shared" si="56"/>
        <v>-14671.602500000001</v>
      </c>
      <c r="L458" s="3" t="s">
        <v>22</v>
      </c>
      <c r="M458" s="3">
        <v>0</v>
      </c>
      <c r="N458" s="3">
        <v>0</v>
      </c>
      <c r="O458" s="3">
        <v>0</v>
      </c>
      <c r="P458" s="3">
        <v>-151.74700000000001</v>
      </c>
      <c r="Q458" s="3">
        <v>-7369.9093000000003</v>
      </c>
      <c r="R458" s="3">
        <v>-14671.602500000001</v>
      </c>
    </row>
    <row r="459" spans="2:18" ht="19" x14ac:dyDescent="0.25">
      <c r="C459" s="11" t="s">
        <v>208</v>
      </c>
      <c r="D459" s="5"/>
      <c r="E459" s="5">
        <f>N460</f>
        <v>0</v>
      </c>
      <c r="F459" s="5">
        <f t="shared" ref="F459:I460" si="57">O460</f>
        <v>7226.0481</v>
      </c>
      <c r="G459" s="5">
        <f t="shared" si="57"/>
        <v>343722.0147</v>
      </c>
      <c r="H459" s="5">
        <f t="shared" si="57"/>
        <v>347699.5759</v>
      </c>
      <c r="I459" s="5">
        <f t="shared" si="57"/>
        <v>-698647.63870000001</v>
      </c>
      <c r="L459" s="3" t="s">
        <v>134</v>
      </c>
      <c r="M459" s="3">
        <v>0</v>
      </c>
      <c r="N459" s="3">
        <v>47583.737999999998</v>
      </c>
      <c r="O459" s="3">
        <v>141355.07199999999</v>
      </c>
      <c r="P459" s="3">
        <v>261883.65</v>
      </c>
      <c r="Q459" s="3">
        <v>318523.8</v>
      </c>
      <c r="R459" s="3">
        <v>497179.935</v>
      </c>
    </row>
    <row r="460" spans="2:18" ht="19" x14ac:dyDescent="0.25">
      <c r="B460" s="22" t="s">
        <v>76</v>
      </c>
      <c r="C460" s="6" t="s">
        <v>209</v>
      </c>
      <c r="D460" s="7"/>
      <c r="E460" s="7">
        <f>N461</f>
        <v>47583.737999999998</v>
      </c>
      <c r="F460" s="7">
        <f t="shared" si="57"/>
        <v>148581.1201</v>
      </c>
      <c r="G460" s="7">
        <f t="shared" si="57"/>
        <v>605605.66469999996</v>
      </c>
      <c r="H460" s="7">
        <f t="shared" si="57"/>
        <v>666223.37589999998</v>
      </c>
      <c r="I460" s="7">
        <f t="shared" si="57"/>
        <v>-201467.70370000001</v>
      </c>
      <c r="L460" s="3" t="s">
        <v>124</v>
      </c>
      <c r="M460" s="3">
        <v>0</v>
      </c>
      <c r="N460" s="3">
        <v>0</v>
      </c>
      <c r="O460" s="3">
        <v>7226.0481</v>
      </c>
      <c r="P460" s="3">
        <v>343722.0147</v>
      </c>
      <c r="Q460" s="3">
        <v>347699.5759</v>
      </c>
      <c r="R460" s="3">
        <v>-698647.63870000001</v>
      </c>
    </row>
    <row r="461" spans="2:18" x14ac:dyDescent="0.2">
      <c r="L461" s="3" t="s">
        <v>210</v>
      </c>
      <c r="M461" s="3">
        <v>0</v>
      </c>
      <c r="N461" s="3">
        <v>47583.737999999998</v>
      </c>
      <c r="O461" s="3">
        <v>148581.1201</v>
      </c>
      <c r="P461" s="3">
        <v>605605.66469999996</v>
      </c>
      <c r="Q461" s="3">
        <v>666223.37589999998</v>
      </c>
      <c r="R461" s="3">
        <v>-201467.70370000001</v>
      </c>
    </row>
    <row r="462" spans="2:18" ht="19" x14ac:dyDescent="0.25">
      <c r="C462" s="6" t="s">
        <v>133</v>
      </c>
      <c r="D462" s="7">
        <f t="shared" ref="D462:I462" si="58">M463</f>
        <v>250000</v>
      </c>
      <c r="E462" s="7">
        <f t="shared" si="58"/>
        <v>295204.55109999998</v>
      </c>
      <c r="F462" s="7">
        <f t="shared" si="58"/>
        <v>429491.86949999997</v>
      </c>
      <c r="G462" s="7">
        <f t="shared" si="58"/>
        <v>678425.49659999995</v>
      </c>
      <c r="H462" s="7">
        <f t="shared" si="58"/>
        <v>988024.52049999998</v>
      </c>
      <c r="I462" s="7">
        <f t="shared" si="58"/>
        <v>0</v>
      </c>
      <c r="L462" s="3" t="s">
        <v>211</v>
      </c>
      <c r="M462" s="3">
        <v>0</v>
      </c>
      <c r="N462" s="38">
        <v>7.9474000000000003E-2</v>
      </c>
      <c r="O462" s="38">
        <v>7.7876000000000001E-2</v>
      </c>
      <c r="P462" s="38">
        <v>7.4234999999999995E-2</v>
      </c>
      <c r="Q462" s="38">
        <v>7.4352000000000001E-2</v>
      </c>
      <c r="R462" s="38">
        <v>7.4556999999999998E-2</v>
      </c>
    </row>
    <row r="463" spans="2:18" ht="19" x14ac:dyDescent="0.25">
      <c r="C463" s="6" t="s">
        <v>212</v>
      </c>
      <c r="E463" s="23">
        <f>N462</f>
        <v>7.9474000000000003E-2</v>
      </c>
      <c r="F463" s="23">
        <f>O462</f>
        <v>7.7876000000000001E-2</v>
      </c>
      <c r="G463" s="23">
        <f>P462</f>
        <v>7.4234999999999995E-2</v>
      </c>
      <c r="H463" s="23">
        <f>Q462</f>
        <v>7.4352000000000001E-2</v>
      </c>
      <c r="I463" s="23">
        <f>R462</f>
        <v>7.4556999999999998E-2</v>
      </c>
      <c r="L463" s="3" t="s">
        <v>136</v>
      </c>
      <c r="M463" s="3">
        <v>250000</v>
      </c>
      <c r="N463" s="3">
        <v>295204.55109999998</v>
      </c>
      <c r="O463" s="3">
        <v>429491.86949999997</v>
      </c>
      <c r="P463" s="3">
        <v>678425.49659999995</v>
      </c>
      <c r="Q463" s="3">
        <v>988024.52049999998</v>
      </c>
      <c r="R463" s="3">
        <v>0</v>
      </c>
    </row>
    <row r="464" spans="2:18" ht="19" x14ac:dyDescent="0.25">
      <c r="B464" s="22" t="s">
        <v>167</v>
      </c>
      <c r="C464" s="6" t="s">
        <v>213</v>
      </c>
      <c r="E464" s="7">
        <f>N464</f>
        <v>-19868.5</v>
      </c>
      <c r="F464" s="7">
        <f t="shared" ref="F464:I465" si="59">O464</f>
        <v>-22989.349600000001</v>
      </c>
      <c r="G464" s="7">
        <f t="shared" si="59"/>
        <v>-31883.3289</v>
      </c>
      <c r="H464" s="7">
        <f t="shared" si="59"/>
        <v>-50442.292500000003</v>
      </c>
      <c r="I464" s="7">
        <f t="shared" si="59"/>
        <v>-73664.144199999995</v>
      </c>
      <c r="L464" s="3" t="s">
        <v>214</v>
      </c>
      <c r="M464" s="3">
        <v>0</v>
      </c>
      <c r="N464" s="3">
        <v>-19868.5</v>
      </c>
      <c r="O464" s="3">
        <v>-22989.349600000001</v>
      </c>
      <c r="P464" s="3">
        <v>-31883.3289</v>
      </c>
      <c r="Q464" s="3">
        <v>-50442.292500000003</v>
      </c>
      <c r="R464" s="3">
        <v>-73664.144199999995</v>
      </c>
    </row>
    <row r="465" spans="2:18" ht="20" thickBot="1" x14ac:dyDescent="0.3">
      <c r="B465" s="22" t="s">
        <v>215</v>
      </c>
      <c r="C465" s="12" t="s">
        <v>216</v>
      </c>
      <c r="D465" s="24"/>
      <c r="E465" s="13">
        <f>N465</f>
        <v>27715.238000000001</v>
      </c>
      <c r="F465" s="13">
        <f t="shared" si="59"/>
        <v>125591.7705</v>
      </c>
      <c r="G465" s="13">
        <f t="shared" si="59"/>
        <v>573722.33570000005</v>
      </c>
      <c r="H465" s="13">
        <f t="shared" si="59"/>
        <v>615781.0834</v>
      </c>
      <c r="I465" s="13">
        <f t="shared" si="59"/>
        <v>-275131.84789999999</v>
      </c>
      <c r="L465" s="3" t="s">
        <v>217</v>
      </c>
      <c r="M465" s="3">
        <v>0</v>
      </c>
      <c r="N465" s="3">
        <v>27715.238000000001</v>
      </c>
      <c r="O465" s="3">
        <v>125591.7705</v>
      </c>
      <c r="P465" s="3">
        <v>573722.33570000005</v>
      </c>
      <c r="Q465" s="3">
        <v>615781.0834</v>
      </c>
      <c r="R465" s="3">
        <v>-275131.84789999999</v>
      </c>
    </row>
    <row r="466" spans="2:18" ht="17" thickTop="1" x14ac:dyDescent="0.2">
      <c r="E466" s="9"/>
      <c r="F466" s="9"/>
      <c r="G466" s="9"/>
      <c r="H466" s="9"/>
      <c r="I46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2021-04-22T21:31:32Z</dcterms:created>
  <dcterms:modified xsi:type="dcterms:W3CDTF">2021-05-26T16:21:39Z</dcterms:modified>
</cp:coreProperties>
</file>