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lee/Dropbox/__bookdown_dfc/__FINAL_BOOK_5_1_2021/Final pieces of book/__All_Files_used_in_writing_DCF_book/__Kajabi_Assets/__Assets_for_Book_Purchasers/"/>
    </mc:Choice>
  </mc:AlternateContent>
  <xr:revisionPtr revIDLastSave="0" documentId="13_ncr:1_{74102B45-336C-A448-9BEB-3E76E3C361D4}" xr6:coauthVersionLast="47" xr6:coauthVersionMax="47" xr10:uidLastSave="{00000000-0000-0000-0000-000000000000}"/>
  <bookViews>
    <workbookView xWindow="11360" yWindow="5500" windowWidth="29300" windowHeight="20400" activeTab="1" xr2:uid="{E2FF049E-B33F-F246-8CC4-2D649241FC59}"/>
  </bookViews>
  <sheets>
    <sheet name="Summary of DCF Models" sheetId="2" r:id="rId1"/>
    <sheet name="Formatted R Output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5" i="1" l="1"/>
  <c r="H105" i="1"/>
  <c r="G105" i="1"/>
  <c r="F105" i="1"/>
  <c r="E105" i="1"/>
  <c r="G11" i="1"/>
  <c r="F40" i="2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I2218" i="1"/>
  <c r="H2218" i="1"/>
  <c r="G2218" i="1"/>
  <c r="F2218" i="1"/>
  <c r="E2218" i="1"/>
  <c r="D2218" i="1"/>
  <c r="I2217" i="1"/>
  <c r="H2217" i="1"/>
  <c r="G2217" i="1"/>
  <c r="F2217" i="1"/>
  <c r="E2217" i="1"/>
  <c r="D2217" i="1"/>
  <c r="I2216" i="1"/>
  <c r="H2216" i="1"/>
  <c r="G2216" i="1"/>
  <c r="F2216" i="1"/>
  <c r="E2216" i="1"/>
  <c r="D2216" i="1"/>
  <c r="D2215" i="1"/>
  <c r="D2214" i="1"/>
  <c r="D2213" i="1"/>
  <c r="I2212" i="1"/>
  <c r="H2212" i="1"/>
  <c r="G2212" i="1"/>
  <c r="F2212" i="1"/>
  <c r="E2212" i="1"/>
  <c r="I2210" i="1"/>
  <c r="H2210" i="1"/>
  <c r="G2210" i="1"/>
  <c r="F2210" i="1"/>
  <c r="E2210" i="1"/>
  <c r="D2210" i="1"/>
  <c r="I2208" i="1"/>
  <c r="H2208" i="1"/>
  <c r="G2208" i="1"/>
  <c r="F2208" i="1"/>
  <c r="E2208" i="1"/>
  <c r="D2208" i="1"/>
  <c r="I2207" i="1"/>
  <c r="H2207" i="1"/>
  <c r="G2207" i="1"/>
  <c r="F2207" i="1"/>
  <c r="E2207" i="1"/>
  <c r="I2205" i="1"/>
  <c r="H2205" i="1"/>
  <c r="G2205" i="1"/>
  <c r="F2205" i="1"/>
  <c r="E2205" i="1"/>
  <c r="D2205" i="1"/>
  <c r="I2204" i="1"/>
  <c r="H2204" i="1"/>
  <c r="G2204" i="1"/>
  <c r="F2204" i="1"/>
  <c r="E2204" i="1"/>
  <c r="D2204" i="1"/>
  <c r="I2202" i="1"/>
  <c r="H2202" i="1"/>
  <c r="G2202" i="1"/>
  <c r="F2202" i="1"/>
  <c r="E2202" i="1"/>
  <c r="I2200" i="1"/>
  <c r="H2200" i="1"/>
  <c r="G2200" i="1"/>
  <c r="F2200" i="1"/>
  <c r="E2200" i="1"/>
  <c r="I2199" i="1"/>
  <c r="H2199" i="1"/>
  <c r="G2199" i="1"/>
  <c r="F2199" i="1"/>
  <c r="E2199" i="1"/>
  <c r="I2198" i="1"/>
  <c r="H2198" i="1"/>
  <c r="G2198" i="1"/>
  <c r="F2198" i="1"/>
  <c r="E2198" i="1"/>
  <c r="I2197" i="1"/>
  <c r="H2197" i="1"/>
  <c r="G2197" i="1"/>
  <c r="F2197" i="1"/>
  <c r="E2197" i="1"/>
  <c r="I2196" i="1"/>
  <c r="H2196" i="1"/>
  <c r="G2196" i="1"/>
  <c r="F2196" i="1"/>
  <c r="E2196" i="1"/>
  <c r="I2195" i="1"/>
  <c r="H2195" i="1"/>
  <c r="G2195" i="1"/>
  <c r="F2195" i="1"/>
  <c r="E2195" i="1"/>
  <c r="I2194" i="1"/>
  <c r="H2194" i="1"/>
  <c r="G2194" i="1"/>
  <c r="F2194" i="1"/>
  <c r="E2194" i="1"/>
  <c r="I2193" i="1"/>
  <c r="H2193" i="1"/>
  <c r="G2193" i="1"/>
  <c r="F2193" i="1"/>
  <c r="E2193" i="1"/>
  <c r="I2192" i="1"/>
  <c r="H2192" i="1"/>
  <c r="G2192" i="1"/>
  <c r="F2192" i="1"/>
  <c r="E2192" i="1"/>
  <c r="I2190" i="1"/>
  <c r="H2190" i="1"/>
  <c r="G2190" i="1"/>
  <c r="F2190" i="1"/>
  <c r="E2190" i="1"/>
  <c r="D2190" i="1"/>
  <c r="I2189" i="1"/>
  <c r="H2189" i="1"/>
  <c r="G2189" i="1"/>
  <c r="F2189" i="1"/>
  <c r="E2189" i="1"/>
  <c r="D2189" i="1"/>
  <c r="I2187" i="1"/>
  <c r="H2187" i="1"/>
  <c r="G2187" i="1"/>
  <c r="F2187" i="1"/>
  <c r="E2187" i="1"/>
  <c r="I2186" i="1"/>
  <c r="H2186" i="1"/>
  <c r="G2186" i="1"/>
  <c r="F2186" i="1"/>
  <c r="E2186" i="1"/>
  <c r="I2185" i="1"/>
  <c r="H2185" i="1"/>
  <c r="G2185" i="1"/>
  <c r="F2185" i="1"/>
  <c r="E2185" i="1"/>
  <c r="I2183" i="1"/>
  <c r="H2183" i="1"/>
  <c r="G2183" i="1"/>
  <c r="F2183" i="1"/>
  <c r="E2183" i="1"/>
  <c r="I2182" i="1"/>
  <c r="H2182" i="1"/>
  <c r="G2182" i="1"/>
  <c r="F2182" i="1"/>
  <c r="E2182" i="1"/>
  <c r="I2181" i="1"/>
  <c r="H2181" i="1"/>
  <c r="G2181" i="1"/>
  <c r="F2181" i="1"/>
  <c r="E2181" i="1"/>
  <c r="I2180" i="1"/>
  <c r="H2180" i="1"/>
  <c r="G2180" i="1"/>
  <c r="F2180" i="1"/>
  <c r="E2180" i="1"/>
  <c r="I2179" i="1"/>
  <c r="H2179" i="1"/>
  <c r="G2179" i="1"/>
  <c r="F2179" i="1"/>
  <c r="E2179" i="1"/>
  <c r="I2178" i="1"/>
  <c r="H2178" i="1"/>
  <c r="G2178" i="1"/>
  <c r="F2178" i="1"/>
  <c r="E2178" i="1"/>
  <c r="D2178" i="1"/>
  <c r="C2178" i="1"/>
  <c r="N2147" i="1"/>
  <c r="M2147" i="1"/>
  <c r="L2147" i="1"/>
  <c r="K2147" i="1"/>
  <c r="J2147" i="1"/>
  <c r="I2147" i="1"/>
  <c r="H2147" i="1"/>
  <c r="G2147" i="1"/>
  <c r="F2147" i="1"/>
  <c r="E2147" i="1"/>
  <c r="D2147" i="1"/>
  <c r="N2146" i="1"/>
  <c r="M2146" i="1"/>
  <c r="L2146" i="1"/>
  <c r="K2146" i="1"/>
  <c r="J2146" i="1"/>
  <c r="I2146" i="1"/>
  <c r="H2146" i="1"/>
  <c r="G2146" i="1"/>
  <c r="F2146" i="1"/>
  <c r="E2146" i="1"/>
  <c r="D2146" i="1"/>
  <c r="N2145" i="1"/>
  <c r="M2145" i="1"/>
  <c r="L2145" i="1"/>
  <c r="K2145" i="1"/>
  <c r="J2145" i="1"/>
  <c r="I2145" i="1"/>
  <c r="H2145" i="1"/>
  <c r="G2145" i="1"/>
  <c r="F2145" i="1"/>
  <c r="E2145" i="1"/>
  <c r="D2145" i="1"/>
  <c r="N2144" i="1"/>
  <c r="M2144" i="1"/>
  <c r="L2144" i="1"/>
  <c r="K2144" i="1"/>
  <c r="J2144" i="1"/>
  <c r="I2144" i="1"/>
  <c r="H2144" i="1"/>
  <c r="G2144" i="1"/>
  <c r="F2144" i="1"/>
  <c r="E2144" i="1"/>
  <c r="D2144" i="1"/>
  <c r="N2142" i="1"/>
  <c r="M2142" i="1"/>
  <c r="L2142" i="1"/>
  <c r="K2142" i="1"/>
  <c r="J2142" i="1"/>
  <c r="I2142" i="1"/>
  <c r="H2142" i="1"/>
  <c r="G2142" i="1"/>
  <c r="F2142" i="1"/>
  <c r="E2142" i="1"/>
  <c r="D2142" i="1"/>
  <c r="N2140" i="1"/>
  <c r="M2140" i="1"/>
  <c r="L2140" i="1"/>
  <c r="K2140" i="1"/>
  <c r="J2140" i="1"/>
  <c r="I2140" i="1"/>
  <c r="H2140" i="1"/>
  <c r="G2140" i="1"/>
  <c r="F2140" i="1"/>
  <c r="E2140" i="1"/>
  <c r="D2140" i="1"/>
  <c r="N2139" i="1"/>
  <c r="M2139" i="1"/>
  <c r="L2139" i="1"/>
  <c r="K2139" i="1"/>
  <c r="J2139" i="1"/>
  <c r="I2139" i="1"/>
  <c r="H2139" i="1"/>
  <c r="G2139" i="1"/>
  <c r="F2139" i="1"/>
  <c r="E2139" i="1"/>
  <c r="N2137" i="1"/>
  <c r="M2137" i="1"/>
  <c r="L2137" i="1"/>
  <c r="K2137" i="1"/>
  <c r="J2137" i="1"/>
  <c r="I2137" i="1"/>
  <c r="H2137" i="1"/>
  <c r="G2137" i="1"/>
  <c r="F2137" i="1"/>
  <c r="E2137" i="1"/>
  <c r="D2137" i="1"/>
  <c r="N2136" i="1"/>
  <c r="M2136" i="1"/>
  <c r="L2136" i="1"/>
  <c r="K2136" i="1"/>
  <c r="J2136" i="1"/>
  <c r="I2136" i="1"/>
  <c r="H2136" i="1"/>
  <c r="G2136" i="1"/>
  <c r="F2136" i="1"/>
  <c r="E2136" i="1"/>
  <c r="N2135" i="1"/>
  <c r="M2135" i="1"/>
  <c r="L2135" i="1"/>
  <c r="K2135" i="1"/>
  <c r="J2135" i="1"/>
  <c r="I2135" i="1"/>
  <c r="H2135" i="1"/>
  <c r="G2135" i="1"/>
  <c r="F2135" i="1"/>
  <c r="E2135" i="1"/>
  <c r="N2133" i="1"/>
  <c r="M2133" i="1"/>
  <c r="L2133" i="1"/>
  <c r="K2133" i="1"/>
  <c r="J2133" i="1"/>
  <c r="I2133" i="1"/>
  <c r="H2133" i="1"/>
  <c r="G2133" i="1"/>
  <c r="F2133" i="1"/>
  <c r="E2133" i="1"/>
  <c r="D2133" i="1"/>
  <c r="N2131" i="1"/>
  <c r="M2131" i="1"/>
  <c r="L2131" i="1"/>
  <c r="K2131" i="1"/>
  <c r="J2131" i="1"/>
  <c r="I2131" i="1"/>
  <c r="H2131" i="1"/>
  <c r="G2131" i="1"/>
  <c r="F2131" i="1"/>
  <c r="E2131" i="1"/>
  <c r="D2131" i="1"/>
  <c r="N2130" i="1"/>
  <c r="M2130" i="1"/>
  <c r="L2130" i="1"/>
  <c r="K2130" i="1"/>
  <c r="J2130" i="1"/>
  <c r="I2130" i="1"/>
  <c r="H2130" i="1"/>
  <c r="G2130" i="1"/>
  <c r="F2130" i="1"/>
  <c r="E2130" i="1"/>
  <c r="D2130" i="1"/>
  <c r="N2128" i="1"/>
  <c r="M2128" i="1"/>
  <c r="L2128" i="1"/>
  <c r="K2128" i="1"/>
  <c r="J2128" i="1"/>
  <c r="I2128" i="1"/>
  <c r="H2128" i="1"/>
  <c r="G2128" i="1"/>
  <c r="F2128" i="1"/>
  <c r="E2128" i="1"/>
  <c r="N2127" i="1"/>
  <c r="M2127" i="1"/>
  <c r="L2127" i="1"/>
  <c r="K2127" i="1"/>
  <c r="J2127" i="1"/>
  <c r="I2127" i="1"/>
  <c r="H2127" i="1"/>
  <c r="G2127" i="1"/>
  <c r="F2127" i="1"/>
  <c r="E2127" i="1"/>
  <c r="N2126" i="1"/>
  <c r="M2126" i="1"/>
  <c r="L2126" i="1"/>
  <c r="K2126" i="1"/>
  <c r="J2126" i="1"/>
  <c r="I2126" i="1"/>
  <c r="H2126" i="1"/>
  <c r="G2126" i="1"/>
  <c r="F2126" i="1"/>
  <c r="E2126" i="1"/>
  <c r="N2124" i="1"/>
  <c r="M2124" i="1"/>
  <c r="L2124" i="1"/>
  <c r="K2124" i="1"/>
  <c r="J2124" i="1"/>
  <c r="I2124" i="1"/>
  <c r="H2124" i="1"/>
  <c r="G2124" i="1"/>
  <c r="F2124" i="1"/>
  <c r="E2124" i="1"/>
  <c r="N2123" i="1"/>
  <c r="M2123" i="1"/>
  <c r="L2123" i="1"/>
  <c r="K2123" i="1"/>
  <c r="J2123" i="1"/>
  <c r="I2123" i="1"/>
  <c r="H2123" i="1"/>
  <c r="G2123" i="1"/>
  <c r="F2123" i="1"/>
  <c r="E2123" i="1"/>
  <c r="N2122" i="1"/>
  <c r="M2122" i="1"/>
  <c r="L2122" i="1"/>
  <c r="K2122" i="1"/>
  <c r="J2122" i="1"/>
  <c r="I2122" i="1"/>
  <c r="H2122" i="1"/>
  <c r="G2122" i="1"/>
  <c r="F2122" i="1"/>
  <c r="E2122" i="1"/>
  <c r="N2121" i="1"/>
  <c r="M2121" i="1"/>
  <c r="L2121" i="1"/>
  <c r="K2121" i="1"/>
  <c r="J2121" i="1"/>
  <c r="I2121" i="1"/>
  <c r="H2121" i="1"/>
  <c r="G2121" i="1"/>
  <c r="F2121" i="1"/>
  <c r="E2121" i="1"/>
  <c r="N2120" i="1"/>
  <c r="M2120" i="1"/>
  <c r="L2120" i="1"/>
  <c r="K2120" i="1"/>
  <c r="J2120" i="1"/>
  <c r="I2120" i="1"/>
  <c r="H2120" i="1"/>
  <c r="G2120" i="1"/>
  <c r="F2120" i="1"/>
  <c r="E2120" i="1"/>
  <c r="N2119" i="1"/>
  <c r="M2119" i="1"/>
  <c r="L2119" i="1"/>
  <c r="K2119" i="1"/>
  <c r="J2119" i="1"/>
  <c r="I2119" i="1"/>
  <c r="H2119" i="1"/>
  <c r="G2119" i="1"/>
  <c r="F2119" i="1"/>
  <c r="E2119" i="1"/>
  <c r="D2119" i="1"/>
  <c r="C2119" i="1"/>
  <c r="M2091" i="1"/>
  <c r="L2091" i="1"/>
  <c r="K2091" i="1"/>
  <c r="J2091" i="1"/>
  <c r="I2091" i="1"/>
  <c r="H2091" i="1"/>
  <c r="G2091" i="1"/>
  <c r="F2091" i="1"/>
  <c r="E2091" i="1"/>
  <c r="D2091" i="1"/>
  <c r="N2089" i="1"/>
  <c r="M2089" i="1"/>
  <c r="L2089" i="1"/>
  <c r="K2089" i="1"/>
  <c r="J2089" i="1"/>
  <c r="I2089" i="1"/>
  <c r="H2089" i="1"/>
  <c r="G2089" i="1"/>
  <c r="F2089" i="1"/>
  <c r="E2089" i="1"/>
  <c r="D2089" i="1"/>
  <c r="N2087" i="1"/>
  <c r="M2087" i="1"/>
  <c r="L2087" i="1"/>
  <c r="K2087" i="1"/>
  <c r="J2087" i="1"/>
  <c r="I2087" i="1"/>
  <c r="H2087" i="1"/>
  <c r="G2087" i="1"/>
  <c r="F2087" i="1"/>
  <c r="E2087" i="1"/>
  <c r="D2087" i="1"/>
  <c r="N2086" i="1"/>
  <c r="M2086" i="1"/>
  <c r="L2086" i="1"/>
  <c r="K2086" i="1"/>
  <c r="J2086" i="1"/>
  <c r="I2086" i="1"/>
  <c r="H2086" i="1"/>
  <c r="G2086" i="1"/>
  <c r="F2086" i="1"/>
  <c r="E2086" i="1"/>
  <c r="D2086" i="1"/>
  <c r="N2085" i="1"/>
  <c r="M2085" i="1"/>
  <c r="L2085" i="1"/>
  <c r="K2085" i="1"/>
  <c r="J2085" i="1"/>
  <c r="I2085" i="1"/>
  <c r="H2085" i="1"/>
  <c r="G2085" i="1"/>
  <c r="F2085" i="1"/>
  <c r="E2085" i="1"/>
  <c r="D2085" i="1"/>
  <c r="N2083" i="1"/>
  <c r="M2083" i="1"/>
  <c r="L2083" i="1"/>
  <c r="K2083" i="1"/>
  <c r="J2083" i="1"/>
  <c r="I2083" i="1"/>
  <c r="H2083" i="1"/>
  <c r="G2083" i="1"/>
  <c r="F2083" i="1"/>
  <c r="E2083" i="1"/>
  <c r="D2083" i="1"/>
  <c r="N2079" i="1"/>
  <c r="M2079" i="1"/>
  <c r="L2079" i="1"/>
  <c r="K2079" i="1"/>
  <c r="J2079" i="1"/>
  <c r="I2079" i="1"/>
  <c r="H2079" i="1"/>
  <c r="G2079" i="1"/>
  <c r="F2079" i="1"/>
  <c r="E2079" i="1"/>
  <c r="D2079" i="1"/>
  <c r="N2078" i="1"/>
  <c r="M2078" i="1"/>
  <c r="L2078" i="1"/>
  <c r="K2078" i="1"/>
  <c r="J2078" i="1"/>
  <c r="I2078" i="1"/>
  <c r="H2078" i="1"/>
  <c r="G2078" i="1"/>
  <c r="F2078" i="1"/>
  <c r="E2078" i="1"/>
  <c r="N2077" i="1"/>
  <c r="M2077" i="1"/>
  <c r="L2077" i="1"/>
  <c r="K2077" i="1"/>
  <c r="J2077" i="1"/>
  <c r="I2077" i="1"/>
  <c r="H2077" i="1"/>
  <c r="G2077" i="1"/>
  <c r="F2077" i="1"/>
  <c r="E2077" i="1"/>
  <c r="D2077" i="1"/>
  <c r="N2076" i="1"/>
  <c r="M2076" i="1"/>
  <c r="L2076" i="1"/>
  <c r="K2076" i="1"/>
  <c r="J2076" i="1"/>
  <c r="I2076" i="1"/>
  <c r="H2076" i="1"/>
  <c r="G2076" i="1"/>
  <c r="F2076" i="1"/>
  <c r="E2076" i="1"/>
  <c r="D2076" i="1"/>
  <c r="N2075" i="1"/>
  <c r="M2075" i="1"/>
  <c r="L2075" i="1"/>
  <c r="K2075" i="1"/>
  <c r="J2075" i="1"/>
  <c r="I2075" i="1"/>
  <c r="H2075" i="1"/>
  <c r="G2075" i="1"/>
  <c r="F2075" i="1"/>
  <c r="E2075" i="1"/>
  <c r="D2075" i="1"/>
  <c r="N2066" i="1"/>
  <c r="M2066" i="1"/>
  <c r="L2066" i="1"/>
  <c r="K2066" i="1"/>
  <c r="J2066" i="1"/>
  <c r="I2066" i="1"/>
  <c r="H2066" i="1"/>
  <c r="G2066" i="1"/>
  <c r="F2066" i="1"/>
  <c r="E2066" i="1"/>
  <c r="D2066" i="1"/>
  <c r="N2065" i="1"/>
  <c r="M2065" i="1"/>
  <c r="L2065" i="1"/>
  <c r="K2065" i="1"/>
  <c r="J2065" i="1"/>
  <c r="I2065" i="1"/>
  <c r="H2065" i="1"/>
  <c r="G2065" i="1"/>
  <c r="F2065" i="1"/>
  <c r="E2065" i="1"/>
  <c r="N2064" i="1"/>
  <c r="M2064" i="1"/>
  <c r="L2064" i="1"/>
  <c r="K2064" i="1"/>
  <c r="J2064" i="1"/>
  <c r="I2064" i="1"/>
  <c r="H2064" i="1"/>
  <c r="G2064" i="1"/>
  <c r="F2064" i="1"/>
  <c r="E2064" i="1"/>
  <c r="D2064" i="1"/>
  <c r="N2057" i="1"/>
  <c r="M2057" i="1"/>
  <c r="L2057" i="1"/>
  <c r="K2057" i="1"/>
  <c r="J2057" i="1"/>
  <c r="I2057" i="1"/>
  <c r="H2057" i="1"/>
  <c r="G2057" i="1"/>
  <c r="F2057" i="1"/>
  <c r="E2057" i="1"/>
  <c r="D2057" i="1"/>
  <c r="N2056" i="1"/>
  <c r="M2056" i="1"/>
  <c r="L2056" i="1"/>
  <c r="K2056" i="1"/>
  <c r="J2056" i="1"/>
  <c r="I2056" i="1"/>
  <c r="H2056" i="1"/>
  <c r="G2056" i="1"/>
  <c r="F2056" i="1"/>
  <c r="E2056" i="1"/>
  <c r="D2056" i="1"/>
  <c r="N2055" i="1"/>
  <c r="M2055" i="1"/>
  <c r="L2055" i="1"/>
  <c r="K2055" i="1"/>
  <c r="J2055" i="1"/>
  <c r="I2055" i="1"/>
  <c r="H2055" i="1"/>
  <c r="G2055" i="1"/>
  <c r="F2055" i="1"/>
  <c r="E2055" i="1"/>
  <c r="D2055" i="1"/>
  <c r="N2054" i="1"/>
  <c r="M2054" i="1"/>
  <c r="L2054" i="1"/>
  <c r="K2054" i="1"/>
  <c r="J2054" i="1"/>
  <c r="I2054" i="1"/>
  <c r="H2054" i="1"/>
  <c r="G2054" i="1"/>
  <c r="F2054" i="1"/>
  <c r="E2054" i="1"/>
  <c r="N2053" i="1"/>
  <c r="M2053" i="1"/>
  <c r="L2053" i="1"/>
  <c r="K2053" i="1"/>
  <c r="J2053" i="1"/>
  <c r="I2053" i="1"/>
  <c r="H2053" i="1"/>
  <c r="G2053" i="1"/>
  <c r="F2053" i="1"/>
  <c r="E2053" i="1"/>
  <c r="D2053" i="1"/>
  <c r="N2052" i="1"/>
  <c r="M2052" i="1"/>
  <c r="L2052" i="1"/>
  <c r="K2052" i="1"/>
  <c r="J2052" i="1"/>
  <c r="I2052" i="1"/>
  <c r="H2052" i="1"/>
  <c r="G2052" i="1"/>
  <c r="F2052" i="1"/>
  <c r="E2052" i="1"/>
  <c r="D2052" i="1"/>
  <c r="N2051" i="1"/>
  <c r="M2051" i="1"/>
  <c r="L2051" i="1"/>
  <c r="K2051" i="1"/>
  <c r="J2051" i="1"/>
  <c r="I2051" i="1"/>
  <c r="H2051" i="1"/>
  <c r="G2051" i="1"/>
  <c r="F2051" i="1"/>
  <c r="E2051" i="1"/>
  <c r="N2050" i="1"/>
  <c r="M2050" i="1"/>
  <c r="L2050" i="1"/>
  <c r="K2050" i="1"/>
  <c r="J2050" i="1"/>
  <c r="I2050" i="1"/>
  <c r="H2050" i="1"/>
  <c r="G2050" i="1"/>
  <c r="F2050" i="1"/>
  <c r="E2050" i="1"/>
  <c r="D2050" i="1"/>
  <c r="C2050" i="1"/>
  <c r="D2034" i="1"/>
  <c r="D2033" i="1"/>
  <c r="N2032" i="1"/>
  <c r="M2032" i="1"/>
  <c r="L2032" i="1"/>
  <c r="K2032" i="1"/>
  <c r="J2032" i="1"/>
  <c r="I2032" i="1"/>
  <c r="H2032" i="1"/>
  <c r="G2032" i="1"/>
  <c r="F2032" i="1"/>
  <c r="E2032" i="1"/>
  <c r="N2031" i="1"/>
  <c r="M2031" i="1"/>
  <c r="L2031" i="1"/>
  <c r="K2031" i="1"/>
  <c r="J2031" i="1"/>
  <c r="I2031" i="1"/>
  <c r="H2031" i="1"/>
  <c r="G2031" i="1"/>
  <c r="F2031" i="1"/>
  <c r="E2031" i="1"/>
  <c r="D2031" i="1"/>
  <c r="N2030" i="1"/>
  <c r="M2030" i="1"/>
  <c r="L2030" i="1"/>
  <c r="K2030" i="1"/>
  <c r="J2030" i="1"/>
  <c r="I2030" i="1"/>
  <c r="H2030" i="1"/>
  <c r="G2030" i="1"/>
  <c r="F2030" i="1"/>
  <c r="E2030" i="1"/>
  <c r="D2030" i="1"/>
  <c r="N2029" i="1"/>
  <c r="M2029" i="1"/>
  <c r="L2029" i="1"/>
  <c r="K2029" i="1"/>
  <c r="J2029" i="1"/>
  <c r="I2029" i="1"/>
  <c r="H2029" i="1"/>
  <c r="G2029" i="1"/>
  <c r="F2029" i="1"/>
  <c r="E2029" i="1"/>
  <c r="N2028" i="1"/>
  <c r="M2028" i="1"/>
  <c r="L2028" i="1"/>
  <c r="K2028" i="1"/>
  <c r="J2028" i="1"/>
  <c r="I2028" i="1"/>
  <c r="H2028" i="1"/>
  <c r="G2028" i="1"/>
  <c r="F2028" i="1"/>
  <c r="E2028" i="1"/>
  <c r="N2027" i="1"/>
  <c r="M2027" i="1"/>
  <c r="L2027" i="1"/>
  <c r="K2027" i="1"/>
  <c r="J2027" i="1"/>
  <c r="I2027" i="1"/>
  <c r="H2027" i="1"/>
  <c r="G2027" i="1"/>
  <c r="F2027" i="1"/>
  <c r="E2027" i="1"/>
  <c r="D2027" i="1"/>
  <c r="C2027" i="1"/>
  <c r="D2022" i="1"/>
  <c r="N2021" i="1"/>
  <c r="M2021" i="1"/>
  <c r="L2021" i="1"/>
  <c r="K2021" i="1"/>
  <c r="J2021" i="1"/>
  <c r="I2021" i="1"/>
  <c r="H2021" i="1"/>
  <c r="G2021" i="1"/>
  <c r="F2021" i="1"/>
  <c r="E2021" i="1"/>
  <c r="N2020" i="1"/>
  <c r="M2020" i="1"/>
  <c r="L2020" i="1"/>
  <c r="K2020" i="1"/>
  <c r="J2020" i="1"/>
  <c r="I2020" i="1"/>
  <c r="H2020" i="1"/>
  <c r="G2020" i="1"/>
  <c r="F2020" i="1"/>
  <c r="E2020" i="1"/>
  <c r="N2019" i="1"/>
  <c r="M2019" i="1"/>
  <c r="L2019" i="1"/>
  <c r="K2019" i="1"/>
  <c r="J2019" i="1"/>
  <c r="I2019" i="1"/>
  <c r="H2019" i="1"/>
  <c r="G2019" i="1"/>
  <c r="F2019" i="1"/>
  <c r="E2019" i="1"/>
  <c r="N2018" i="1"/>
  <c r="M2018" i="1"/>
  <c r="L2018" i="1"/>
  <c r="K2018" i="1"/>
  <c r="J2018" i="1"/>
  <c r="I2018" i="1"/>
  <c r="H2018" i="1"/>
  <c r="G2018" i="1"/>
  <c r="F2018" i="1"/>
  <c r="E2018" i="1"/>
  <c r="N2017" i="1"/>
  <c r="M2017" i="1"/>
  <c r="L2017" i="1"/>
  <c r="K2017" i="1"/>
  <c r="J2017" i="1"/>
  <c r="I2017" i="1"/>
  <c r="H2017" i="1"/>
  <c r="G2017" i="1"/>
  <c r="F2017" i="1"/>
  <c r="E2017" i="1"/>
  <c r="N2016" i="1"/>
  <c r="M2016" i="1"/>
  <c r="L2016" i="1"/>
  <c r="K2016" i="1"/>
  <c r="J2016" i="1"/>
  <c r="I2016" i="1"/>
  <c r="H2016" i="1"/>
  <c r="G2016" i="1"/>
  <c r="F2016" i="1"/>
  <c r="E2016" i="1"/>
  <c r="N2015" i="1"/>
  <c r="M2015" i="1"/>
  <c r="L2015" i="1"/>
  <c r="K2015" i="1"/>
  <c r="J2015" i="1"/>
  <c r="I2015" i="1"/>
  <c r="H2015" i="1"/>
  <c r="G2015" i="1"/>
  <c r="F2015" i="1"/>
  <c r="E2015" i="1"/>
  <c r="N2014" i="1"/>
  <c r="M2014" i="1"/>
  <c r="L2014" i="1"/>
  <c r="K2014" i="1"/>
  <c r="J2014" i="1"/>
  <c r="I2014" i="1"/>
  <c r="H2014" i="1"/>
  <c r="G2014" i="1"/>
  <c r="F2014" i="1"/>
  <c r="E2014" i="1"/>
  <c r="N2013" i="1"/>
  <c r="M2013" i="1"/>
  <c r="L2013" i="1"/>
  <c r="K2013" i="1"/>
  <c r="J2013" i="1"/>
  <c r="I2013" i="1"/>
  <c r="H2013" i="1"/>
  <c r="G2013" i="1"/>
  <c r="F2013" i="1"/>
  <c r="E2013" i="1"/>
  <c r="N2012" i="1"/>
  <c r="M2012" i="1"/>
  <c r="L2012" i="1"/>
  <c r="K2012" i="1"/>
  <c r="J2012" i="1"/>
  <c r="I2012" i="1"/>
  <c r="H2012" i="1"/>
  <c r="G2012" i="1"/>
  <c r="F2012" i="1"/>
  <c r="E2012" i="1"/>
  <c r="N2010" i="1"/>
  <c r="M2010" i="1"/>
  <c r="L2010" i="1"/>
  <c r="K2010" i="1"/>
  <c r="J2010" i="1"/>
  <c r="I2010" i="1"/>
  <c r="H2010" i="1"/>
  <c r="G2010" i="1"/>
  <c r="F2010" i="1"/>
  <c r="E2010" i="1"/>
  <c r="D2010" i="1"/>
  <c r="N2009" i="1"/>
  <c r="M2009" i="1"/>
  <c r="L2009" i="1"/>
  <c r="K2009" i="1"/>
  <c r="J2009" i="1"/>
  <c r="I2009" i="1"/>
  <c r="H2009" i="1"/>
  <c r="G2009" i="1"/>
  <c r="F2009" i="1"/>
  <c r="E2009" i="1"/>
  <c r="D2009" i="1"/>
  <c r="N2008" i="1"/>
  <c r="M2008" i="1"/>
  <c r="L2008" i="1"/>
  <c r="K2008" i="1"/>
  <c r="J2008" i="1"/>
  <c r="I2008" i="1"/>
  <c r="H2008" i="1"/>
  <c r="G2008" i="1"/>
  <c r="F2008" i="1"/>
  <c r="E2008" i="1"/>
  <c r="D2008" i="1"/>
  <c r="N2007" i="1"/>
  <c r="M2007" i="1"/>
  <c r="L2007" i="1"/>
  <c r="K2007" i="1"/>
  <c r="J2007" i="1"/>
  <c r="I2007" i="1"/>
  <c r="H2007" i="1"/>
  <c r="G2007" i="1"/>
  <c r="F2007" i="1"/>
  <c r="E2007" i="1"/>
  <c r="N2006" i="1"/>
  <c r="M2006" i="1"/>
  <c r="L2006" i="1"/>
  <c r="K2006" i="1"/>
  <c r="J2006" i="1"/>
  <c r="I2006" i="1"/>
  <c r="H2006" i="1"/>
  <c r="G2006" i="1"/>
  <c r="F2006" i="1"/>
  <c r="E2006" i="1"/>
  <c r="N2005" i="1"/>
  <c r="M2005" i="1"/>
  <c r="L2005" i="1"/>
  <c r="K2005" i="1"/>
  <c r="J2005" i="1"/>
  <c r="I2005" i="1"/>
  <c r="H2005" i="1"/>
  <c r="G2005" i="1"/>
  <c r="F2005" i="1"/>
  <c r="E2005" i="1"/>
  <c r="D2005" i="1"/>
  <c r="N2004" i="1"/>
  <c r="M2004" i="1"/>
  <c r="L2004" i="1"/>
  <c r="K2004" i="1"/>
  <c r="J2004" i="1"/>
  <c r="I2004" i="1"/>
  <c r="H2004" i="1"/>
  <c r="G2004" i="1"/>
  <c r="F2004" i="1"/>
  <c r="E2004" i="1"/>
  <c r="N2003" i="1"/>
  <c r="M2003" i="1"/>
  <c r="L2003" i="1"/>
  <c r="K2003" i="1"/>
  <c r="J2003" i="1"/>
  <c r="I2003" i="1"/>
  <c r="H2003" i="1"/>
  <c r="G2003" i="1"/>
  <c r="F2003" i="1"/>
  <c r="E2003" i="1"/>
  <c r="D2003" i="1"/>
  <c r="N2002" i="1"/>
  <c r="M2002" i="1"/>
  <c r="L2002" i="1"/>
  <c r="K2002" i="1"/>
  <c r="J2002" i="1"/>
  <c r="I2002" i="1"/>
  <c r="H2002" i="1"/>
  <c r="G2002" i="1"/>
  <c r="F2002" i="1"/>
  <c r="E2002" i="1"/>
  <c r="D2002" i="1"/>
  <c r="N2000" i="1"/>
  <c r="M2000" i="1"/>
  <c r="L2000" i="1"/>
  <c r="K2000" i="1"/>
  <c r="J2000" i="1"/>
  <c r="I2000" i="1"/>
  <c r="H2000" i="1"/>
  <c r="G2000" i="1"/>
  <c r="F2000" i="1"/>
  <c r="E2000" i="1"/>
  <c r="N1999" i="1"/>
  <c r="M1999" i="1"/>
  <c r="L1999" i="1"/>
  <c r="K1999" i="1"/>
  <c r="J1999" i="1"/>
  <c r="I1999" i="1"/>
  <c r="H1999" i="1"/>
  <c r="G1999" i="1"/>
  <c r="F1999" i="1"/>
  <c r="E1999" i="1"/>
  <c r="N1998" i="1"/>
  <c r="M1998" i="1"/>
  <c r="L1998" i="1"/>
  <c r="K1998" i="1"/>
  <c r="J1998" i="1"/>
  <c r="I1998" i="1"/>
  <c r="H1998" i="1"/>
  <c r="G1998" i="1"/>
  <c r="F1998" i="1"/>
  <c r="E1998" i="1"/>
  <c r="N1997" i="1"/>
  <c r="M1997" i="1"/>
  <c r="L1997" i="1"/>
  <c r="K1997" i="1"/>
  <c r="J1997" i="1"/>
  <c r="I1997" i="1"/>
  <c r="H1997" i="1"/>
  <c r="G1997" i="1"/>
  <c r="F1997" i="1"/>
  <c r="E1997" i="1"/>
  <c r="N1996" i="1"/>
  <c r="M1996" i="1"/>
  <c r="L1996" i="1"/>
  <c r="K1996" i="1"/>
  <c r="J1996" i="1"/>
  <c r="I1996" i="1"/>
  <c r="H1996" i="1"/>
  <c r="G1996" i="1"/>
  <c r="F1996" i="1"/>
  <c r="E1996" i="1"/>
  <c r="N1995" i="1"/>
  <c r="M1995" i="1"/>
  <c r="L1995" i="1"/>
  <c r="K1995" i="1"/>
  <c r="J1995" i="1"/>
  <c r="I1995" i="1"/>
  <c r="H1995" i="1"/>
  <c r="G1995" i="1"/>
  <c r="F1995" i="1"/>
  <c r="E1995" i="1"/>
  <c r="D1995" i="1"/>
  <c r="C1995" i="1"/>
  <c r="I1968" i="1"/>
  <c r="H1968" i="1"/>
  <c r="G1968" i="1"/>
  <c r="F1968" i="1"/>
  <c r="E1968" i="1"/>
  <c r="I1967" i="1"/>
  <c r="H1967" i="1"/>
  <c r="G1967" i="1"/>
  <c r="F1967" i="1"/>
  <c r="E1967" i="1"/>
  <c r="D1967" i="1"/>
  <c r="I1966" i="1"/>
  <c r="H1966" i="1"/>
  <c r="G1966" i="1"/>
  <c r="F1966" i="1"/>
  <c r="E1966" i="1"/>
  <c r="D1966" i="1"/>
  <c r="I1965" i="1"/>
  <c r="H1965" i="1"/>
  <c r="G1965" i="1"/>
  <c r="F1965" i="1"/>
  <c r="E1965" i="1"/>
  <c r="D1965" i="1"/>
  <c r="I1964" i="1"/>
  <c r="H1964" i="1"/>
  <c r="G1964" i="1"/>
  <c r="F1964" i="1"/>
  <c r="E1964" i="1"/>
  <c r="I1963" i="1"/>
  <c r="H1963" i="1"/>
  <c r="G1963" i="1"/>
  <c r="F1963" i="1"/>
  <c r="E1963" i="1"/>
  <c r="I1960" i="1"/>
  <c r="H1960" i="1"/>
  <c r="G1960" i="1"/>
  <c r="F1960" i="1"/>
  <c r="E1960" i="1"/>
  <c r="D1960" i="1"/>
  <c r="I1959" i="1"/>
  <c r="H1959" i="1"/>
  <c r="G1959" i="1"/>
  <c r="F1959" i="1"/>
  <c r="E1959" i="1"/>
  <c r="D1959" i="1"/>
  <c r="I1958" i="1"/>
  <c r="H1958" i="1"/>
  <c r="G1958" i="1"/>
  <c r="F1958" i="1"/>
  <c r="E1958" i="1"/>
  <c r="D1958" i="1"/>
  <c r="I1957" i="1"/>
  <c r="H1957" i="1"/>
  <c r="G1957" i="1"/>
  <c r="F1957" i="1"/>
  <c r="E1957" i="1"/>
  <c r="D1957" i="1"/>
  <c r="I1956" i="1"/>
  <c r="H1956" i="1"/>
  <c r="G1956" i="1"/>
  <c r="F1956" i="1"/>
  <c r="E1956" i="1"/>
  <c r="D1956" i="1"/>
  <c r="I1955" i="1"/>
  <c r="H1955" i="1"/>
  <c r="G1955" i="1"/>
  <c r="F1955" i="1"/>
  <c r="E1955" i="1"/>
  <c r="I1954" i="1"/>
  <c r="H1954" i="1"/>
  <c r="G1954" i="1"/>
  <c r="F1954" i="1"/>
  <c r="E1954" i="1"/>
  <c r="I1953" i="1"/>
  <c r="H1953" i="1"/>
  <c r="G1953" i="1"/>
  <c r="F1953" i="1"/>
  <c r="E1953" i="1"/>
  <c r="I1952" i="1"/>
  <c r="H1952" i="1"/>
  <c r="G1952" i="1"/>
  <c r="F1952" i="1"/>
  <c r="E1952" i="1"/>
  <c r="D1952" i="1"/>
  <c r="I1951" i="1"/>
  <c r="H1951" i="1"/>
  <c r="G1951" i="1"/>
  <c r="F1951" i="1"/>
  <c r="E1951" i="1"/>
  <c r="D1951" i="1"/>
  <c r="I1950" i="1"/>
  <c r="H1950" i="1"/>
  <c r="G1950" i="1"/>
  <c r="F1950" i="1"/>
  <c r="E1950" i="1"/>
  <c r="D1950" i="1"/>
  <c r="I1948" i="1"/>
  <c r="H1948" i="1"/>
  <c r="G1948" i="1"/>
  <c r="F1948" i="1"/>
  <c r="E1948" i="1"/>
  <c r="I1947" i="1"/>
  <c r="H1947" i="1"/>
  <c r="G1947" i="1"/>
  <c r="F1947" i="1"/>
  <c r="E1947" i="1"/>
  <c r="I1946" i="1"/>
  <c r="H1946" i="1"/>
  <c r="G1946" i="1"/>
  <c r="F1946" i="1"/>
  <c r="E1946" i="1"/>
  <c r="I1945" i="1"/>
  <c r="H1945" i="1"/>
  <c r="G1945" i="1"/>
  <c r="F1945" i="1"/>
  <c r="E1945" i="1"/>
  <c r="I1944" i="1"/>
  <c r="H1944" i="1"/>
  <c r="G1944" i="1"/>
  <c r="F1944" i="1"/>
  <c r="E1944" i="1"/>
  <c r="I1943" i="1"/>
  <c r="H1943" i="1"/>
  <c r="G1943" i="1"/>
  <c r="F1943" i="1"/>
  <c r="E1943" i="1"/>
  <c r="D1943" i="1"/>
  <c r="C1943" i="1"/>
  <c r="I1897" i="1"/>
  <c r="H1897" i="1"/>
  <c r="G1897" i="1"/>
  <c r="F1897" i="1"/>
  <c r="E1897" i="1"/>
  <c r="D1897" i="1"/>
  <c r="I1896" i="1"/>
  <c r="H1896" i="1"/>
  <c r="G1896" i="1"/>
  <c r="F1896" i="1"/>
  <c r="E1896" i="1"/>
  <c r="D1896" i="1"/>
  <c r="I1895" i="1"/>
  <c r="H1895" i="1"/>
  <c r="G1895" i="1"/>
  <c r="F1895" i="1"/>
  <c r="E1895" i="1"/>
  <c r="D1895" i="1"/>
  <c r="I1894" i="1"/>
  <c r="H1894" i="1"/>
  <c r="G1894" i="1"/>
  <c r="F1894" i="1"/>
  <c r="E1894" i="1"/>
  <c r="D1894" i="1"/>
  <c r="I1893" i="1"/>
  <c r="H1893" i="1"/>
  <c r="G1893" i="1"/>
  <c r="F1893" i="1"/>
  <c r="E1893" i="1"/>
  <c r="D1893" i="1"/>
  <c r="I1892" i="1"/>
  <c r="H1892" i="1"/>
  <c r="G1892" i="1"/>
  <c r="F1892" i="1"/>
  <c r="E1892" i="1"/>
  <c r="D1892" i="1"/>
  <c r="I1891" i="1"/>
  <c r="H1891" i="1"/>
  <c r="G1891" i="1"/>
  <c r="F1891" i="1"/>
  <c r="E1891" i="1"/>
  <c r="D1891" i="1"/>
  <c r="I1890" i="1"/>
  <c r="H1890" i="1"/>
  <c r="G1890" i="1"/>
  <c r="F1890" i="1"/>
  <c r="E1890" i="1"/>
  <c r="D1890" i="1"/>
  <c r="I1889" i="1"/>
  <c r="H1889" i="1"/>
  <c r="G1889" i="1"/>
  <c r="F1889" i="1"/>
  <c r="E1889" i="1"/>
  <c r="D1889" i="1"/>
  <c r="I1888" i="1"/>
  <c r="H1888" i="1"/>
  <c r="G1888" i="1"/>
  <c r="F1888" i="1"/>
  <c r="E1888" i="1"/>
  <c r="I1887" i="1"/>
  <c r="H1887" i="1"/>
  <c r="G1887" i="1"/>
  <c r="F1887" i="1"/>
  <c r="E1887" i="1"/>
  <c r="I1886" i="1"/>
  <c r="H1886" i="1"/>
  <c r="G1886" i="1"/>
  <c r="F1886" i="1"/>
  <c r="E1886" i="1"/>
  <c r="I1885" i="1"/>
  <c r="H1885" i="1"/>
  <c r="G1885" i="1"/>
  <c r="F1885" i="1"/>
  <c r="E1885" i="1"/>
  <c r="I1883" i="1"/>
  <c r="H1883" i="1"/>
  <c r="G1883" i="1"/>
  <c r="F1883" i="1"/>
  <c r="E1883" i="1"/>
  <c r="I1882" i="1"/>
  <c r="H1882" i="1"/>
  <c r="G1882" i="1"/>
  <c r="F1882" i="1"/>
  <c r="E1882" i="1"/>
  <c r="I1881" i="1"/>
  <c r="H1881" i="1"/>
  <c r="G1881" i="1"/>
  <c r="F1881" i="1"/>
  <c r="E1881" i="1"/>
  <c r="I1879" i="1"/>
  <c r="H1879" i="1"/>
  <c r="G1879" i="1"/>
  <c r="F1879" i="1"/>
  <c r="E1879" i="1"/>
  <c r="D1879" i="1"/>
  <c r="I1878" i="1"/>
  <c r="H1878" i="1"/>
  <c r="G1878" i="1"/>
  <c r="F1878" i="1"/>
  <c r="E1878" i="1"/>
  <c r="D1878" i="1"/>
  <c r="I1877" i="1"/>
  <c r="H1877" i="1"/>
  <c r="G1877" i="1"/>
  <c r="F1877" i="1"/>
  <c r="E1877" i="1"/>
  <c r="D1877" i="1"/>
  <c r="I1875" i="1"/>
  <c r="H1875" i="1"/>
  <c r="G1875" i="1"/>
  <c r="F1875" i="1"/>
  <c r="E1875" i="1"/>
  <c r="I1874" i="1"/>
  <c r="H1874" i="1"/>
  <c r="G1874" i="1"/>
  <c r="F1874" i="1"/>
  <c r="E1874" i="1"/>
  <c r="I1873" i="1"/>
  <c r="H1873" i="1"/>
  <c r="G1873" i="1"/>
  <c r="F1873" i="1"/>
  <c r="E1873" i="1"/>
  <c r="D1873" i="1"/>
  <c r="I1872" i="1"/>
  <c r="H1872" i="1"/>
  <c r="G1872" i="1"/>
  <c r="F1872" i="1"/>
  <c r="E1872" i="1"/>
  <c r="D1872" i="1"/>
  <c r="I1871" i="1"/>
  <c r="H1871" i="1"/>
  <c r="G1871" i="1"/>
  <c r="F1871" i="1"/>
  <c r="E1871" i="1"/>
  <c r="D1871" i="1"/>
  <c r="I1869" i="1"/>
  <c r="H1869" i="1"/>
  <c r="G1869" i="1"/>
  <c r="F1869" i="1"/>
  <c r="E1869" i="1"/>
  <c r="I1868" i="1"/>
  <c r="H1868" i="1"/>
  <c r="G1868" i="1"/>
  <c r="F1868" i="1"/>
  <c r="E1868" i="1"/>
  <c r="D1868" i="1"/>
  <c r="C1868" i="1"/>
  <c r="I1838" i="1"/>
  <c r="H1838" i="1"/>
  <c r="G1838" i="1"/>
  <c r="F1838" i="1"/>
  <c r="E1838" i="1"/>
  <c r="D1838" i="1"/>
  <c r="I1837" i="1"/>
  <c r="H1837" i="1"/>
  <c r="G1837" i="1"/>
  <c r="F1837" i="1"/>
  <c r="E1837" i="1"/>
  <c r="D1837" i="1"/>
  <c r="I1836" i="1"/>
  <c r="H1836" i="1"/>
  <c r="G1836" i="1"/>
  <c r="F1836" i="1"/>
  <c r="E1836" i="1"/>
  <c r="D1836" i="1"/>
  <c r="I1835" i="1"/>
  <c r="H1835" i="1"/>
  <c r="G1835" i="1"/>
  <c r="F1835" i="1"/>
  <c r="E1835" i="1"/>
  <c r="D1835" i="1"/>
  <c r="I1834" i="1"/>
  <c r="H1834" i="1"/>
  <c r="G1834" i="1"/>
  <c r="F1834" i="1"/>
  <c r="E1834" i="1"/>
  <c r="D1834" i="1"/>
  <c r="I1833" i="1"/>
  <c r="H1833" i="1"/>
  <c r="G1833" i="1"/>
  <c r="F1833" i="1"/>
  <c r="E1833" i="1"/>
  <c r="D1833" i="1"/>
  <c r="I1832" i="1"/>
  <c r="H1832" i="1"/>
  <c r="G1832" i="1"/>
  <c r="F1832" i="1"/>
  <c r="E1832" i="1"/>
  <c r="D1832" i="1"/>
  <c r="I1831" i="1"/>
  <c r="H1831" i="1"/>
  <c r="G1831" i="1"/>
  <c r="F1831" i="1"/>
  <c r="E1831" i="1"/>
  <c r="D1831" i="1"/>
  <c r="I1830" i="1"/>
  <c r="H1830" i="1"/>
  <c r="G1830" i="1"/>
  <c r="F1830" i="1"/>
  <c r="E1830" i="1"/>
  <c r="D1830" i="1"/>
  <c r="I1829" i="1"/>
  <c r="H1829" i="1"/>
  <c r="G1829" i="1"/>
  <c r="F1829" i="1"/>
  <c r="E1829" i="1"/>
  <c r="I1828" i="1"/>
  <c r="H1828" i="1"/>
  <c r="G1828" i="1"/>
  <c r="F1828" i="1"/>
  <c r="E1828" i="1"/>
  <c r="I1827" i="1"/>
  <c r="H1827" i="1"/>
  <c r="G1827" i="1"/>
  <c r="F1827" i="1"/>
  <c r="E1827" i="1"/>
  <c r="I1826" i="1"/>
  <c r="H1826" i="1"/>
  <c r="G1826" i="1"/>
  <c r="F1826" i="1"/>
  <c r="E1826" i="1"/>
  <c r="I1824" i="1"/>
  <c r="H1824" i="1"/>
  <c r="G1824" i="1"/>
  <c r="F1824" i="1"/>
  <c r="E1824" i="1"/>
  <c r="I1823" i="1"/>
  <c r="H1823" i="1"/>
  <c r="G1823" i="1"/>
  <c r="F1823" i="1"/>
  <c r="E1823" i="1"/>
  <c r="I1822" i="1"/>
  <c r="H1822" i="1"/>
  <c r="G1822" i="1"/>
  <c r="F1822" i="1"/>
  <c r="E1822" i="1"/>
  <c r="D1822" i="1"/>
  <c r="I1821" i="1"/>
  <c r="H1821" i="1"/>
  <c r="G1821" i="1"/>
  <c r="F1821" i="1"/>
  <c r="E1821" i="1"/>
  <c r="D1821" i="1"/>
  <c r="I1820" i="1"/>
  <c r="H1820" i="1"/>
  <c r="G1820" i="1"/>
  <c r="F1820" i="1"/>
  <c r="E1820" i="1"/>
  <c r="D1820" i="1"/>
  <c r="I1818" i="1"/>
  <c r="H1818" i="1"/>
  <c r="G1818" i="1"/>
  <c r="F1818" i="1"/>
  <c r="E1818" i="1"/>
  <c r="I1817" i="1"/>
  <c r="H1817" i="1"/>
  <c r="G1817" i="1"/>
  <c r="F1817" i="1"/>
  <c r="E1817" i="1"/>
  <c r="D1817" i="1"/>
  <c r="C1817" i="1"/>
  <c r="I1769" i="1"/>
  <c r="H1769" i="1"/>
  <c r="G1769" i="1"/>
  <c r="F1769" i="1"/>
  <c r="E1769" i="1"/>
  <c r="I1768" i="1"/>
  <c r="H1768" i="1"/>
  <c r="G1768" i="1"/>
  <c r="F1768" i="1"/>
  <c r="E1768" i="1"/>
  <c r="D1768" i="1"/>
  <c r="I1767" i="1"/>
  <c r="H1767" i="1"/>
  <c r="G1767" i="1"/>
  <c r="F1767" i="1"/>
  <c r="E1767" i="1"/>
  <c r="D1767" i="1"/>
  <c r="I1765" i="1"/>
  <c r="H1765" i="1"/>
  <c r="G1765" i="1"/>
  <c r="F1765" i="1"/>
  <c r="E1765" i="1"/>
  <c r="I1764" i="1"/>
  <c r="H1764" i="1"/>
  <c r="G1764" i="1"/>
  <c r="F1764" i="1"/>
  <c r="E1764" i="1"/>
  <c r="I1761" i="1"/>
  <c r="H1761" i="1"/>
  <c r="G1761" i="1"/>
  <c r="F1761" i="1"/>
  <c r="E1761" i="1"/>
  <c r="D1761" i="1"/>
  <c r="I1760" i="1"/>
  <c r="H1760" i="1"/>
  <c r="G1760" i="1"/>
  <c r="F1760" i="1"/>
  <c r="E1760" i="1"/>
  <c r="D1760" i="1"/>
  <c r="I1759" i="1"/>
  <c r="H1759" i="1"/>
  <c r="G1759" i="1"/>
  <c r="F1759" i="1"/>
  <c r="E1759" i="1"/>
  <c r="D1759" i="1"/>
  <c r="I1758" i="1"/>
  <c r="H1758" i="1"/>
  <c r="G1758" i="1"/>
  <c r="F1758" i="1"/>
  <c r="E1758" i="1"/>
  <c r="D1758" i="1"/>
  <c r="I1757" i="1"/>
  <c r="H1757" i="1"/>
  <c r="G1757" i="1"/>
  <c r="F1757" i="1"/>
  <c r="E1757" i="1"/>
  <c r="D1757" i="1"/>
  <c r="I1756" i="1"/>
  <c r="H1756" i="1"/>
  <c r="G1756" i="1"/>
  <c r="F1756" i="1"/>
  <c r="E1756" i="1"/>
  <c r="I1755" i="1"/>
  <c r="H1755" i="1"/>
  <c r="G1755" i="1"/>
  <c r="F1755" i="1"/>
  <c r="E1755" i="1"/>
  <c r="I1754" i="1"/>
  <c r="H1754" i="1"/>
  <c r="G1754" i="1"/>
  <c r="F1754" i="1"/>
  <c r="E1754" i="1"/>
  <c r="I1753" i="1"/>
  <c r="H1753" i="1"/>
  <c r="G1753" i="1"/>
  <c r="F1753" i="1"/>
  <c r="E1753" i="1"/>
  <c r="D1753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G1749" i="1"/>
  <c r="F1749" i="1"/>
  <c r="E1749" i="1"/>
  <c r="I1748" i="1"/>
  <c r="H1748" i="1"/>
  <c r="G1748" i="1"/>
  <c r="F1748" i="1"/>
  <c r="E1748" i="1"/>
  <c r="I1747" i="1"/>
  <c r="H1747" i="1"/>
  <c r="G1747" i="1"/>
  <c r="F1747" i="1"/>
  <c r="E1747" i="1"/>
  <c r="D1747" i="1"/>
  <c r="C1747" i="1"/>
  <c r="I1715" i="1"/>
  <c r="H1715" i="1"/>
  <c r="G1715" i="1"/>
  <c r="F1715" i="1"/>
  <c r="E1715" i="1"/>
  <c r="I1714" i="1"/>
  <c r="H1714" i="1"/>
  <c r="G1714" i="1"/>
  <c r="F1714" i="1"/>
  <c r="E1714" i="1"/>
  <c r="D1714" i="1"/>
  <c r="I1713" i="1"/>
  <c r="H1713" i="1"/>
  <c r="G1713" i="1"/>
  <c r="F1713" i="1"/>
  <c r="E1713" i="1"/>
  <c r="D1713" i="1"/>
  <c r="I1712" i="1"/>
  <c r="H1712" i="1"/>
  <c r="G1712" i="1"/>
  <c r="F1712" i="1"/>
  <c r="E1712" i="1"/>
  <c r="D1712" i="1"/>
  <c r="I1711" i="1"/>
  <c r="H1711" i="1"/>
  <c r="G1711" i="1"/>
  <c r="F1711" i="1"/>
  <c r="E1711" i="1"/>
  <c r="D1711" i="1"/>
  <c r="D1709" i="1"/>
  <c r="D1708" i="1"/>
  <c r="D1707" i="1"/>
  <c r="I1706" i="1"/>
  <c r="H1706" i="1"/>
  <c r="G1706" i="1"/>
  <c r="F1706" i="1"/>
  <c r="E1706" i="1"/>
  <c r="I1704" i="1"/>
  <c r="H1704" i="1"/>
  <c r="G1704" i="1"/>
  <c r="F1704" i="1"/>
  <c r="E1704" i="1"/>
  <c r="I1703" i="1"/>
  <c r="H1703" i="1"/>
  <c r="G1703" i="1"/>
  <c r="F1703" i="1"/>
  <c r="E1703" i="1"/>
  <c r="I1701" i="1"/>
  <c r="H1701" i="1"/>
  <c r="G1701" i="1"/>
  <c r="F1701" i="1"/>
  <c r="E1701" i="1"/>
  <c r="D1701" i="1"/>
  <c r="I1699" i="1"/>
  <c r="H1699" i="1"/>
  <c r="G1699" i="1"/>
  <c r="F1699" i="1"/>
  <c r="E1699" i="1"/>
  <c r="D1699" i="1"/>
  <c r="I1698" i="1"/>
  <c r="H1698" i="1"/>
  <c r="G1698" i="1"/>
  <c r="F1698" i="1"/>
  <c r="E1698" i="1"/>
  <c r="I1697" i="1"/>
  <c r="H1697" i="1"/>
  <c r="G1697" i="1"/>
  <c r="F1697" i="1"/>
  <c r="E1697" i="1"/>
  <c r="D1697" i="1"/>
  <c r="I1696" i="1"/>
  <c r="H1696" i="1"/>
  <c r="G1696" i="1"/>
  <c r="F1696" i="1"/>
  <c r="E1696" i="1"/>
  <c r="I1695" i="1"/>
  <c r="H1695" i="1"/>
  <c r="G1695" i="1"/>
  <c r="F1695" i="1"/>
  <c r="E1695" i="1"/>
  <c r="D1695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89" i="1"/>
  <c r="H1689" i="1"/>
  <c r="G1689" i="1"/>
  <c r="F1689" i="1"/>
  <c r="E1689" i="1"/>
  <c r="D1689" i="1"/>
  <c r="I1688" i="1"/>
  <c r="H1688" i="1"/>
  <c r="G1688" i="1"/>
  <c r="F1688" i="1"/>
  <c r="E1688" i="1"/>
  <c r="D1688" i="1"/>
  <c r="I1687" i="1"/>
  <c r="H1687" i="1"/>
  <c r="G1687" i="1"/>
  <c r="F1687" i="1"/>
  <c r="E1687" i="1"/>
  <c r="D1687" i="1"/>
  <c r="I1686" i="1"/>
  <c r="H1686" i="1"/>
  <c r="G1686" i="1"/>
  <c r="F1686" i="1"/>
  <c r="E1686" i="1"/>
  <c r="D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G1683" i="1"/>
  <c r="F1683" i="1"/>
  <c r="E1683" i="1"/>
  <c r="I1682" i="1"/>
  <c r="H1682" i="1"/>
  <c r="G1682" i="1"/>
  <c r="F1682" i="1"/>
  <c r="E1682" i="1"/>
  <c r="I1681" i="1"/>
  <c r="H1681" i="1"/>
  <c r="G1681" i="1"/>
  <c r="F1681" i="1"/>
  <c r="E1681" i="1"/>
  <c r="D1681" i="1"/>
  <c r="C1681" i="1"/>
  <c r="I1660" i="1"/>
  <c r="H1660" i="1"/>
  <c r="G1660" i="1"/>
  <c r="F1660" i="1"/>
  <c r="E1660" i="1"/>
  <c r="I1659" i="1"/>
  <c r="H1659" i="1"/>
  <c r="G1659" i="1"/>
  <c r="F1659" i="1"/>
  <c r="E1659" i="1"/>
  <c r="D1659" i="1"/>
  <c r="I1658" i="1"/>
  <c r="H1658" i="1"/>
  <c r="G1658" i="1"/>
  <c r="F1658" i="1"/>
  <c r="E1658" i="1"/>
  <c r="D1658" i="1"/>
  <c r="I1657" i="1"/>
  <c r="H1657" i="1"/>
  <c r="G1657" i="1"/>
  <c r="F1657" i="1"/>
  <c r="E1657" i="1"/>
  <c r="D1657" i="1"/>
  <c r="I1656" i="1"/>
  <c r="H1656" i="1"/>
  <c r="G1656" i="1"/>
  <c r="F1656" i="1"/>
  <c r="E1656" i="1"/>
  <c r="D1656" i="1"/>
  <c r="D1654" i="1"/>
  <c r="D1653" i="1"/>
  <c r="D1652" i="1"/>
  <c r="I1651" i="1"/>
  <c r="H1651" i="1"/>
  <c r="G1651" i="1"/>
  <c r="F1651" i="1"/>
  <c r="E1651" i="1"/>
  <c r="I1649" i="1"/>
  <c r="H1649" i="1"/>
  <c r="G1649" i="1"/>
  <c r="F1649" i="1"/>
  <c r="E1649" i="1"/>
  <c r="I1648" i="1"/>
  <c r="H1648" i="1"/>
  <c r="G1648" i="1"/>
  <c r="F1648" i="1"/>
  <c r="E1648" i="1"/>
  <c r="I1646" i="1"/>
  <c r="H1646" i="1"/>
  <c r="G1646" i="1"/>
  <c r="F1646" i="1"/>
  <c r="E1646" i="1"/>
  <c r="D1646" i="1"/>
  <c r="I1644" i="1"/>
  <c r="H1644" i="1"/>
  <c r="G1644" i="1"/>
  <c r="F1644" i="1"/>
  <c r="E1644" i="1"/>
  <c r="D1644" i="1"/>
  <c r="I1643" i="1"/>
  <c r="H1643" i="1"/>
  <c r="G1643" i="1"/>
  <c r="F1643" i="1"/>
  <c r="E1643" i="1"/>
  <c r="I1642" i="1"/>
  <c r="H1642" i="1"/>
  <c r="G1642" i="1"/>
  <c r="F1642" i="1"/>
  <c r="E1642" i="1"/>
  <c r="D1642" i="1"/>
  <c r="I1641" i="1"/>
  <c r="H1641" i="1"/>
  <c r="G1641" i="1"/>
  <c r="F1641" i="1"/>
  <c r="E1641" i="1"/>
  <c r="I1640" i="1"/>
  <c r="H1640" i="1"/>
  <c r="G1640" i="1"/>
  <c r="F1640" i="1"/>
  <c r="E1640" i="1"/>
  <c r="D1640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G1635" i="1"/>
  <c r="F1635" i="1"/>
  <c r="E1635" i="1"/>
  <c r="I1633" i="1"/>
  <c r="H1633" i="1"/>
  <c r="G1633" i="1"/>
  <c r="F1633" i="1"/>
  <c r="E1633" i="1"/>
  <c r="D1633" i="1"/>
  <c r="I1632" i="1"/>
  <c r="H1632" i="1"/>
  <c r="G1632" i="1"/>
  <c r="F1632" i="1"/>
  <c r="E1632" i="1"/>
  <c r="D1632" i="1"/>
  <c r="I1631" i="1"/>
  <c r="H1631" i="1"/>
  <c r="G1631" i="1"/>
  <c r="F1631" i="1"/>
  <c r="E1631" i="1"/>
  <c r="D1631" i="1"/>
  <c r="I1630" i="1"/>
  <c r="H1630" i="1"/>
  <c r="G1630" i="1"/>
  <c r="F1630" i="1"/>
  <c r="E1630" i="1"/>
  <c r="D1630" i="1"/>
  <c r="I1629" i="1"/>
  <c r="H1629" i="1"/>
  <c r="G1629" i="1"/>
  <c r="F1629" i="1"/>
  <c r="E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D1625" i="1"/>
  <c r="C1625" i="1"/>
  <c r="I1602" i="1"/>
  <c r="H1602" i="1"/>
  <c r="G1602" i="1"/>
  <c r="F1602" i="1"/>
  <c r="E1602" i="1"/>
  <c r="I1601" i="1"/>
  <c r="H1601" i="1"/>
  <c r="G1601" i="1"/>
  <c r="F1601" i="1"/>
  <c r="E1601" i="1"/>
  <c r="D1601" i="1"/>
  <c r="I1600" i="1"/>
  <c r="H1600" i="1"/>
  <c r="G1600" i="1"/>
  <c r="F1600" i="1"/>
  <c r="E1600" i="1"/>
  <c r="D1600" i="1"/>
  <c r="I1599" i="1"/>
  <c r="H1599" i="1"/>
  <c r="G1599" i="1"/>
  <c r="F1599" i="1"/>
  <c r="E1599" i="1"/>
  <c r="D1599" i="1"/>
  <c r="I1598" i="1"/>
  <c r="H1598" i="1"/>
  <c r="G1598" i="1"/>
  <c r="F1598" i="1"/>
  <c r="E1598" i="1"/>
  <c r="D1598" i="1"/>
  <c r="D1596" i="1"/>
  <c r="D1595" i="1"/>
  <c r="D1594" i="1"/>
  <c r="I1593" i="1"/>
  <c r="H1593" i="1"/>
  <c r="G1593" i="1"/>
  <c r="F1593" i="1"/>
  <c r="E1593" i="1"/>
  <c r="I1591" i="1"/>
  <c r="H1591" i="1"/>
  <c r="G1591" i="1"/>
  <c r="F1591" i="1"/>
  <c r="E1591" i="1"/>
  <c r="I1590" i="1"/>
  <c r="H1590" i="1"/>
  <c r="G1590" i="1"/>
  <c r="F1590" i="1"/>
  <c r="E1590" i="1"/>
  <c r="I1588" i="1"/>
  <c r="H1588" i="1"/>
  <c r="G1588" i="1"/>
  <c r="F1588" i="1"/>
  <c r="E1588" i="1"/>
  <c r="D1588" i="1"/>
  <c r="I1587" i="1"/>
  <c r="H1587" i="1"/>
  <c r="G1587" i="1"/>
  <c r="F1587" i="1"/>
  <c r="E1587" i="1"/>
  <c r="I1586" i="1"/>
  <c r="H1586" i="1"/>
  <c r="G1586" i="1"/>
  <c r="F1586" i="1"/>
  <c r="E1586" i="1"/>
  <c r="D1586" i="1"/>
  <c r="I1585" i="1"/>
  <c r="H1585" i="1"/>
  <c r="G1585" i="1"/>
  <c r="F1585" i="1"/>
  <c r="E1585" i="1"/>
  <c r="I1584" i="1"/>
  <c r="H1584" i="1"/>
  <c r="G1584" i="1"/>
  <c r="F1584" i="1"/>
  <c r="E1584" i="1"/>
  <c r="D1584" i="1"/>
  <c r="I1582" i="1"/>
  <c r="H1582" i="1"/>
  <c r="G1582" i="1"/>
  <c r="F1582" i="1"/>
  <c r="E1582" i="1"/>
  <c r="I1581" i="1"/>
  <c r="H1581" i="1"/>
  <c r="G1581" i="1"/>
  <c r="F1581" i="1"/>
  <c r="E1581" i="1"/>
  <c r="I1580" i="1"/>
  <c r="H1580" i="1"/>
  <c r="G1580" i="1"/>
  <c r="F1580" i="1"/>
  <c r="E1580" i="1"/>
  <c r="I1578" i="1"/>
  <c r="H1578" i="1"/>
  <c r="G1578" i="1"/>
  <c r="F1578" i="1"/>
  <c r="E1578" i="1"/>
  <c r="D1578" i="1"/>
  <c r="I1577" i="1"/>
  <c r="H1577" i="1"/>
  <c r="G1577" i="1"/>
  <c r="F1577" i="1"/>
  <c r="E1577" i="1"/>
  <c r="D1577" i="1"/>
  <c r="I1576" i="1"/>
  <c r="H1576" i="1"/>
  <c r="G1576" i="1"/>
  <c r="F1576" i="1"/>
  <c r="E1576" i="1"/>
  <c r="D1576" i="1"/>
  <c r="I1575" i="1"/>
  <c r="H1575" i="1"/>
  <c r="G1575" i="1"/>
  <c r="F1575" i="1"/>
  <c r="E1575" i="1"/>
  <c r="D1575" i="1"/>
  <c r="I1574" i="1"/>
  <c r="H1574" i="1"/>
  <c r="G1574" i="1"/>
  <c r="F1574" i="1"/>
  <c r="E1574" i="1"/>
  <c r="D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G1569" i="1"/>
  <c r="F1569" i="1"/>
  <c r="E1569" i="1"/>
  <c r="D1569" i="1"/>
  <c r="C1569" i="1"/>
  <c r="I1549" i="1"/>
  <c r="H1549" i="1"/>
  <c r="G1549" i="1"/>
  <c r="F1549" i="1"/>
  <c r="E1549" i="1"/>
  <c r="D1549" i="1"/>
  <c r="D1547" i="1"/>
  <c r="I1546" i="1"/>
  <c r="H1546" i="1"/>
  <c r="G1546" i="1"/>
  <c r="F1546" i="1"/>
  <c r="E1546" i="1"/>
  <c r="I1544" i="1"/>
  <c r="H1544" i="1"/>
  <c r="G1544" i="1"/>
  <c r="F1544" i="1"/>
  <c r="E1544" i="1"/>
  <c r="D1544" i="1"/>
  <c r="I1543" i="1"/>
  <c r="H1543" i="1"/>
  <c r="G1543" i="1"/>
  <c r="F1543" i="1"/>
  <c r="E1543" i="1"/>
  <c r="I1542" i="1"/>
  <c r="H1542" i="1"/>
  <c r="G1542" i="1"/>
  <c r="F1542" i="1"/>
  <c r="E1542" i="1"/>
  <c r="D1542" i="1"/>
  <c r="I1541" i="1"/>
  <c r="H1541" i="1"/>
  <c r="G1541" i="1"/>
  <c r="F1541" i="1"/>
  <c r="E1541" i="1"/>
  <c r="I1540" i="1"/>
  <c r="H1540" i="1"/>
  <c r="G1540" i="1"/>
  <c r="F1540" i="1"/>
  <c r="E1540" i="1"/>
  <c r="D1540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4" i="1"/>
  <c r="H1534" i="1"/>
  <c r="G1534" i="1"/>
  <c r="F1534" i="1"/>
  <c r="E1534" i="1"/>
  <c r="I1533" i="1"/>
  <c r="H1533" i="1"/>
  <c r="G1533" i="1"/>
  <c r="F1533" i="1"/>
  <c r="E1533" i="1"/>
  <c r="I1532" i="1"/>
  <c r="H1532" i="1"/>
  <c r="G1532" i="1"/>
  <c r="F1532" i="1"/>
  <c r="E1532" i="1"/>
  <c r="I1530" i="1"/>
  <c r="H1530" i="1"/>
  <c r="G1530" i="1"/>
  <c r="F1530" i="1"/>
  <c r="E1530" i="1"/>
  <c r="I1529" i="1"/>
  <c r="H1529" i="1"/>
  <c r="G1529" i="1"/>
  <c r="F1529" i="1"/>
  <c r="E1529" i="1"/>
  <c r="D1529" i="1"/>
  <c r="C1529" i="1"/>
  <c r="I1514" i="1"/>
  <c r="H1514" i="1"/>
  <c r="G1514" i="1"/>
  <c r="F1514" i="1"/>
  <c r="E1514" i="1"/>
  <c r="D1514" i="1"/>
  <c r="D1513" i="1"/>
  <c r="I1512" i="1"/>
  <c r="H1512" i="1"/>
  <c r="G1512" i="1"/>
  <c r="F1512" i="1"/>
  <c r="E1512" i="1"/>
  <c r="I1510" i="1"/>
  <c r="H1510" i="1"/>
  <c r="G1510" i="1"/>
  <c r="F1510" i="1"/>
  <c r="E1510" i="1"/>
  <c r="D1510" i="1"/>
  <c r="I1509" i="1"/>
  <c r="H1509" i="1"/>
  <c r="G1509" i="1"/>
  <c r="F1509" i="1"/>
  <c r="E1509" i="1"/>
  <c r="D1509" i="1"/>
  <c r="I1508" i="1"/>
  <c r="H1508" i="1"/>
  <c r="G1508" i="1"/>
  <c r="F1508" i="1"/>
  <c r="E1508" i="1"/>
  <c r="I1507" i="1"/>
  <c r="H1507" i="1"/>
  <c r="G1507" i="1"/>
  <c r="F1507" i="1"/>
  <c r="E1507" i="1"/>
  <c r="D1507" i="1"/>
  <c r="I1505" i="1"/>
  <c r="H1505" i="1"/>
  <c r="G1505" i="1"/>
  <c r="F1505" i="1"/>
  <c r="E1505" i="1"/>
  <c r="D1505" i="1"/>
  <c r="I1503" i="1"/>
  <c r="H1503" i="1"/>
  <c r="G1503" i="1"/>
  <c r="F1503" i="1"/>
  <c r="E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D1500" i="1"/>
  <c r="C1500" i="1"/>
  <c r="I1473" i="1"/>
  <c r="H1473" i="1"/>
  <c r="G1473" i="1"/>
  <c r="F1473" i="1"/>
  <c r="E1473" i="1"/>
  <c r="D1473" i="1"/>
  <c r="D1472" i="1"/>
  <c r="D1471" i="1"/>
  <c r="D1470" i="1"/>
  <c r="I1469" i="1"/>
  <c r="H1469" i="1"/>
  <c r="G1469" i="1"/>
  <c r="F1469" i="1"/>
  <c r="E1469" i="1"/>
  <c r="I1467" i="1"/>
  <c r="H1467" i="1"/>
  <c r="G1467" i="1"/>
  <c r="F1467" i="1"/>
  <c r="E1467" i="1"/>
  <c r="D1467" i="1"/>
  <c r="I1466" i="1"/>
  <c r="H1466" i="1"/>
  <c r="G1466" i="1"/>
  <c r="F1466" i="1"/>
  <c r="E1466" i="1"/>
  <c r="D1466" i="1"/>
  <c r="I1465" i="1"/>
  <c r="H1465" i="1"/>
  <c r="G1465" i="1"/>
  <c r="F1465" i="1"/>
  <c r="E1465" i="1"/>
  <c r="I1464" i="1"/>
  <c r="H1464" i="1"/>
  <c r="G1464" i="1"/>
  <c r="F1464" i="1"/>
  <c r="E1464" i="1"/>
  <c r="D1464" i="1"/>
  <c r="I1462" i="1"/>
  <c r="H1462" i="1"/>
  <c r="G1462" i="1"/>
  <c r="F1462" i="1"/>
  <c r="E1462" i="1"/>
  <c r="D1462" i="1"/>
  <c r="I1461" i="1"/>
  <c r="H1461" i="1"/>
  <c r="G1461" i="1"/>
  <c r="F1461" i="1"/>
  <c r="E1461" i="1"/>
  <c r="D1461" i="1"/>
  <c r="I1460" i="1"/>
  <c r="H1460" i="1"/>
  <c r="G1460" i="1"/>
  <c r="F1460" i="1"/>
  <c r="E1460" i="1"/>
  <c r="D1460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G1455" i="1"/>
  <c r="F1455" i="1"/>
  <c r="E1455" i="1"/>
  <c r="D1455" i="1"/>
  <c r="C1455" i="1"/>
  <c r="I1431" i="1"/>
  <c r="H1431" i="1"/>
  <c r="G1431" i="1"/>
  <c r="F1431" i="1"/>
  <c r="E1431" i="1"/>
  <c r="D1431" i="1"/>
  <c r="D1430" i="1"/>
  <c r="D1429" i="1"/>
  <c r="D1428" i="1"/>
  <c r="I1427" i="1"/>
  <c r="H1427" i="1"/>
  <c r="G1427" i="1"/>
  <c r="F1427" i="1"/>
  <c r="E1427" i="1"/>
  <c r="I1425" i="1"/>
  <c r="H1425" i="1"/>
  <c r="G1425" i="1"/>
  <c r="F1425" i="1"/>
  <c r="E1425" i="1"/>
  <c r="D1425" i="1"/>
  <c r="I1424" i="1"/>
  <c r="H1424" i="1"/>
  <c r="G1424" i="1"/>
  <c r="F1424" i="1"/>
  <c r="E1424" i="1"/>
  <c r="D1424" i="1"/>
  <c r="I1423" i="1"/>
  <c r="H1423" i="1"/>
  <c r="G1423" i="1"/>
  <c r="F1423" i="1"/>
  <c r="E1423" i="1"/>
  <c r="I1422" i="1"/>
  <c r="H1422" i="1"/>
  <c r="G1422" i="1"/>
  <c r="F1422" i="1"/>
  <c r="E1422" i="1"/>
  <c r="D1422" i="1"/>
  <c r="I1420" i="1"/>
  <c r="H1420" i="1"/>
  <c r="G1420" i="1"/>
  <c r="F1420" i="1"/>
  <c r="E1420" i="1"/>
  <c r="D1420" i="1"/>
  <c r="I1419" i="1"/>
  <c r="H1419" i="1"/>
  <c r="G1419" i="1"/>
  <c r="F1419" i="1"/>
  <c r="E1419" i="1"/>
  <c r="D1419" i="1"/>
  <c r="I1418" i="1"/>
  <c r="H1418" i="1"/>
  <c r="G1418" i="1"/>
  <c r="F1418" i="1"/>
  <c r="E1418" i="1"/>
  <c r="D1418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G1413" i="1"/>
  <c r="F1413" i="1"/>
  <c r="E1413" i="1"/>
  <c r="D1413" i="1"/>
  <c r="C1413" i="1"/>
  <c r="I1383" i="1"/>
  <c r="H1383" i="1"/>
  <c r="G1383" i="1"/>
  <c r="F1383" i="1"/>
  <c r="E1383" i="1"/>
  <c r="D1383" i="1"/>
  <c r="D1382" i="1"/>
  <c r="D1381" i="1"/>
  <c r="D1380" i="1"/>
  <c r="I1379" i="1"/>
  <c r="H1379" i="1"/>
  <c r="G1379" i="1"/>
  <c r="F1379" i="1"/>
  <c r="E1379" i="1"/>
  <c r="I1377" i="1"/>
  <c r="H1377" i="1"/>
  <c r="G1377" i="1"/>
  <c r="F1377" i="1"/>
  <c r="E1377" i="1"/>
  <c r="D1377" i="1"/>
  <c r="I1376" i="1"/>
  <c r="H1376" i="1"/>
  <c r="G1376" i="1"/>
  <c r="F1376" i="1"/>
  <c r="E1376" i="1"/>
  <c r="D1376" i="1"/>
  <c r="I1375" i="1"/>
  <c r="H1375" i="1"/>
  <c r="G1375" i="1"/>
  <c r="F1375" i="1"/>
  <c r="E1375" i="1"/>
  <c r="I1374" i="1"/>
  <c r="H1374" i="1"/>
  <c r="G1374" i="1"/>
  <c r="F1374" i="1"/>
  <c r="E1374" i="1"/>
  <c r="D1374" i="1"/>
  <c r="I1372" i="1"/>
  <c r="H1372" i="1"/>
  <c r="G1372" i="1"/>
  <c r="F1372" i="1"/>
  <c r="E1372" i="1"/>
  <c r="D1372" i="1"/>
  <c r="I1371" i="1"/>
  <c r="H1371" i="1"/>
  <c r="G1371" i="1"/>
  <c r="F1371" i="1"/>
  <c r="E1371" i="1"/>
  <c r="D1371" i="1"/>
  <c r="I1370" i="1"/>
  <c r="H1370" i="1"/>
  <c r="G1370" i="1"/>
  <c r="F1370" i="1"/>
  <c r="E1370" i="1"/>
  <c r="D1370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G1365" i="1"/>
  <c r="F1365" i="1"/>
  <c r="E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D1362" i="1"/>
  <c r="C1362" i="1"/>
  <c r="I1344" i="1"/>
  <c r="H1344" i="1"/>
  <c r="G1344" i="1"/>
  <c r="F1344" i="1"/>
  <c r="E1344" i="1"/>
  <c r="D1344" i="1"/>
  <c r="I1343" i="1"/>
  <c r="H1343" i="1"/>
  <c r="G1343" i="1"/>
  <c r="F1343" i="1"/>
  <c r="E1343" i="1"/>
  <c r="D1343" i="1"/>
  <c r="I1342" i="1"/>
  <c r="H1342" i="1"/>
  <c r="G1342" i="1"/>
  <c r="F1342" i="1"/>
  <c r="E1342" i="1"/>
  <c r="D1342" i="1"/>
  <c r="D1341" i="1"/>
  <c r="D1340" i="1"/>
  <c r="D1339" i="1"/>
  <c r="D1338" i="1"/>
  <c r="D1336" i="1"/>
  <c r="I1335" i="1"/>
  <c r="H1335" i="1"/>
  <c r="G1335" i="1"/>
  <c r="F1335" i="1"/>
  <c r="E1335" i="1"/>
  <c r="I1333" i="1"/>
  <c r="H1333" i="1"/>
  <c r="G1333" i="1"/>
  <c r="F1333" i="1"/>
  <c r="E1333" i="1"/>
  <c r="D1333" i="1"/>
  <c r="I1332" i="1"/>
  <c r="H1332" i="1"/>
  <c r="G1332" i="1"/>
  <c r="F1332" i="1"/>
  <c r="E1332" i="1"/>
  <c r="D1332" i="1"/>
  <c r="I1331" i="1"/>
  <c r="H1331" i="1"/>
  <c r="G1331" i="1"/>
  <c r="F1331" i="1"/>
  <c r="E1331" i="1"/>
  <c r="D1331" i="1"/>
  <c r="I1328" i="1"/>
  <c r="H1328" i="1"/>
  <c r="G1328" i="1"/>
  <c r="F1328" i="1"/>
  <c r="E1328" i="1"/>
  <c r="D1328" i="1"/>
  <c r="I1327" i="1"/>
  <c r="H1327" i="1"/>
  <c r="G1327" i="1"/>
  <c r="F1327" i="1"/>
  <c r="E1327" i="1"/>
  <c r="D1327" i="1"/>
  <c r="I1326" i="1"/>
  <c r="H1326" i="1"/>
  <c r="G1326" i="1"/>
  <c r="F1326" i="1"/>
  <c r="E1326" i="1"/>
  <c r="D1326" i="1"/>
  <c r="I1325" i="1"/>
  <c r="H1325" i="1"/>
  <c r="G1325" i="1"/>
  <c r="F1325" i="1"/>
  <c r="E1325" i="1"/>
  <c r="I1324" i="1"/>
  <c r="H1324" i="1"/>
  <c r="G1324" i="1"/>
  <c r="F1324" i="1"/>
  <c r="E1324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D1318" i="1"/>
  <c r="I1317" i="1"/>
  <c r="H1317" i="1"/>
  <c r="G1317" i="1"/>
  <c r="F1317" i="1"/>
  <c r="E1317" i="1"/>
  <c r="I1316" i="1"/>
  <c r="H1316" i="1"/>
  <c r="G1316" i="1"/>
  <c r="F1316" i="1"/>
  <c r="E1316" i="1"/>
  <c r="D1316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G1305" i="1"/>
  <c r="F1305" i="1"/>
  <c r="E1305" i="1"/>
  <c r="D1305" i="1"/>
  <c r="C1305" i="1"/>
  <c r="I1277" i="1"/>
  <c r="H1277" i="1"/>
  <c r="G1277" i="1"/>
  <c r="F1277" i="1"/>
  <c r="E1277" i="1"/>
  <c r="D1277" i="1"/>
  <c r="I1276" i="1"/>
  <c r="H1276" i="1"/>
  <c r="G1276" i="1"/>
  <c r="F1276" i="1"/>
  <c r="E1276" i="1"/>
  <c r="D1276" i="1"/>
  <c r="I1275" i="1"/>
  <c r="H1275" i="1"/>
  <c r="G1275" i="1"/>
  <c r="F1275" i="1"/>
  <c r="E1275" i="1"/>
  <c r="D1275" i="1"/>
  <c r="I1274" i="1"/>
  <c r="H1274" i="1"/>
  <c r="G1274" i="1"/>
  <c r="F1274" i="1"/>
  <c r="E1274" i="1"/>
  <c r="D1273" i="1"/>
  <c r="D1272" i="1"/>
  <c r="D1271" i="1"/>
  <c r="I1270" i="1"/>
  <c r="H1270" i="1"/>
  <c r="G1270" i="1"/>
  <c r="F1270" i="1"/>
  <c r="E1270" i="1"/>
  <c r="I1268" i="1"/>
  <c r="H1268" i="1"/>
  <c r="G1268" i="1"/>
  <c r="F1268" i="1"/>
  <c r="E1268" i="1"/>
  <c r="D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2" i="1"/>
  <c r="H1262" i="1"/>
  <c r="G1262" i="1"/>
  <c r="F1262" i="1"/>
  <c r="E1262" i="1"/>
  <c r="D1262" i="1"/>
  <c r="I1260" i="1"/>
  <c r="H1260" i="1"/>
  <c r="G1260" i="1"/>
  <c r="F1260" i="1"/>
  <c r="E1260" i="1"/>
  <c r="I1259" i="1"/>
  <c r="H1259" i="1"/>
  <c r="G1259" i="1"/>
  <c r="F1259" i="1"/>
  <c r="E1259" i="1"/>
  <c r="I1257" i="1"/>
  <c r="H1257" i="1"/>
  <c r="G1257" i="1"/>
  <c r="F1257" i="1"/>
  <c r="E1257" i="1"/>
  <c r="I1255" i="1"/>
  <c r="H1255" i="1"/>
  <c r="G1255" i="1"/>
  <c r="F1255" i="1"/>
  <c r="E1255" i="1"/>
  <c r="I1253" i="1"/>
  <c r="H1253" i="1"/>
  <c r="G1253" i="1"/>
  <c r="F1253" i="1"/>
  <c r="E1253" i="1"/>
  <c r="D1253" i="1"/>
  <c r="I1252" i="1"/>
  <c r="H1252" i="1"/>
  <c r="G1252" i="1"/>
  <c r="F1252" i="1"/>
  <c r="E1252" i="1"/>
  <c r="D1252" i="1"/>
  <c r="I1251" i="1"/>
  <c r="H1251" i="1"/>
  <c r="G1251" i="1"/>
  <c r="F1251" i="1"/>
  <c r="E1251" i="1"/>
  <c r="D1251" i="1"/>
  <c r="I1250" i="1"/>
  <c r="H1250" i="1"/>
  <c r="G1250" i="1"/>
  <c r="F1250" i="1"/>
  <c r="E1250" i="1"/>
  <c r="D1250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G1239" i="1"/>
  <c r="F1239" i="1"/>
  <c r="E1239" i="1"/>
  <c r="D1239" i="1"/>
  <c r="C1239" i="1"/>
  <c r="I1199" i="1"/>
  <c r="H1199" i="1"/>
  <c r="G1199" i="1"/>
  <c r="F1199" i="1"/>
  <c r="E1199" i="1"/>
  <c r="D1199" i="1"/>
  <c r="I1198" i="1"/>
  <c r="H1198" i="1"/>
  <c r="G1198" i="1"/>
  <c r="F1198" i="1"/>
  <c r="E1198" i="1"/>
  <c r="D1198" i="1"/>
  <c r="I1197" i="1"/>
  <c r="H1197" i="1"/>
  <c r="G1197" i="1"/>
  <c r="F1197" i="1"/>
  <c r="E1197" i="1"/>
  <c r="D1197" i="1"/>
  <c r="I1196" i="1"/>
  <c r="H1196" i="1"/>
  <c r="G1196" i="1"/>
  <c r="F1196" i="1"/>
  <c r="E1196" i="1"/>
  <c r="D1195" i="1"/>
  <c r="D1194" i="1"/>
  <c r="D1193" i="1"/>
  <c r="I1192" i="1"/>
  <c r="H1192" i="1"/>
  <c r="G1192" i="1"/>
  <c r="F1192" i="1"/>
  <c r="E1192" i="1"/>
  <c r="I1190" i="1"/>
  <c r="H1190" i="1"/>
  <c r="G1190" i="1"/>
  <c r="F1190" i="1"/>
  <c r="E1190" i="1"/>
  <c r="D1190" i="1"/>
  <c r="I1189" i="1"/>
  <c r="H1189" i="1"/>
  <c r="G1189" i="1"/>
  <c r="F1189" i="1"/>
  <c r="E1189" i="1"/>
  <c r="I1187" i="1"/>
  <c r="H1187" i="1"/>
  <c r="G1187" i="1"/>
  <c r="F1187" i="1"/>
  <c r="E1187" i="1"/>
  <c r="D1187" i="1"/>
  <c r="I1185" i="1"/>
  <c r="H1185" i="1"/>
  <c r="G1185" i="1"/>
  <c r="F1185" i="1"/>
  <c r="E1185" i="1"/>
  <c r="I1183" i="1"/>
  <c r="H1183" i="1"/>
  <c r="G1183" i="1"/>
  <c r="F1183" i="1"/>
  <c r="E1183" i="1"/>
  <c r="I1181" i="1"/>
  <c r="H1181" i="1"/>
  <c r="G1181" i="1"/>
  <c r="F1181" i="1"/>
  <c r="E1181" i="1"/>
  <c r="I1179" i="1"/>
  <c r="H1179" i="1"/>
  <c r="G1179" i="1"/>
  <c r="F1179" i="1"/>
  <c r="E1179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2" i="1"/>
  <c r="H1172" i="1"/>
  <c r="G1172" i="1"/>
  <c r="F1172" i="1"/>
  <c r="E1172" i="1"/>
  <c r="D1172" i="1"/>
  <c r="I1171" i="1"/>
  <c r="H1171" i="1"/>
  <c r="G1171" i="1"/>
  <c r="F1171" i="1"/>
  <c r="E1171" i="1"/>
  <c r="I1170" i="1"/>
  <c r="H1170" i="1"/>
  <c r="G1170" i="1"/>
  <c r="F1170" i="1"/>
  <c r="E1170" i="1"/>
  <c r="D1170" i="1"/>
  <c r="I1169" i="1"/>
  <c r="H1169" i="1"/>
  <c r="G1169" i="1"/>
  <c r="F1169" i="1"/>
  <c r="E1169" i="1"/>
  <c r="I1167" i="1"/>
  <c r="H1167" i="1"/>
  <c r="G1167" i="1"/>
  <c r="F1167" i="1"/>
  <c r="E1167" i="1"/>
  <c r="I1166" i="1"/>
  <c r="H1166" i="1"/>
  <c r="G1166" i="1"/>
  <c r="F1166" i="1"/>
  <c r="E1166" i="1"/>
  <c r="I1165" i="1"/>
  <c r="H1165" i="1"/>
  <c r="G1165" i="1"/>
  <c r="F1165" i="1"/>
  <c r="E1165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G1161" i="1"/>
  <c r="F1161" i="1"/>
  <c r="E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D1158" i="1"/>
  <c r="C1158" i="1"/>
  <c r="I1123" i="1"/>
  <c r="H1123" i="1"/>
  <c r="G1123" i="1"/>
  <c r="F1123" i="1"/>
  <c r="E1123" i="1"/>
  <c r="D1123" i="1"/>
  <c r="I1122" i="1"/>
  <c r="H1122" i="1"/>
  <c r="G1122" i="1"/>
  <c r="F1122" i="1"/>
  <c r="E1122" i="1"/>
  <c r="D1122" i="1"/>
  <c r="I1121" i="1"/>
  <c r="H1121" i="1"/>
  <c r="G1121" i="1"/>
  <c r="F1121" i="1"/>
  <c r="E1121" i="1"/>
  <c r="D1121" i="1"/>
  <c r="I1120" i="1"/>
  <c r="H1120" i="1"/>
  <c r="G1120" i="1"/>
  <c r="F1120" i="1"/>
  <c r="E1120" i="1"/>
  <c r="D1119" i="1"/>
  <c r="D1118" i="1"/>
  <c r="D1117" i="1"/>
  <c r="I1116" i="1"/>
  <c r="H1116" i="1"/>
  <c r="G1116" i="1"/>
  <c r="F1116" i="1"/>
  <c r="E1116" i="1"/>
  <c r="I1114" i="1"/>
  <c r="H1114" i="1"/>
  <c r="G1114" i="1"/>
  <c r="F1114" i="1"/>
  <c r="E1114" i="1"/>
  <c r="D1114" i="1"/>
  <c r="I1113" i="1"/>
  <c r="H1113" i="1"/>
  <c r="G1113" i="1"/>
  <c r="F1113" i="1"/>
  <c r="E1113" i="1"/>
  <c r="I1112" i="1"/>
  <c r="H1112" i="1"/>
  <c r="G1112" i="1"/>
  <c r="F1112" i="1"/>
  <c r="E1112" i="1"/>
  <c r="I1111" i="1"/>
  <c r="H1111" i="1"/>
  <c r="G1111" i="1"/>
  <c r="F1111" i="1"/>
  <c r="E1111" i="1"/>
  <c r="D1111" i="1"/>
  <c r="I1110" i="1"/>
  <c r="H1110" i="1"/>
  <c r="G1110" i="1"/>
  <c r="F1110" i="1"/>
  <c r="E1110" i="1"/>
  <c r="I1108" i="1"/>
  <c r="H1108" i="1"/>
  <c r="G1108" i="1"/>
  <c r="F1108" i="1"/>
  <c r="E1108" i="1"/>
  <c r="D1108" i="1"/>
  <c r="I1106" i="1"/>
  <c r="H1106" i="1"/>
  <c r="G1106" i="1"/>
  <c r="F1106" i="1"/>
  <c r="E1106" i="1"/>
  <c r="I1104" i="1"/>
  <c r="H1104" i="1"/>
  <c r="G1104" i="1"/>
  <c r="F1104" i="1"/>
  <c r="E1104" i="1"/>
  <c r="I1102" i="1"/>
  <c r="H1102" i="1"/>
  <c r="G1102" i="1"/>
  <c r="F1102" i="1"/>
  <c r="E1102" i="1"/>
  <c r="D1102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6" i="1"/>
  <c r="H1096" i="1"/>
  <c r="G1096" i="1"/>
  <c r="F1096" i="1"/>
  <c r="E1096" i="1"/>
  <c r="I1095" i="1"/>
  <c r="H1095" i="1"/>
  <c r="G1095" i="1"/>
  <c r="F1095" i="1"/>
  <c r="E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D1091" i="1"/>
  <c r="C1091" i="1"/>
  <c r="I1064" i="1"/>
  <c r="H1064" i="1"/>
  <c r="G1064" i="1"/>
  <c r="F1064" i="1"/>
  <c r="E1064" i="1"/>
  <c r="D1064" i="1"/>
  <c r="I1063" i="1"/>
  <c r="H1063" i="1"/>
  <c r="G1063" i="1"/>
  <c r="F1063" i="1"/>
  <c r="E1063" i="1"/>
  <c r="D1063" i="1"/>
  <c r="I1062" i="1"/>
  <c r="H1062" i="1"/>
  <c r="G1062" i="1"/>
  <c r="F1062" i="1"/>
  <c r="E1062" i="1"/>
  <c r="D1062" i="1"/>
  <c r="I1061" i="1"/>
  <c r="H1061" i="1"/>
  <c r="G1061" i="1"/>
  <c r="F1061" i="1"/>
  <c r="E1061" i="1"/>
  <c r="D1060" i="1"/>
  <c r="D1059" i="1"/>
  <c r="D1058" i="1"/>
  <c r="I1057" i="1"/>
  <c r="H1057" i="1"/>
  <c r="G1057" i="1"/>
  <c r="F1057" i="1"/>
  <c r="E1057" i="1"/>
  <c r="I1055" i="1"/>
  <c r="H1055" i="1"/>
  <c r="G1055" i="1"/>
  <c r="F1055" i="1"/>
  <c r="E1055" i="1"/>
  <c r="D1055" i="1"/>
  <c r="I1054" i="1"/>
  <c r="H1054" i="1"/>
  <c r="G1054" i="1"/>
  <c r="F1054" i="1"/>
  <c r="E1054" i="1"/>
  <c r="I1053" i="1"/>
  <c r="H1053" i="1"/>
  <c r="G1053" i="1"/>
  <c r="F1053" i="1"/>
  <c r="E1053" i="1"/>
  <c r="I1052" i="1"/>
  <c r="H1052" i="1"/>
  <c r="G1052" i="1"/>
  <c r="F1052" i="1"/>
  <c r="E1052" i="1"/>
  <c r="D1052" i="1"/>
  <c r="I1051" i="1"/>
  <c r="H1051" i="1"/>
  <c r="G1051" i="1"/>
  <c r="F1051" i="1"/>
  <c r="E1051" i="1"/>
  <c r="I1050" i="1"/>
  <c r="H1050" i="1"/>
  <c r="G1050" i="1"/>
  <c r="F1050" i="1"/>
  <c r="E1050" i="1"/>
  <c r="D1050" i="1"/>
  <c r="I1049" i="1"/>
  <c r="H1049" i="1"/>
  <c r="G1049" i="1"/>
  <c r="F1049" i="1"/>
  <c r="E1049" i="1"/>
  <c r="I1047" i="1"/>
  <c r="H1047" i="1"/>
  <c r="G1047" i="1"/>
  <c r="F1047" i="1"/>
  <c r="E1047" i="1"/>
  <c r="D1047" i="1"/>
  <c r="I1045" i="1"/>
  <c r="H1045" i="1"/>
  <c r="G1045" i="1"/>
  <c r="F1045" i="1"/>
  <c r="E1045" i="1"/>
  <c r="I1043" i="1"/>
  <c r="H1043" i="1"/>
  <c r="G1043" i="1"/>
  <c r="F1043" i="1"/>
  <c r="E1043" i="1"/>
  <c r="I1041" i="1"/>
  <c r="H1041" i="1"/>
  <c r="G1041" i="1"/>
  <c r="F1041" i="1"/>
  <c r="E1041" i="1"/>
  <c r="D1041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5" i="1"/>
  <c r="H1035" i="1"/>
  <c r="G1035" i="1"/>
  <c r="F1035" i="1"/>
  <c r="E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D1030" i="1"/>
  <c r="C1030" i="1"/>
  <c r="I999" i="1"/>
  <c r="H999" i="1"/>
  <c r="G999" i="1"/>
  <c r="F999" i="1"/>
  <c r="E999" i="1"/>
  <c r="D999" i="1"/>
  <c r="I998" i="1"/>
  <c r="H998" i="1"/>
  <c r="G998" i="1"/>
  <c r="F998" i="1"/>
  <c r="E998" i="1"/>
  <c r="D998" i="1"/>
  <c r="I997" i="1"/>
  <c r="H997" i="1"/>
  <c r="G997" i="1"/>
  <c r="F997" i="1"/>
  <c r="E997" i="1"/>
  <c r="D997" i="1"/>
  <c r="I996" i="1"/>
  <c r="H996" i="1"/>
  <c r="G996" i="1"/>
  <c r="F996" i="1"/>
  <c r="E996" i="1"/>
  <c r="D995" i="1"/>
  <c r="D994" i="1"/>
  <c r="D993" i="1"/>
  <c r="I992" i="1"/>
  <c r="H992" i="1"/>
  <c r="G992" i="1"/>
  <c r="F992" i="1"/>
  <c r="E992" i="1"/>
  <c r="I990" i="1"/>
  <c r="H990" i="1"/>
  <c r="G990" i="1"/>
  <c r="F990" i="1"/>
  <c r="E990" i="1"/>
  <c r="D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I986" i="1"/>
  <c r="H986" i="1"/>
  <c r="G986" i="1"/>
  <c r="F986" i="1"/>
  <c r="E986" i="1"/>
  <c r="I985" i="1"/>
  <c r="H985" i="1"/>
  <c r="G985" i="1"/>
  <c r="F985" i="1"/>
  <c r="E985" i="1"/>
  <c r="I983" i="1"/>
  <c r="H983" i="1"/>
  <c r="G983" i="1"/>
  <c r="F983" i="1"/>
  <c r="E983" i="1"/>
  <c r="D983" i="1"/>
  <c r="I981" i="1"/>
  <c r="H981" i="1"/>
  <c r="G981" i="1"/>
  <c r="F981" i="1"/>
  <c r="E981" i="1"/>
  <c r="I980" i="1"/>
  <c r="H980" i="1"/>
  <c r="G980" i="1"/>
  <c r="F980" i="1"/>
  <c r="E980" i="1"/>
  <c r="I978" i="1"/>
  <c r="H978" i="1"/>
  <c r="G978" i="1"/>
  <c r="F978" i="1"/>
  <c r="E978" i="1"/>
  <c r="I976" i="1"/>
  <c r="H976" i="1"/>
  <c r="G976" i="1"/>
  <c r="F976" i="1"/>
  <c r="E976" i="1"/>
  <c r="I974" i="1"/>
  <c r="H974" i="1"/>
  <c r="G974" i="1"/>
  <c r="F974" i="1"/>
  <c r="E974" i="1"/>
  <c r="D974" i="1"/>
  <c r="I973" i="1"/>
  <c r="H973" i="1"/>
  <c r="G973" i="1"/>
  <c r="F973" i="1"/>
  <c r="E973" i="1"/>
  <c r="D973" i="1"/>
  <c r="I972" i="1"/>
  <c r="H972" i="1"/>
  <c r="G972" i="1"/>
  <c r="F972" i="1"/>
  <c r="E972" i="1"/>
  <c r="D972" i="1"/>
  <c r="I971" i="1"/>
  <c r="H971" i="1"/>
  <c r="G971" i="1"/>
  <c r="F971" i="1"/>
  <c r="E971" i="1"/>
  <c r="D971" i="1"/>
  <c r="I969" i="1"/>
  <c r="H969" i="1"/>
  <c r="G969" i="1"/>
  <c r="F969" i="1"/>
  <c r="E969" i="1"/>
  <c r="I968" i="1"/>
  <c r="H968" i="1"/>
  <c r="G968" i="1"/>
  <c r="F968" i="1"/>
  <c r="E968" i="1"/>
  <c r="I967" i="1"/>
  <c r="H967" i="1"/>
  <c r="G967" i="1"/>
  <c r="F967" i="1"/>
  <c r="E967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D960" i="1"/>
  <c r="C960" i="1"/>
  <c r="I921" i="1"/>
  <c r="H921" i="1"/>
  <c r="G921" i="1"/>
  <c r="F921" i="1"/>
  <c r="E921" i="1"/>
  <c r="D921" i="1"/>
  <c r="I920" i="1"/>
  <c r="H920" i="1"/>
  <c r="G920" i="1"/>
  <c r="F920" i="1"/>
  <c r="E920" i="1"/>
  <c r="D920" i="1"/>
  <c r="I919" i="1"/>
  <c r="H919" i="1"/>
  <c r="G919" i="1"/>
  <c r="F919" i="1"/>
  <c r="E919" i="1"/>
  <c r="D919" i="1"/>
  <c r="I918" i="1"/>
  <c r="H918" i="1"/>
  <c r="G918" i="1"/>
  <c r="F918" i="1"/>
  <c r="E918" i="1"/>
  <c r="D917" i="1"/>
  <c r="D916" i="1"/>
  <c r="D915" i="1"/>
  <c r="I914" i="1"/>
  <c r="H914" i="1"/>
  <c r="G914" i="1"/>
  <c r="F914" i="1"/>
  <c r="E914" i="1"/>
  <c r="I912" i="1"/>
  <c r="H912" i="1"/>
  <c r="G912" i="1"/>
  <c r="F912" i="1"/>
  <c r="E912" i="1"/>
  <c r="D912" i="1"/>
  <c r="I911" i="1"/>
  <c r="H911" i="1"/>
  <c r="G911" i="1"/>
  <c r="F911" i="1"/>
  <c r="E911" i="1"/>
  <c r="I909" i="1"/>
  <c r="H909" i="1"/>
  <c r="G909" i="1"/>
  <c r="F909" i="1"/>
  <c r="E909" i="1"/>
  <c r="D909" i="1"/>
  <c r="I907" i="1"/>
  <c r="H907" i="1"/>
  <c r="G907" i="1"/>
  <c r="F907" i="1"/>
  <c r="E907" i="1"/>
  <c r="I906" i="1"/>
  <c r="H906" i="1"/>
  <c r="G906" i="1"/>
  <c r="F906" i="1"/>
  <c r="E906" i="1"/>
  <c r="I904" i="1"/>
  <c r="H904" i="1"/>
  <c r="G904" i="1"/>
  <c r="F904" i="1"/>
  <c r="E904" i="1"/>
  <c r="I902" i="1"/>
  <c r="H902" i="1"/>
  <c r="G902" i="1"/>
  <c r="F902" i="1"/>
  <c r="E902" i="1"/>
  <c r="I900" i="1"/>
  <c r="H900" i="1"/>
  <c r="G900" i="1"/>
  <c r="F900" i="1"/>
  <c r="E900" i="1"/>
  <c r="I898" i="1"/>
  <c r="H898" i="1"/>
  <c r="G898" i="1"/>
  <c r="F898" i="1"/>
  <c r="E898" i="1"/>
  <c r="I897" i="1"/>
  <c r="H897" i="1"/>
  <c r="G897" i="1"/>
  <c r="F897" i="1"/>
  <c r="E897" i="1"/>
  <c r="I896" i="1"/>
  <c r="H896" i="1"/>
  <c r="G896" i="1"/>
  <c r="F896" i="1"/>
  <c r="E896" i="1"/>
  <c r="I895" i="1"/>
  <c r="H895" i="1"/>
  <c r="G895" i="1"/>
  <c r="F895" i="1"/>
  <c r="E895" i="1"/>
  <c r="I893" i="1"/>
  <c r="H893" i="1"/>
  <c r="G893" i="1"/>
  <c r="F893" i="1"/>
  <c r="E893" i="1"/>
  <c r="D893" i="1"/>
  <c r="I892" i="1"/>
  <c r="H892" i="1"/>
  <c r="G892" i="1"/>
  <c r="F892" i="1"/>
  <c r="E892" i="1"/>
  <c r="I891" i="1"/>
  <c r="H891" i="1"/>
  <c r="G891" i="1"/>
  <c r="F891" i="1"/>
  <c r="E891" i="1"/>
  <c r="D891" i="1"/>
  <c r="I890" i="1"/>
  <c r="H890" i="1"/>
  <c r="G890" i="1"/>
  <c r="F890" i="1"/>
  <c r="E890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G879" i="1"/>
  <c r="F879" i="1"/>
  <c r="E879" i="1"/>
  <c r="D879" i="1"/>
  <c r="C879" i="1"/>
  <c r="I845" i="1"/>
  <c r="H845" i="1"/>
  <c r="G845" i="1"/>
  <c r="F845" i="1"/>
  <c r="E845" i="1"/>
  <c r="D845" i="1"/>
  <c r="I844" i="1"/>
  <c r="H844" i="1"/>
  <c r="G844" i="1"/>
  <c r="F844" i="1"/>
  <c r="E844" i="1"/>
  <c r="D844" i="1"/>
  <c r="I843" i="1"/>
  <c r="H843" i="1"/>
  <c r="G843" i="1"/>
  <c r="F843" i="1"/>
  <c r="E843" i="1"/>
  <c r="D843" i="1"/>
  <c r="I842" i="1"/>
  <c r="H842" i="1"/>
  <c r="G842" i="1"/>
  <c r="F842" i="1"/>
  <c r="E842" i="1"/>
  <c r="D841" i="1"/>
  <c r="D840" i="1"/>
  <c r="D839" i="1"/>
  <c r="I838" i="1"/>
  <c r="H838" i="1"/>
  <c r="G838" i="1"/>
  <c r="F838" i="1"/>
  <c r="E838" i="1"/>
  <c r="I836" i="1"/>
  <c r="H836" i="1"/>
  <c r="G836" i="1"/>
  <c r="F836" i="1"/>
  <c r="E836" i="1"/>
  <c r="D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D832" i="1"/>
  <c r="I831" i="1"/>
  <c r="H831" i="1"/>
  <c r="G831" i="1"/>
  <c r="F831" i="1"/>
  <c r="E831" i="1"/>
  <c r="I829" i="1"/>
  <c r="H829" i="1"/>
  <c r="G829" i="1"/>
  <c r="F829" i="1"/>
  <c r="E829" i="1"/>
  <c r="D829" i="1"/>
  <c r="I827" i="1"/>
  <c r="H827" i="1"/>
  <c r="G827" i="1"/>
  <c r="F827" i="1"/>
  <c r="E827" i="1"/>
  <c r="I825" i="1"/>
  <c r="H825" i="1"/>
  <c r="G825" i="1"/>
  <c r="F825" i="1"/>
  <c r="E825" i="1"/>
  <c r="I823" i="1"/>
  <c r="H823" i="1"/>
  <c r="G823" i="1"/>
  <c r="F823" i="1"/>
  <c r="E823" i="1"/>
  <c r="D823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E819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G813" i="1"/>
  <c r="F813" i="1"/>
  <c r="E813" i="1"/>
  <c r="I812" i="1"/>
  <c r="H812" i="1"/>
  <c r="G812" i="1"/>
  <c r="F812" i="1"/>
  <c r="E812" i="1"/>
  <c r="D812" i="1"/>
  <c r="C812" i="1"/>
  <c r="I786" i="1"/>
  <c r="H786" i="1"/>
  <c r="G786" i="1"/>
  <c r="F786" i="1"/>
  <c r="E786" i="1"/>
  <c r="D786" i="1"/>
  <c r="I785" i="1"/>
  <c r="H785" i="1"/>
  <c r="G785" i="1"/>
  <c r="F785" i="1"/>
  <c r="E785" i="1"/>
  <c r="D785" i="1"/>
  <c r="I784" i="1"/>
  <c r="H784" i="1"/>
  <c r="G784" i="1"/>
  <c r="F784" i="1"/>
  <c r="E784" i="1"/>
  <c r="D784" i="1"/>
  <c r="I783" i="1"/>
  <c r="H783" i="1"/>
  <c r="G783" i="1"/>
  <c r="F783" i="1"/>
  <c r="E783" i="1"/>
  <c r="D782" i="1"/>
  <c r="D781" i="1"/>
  <c r="D780" i="1"/>
  <c r="I779" i="1"/>
  <c r="H779" i="1"/>
  <c r="G779" i="1"/>
  <c r="F779" i="1"/>
  <c r="E779" i="1"/>
  <c r="I777" i="1"/>
  <c r="H777" i="1"/>
  <c r="G777" i="1"/>
  <c r="F777" i="1"/>
  <c r="E777" i="1"/>
  <c r="D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D773" i="1"/>
  <c r="I772" i="1"/>
  <c r="H772" i="1"/>
  <c r="G772" i="1"/>
  <c r="F772" i="1"/>
  <c r="E772" i="1"/>
  <c r="I771" i="1"/>
  <c r="H771" i="1"/>
  <c r="G771" i="1"/>
  <c r="F771" i="1"/>
  <c r="E771" i="1"/>
  <c r="D771" i="1"/>
  <c r="I770" i="1"/>
  <c r="H770" i="1"/>
  <c r="G770" i="1"/>
  <c r="F770" i="1"/>
  <c r="E770" i="1"/>
  <c r="I768" i="1"/>
  <c r="H768" i="1"/>
  <c r="G768" i="1"/>
  <c r="F768" i="1"/>
  <c r="E768" i="1"/>
  <c r="D768" i="1"/>
  <c r="I766" i="1"/>
  <c r="H766" i="1"/>
  <c r="G766" i="1"/>
  <c r="F766" i="1"/>
  <c r="E766" i="1"/>
  <c r="I764" i="1"/>
  <c r="H764" i="1"/>
  <c r="G764" i="1"/>
  <c r="F764" i="1"/>
  <c r="E764" i="1"/>
  <c r="I762" i="1"/>
  <c r="H762" i="1"/>
  <c r="G762" i="1"/>
  <c r="F762" i="1"/>
  <c r="E762" i="1"/>
  <c r="D762" i="1"/>
  <c r="I760" i="1"/>
  <c r="H760" i="1"/>
  <c r="G760" i="1"/>
  <c r="F760" i="1"/>
  <c r="E760" i="1"/>
  <c r="I759" i="1"/>
  <c r="H759" i="1"/>
  <c r="G759" i="1"/>
  <c r="F759" i="1"/>
  <c r="E759" i="1"/>
  <c r="I758" i="1"/>
  <c r="H758" i="1"/>
  <c r="G758" i="1"/>
  <c r="F758" i="1"/>
  <c r="E758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I752" i="1"/>
  <c r="H752" i="1"/>
  <c r="G752" i="1"/>
  <c r="F752" i="1"/>
  <c r="E752" i="1"/>
  <c r="I751" i="1"/>
  <c r="H751" i="1"/>
  <c r="G751" i="1"/>
  <c r="F751" i="1"/>
  <c r="E751" i="1"/>
  <c r="D751" i="1"/>
  <c r="C751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D714" i="1"/>
  <c r="I713" i="1"/>
  <c r="H713" i="1"/>
  <c r="G713" i="1"/>
  <c r="F713" i="1"/>
  <c r="E713" i="1"/>
  <c r="D713" i="1"/>
  <c r="I712" i="1"/>
  <c r="H712" i="1"/>
  <c r="G712" i="1"/>
  <c r="F712" i="1"/>
  <c r="E712" i="1"/>
  <c r="D712" i="1"/>
  <c r="D710" i="1"/>
  <c r="D709" i="1"/>
  <c r="D708" i="1"/>
  <c r="I707" i="1"/>
  <c r="H707" i="1"/>
  <c r="G707" i="1"/>
  <c r="F707" i="1"/>
  <c r="E707" i="1"/>
  <c r="I705" i="1"/>
  <c r="H705" i="1"/>
  <c r="G705" i="1"/>
  <c r="F705" i="1"/>
  <c r="E705" i="1"/>
  <c r="I704" i="1"/>
  <c r="H704" i="1"/>
  <c r="G704" i="1"/>
  <c r="F704" i="1"/>
  <c r="E704" i="1"/>
  <c r="I703" i="1"/>
  <c r="H703" i="1"/>
  <c r="G703" i="1"/>
  <c r="F703" i="1"/>
  <c r="E703" i="1"/>
  <c r="D703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I698" i="1"/>
  <c r="H698" i="1"/>
  <c r="G698" i="1"/>
  <c r="F698" i="1"/>
  <c r="E698" i="1"/>
  <c r="I696" i="1"/>
  <c r="H696" i="1"/>
  <c r="G696" i="1"/>
  <c r="F696" i="1"/>
  <c r="E696" i="1"/>
  <c r="D696" i="1"/>
  <c r="I695" i="1"/>
  <c r="H695" i="1"/>
  <c r="G695" i="1"/>
  <c r="F695" i="1"/>
  <c r="E695" i="1"/>
  <c r="D695" i="1"/>
  <c r="I694" i="1"/>
  <c r="H694" i="1"/>
  <c r="G694" i="1"/>
  <c r="F694" i="1"/>
  <c r="E694" i="1"/>
  <c r="D694" i="1"/>
  <c r="I693" i="1"/>
  <c r="H693" i="1"/>
  <c r="G693" i="1"/>
  <c r="F693" i="1"/>
  <c r="E693" i="1"/>
  <c r="D693" i="1"/>
  <c r="I692" i="1"/>
  <c r="H692" i="1"/>
  <c r="G692" i="1"/>
  <c r="F692" i="1"/>
  <c r="E692" i="1"/>
  <c r="D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D688" i="1"/>
  <c r="C688" i="1"/>
  <c r="I658" i="1"/>
  <c r="H658" i="1"/>
  <c r="G658" i="1"/>
  <c r="F658" i="1"/>
  <c r="E658" i="1"/>
  <c r="I657" i="1"/>
  <c r="H657" i="1"/>
  <c r="G657" i="1"/>
  <c r="F657" i="1"/>
  <c r="E657" i="1"/>
  <c r="D657" i="1"/>
  <c r="I656" i="1"/>
  <c r="H656" i="1"/>
  <c r="G656" i="1"/>
  <c r="F656" i="1"/>
  <c r="E656" i="1"/>
  <c r="D656" i="1"/>
  <c r="I655" i="1"/>
  <c r="H655" i="1"/>
  <c r="G655" i="1"/>
  <c r="F655" i="1"/>
  <c r="E655" i="1"/>
  <c r="D655" i="1"/>
  <c r="D653" i="1"/>
  <c r="D652" i="1"/>
  <c r="D651" i="1"/>
  <c r="I650" i="1"/>
  <c r="H650" i="1"/>
  <c r="G650" i="1"/>
  <c r="F650" i="1"/>
  <c r="E650" i="1"/>
  <c r="I648" i="1"/>
  <c r="H648" i="1"/>
  <c r="G648" i="1"/>
  <c r="F648" i="1"/>
  <c r="E648" i="1"/>
  <c r="I647" i="1"/>
  <c r="H647" i="1"/>
  <c r="G647" i="1"/>
  <c r="F647" i="1"/>
  <c r="E647" i="1"/>
  <c r="I645" i="1"/>
  <c r="H645" i="1"/>
  <c r="G645" i="1"/>
  <c r="F645" i="1"/>
  <c r="E645" i="1"/>
  <c r="I644" i="1"/>
  <c r="H644" i="1"/>
  <c r="G644" i="1"/>
  <c r="F644" i="1"/>
  <c r="E644" i="1"/>
  <c r="I643" i="1"/>
  <c r="H643" i="1"/>
  <c r="G643" i="1"/>
  <c r="F643" i="1"/>
  <c r="E643" i="1"/>
  <c r="I641" i="1"/>
  <c r="H641" i="1"/>
  <c r="G641" i="1"/>
  <c r="F641" i="1"/>
  <c r="E641" i="1"/>
  <c r="D641" i="1"/>
  <c r="I640" i="1"/>
  <c r="H640" i="1"/>
  <c r="G640" i="1"/>
  <c r="F640" i="1"/>
  <c r="E640" i="1"/>
  <c r="D640" i="1"/>
  <c r="I639" i="1"/>
  <c r="H639" i="1"/>
  <c r="G639" i="1"/>
  <c r="F639" i="1"/>
  <c r="E639" i="1"/>
  <c r="D639" i="1"/>
  <c r="I638" i="1"/>
  <c r="H638" i="1"/>
  <c r="G638" i="1"/>
  <c r="F638" i="1"/>
  <c r="E638" i="1"/>
  <c r="D638" i="1"/>
  <c r="I637" i="1"/>
  <c r="H637" i="1"/>
  <c r="G637" i="1"/>
  <c r="F637" i="1"/>
  <c r="E637" i="1"/>
  <c r="D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E633" i="1"/>
  <c r="D633" i="1"/>
  <c r="C633" i="1"/>
  <c r="I605" i="1"/>
  <c r="H605" i="1"/>
  <c r="G605" i="1"/>
  <c r="F605" i="1"/>
  <c r="E605" i="1"/>
  <c r="I604" i="1"/>
  <c r="H604" i="1"/>
  <c r="G604" i="1"/>
  <c r="F604" i="1"/>
  <c r="E604" i="1"/>
  <c r="D604" i="1"/>
  <c r="I603" i="1"/>
  <c r="H603" i="1"/>
  <c r="G603" i="1"/>
  <c r="F603" i="1"/>
  <c r="E603" i="1"/>
  <c r="D603" i="1"/>
  <c r="I602" i="1"/>
  <c r="H602" i="1"/>
  <c r="G602" i="1"/>
  <c r="F602" i="1"/>
  <c r="E602" i="1"/>
  <c r="D602" i="1"/>
  <c r="D600" i="1"/>
  <c r="D599" i="1"/>
  <c r="D598" i="1"/>
  <c r="I597" i="1"/>
  <c r="H597" i="1"/>
  <c r="G597" i="1"/>
  <c r="F597" i="1"/>
  <c r="E597" i="1"/>
  <c r="I595" i="1"/>
  <c r="H595" i="1"/>
  <c r="G595" i="1"/>
  <c r="F595" i="1"/>
  <c r="E595" i="1"/>
  <c r="I594" i="1"/>
  <c r="H594" i="1"/>
  <c r="G594" i="1"/>
  <c r="F594" i="1"/>
  <c r="E594" i="1"/>
  <c r="I592" i="1"/>
  <c r="H592" i="1"/>
  <c r="G592" i="1"/>
  <c r="F592" i="1"/>
  <c r="E592" i="1"/>
  <c r="I591" i="1"/>
  <c r="H591" i="1"/>
  <c r="G591" i="1"/>
  <c r="F591" i="1"/>
  <c r="E591" i="1"/>
  <c r="I590" i="1"/>
  <c r="H590" i="1"/>
  <c r="G590" i="1"/>
  <c r="F590" i="1"/>
  <c r="E590" i="1"/>
  <c r="I589" i="1"/>
  <c r="H589" i="1"/>
  <c r="G589" i="1"/>
  <c r="F589" i="1"/>
  <c r="E589" i="1"/>
  <c r="I587" i="1"/>
  <c r="H587" i="1"/>
  <c r="G587" i="1"/>
  <c r="F587" i="1"/>
  <c r="E587" i="1"/>
  <c r="D587" i="1"/>
  <c r="I586" i="1"/>
  <c r="H586" i="1"/>
  <c r="G586" i="1"/>
  <c r="F586" i="1"/>
  <c r="E586" i="1"/>
  <c r="D586" i="1"/>
  <c r="I585" i="1"/>
  <c r="H585" i="1"/>
  <c r="G585" i="1"/>
  <c r="F585" i="1"/>
  <c r="E585" i="1"/>
  <c r="D585" i="1"/>
  <c r="I584" i="1"/>
  <c r="H584" i="1"/>
  <c r="G584" i="1"/>
  <c r="F584" i="1"/>
  <c r="E584" i="1"/>
  <c r="D584" i="1"/>
  <c r="I583" i="1"/>
  <c r="H583" i="1"/>
  <c r="G583" i="1"/>
  <c r="F583" i="1"/>
  <c r="E583" i="1"/>
  <c r="D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F579" i="1"/>
  <c r="E579" i="1"/>
  <c r="D579" i="1"/>
  <c r="C579" i="1"/>
  <c r="I551" i="1"/>
  <c r="H551" i="1"/>
  <c r="G551" i="1"/>
  <c r="F551" i="1"/>
  <c r="E551" i="1"/>
  <c r="I550" i="1"/>
  <c r="H550" i="1"/>
  <c r="G550" i="1"/>
  <c r="F550" i="1"/>
  <c r="E550" i="1"/>
  <c r="D550" i="1"/>
  <c r="I549" i="1"/>
  <c r="H549" i="1"/>
  <c r="G549" i="1"/>
  <c r="F549" i="1"/>
  <c r="E549" i="1"/>
  <c r="D549" i="1"/>
  <c r="I548" i="1"/>
  <c r="H548" i="1"/>
  <c r="G548" i="1"/>
  <c r="F548" i="1"/>
  <c r="E548" i="1"/>
  <c r="D548" i="1"/>
  <c r="D546" i="1"/>
  <c r="D545" i="1"/>
  <c r="D544" i="1"/>
  <c r="I543" i="1"/>
  <c r="H543" i="1"/>
  <c r="G543" i="1"/>
  <c r="F543" i="1"/>
  <c r="E543" i="1"/>
  <c r="I541" i="1"/>
  <c r="H541" i="1"/>
  <c r="G541" i="1"/>
  <c r="F541" i="1"/>
  <c r="E541" i="1"/>
  <c r="I540" i="1"/>
  <c r="H540" i="1"/>
  <c r="G540" i="1"/>
  <c r="F540" i="1"/>
  <c r="E540" i="1"/>
  <c r="I538" i="1"/>
  <c r="H538" i="1"/>
  <c r="G538" i="1"/>
  <c r="F538" i="1"/>
  <c r="E538" i="1"/>
  <c r="I537" i="1"/>
  <c r="H537" i="1"/>
  <c r="G537" i="1"/>
  <c r="F537" i="1"/>
  <c r="E537" i="1"/>
  <c r="I536" i="1"/>
  <c r="H536" i="1"/>
  <c r="G536" i="1"/>
  <c r="F536" i="1"/>
  <c r="E536" i="1"/>
  <c r="I534" i="1"/>
  <c r="H534" i="1"/>
  <c r="G534" i="1"/>
  <c r="F534" i="1"/>
  <c r="E534" i="1"/>
  <c r="D534" i="1"/>
  <c r="I533" i="1"/>
  <c r="H533" i="1"/>
  <c r="G533" i="1"/>
  <c r="F533" i="1"/>
  <c r="E533" i="1"/>
  <c r="D533" i="1"/>
  <c r="I532" i="1"/>
  <c r="H532" i="1"/>
  <c r="G532" i="1"/>
  <c r="F532" i="1"/>
  <c r="E532" i="1"/>
  <c r="D532" i="1"/>
  <c r="I531" i="1"/>
  <c r="H531" i="1"/>
  <c r="G531" i="1"/>
  <c r="F531" i="1"/>
  <c r="E531" i="1"/>
  <c r="D531" i="1"/>
  <c r="I530" i="1"/>
  <c r="H530" i="1"/>
  <c r="G530" i="1"/>
  <c r="F530" i="1"/>
  <c r="E530" i="1"/>
  <c r="D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D526" i="1"/>
  <c r="C526" i="1"/>
  <c r="I502" i="1"/>
  <c r="H502" i="1"/>
  <c r="G502" i="1"/>
  <c r="F502" i="1"/>
  <c r="E502" i="1"/>
  <c r="D502" i="1"/>
  <c r="D501" i="1"/>
  <c r="D500" i="1"/>
  <c r="D499" i="1"/>
  <c r="I498" i="1"/>
  <c r="H498" i="1"/>
  <c r="G498" i="1"/>
  <c r="F498" i="1"/>
  <c r="E498" i="1"/>
  <c r="I496" i="1"/>
  <c r="H496" i="1"/>
  <c r="G496" i="1"/>
  <c r="F496" i="1"/>
  <c r="E496" i="1"/>
  <c r="D496" i="1"/>
  <c r="I494" i="1"/>
  <c r="H494" i="1"/>
  <c r="G494" i="1"/>
  <c r="F494" i="1"/>
  <c r="E494" i="1"/>
  <c r="D494" i="1"/>
  <c r="I492" i="1"/>
  <c r="H492" i="1"/>
  <c r="G492" i="1"/>
  <c r="F492" i="1"/>
  <c r="E492" i="1"/>
  <c r="I491" i="1"/>
  <c r="H491" i="1"/>
  <c r="G491" i="1"/>
  <c r="F491" i="1"/>
  <c r="E491" i="1"/>
  <c r="D491" i="1"/>
  <c r="I490" i="1"/>
  <c r="H490" i="1"/>
  <c r="G490" i="1"/>
  <c r="F490" i="1"/>
  <c r="E490" i="1"/>
  <c r="I489" i="1"/>
  <c r="H489" i="1"/>
  <c r="G489" i="1"/>
  <c r="F489" i="1"/>
  <c r="E489" i="1"/>
  <c r="D489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3" i="1"/>
  <c r="H483" i="1"/>
  <c r="G483" i="1"/>
  <c r="F483" i="1"/>
  <c r="E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D478" i="1"/>
  <c r="C478" i="1"/>
  <c r="I458" i="1"/>
  <c r="H458" i="1"/>
  <c r="G458" i="1"/>
  <c r="F458" i="1"/>
  <c r="E458" i="1"/>
  <c r="D458" i="1"/>
  <c r="D457" i="1"/>
  <c r="D456" i="1"/>
  <c r="D455" i="1"/>
  <c r="I454" i="1"/>
  <c r="H454" i="1"/>
  <c r="G454" i="1"/>
  <c r="F454" i="1"/>
  <c r="E454" i="1"/>
  <c r="I452" i="1"/>
  <c r="H452" i="1"/>
  <c r="G452" i="1"/>
  <c r="F452" i="1"/>
  <c r="E452" i="1"/>
  <c r="D452" i="1"/>
  <c r="I450" i="1"/>
  <c r="H450" i="1"/>
  <c r="G450" i="1"/>
  <c r="F450" i="1"/>
  <c r="E450" i="1"/>
  <c r="D450" i="1"/>
  <c r="I448" i="1"/>
  <c r="H448" i="1"/>
  <c r="G448" i="1"/>
  <c r="F448" i="1"/>
  <c r="E448" i="1"/>
  <c r="I447" i="1"/>
  <c r="H447" i="1"/>
  <c r="G447" i="1"/>
  <c r="F447" i="1"/>
  <c r="E447" i="1"/>
  <c r="D447" i="1"/>
  <c r="I446" i="1"/>
  <c r="H446" i="1"/>
  <c r="G446" i="1"/>
  <c r="F446" i="1"/>
  <c r="E446" i="1"/>
  <c r="I445" i="1"/>
  <c r="H445" i="1"/>
  <c r="G445" i="1"/>
  <c r="F445" i="1"/>
  <c r="E445" i="1"/>
  <c r="D445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I434" i="1"/>
  <c r="H434" i="1"/>
  <c r="G434" i="1"/>
  <c r="F434" i="1"/>
  <c r="E434" i="1"/>
  <c r="D434" i="1"/>
  <c r="C434" i="1"/>
  <c r="I418" i="1"/>
  <c r="H418" i="1"/>
  <c r="G418" i="1"/>
  <c r="F418" i="1"/>
  <c r="E418" i="1"/>
  <c r="D418" i="1"/>
  <c r="D417" i="1"/>
  <c r="D416" i="1"/>
  <c r="D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0" i="1"/>
  <c r="H410" i="1"/>
  <c r="G410" i="1"/>
  <c r="F410" i="1"/>
  <c r="E410" i="1"/>
  <c r="D410" i="1"/>
  <c r="I408" i="1"/>
  <c r="H408" i="1"/>
  <c r="G408" i="1"/>
  <c r="F408" i="1"/>
  <c r="E408" i="1"/>
  <c r="D408" i="1"/>
  <c r="I407" i="1"/>
  <c r="H407" i="1"/>
  <c r="G407" i="1"/>
  <c r="F407" i="1"/>
  <c r="E407" i="1"/>
  <c r="I406" i="1"/>
  <c r="H406" i="1"/>
  <c r="G406" i="1"/>
  <c r="F406" i="1"/>
  <c r="E406" i="1"/>
  <c r="D406" i="1"/>
  <c r="I404" i="1"/>
  <c r="H404" i="1"/>
  <c r="G404" i="1"/>
  <c r="F404" i="1"/>
  <c r="E404" i="1"/>
  <c r="I403" i="1"/>
  <c r="H403" i="1"/>
  <c r="G403" i="1"/>
  <c r="F403" i="1"/>
  <c r="E403" i="1"/>
  <c r="D403" i="1"/>
  <c r="I402" i="1"/>
  <c r="H402" i="1"/>
  <c r="G402" i="1"/>
  <c r="F402" i="1"/>
  <c r="E402" i="1"/>
  <c r="I401" i="1"/>
  <c r="H401" i="1"/>
  <c r="G401" i="1"/>
  <c r="F401" i="1"/>
  <c r="E401" i="1"/>
  <c r="D401" i="1"/>
  <c r="I399" i="1"/>
  <c r="H399" i="1"/>
  <c r="G399" i="1"/>
  <c r="F399" i="1"/>
  <c r="E399" i="1"/>
  <c r="I398" i="1"/>
  <c r="H398" i="1"/>
  <c r="G398" i="1"/>
  <c r="F398" i="1"/>
  <c r="E398" i="1"/>
  <c r="I397" i="1"/>
  <c r="H397" i="1"/>
  <c r="G397" i="1"/>
  <c r="F397" i="1"/>
  <c r="E397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D390" i="1"/>
  <c r="C390" i="1"/>
  <c r="I364" i="1"/>
  <c r="H364" i="1"/>
  <c r="G364" i="1"/>
  <c r="F364" i="1"/>
  <c r="E364" i="1"/>
  <c r="D364" i="1"/>
  <c r="D363" i="1"/>
  <c r="D362" i="1"/>
  <c r="D361" i="1"/>
  <c r="I360" i="1"/>
  <c r="H360" i="1"/>
  <c r="G360" i="1"/>
  <c r="F360" i="1"/>
  <c r="E360" i="1"/>
  <c r="I359" i="1"/>
  <c r="H359" i="1"/>
  <c r="G359" i="1"/>
  <c r="F359" i="1"/>
  <c r="E359" i="1"/>
  <c r="D359" i="1"/>
  <c r="I358" i="1"/>
  <c r="H358" i="1"/>
  <c r="G358" i="1"/>
  <c r="F358" i="1"/>
  <c r="E358" i="1"/>
  <c r="D358" i="1"/>
  <c r="I357" i="1"/>
  <c r="H357" i="1"/>
  <c r="G357" i="1"/>
  <c r="F357" i="1"/>
  <c r="E357" i="1"/>
  <c r="I356" i="1"/>
  <c r="H356" i="1"/>
  <c r="G356" i="1"/>
  <c r="F356" i="1"/>
  <c r="E356" i="1"/>
  <c r="I354" i="1"/>
  <c r="H354" i="1"/>
  <c r="G354" i="1"/>
  <c r="F354" i="1"/>
  <c r="E354" i="1"/>
  <c r="D354" i="1"/>
  <c r="I353" i="1"/>
  <c r="H353" i="1"/>
  <c r="G353" i="1"/>
  <c r="F353" i="1"/>
  <c r="E353" i="1"/>
  <c r="D353" i="1"/>
  <c r="I352" i="1"/>
  <c r="H352" i="1"/>
  <c r="G352" i="1"/>
  <c r="F352" i="1"/>
  <c r="E352" i="1"/>
  <c r="I351" i="1"/>
  <c r="H351" i="1"/>
  <c r="G351" i="1"/>
  <c r="F351" i="1"/>
  <c r="E351" i="1"/>
  <c r="D351" i="1"/>
  <c r="I350" i="1"/>
  <c r="H350" i="1"/>
  <c r="G350" i="1"/>
  <c r="F350" i="1"/>
  <c r="E350" i="1"/>
  <c r="I349" i="1"/>
  <c r="H349" i="1"/>
  <c r="G349" i="1"/>
  <c r="F349" i="1"/>
  <c r="E349" i="1"/>
  <c r="D349" i="1"/>
  <c r="I347" i="1"/>
  <c r="H347" i="1"/>
  <c r="G347" i="1"/>
  <c r="F347" i="1"/>
  <c r="E347" i="1"/>
  <c r="D347" i="1"/>
  <c r="I345" i="1"/>
  <c r="H345" i="1"/>
  <c r="G345" i="1"/>
  <c r="F345" i="1"/>
  <c r="E345" i="1"/>
  <c r="I344" i="1"/>
  <c r="H344" i="1"/>
  <c r="G344" i="1"/>
  <c r="F344" i="1"/>
  <c r="E344" i="1"/>
  <c r="I343" i="1"/>
  <c r="H343" i="1"/>
  <c r="G343" i="1"/>
  <c r="F343" i="1"/>
  <c r="E343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G339" i="1"/>
  <c r="F339" i="1"/>
  <c r="E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D336" i="1"/>
  <c r="C336" i="1"/>
  <c r="I316" i="1"/>
  <c r="H316" i="1"/>
  <c r="G316" i="1"/>
  <c r="F316" i="1"/>
  <c r="E316" i="1"/>
  <c r="D316" i="1"/>
  <c r="D315" i="1"/>
  <c r="D314" i="1"/>
  <c r="D313" i="1"/>
  <c r="I312" i="1"/>
  <c r="H312" i="1"/>
  <c r="G312" i="1"/>
  <c r="F312" i="1"/>
  <c r="E312" i="1"/>
  <c r="I311" i="1"/>
  <c r="H311" i="1"/>
  <c r="G311" i="1"/>
  <c r="F311" i="1"/>
  <c r="E311" i="1"/>
  <c r="D311" i="1"/>
  <c r="I310" i="1"/>
  <c r="H310" i="1"/>
  <c r="G310" i="1"/>
  <c r="F310" i="1"/>
  <c r="E310" i="1"/>
  <c r="D310" i="1"/>
  <c r="I309" i="1"/>
  <c r="H309" i="1"/>
  <c r="G309" i="1"/>
  <c r="F309" i="1"/>
  <c r="E309" i="1"/>
  <c r="I307" i="1"/>
  <c r="H307" i="1"/>
  <c r="G307" i="1"/>
  <c r="F307" i="1"/>
  <c r="E307" i="1"/>
  <c r="D307" i="1"/>
  <c r="I306" i="1"/>
  <c r="H306" i="1"/>
  <c r="G306" i="1"/>
  <c r="F306" i="1"/>
  <c r="E306" i="1"/>
  <c r="D306" i="1"/>
  <c r="I305" i="1"/>
  <c r="H305" i="1"/>
  <c r="G305" i="1"/>
  <c r="F305" i="1"/>
  <c r="E305" i="1"/>
  <c r="D305" i="1"/>
  <c r="I303" i="1"/>
  <c r="H303" i="1"/>
  <c r="G303" i="1"/>
  <c r="F303" i="1"/>
  <c r="E303" i="1"/>
  <c r="D303" i="1"/>
  <c r="I302" i="1"/>
  <c r="H302" i="1"/>
  <c r="G302" i="1"/>
  <c r="F302" i="1"/>
  <c r="E302" i="1"/>
  <c r="I301" i="1"/>
  <c r="H301" i="1"/>
  <c r="G301" i="1"/>
  <c r="F301" i="1"/>
  <c r="E301" i="1"/>
  <c r="D301" i="1"/>
  <c r="I299" i="1"/>
  <c r="H299" i="1"/>
  <c r="G299" i="1"/>
  <c r="F299" i="1"/>
  <c r="E299" i="1"/>
  <c r="D299" i="1"/>
  <c r="I297" i="1"/>
  <c r="H297" i="1"/>
  <c r="G297" i="1"/>
  <c r="F297" i="1"/>
  <c r="E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D292" i="1"/>
  <c r="C292" i="1"/>
  <c r="I274" i="1"/>
  <c r="H274" i="1"/>
  <c r="G274" i="1"/>
  <c r="F274" i="1"/>
  <c r="E274" i="1"/>
  <c r="D274" i="1"/>
  <c r="I273" i="1"/>
  <c r="H273" i="1"/>
  <c r="G273" i="1"/>
  <c r="F273" i="1"/>
  <c r="E273" i="1"/>
  <c r="D273" i="1"/>
  <c r="I272" i="1"/>
  <c r="H272" i="1"/>
  <c r="G272" i="1"/>
  <c r="F272" i="1"/>
  <c r="E272" i="1"/>
  <c r="D272" i="1"/>
  <c r="D271" i="1"/>
  <c r="D270" i="1"/>
  <c r="D269" i="1"/>
  <c r="I268" i="1"/>
  <c r="H268" i="1"/>
  <c r="G268" i="1"/>
  <c r="F268" i="1"/>
  <c r="E268" i="1"/>
  <c r="I266" i="1"/>
  <c r="H266" i="1"/>
  <c r="G266" i="1"/>
  <c r="F266" i="1"/>
  <c r="E266" i="1"/>
  <c r="D266" i="1"/>
  <c r="I265" i="1"/>
  <c r="H265" i="1"/>
  <c r="G265" i="1"/>
  <c r="F265" i="1"/>
  <c r="E265" i="1"/>
  <c r="D265" i="1"/>
  <c r="I264" i="1"/>
  <c r="H264" i="1"/>
  <c r="G264" i="1"/>
  <c r="F264" i="1"/>
  <c r="E264" i="1"/>
  <c r="I263" i="1"/>
  <c r="H263" i="1"/>
  <c r="G263" i="1"/>
  <c r="F263" i="1"/>
  <c r="E263" i="1"/>
  <c r="D263" i="1"/>
  <c r="I261" i="1"/>
  <c r="H261" i="1"/>
  <c r="G261" i="1"/>
  <c r="F261" i="1"/>
  <c r="E261" i="1"/>
  <c r="D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F255" i="1"/>
  <c r="E255" i="1"/>
  <c r="I254" i="1"/>
  <c r="H254" i="1"/>
  <c r="G254" i="1"/>
  <c r="F254" i="1"/>
  <c r="E254" i="1"/>
  <c r="I253" i="1"/>
  <c r="H253" i="1"/>
  <c r="G253" i="1"/>
  <c r="F253" i="1"/>
  <c r="E253" i="1"/>
  <c r="I251" i="1"/>
  <c r="H251" i="1"/>
  <c r="G251" i="1"/>
  <c r="F251" i="1"/>
  <c r="E251" i="1"/>
  <c r="D251" i="1"/>
  <c r="I249" i="1"/>
  <c r="H249" i="1"/>
  <c r="G249" i="1"/>
  <c r="F249" i="1"/>
  <c r="E249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3" i="1"/>
  <c r="H243" i="1"/>
  <c r="G243" i="1"/>
  <c r="F243" i="1"/>
  <c r="E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D238" i="1"/>
  <c r="C238" i="1"/>
  <c r="I208" i="1"/>
  <c r="H208" i="1"/>
  <c r="G208" i="1"/>
  <c r="F208" i="1"/>
  <c r="E208" i="1"/>
  <c r="D208" i="1"/>
  <c r="D207" i="1"/>
  <c r="D206" i="1"/>
  <c r="I205" i="1"/>
  <c r="H205" i="1"/>
  <c r="G205" i="1"/>
  <c r="F205" i="1"/>
  <c r="E205" i="1"/>
  <c r="D205" i="1"/>
  <c r="I204" i="1"/>
  <c r="H204" i="1"/>
  <c r="G204" i="1"/>
  <c r="F204" i="1"/>
  <c r="E204" i="1"/>
  <c r="D204" i="1"/>
  <c r="I203" i="1"/>
  <c r="H203" i="1"/>
  <c r="G203" i="1"/>
  <c r="F203" i="1"/>
  <c r="E203" i="1"/>
  <c r="D203" i="1"/>
  <c r="I202" i="1"/>
  <c r="H202" i="1"/>
  <c r="G202" i="1"/>
  <c r="F202" i="1"/>
  <c r="E202" i="1"/>
  <c r="D202" i="1"/>
  <c r="C202" i="1"/>
  <c r="I187" i="1"/>
  <c r="H187" i="1"/>
  <c r="G187" i="1"/>
  <c r="F187" i="1"/>
  <c r="E187" i="1"/>
  <c r="D187" i="1"/>
  <c r="I186" i="1"/>
  <c r="H186" i="1"/>
  <c r="G186" i="1"/>
  <c r="F186" i="1"/>
  <c r="E186" i="1"/>
  <c r="D186" i="1"/>
  <c r="D185" i="1"/>
  <c r="D184" i="1"/>
  <c r="D183" i="1"/>
  <c r="I182" i="1"/>
  <c r="H182" i="1"/>
  <c r="G182" i="1"/>
  <c r="F182" i="1"/>
  <c r="E182" i="1"/>
  <c r="I181" i="1"/>
  <c r="H181" i="1"/>
  <c r="G181" i="1"/>
  <c r="F181" i="1"/>
  <c r="E181" i="1"/>
  <c r="D181" i="1"/>
  <c r="I180" i="1"/>
  <c r="H180" i="1"/>
  <c r="G180" i="1"/>
  <c r="F180" i="1"/>
  <c r="E180" i="1"/>
  <c r="D180" i="1"/>
  <c r="I179" i="1"/>
  <c r="H179" i="1"/>
  <c r="G179" i="1"/>
  <c r="F179" i="1"/>
  <c r="E179" i="1"/>
  <c r="I177" i="1"/>
  <c r="H177" i="1"/>
  <c r="G177" i="1"/>
  <c r="F177" i="1"/>
  <c r="E177" i="1"/>
  <c r="D177" i="1"/>
  <c r="I176" i="1"/>
  <c r="H176" i="1"/>
  <c r="G176" i="1"/>
  <c r="F176" i="1"/>
  <c r="E176" i="1"/>
  <c r="D176" i="1"/>
  <c r="I175" i="1"/>
  <c r="H175" i="1"/>
  <c r="G175" i="1"/>
  <c r="F175" i="1"/>
  <c r="E175" i="1"/>
  <c r="I174" i="1"/>
  <c r="H174" i="1"/>
  <c r="G174" i="1"/>
  <c r="F174" i="1"/>
  <c r="E174" i="1"/>
  <c r="D174" i="1"/>
  <c r="I172" i="1"/>
  <c r="H172" i="1"/>
  <c r="G172" i="1"/>
  <c r="F172" i="1"/>
  <c r="E172" i="1"/>
  <c r="D172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I150" i="1"/>
  <c r="H150" i="1"/>
  <c r="G150" i="1"/>
  <c r="F150" i="1"/>
  <c r="E150" i="1"/>
  <c r="D150" i="1"/>
  <c r="D149" i="1"/>
  <c r="D148" i="1"/>
  <c r="D147" i="1"/>
  <c r="I146" i="1"/>
  <c r="H146" i="1"/>
  <c r="G146" i="1"/>
  <c r="F146" i="1"/>
  <c r="E146" i="1"/>
  <c r="I145" i="1"/>
  <c r="H145" i="1"/>
  <c r="G145" i="1"/>
  <c r="F145" i="1"/>
  <c r="E145" i="1"/>
  <c r="D145" i="1"/>
  <c r="I144" i="1"/>
  <c r="H144" i="1"/>
  <c r="G144" i="1"/>
  <c r="F144" i="1"/>
  <c r="E144" i="1"/>
  <c r="D144" i="1"/>
  <c r="I143" i="1"/>
  <c r="H143" i="1"/>
  <c r="G143" i="1"/>
  <c r="F143" i="1"/>
  <c r="E143" i="1"/>
  <c r="I141" i="1"/>
  <c r="H141" i="1"/>
  <c r="G141" i="1"/>
  <c r="F141" i="1"/>
  <c r="E141" i="1"/>
  <c r="D141" i="1"/>
  <c r="I140" i="1"/>
  <c r="H140" i="1"/>
  <c r="G140" i="1"/>
  <c r="F140" i="1"/>
  <c r="E140" i="1"/>
  <c r="D140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F135" i="1"/>
  <c r="E135" i="1"/>
  <c r="I134" i="1"/>
  <c r="H134" i="1"/>
  <c r="G134" i="1"/>
  <c r="F134" i="1"/>
  <c r="E134" i="1"/>
  <c r="I133" i="1"/>
  <c r="H133" i="1"/>
  <c r="G133" i="1"/>
  <c r="F133" i="1"/>
  <c r="E133" i="1"/>
  <c r="D133" i="1"/>
  <c r="C133" i="1"/>
  <c r="I113" i="1"/>
  <c r="H113" i="1"/>
  <c r="G113" i="1"/>
  <c r="F113" i="1"/>
  <c r="E113" i="1"/>
  <c r="D113" i="1"/>
  <c r="I112" i="1"/>
  <c r="H112" i="1"/>
  <c r="G112" i="1"/>
  <c r="F112" i="1"/>
  <c r="E112" i="1"/>
  <c r="D112" i="1"/>
  <c r="I111" i="1"/>
  <c r="H111" i="1"/>
  <c r="G111" i="1"/>
  <c r="F111" i="1"/>
  <c r="E111" i="1"/>
  <c r="D111" i="1"/>
  <c r="I110" i="1"/>
  <c r="H110" i="1"/>
  <c r="G110" i="1"/>
  <c r="F110" i="1"/>
  <c r="E110" i="1"/>
  <c r="I109" i="1"/>
  <c r="H109" i="1"/>
  <c r="G109" i="1"/>
  <c r="F109" i="1"/>
  <c r="E109" i="1"/>
  <c r="D109" i="1"/>
  <c r="I107" i="1"/>
  <c r="H107" i="1"/>
  <c r="G107" i="1"/>
  <c r="F107" i="1"/>
  <c r="E107" i="1"/>
  <c r="I106" i="1"/>
  <c r="H106" i="1"/>
  <c r="G106" i="1"/>
  <c r="F106" i="1"/>
  <c r="E106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D101" i="1"/>
  <c r="C101" i="1"/>
  <c r="I90" i="1"/>
  <c r="H90" i="1"/>
  <c r="G90" i="1"/>
  <c r="F90" i="1"/>
  <c r="E90" i="1"/>
  <c r="D90" i="1"/>
  <c r="D89" i="1"/>
  <c r="D88" i="1"/>
  <c r="D87" i="1"/>
  <c r="I86" i="1"/>
  <c r="H86" i="1"/>
  <c r="G86" i="1"/>
  <c r="F86" i="1"/>
  <c r="E86" i="1"/>
  <c r="I85" i="1"/>
  <c r="H85" i="1"/>
  <c r="G85" i="1"/>
  <c r="F85" i="1"/>
  <c r="E85" i="1"/>
  <c r="D85" i="1"/>
  <c r="I84" i="1"/>
  <c r="H84" i="1"/>
  <c r="G84" i="1"/>
  <c r="F84" i="1"/>
  <c r="E84" i="1"/>
  <c r="D84" i="1"/>
  <c r="I83" i="1"/>
  <c r="H83" i="1"/>
  <c r="G83" i="1"/>
  <c r="F83" i="1"/>
  <c r="E83" i="1"/>
  <c r="I82" i="1"/>
  <c r="H82" i="1"/>
  <c r="G82" i="1"/>
  <c r="F82" i="1"/>
  <c r="E82" i="1"/>
  <c r="D82" i="1"/>
  <c r="I81" i="1"/>
  <c r="H81" i="1"/>
  <c r="G81" i="1"/>
  <c r="F81" i="1"/>
  <c r="E81" i="1"/>
  <c r="D81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G75" i="1"/>
  <c r="F75" i="1"/>
  <c r="E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D72" i="1"/>
  <c r="C72" i="1"/>
  <c r="I61" i="1"/>
  <c r="H61" i="1"/>
  <c r="G61" i="1"/>
  <c r="F61" i="1"/>
  <c r="E61" i="1"/>
  <c r="D61" i="1"/>
  <c r="D60" i="1"/>
  <c r="D59" i="1"/>
  <c r="D58" i="1"/>
  <c r="I57" i="1"/>
  <c r="H57" i="1"/>
  <c r="G57" i="1"/>
  <c r="F57" i="1"/>
  <c r="E57" i="1"/>
  <c r="I56" i="1"/>
  <c r="H56" i="1"/>
  <c r="G56" i="1"/>
  <c r="F56" i="1"/>
  <c r="E56" i="1"/>
  <c r="D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G50" i="1"/>
  <c r="F50" i="1"/>
  <c r="E50" i="1"/>
  <c r="I49" i="1"/>
  <c r="H49" i="1"/>
  <c r="G49" i="1"/>
  <c r="F49" i="1"/>
  <c r="E49" i="1"/>
  <c r="D49" i="1"/>
  <c r="I47" i="1"/>
  <c r="H47" i="1"/>
  <c r="G47" i="1"/>
  <c r="F47" i="1"/>
  <c r="E47" i="1"/>
  <c r="D47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D38" i="1"/>
  <c r="C38" i="1"/>
  <c r="D19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F11" i="1"/>
  <c r="E11" i="1"/>
  <c r="I10" i="1"/>
  <c r="H10" i="1"/>
  <c r="G10" i="1"/>
  <c r="F10" i="1"/>
  <c r="E10" i="1"/>
  <c r="D10" i="1"/>
  <c r="C10" i="1"/>
  <c r="F18" i="1" l="1"/>
  <c r="D18" i="1"/>
  <c r="H18" i="1"/>
  <c r="E18" i="1"/>
  <c r="I18" i="1"/>
  <c r="G18" i="1"/>
</calcChain>
</file>

<file path=xl/sharedStrings.xml><?xml version="1.0" encoding="utf-8"?>
<sst xmlns="http://schemas.openxmlformats.org/spreadsheetml/2006/main" count="3178" uniqueCount="876">
  <si>
    <t>Text-to-columns</t>
  </si>
  <si>
    <t>debt_value</t>
  </si>
  <si>
    <t>Year</t>
  </si>
  <si>
    <r>
      <t>Risk-free rate (Rf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</si>
  <si>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Rf</t>
  </si>
  <si>
    <r>
      <t>Debt Beta (Bd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</si>
  <si>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Bd</t>
  </si>
  <si>
    <r>
      <t>E(Market Risk  Premium) = E(MRP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</si>
  <si>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MRP</t>
  </si>
  <si>
    <r>
      <t>Forward Cost of Debt (Kd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</si>
  <si>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Kd</t>
  </si>
  <si>
    <r>
      <t>Spot Cost of Debt (Kd_spot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</si>
  <si>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Kd_spot</t>
  </si>
  <si>
    <r>
      <t>Debt Cash Flow (CFd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</si>
  <si>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CFd</t>
  </si>
  <si>
    <r>
      <t>(Debt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D</t>
    </r>
    <r>
      <rPr>
        <b/>
        <vertAlign val="subscript"/>
        <sz val="14"/>
        <color theme="1"/>
        <rFont val="Calibri (Body)"/>
      </rPr>
      <t>t</t>
    </r>
  </si>
  <si>
    <t>D</t>
  </si>
  <si>
    <t>Debt Value check</t>
  </si>
  <si>
    <t>D_0</t>
  </si>
  <si>
    <r>
      <t>D</t>
    </r>
    <r>
      <rPr>
        <b/>
        <vertAlign val="subscript"/>
        <sz val="14"/>
        <color theme="1"/>
        <rFont val="Calibri (Body)"/>
      </rPr>
      <t>0</t>
    </r>
    <r>
      <rPr>
        <b/>
        <sz val="14"/>
        <color theme="1"/>
        <rFont val="Calibri"/>
        <family val="2"/>
        <scheme val="minor"/>
      </rPr>
      <t xml:space="preserve"> = PV[CFd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 xml:space="preserve"> ; Kd_spot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]</t>
    </r>
  </si>
  <si>
    <t>equity_value</t>
  </si>
  <si>
    <r>
      <t>Tax Rate 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</si>
  <si>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T</t>
  </si>
  <si>
    <r>
      <t>Unlevered Equity Beta (Bu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</si>
  <si>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Bu</t>
  </si>
  <si>
    <r>
      <t>Forward Cost of Unlevered Equity 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</si>
  <si>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Ku</t>
  </si>
  <si>
    <t>-</t>
  </si>
  <si>
    <r>
      <t>"Ku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" Spread</t>
    </r>
  </si>
  <si>
    <t>Ku-Kd</t>
  </si>
  <si>
    <r>
      <t>Debt Value (D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</si>
  <si>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ECF</t>
  </si>
  <si>
    <t>ECF_adj</t>
  </si>
  <si>
    <r>
      <t>Equity Cash Flow (ECF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</si>
  <si>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ADJ_ECF</t>
  </si>
  <si>
    <t>+</t>
  </si>
  <si>
    <r>
      <t>ECF Adjustment = - (D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)(1-T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</si>
  <si>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E</t>
  </si>
  <si>
    <r>
      <t>('Adjusted' ECF)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ECF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(D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)(1-T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</si>
  <si>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D/E Ratio</t>
  </si>
  <si>
    <t>NaN</t>
  </si>
  <si>
    <r>
      <t>(Equity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PV['Adjusted' ECF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; 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]</t>
    </r>
  </si>
  <si>
    <t>Ke</t>
  </si>
  <si>
    <r>
      <t>Market Debt-to-Equity Ratio = D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/ E</t>
    </r>
    <r>
      <rPr>
        <b/>
        <vertAlign val="subscript"/>
        <sz val="14"/>
        <color theme="1"/>
        <rFont val="Calibri (Body)"/>
      </rPr>
      <t>t</t>
    </r>
  </si>
  <si>
    <t>BL</t>
  </si>
  <si>
    <r>
      <t>Forward Cost of Levered Equity (Ke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</si>
  <si>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E1</t>
  </si>
  <si>
    <r>
      <t>Levered Equity Beta (BL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</si>
  <si>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Ke_spot</t>
  </si>
  <si>
    <r>
      <t>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(Equity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PV[ECF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; 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]</t>
    </r>
  </si>
  <si>
    <t>E_0</t>
  </si>
  <si>
    <r>
      <t>Spot Cost of Levered Equity (Ke_spot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</si>
  <si>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ECF_0</t>
  </si>
  <si>
    <r>
      <t>E</t>
    </r>
    <r>
      <rPr>
        <b/>
        <vertAlign val="subscript"/>
        <sz val="14"/>
        <color theme="1"/>
        <rFont val="Calibri (Body)"/>
      </rPr>
      <t>0</t>
    </r>
    <r>
      <rPr>
        <b/>
        <sz val="14"/>
        <color theme="1"/>
        <rFont val="Calibri"/>
        <family val="2"/>
        <scheme val="minor"/>
      </rPr>
      <t xml:space="preserve"> = PV[ECF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 xml:space="preserve"> ; Ke_spot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]</t>
    </r>
  </si>
  <si>
    <t>NPV_0</t>
  </si>
  <si>
    <r>
      <t>Plus: ECF</t>
    </r>
    <r>
      <rPr>
        <b/>
        <vertAlign val="subscript"/>
        <sz val="14"/>
        <color theme="1"/>
        <rFont val="Calibri (Body)"/>
      </rPr>
      <t>0</t>
    </r>
  </si>
  <si>
    <t>E_check</t>
  </si>
  <si>
    <r>
      <t>Project NPV</t>
    </r>
    <r>
      <rPr>
        <b/>
        <vertAlign val="subscript"/>
        <sz val="14"/>
        <color theme="1"/>
        <rFont val="Calibri (Body)"/>
      </rPr>
      <t>0</t>
    </r>
  </si>
  <si>
    <t>Equity Value check</t>
  </si>
  <si>
    <t>equity_value_circ</t>
  </si>
  <si>
    <t>Bu_Bd</t>
  </si>
  <si>
    <r>
      <t>Beta Spread = Bu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- Bd</t>
    </r>
    <r>
      <rPr>
        <b/>
        <vertAlign val="subscript"/>
        <sz val="14"/>
        <color theme="1"/>
        <rFont val="Calibri (Body)"/>
      </rPr>
      <t>t</t>
    </r>
  </si>
  <si>
    <t>D_E_Ratio</t>
  </si>
  <si>
    <t>equity_value_circ_2</t>
  </si>
  <si>
    <t>Ku_Ke</t>
  </si>
  <si>
    <r>
      <t>Forward Cost of Unlevered Levered Equity 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</si>
  <si>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Forward Levered Cost of Equit Capital  (Ke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)   |Circular solution|</t>
    </r>
  </si>
  <si>
    <t>ECF_risk_adj</t>
  </si>
  <si>
    <r>
      <t>Return Spread = Ku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- Ke</t>
    </r>
    <r>
      <rPr>
        <b/>
        <vertAlign val="subscript"/>
        <sz val="14"/>
        <color theme="1"/>
        <rFont val="Calibri (Body)"/>
      </rPr>
      <t>t</t>
    </r>
  </si>
  <si>
    <t>Risk_ADJ_ECF</t>
  </si>
  <si>
    <t>E.1</t>
  </si>
  <si>
    <t>(A)</t>
  </si>
  <si>
    <t>Ku_spot</t>
  </si>
  <si>
    <t>(B)</t>
  </si>
  <si>
    <r>
      <t>ECF Adjustment = (E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)(Ku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- 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)   |Circular solution|</t>
    </r>
  </si>
  <si>
    <t>A + B</t>
  </si>
  <si>
    <t>Business Risk Adjusted ECF            |Circular solution|</t>
  </si>
  <si>
    <t>Risk_ADJ_ECF_0</t>
  </si>
  <si>
    <r>
      <t>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 = PV[Business Risk-Adj. ECF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; 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 xml:space="preserve">]   </t>
    </r>
    <r>
      <rPr>
        <b/>
        <sz val="14"/>
        <color theme="1"/>
        <rFont val="Calibri"/>
        <family val="2"/>
        <scheme val="minor"/>
      </rPr>
      <t xml:space="preserve"> |Circular solution|</t>
    </r>
  </si>
  <si>
    <t>asset_value_circ</t>
  </si>
  <si>
    <r>
      <t>Forward Unlevered Cost of Equity Capital 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</si>
  <si>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D_V_Ratio</t>
  </si>
  <si>
    <t>WACC</t>
  </si>
  <si>
    <r>
      <t>Market Debt-to-Assets Ratio = D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/ V</t>
    </r>
    <r>
      <rPr>
        <b/>
        <vertAlign val="subscript"/>
        <sz val="14"/>
        <color theme="1"/>
        <rFont val="Calibri (Body)"/>
      </rPr>
      <t>t</t>
    </r>
  </si>
  <si>
    <t>FCFF</t>
  </si>
  <si>
    <t>V</t>
  </si>
  <si>
    <r>
      <t>Forward Weighted Average Cost of Capital (WACC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</si>
  <si>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WACC_spot</t>
  </si>
  <si>
    <r>
      <t>Free Cash Flow to Firm (FCFF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</si>
  <si>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V_0</t>
  </si>
  <si>
    <r>
      <t>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PV[FCFF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; 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]</t>
    </r>
  </si>
  <si>
    <t>FCFF_0</t>
  </si>
  <si>
    <r>
      <t>Spot Weighted Average Cost of Capital (WACC_spot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</si>
  <si>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rPr>
        <b/>
        <sz val="14"/>
        <color theme="1"/>
        <rFont val="Calibri (Body)"/>
      </rPr>
      <t>V</t>
    </r>
    <r>
      <rPr>
        <b/>
        <vertAlign val="subscript"/>
        <sz val="14"/>
        <color theme="1"/>
        <rFont val="Calibri (Body)"/>
      </rPr>
      <t>0</t>
    </r>
    <r>
      <rPr>
        <b/>
        <sz val="14"/>
        <color theme="1"/>
        <rFont val="Calibri"/>
        <family val="2"/>
        <scheme val="minor"/>
      </rPr>
      <t xml:space="preserve"> = PV[FCFF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 xml:space="preserve"> ; WACC_spot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]</t>
    </r>
  </si>
  <si>
    <t>V_check</t>
  </si>
  <si>
    <r>
      <t>Plus: FCFF</t>
    </r>
    <r>
      <rPr>
        <b/>
        <vertAlign val="subscript"/>
        <sz val="14"/>
        <color theme="1"/>
        <rFont val="Calibri (Body)"/>
      </rPr>
      <t>0</t>
    </r>
  </si>
  <si>
    <t>Asset Value check</t>
  </si>
  <si>
    <t>asset_value</t>
  </si>
  <si>
    <r>
      <t>Unlevered Cost of Equity Capital 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</si>
  <si>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FCFF_Adj</t>
  </si>
  <si>
    <r>
      <t>FCFF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Adjustment = + (D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)(Ku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</si>
  <si>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ADJ_FCFF</t>
  </si>
  <si>
    <r>
      <t>(Adjusted FCFF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=  FCFF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+ 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)(D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</si>
  <si>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PV['Adjusted' FCFF</t>
    </r>
    <r>
      <rPr>
        <b/>
        <vertAlign val="subscript"/>
        <sz val="14"/>
        <color theme="1"/>
        <rFont val="Calibri (Body)"/>
      </rPr>
      <t xml:space="preserve">t  </t>
    </r>
    <r>
      <rPr>
        <b/>
        <sz val="14"/>
        <color theme="1"/>
        <rFont val="Calibri (Body)"/>
      </rPr>
      <t>; 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]</t>
    </r>
  </si>
  <si>
    <t>FCFF.1</t>
  </si>
  <si>
    <t>V1</t>
  </si>
  <si>
    <t>V_check_2</t>
  </si>
  <si>
    <t>Asset Value check 1</t>
  </si>
  <si>
    <t>Asset Value check 2</t>
  </si>
  <si>
    <t>asset_value_2</t>
  </si>
  <si>
    <r>
      <t>Equity Value (E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</si>
  <si>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Asset Value (V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</si>
  <si>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asset_value_LEEPV</t>
  </si>
  <si>
    <r>
      <t>Cost of Debt (Kd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</si>
  <si>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Ku_Kd</t>
  </si>
  <si>
    <r>
      <t>Forward Discount Rate =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+ 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+ (Kd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 |Noncircular|</t>
    </r>
  </si>
  <si>
    <t>ie_T</t>
  </si>
  <si>
    <t>CCF</t>
  </si>
  <si>
    <t>CCF_adj</t>
  </si>
  <si>
    <t>Adj_CCF</t>
  </si>
  <si>
    <r>
      <t>Asset  Value (V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</si>
  <si>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Capital Cash Flow  (CCF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</si>
  <si>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V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+ CCF</t>
    </r>
    <r>
      <rPr>
        <b/>
        <vertAlign val="subscript"/>
        <sz val="14"/>
        <color theme="1"/>
        <rFont val="Calibri (Body)"/>
      </rPr>
      <t>t</t>
    </r>
  </si>
  <si>
    <t>q</t>
  </si>
  <si>
    <r>
      <t>'m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' term </t>
    </r>
  </si>
  <si>
    <t>q_spot</t>
  </si>
  <si>
    <r>
      <t>V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+ CCF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+ m</t>
    </r>
    <r>
      <rPr>
        <b/>
        <vertAlign val="subscript"/>
        <sz val="14"/>
        <color theme="1"/>
        <rFont val="Calibri (Body)"/>
      </rPr>
      <t>t</t>
    </r>
  </si>
  <si>
    <t>v2_CCF</t>
  </si>
  <si>
    <r>
      <t xml:space="preserve"> (V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+ CCF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+ m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 +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) </t>
    </r>
  </si>
  <si>
    <t>m</t>
  </si>
  <si>
    <t>Less: Asset Value</t>
  </si>
  <si>
    <t>V2</t>
  </si>
  <si>
    <r>
      <t>(Numerator Flow)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(V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+ CCF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+ m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 +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- V</t>
    </r>
    <r>
      <rPr>
        <b/>
        <vertAlign val="subscript"/>
        <sz val="14"/>
        <color theme="1"/>
        <rFont val="Calibri (Body)"/>
      </rPr>
      <t>t</t>
    </r>
  </si>
  <si>
    <t>V3</t>
  </si>
  <si>
    <r>
      <t>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PV[Adjusted CCF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; q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]</t>
    </r>
  </si>
  <si>
    <t>v2_CCF_m</t>
  </si>
  <si>
    <t>v2_CCF_m__1_Kd</t>
  </si>
  <si>
    <t>v2_CCF_m__1_Kd__v2</t>
  </si>
  <si>
    <r>
      <t>CCF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Adjustment = + (D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+ CFd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)(Ku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-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+ (V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+ CCF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</si>
  <si>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check1</t>
  </si>
  <si>
    <r>
      <t>(Adjusted CCF)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</t>
    </r>
  </si>
  <si>
    <t>check2</t>
  </si>
  <si>
    <r>
      <t>Spot q (q_spot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</si>
  <si>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rPr>
        <b/>
        <sz val="14"/>
        <color theme="1"/>
        <rFont val="Calibri (Body)"/>
      </rPr>
      <t>V</t>
    </r>
    <r>
      <rPr>
        <b/>
        <vertAlign val="subscript"/>
        <sz val="14"/>
        <color theme="1"/>
        <rFont val="Calibri (Body)"/>
      </rPr>
      <t>0</t>
    </r>
    <r>
      <rPr>
        <b/>
        <sz val="14"/>
        <color theme="1"/>
        <rFont val="Calibri"/>
        <family val="2"/>
        <scheme val="minor"/>
      </rPr>
      <t xml:space="preserve"> = PV[ (Adjusted CCF)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; q_spot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]</t>
    </r>
  </si>
  <si>
    <t>Asset Value check1</t>
  </si>
  <si>
    <t>Flow check</t>
  </si>
  <si>
    <t>asset_value_apv</t>
  </si>
  <si>
    <t>Vu</t>
  </si>
  <si>
    <t>DVTS</t>
  </si>
  <si>
    <r>
      <t>Vu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Value of Unlevered Project = PV[FCFF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; 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]</t>
    </r>
  </si>
  <si>
    <t>APV</t>
  </si>
  <si>
    <r>
      <t>DVTS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(Value of Interest Expense Tax Shields)</t>
    </r>
    <r>
      <rPr>
        <b/>
        <vertAlign val="subscript"/>
        <sz val="14"/>
        <color theme="1"/>
        <rFont val="Calibri (Body)"/>
      </rPr>
      <t>t</t>
    </r>
  </si>
  <si>
    <r>
      <t>APV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 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Vu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+ DVTS</t>
    </r>
    <r>
      <rPr>
        <b/>
        <vertAlign val="subscript"/>
        <sz val="14"/>
        <color theme="1"/>
        <rFont val="Calibri (Body)"/>
      </rPr>
      <t>t</t>
    </r>
  </si>
  <si>
    <t>asset_value_ccf</t>
  </si>
  <si>
    <t>ADJ_CCF</t>
  </si>
  <si>
    <r>
      <t>FCFF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Adjustment = + (IE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</si>
  <si>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CCF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(Adjusted FCFF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=  FCFF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+ (IE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</si>
  <si>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WACCbt</t>
  </si>
  <si>
    <r>
      <t>CCF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Adjustment = + (D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)(Ku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</si>
  <si>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CFF.1</t>
  </si>
  <si>
    <r>
      <t>Adjusted'  Capital Cash Flow (CCF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+ (D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 (Body)"/>
      </rPr>
      <t>)(Ku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-Kd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)</t>
    </r>
  </si>
  <si>
    <t>V.1</t>
  </si>
  <si>
    <r>
      <t>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 'Adjusted' CCF</t>
    </r>
    <r>
      <rPr>
        <b/>
        <vertAlign val="subscript"/>
        <sz val="14"/>
        <color theme="1"/>
        <rFont val="Calibri (Body)"/>
      </rPr>
      <t xml:space="preserve">t  </t>
    </r>
    <r>
      <rPr>
        <b/>
        <sz val="14"/>
        <color theme="1"/>
        <rFont val="Calibri (Body)"/>
      </rPr>
      <t>; 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]</t>
    </r>
  </si>
  <si>
    <t>WACCbt_spot</t>
  </si>
  <si>
    <r>
      <t>Forward  Cost of Levered Equity Capital (Ke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</si>
  <si>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CCF_0</t>
  </si>
  <si>
    <r>
      <t>Forward 'Pretax' Weighted Average Cost of Capital (WACCbt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</si>
  <si>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Capital Cash Flow (CCF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</si>
  <si>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PV[CCF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; WACCbt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]</t>
    </r>
  </si>
  <si>
    <r>
      <t>Spot  'Pretax' Weighted Average Cost of Capital (WACCbt_spot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</si>
  <si>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asset_value_ccf_LEEWACCbt</t>
  </si>
  <si>
    <t>LEEWACCbt</t>
  </si>
  <si>
    <r>
      <t>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 +  CCF</t>
    </r>
    <r>
      <rPr>
        <b/>
        <vertAlign val="subscript"/>
        <sz val="14"/>
        <color theme="1"/>
        <rFont val="Calibri (Body)"/>
      </rPr>
      <t>t</t>
    </r>
  </si>
  <si>
    <t>v_LEE</t>
  </si>
  <si>
    <t>LEEWACCbt discount rate   |Noncircular|</t>
  </si>
  <si>
    <t>V_CCF</t>
  </si>
  <si>
    <r>
      <t>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  CCF</t>
    </r>
    <r>
      <rPr>
        <b/>
        <vertAlign val="subscript"/>
        <sz val="14"/>
        <color theme="1"/>
        <rFont val="Calibri (Body)"/>
      </rPr>
      <t xml:space="preserve">t  </t>
    </r>
    <r>
      <rPr>
        <b/>
        <sz val="14"/>
        <color theme="1"/>
        <rFont val="Calibri (Body)"/>
      </rPr>
      <t>; LEEWACCbt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]</t>
    </r>
  </si>
  <si>
    <t>value_check</t>
  </si>
  <si>
    <t>asset_value_fcff_LEEWACC</t>
  </si>
  <si>
    <t>LEEWACC</t>
  </si>
  <si>
    <t>FCFF_adj</t>
  </si>
  <si>
    <r>
      <t>FCCF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Adjustment = (IE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+ (D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)(Ku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</si>
  <si>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V_FCFF</t>
  </si>
  <si>
    <r>
      <t>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 +  FCFF</t>
    </r>
    <r>
      <rPr>
        <b/>
        <vertAlign val="subscript"/>
        <sz val="14"/>
        <color theme="1"/>
        <rFont val="Calibri (Body)"/>
      </rPr>
      <t>t</t>
    </r>
  </si>
  <si>
    <t>LEEWACC discount rate   |Noncircular|</t>
  </si>
  <si>
    <r>
      <t>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  FCFF</t>
    </r>
    <r>
      <rPr>
        <b/>
        <vertAlign val="subscript"/>
        <sz val="14"/>
        <color theme="1"/>
        <rFont val="Calibri (Body)"/>
      </rPr>
      <t xml:space="preserve">t  </t>
    </r>
    <r>
      <rPr>
        <b/>
        <sz val="14"/>
        <color theme="1"/>
        <rFont val="Calibri (Body)"/>
      </rPr>
      <t>; LEEWACC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]</t>
    </r>
  </si>
  <si>
    <r>
      <t>Spot Weighted Average Cost of Capital (LEEWACC_spot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</si>
  <si>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rPr>
        <b/>
        <sz val="14"/>
        <color theme="1"/>
        <rFont val="Calibri (Body)"/>
      </rPr>
      <t>V</t>
    </r>
    <r>
      <rPr>
        <b/>
        <vertAlign val="subscript"/>
        <sz val="14"/>
        <color theme="1"/>
        <rFont val="Calibri (Body)"/>
      </rPr>
      <t>0</t>
    </r>
    <r>
      <rPr>
        <b/>
        <sz val="14"/>
        <color theme="1"/>
        <rFont val="Calibri"/>
        <family val="2"/>
        <scheme val="minor"/>
      </rPr>
      <t xml:space="preserve"> = PV[FCFF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 xml:space="preserve"> ; LEEWACC_spot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]</t>
    </r>
  </si>
  <si>
    <t>equity_value_ecf_LEEKe</t>
  </si>
  <si>
    <t>LEEKe</t>
  </si>
  <si>
    <t>e_LEE</t>
  </si>
  <si>
    <t>E_ECF</t>
  </si>
  <si>
    <r>
      <t>ECF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Adjustment =  - (D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)(Ku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)(1-T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</si>
  <si>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 +  ECF</t>
    </r>
    <r>
      <rPr>
        <b/>
        <vertAlign val="subscript"/>
        <sz val="14"/>
        <color theme="1"/>
        <rFont val="Calibri (Body)"/>
      </rPr>
      <t>t</t>
    </r>
  </si>
  <si>
    <t>LEEKe discount rate   |Noncircular|</t>
  </si>
  <si>
    <r>
      <t>Equity Cash Flow  (ECF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</si>
  <si>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(Equity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  ECF</t>
    </r>
    <r>
      <rPr>
        <b/>
        <vertAlign val="subscript"/>
        <sz val="14"/>
        <color theme="1"/>
        <rFont val="Calibri (Body)"/>
      </rPr>
      <t xml:space="preserve">t  </t>
    </r>
    <r>
      <rPr>
        <b/>
        <sz val="14"/>
        <color theme="1"/>
        <rFont val="Calibri (Body)"/>
      </rPr>
      <t>; LEEKe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]</t>
    </r>
  </si>
  <si>
    <r>
      <t>Spot Cost of Levered Equity Capital (LEEKe_spot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</si>
  <si>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rPr>
        <b/>
        <sz val="14"/>
        <color theme="1"/>
        <rFont val="Calibri (Body)"/>
      </rPr>
      <t>E</t>
    </r>
    <r>
      <rPr>
        <b/>
        <vertAlign val="subscript"/>
        <sz val="14"/>
        <color theme="1"/>
        <rFont val="Calibri (Body)"/>
      </rPr>
      <t>0</t>
    </r>
    <r>
      <rPr>
        <b/>
        <sz val="14"/>
        <color theme="1"/>
        <rFont val="Calibri"/>
        <family val="2"/>
        <scheme val="minor"/>
      </rPr>
      <t xml:space="preserve"> = PV[ ECF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 xml:space="preserve"> ; LEEKe_spot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]</t>
    </r>
  </si>
  <si>
    <t>equity_value_LEEKe</t>
  </si>
  <si>
    <r>
      <t>Forward Cost of Debt Capital (Kd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</si>
  <si>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(Debt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    |noncircular|</t>
    </r>
  </si>
  <si>
    <t>(C)</t>
  </si>
  <si>
    <t>(D)</t>
  </si>
  <si>
    <r>
      <t>(Equity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|noncircular|</t>
    </r>
  </si>
  <si>
    <t xml:space="preserve">B + D </t>
  </si>
  <si>
    <r>
      <t>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  |noncircular|</t>
    </r>
  </si>
  <si>
    <t>(E)</t>
  </si>
  <si>
    <t>'Cum' Debt-to-Equity Ratio = (A+B)/(C+D)</t>
  </si>
  <si>
    <t>cum_d_e_ratio</t>
  </si>
  <si>
    <t>(F)</t>
  </si>
  <si>
    <r>
      <t>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)/(1+Kd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)(1-T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</si>
  <si>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Ku_Kd_AT</t>
  </si>
  <si>
    <t>(E)(F)</t>
  </si>
  <si>
    <r>
      <t>'b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' 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discount rate adjustment</t>
    </r>
  </si>
  <si>
    <t>b</t>
  </si>
  <si>
    <r>
      <t>Forward Levered 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LEEKe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+ b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/ (1 - b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 |noncircular|</t>
    </r>
  </si>
  <si>
    <r>
      <t>Forward Levered Cost of Equity Capital (Ke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(Circular calculation)</t>
    </r>
  </si>
  <si>
    <r>
      <t>Spot Levered Cost of Equity (LEEKe_spot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</si>
  <si>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 (Equity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</t>
    </r>
  </si>
  <si>
    <t>v_check</t>
  </si>
  <si>
    <t>e_check</t>
  </si>
  <si>
    <t>d_check</t>
  </si>
  <si>
    <t>Ke_check</t>
  </si>
  <si>
    <t>Ke Check</t>
  </si>
  <si>
    <t>asset_value_LEEWACC</t>
  </si>
  <si>
    <r>
      <t>Free Cash Flow (FCFF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</si>
  <si>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|noncircular|</t>
    </r>
  </si>
  <si>
    <t>D - B</t>
  </si>
  <si>
    <r>
      <t>(Equity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  |noncircular|</t>
    </r>
  </si>
  <si>
    <t>'Cum' Debt Ratio = (A+B)/(C+D)</t>
  </si>
  <si>
    <t>ie_v_FCFF_T</t>
  </si>
  <si>
    <r>
      <t>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)/(1+Kd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</si>
  <si>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cum_d_v_ratio</t>
  </si>
  <si>
    <t>(G)</t>
  </si>
  <si>
    <r>
      <t>(IE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)/(V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+ FCFF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</si>
  <si>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PV_Ku_Kd_T</t>
  </si>
  <si>
    <t>(E)(F) + G</t>
  </si>
  <si>
    <r>
      <t>'c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' 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discount rate adjustment</t>
    </r>
  </si>
  <si>
    <t>c</t>
  </si>
  <si>
    <r>
      <t>Forward 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LEEWACC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/ (1 + 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 |noncircular|</t>
    </r>
  </si>
  <si>
    <r>
      <t>Forward Weighted Avg. Cost of Capital (WACC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(Circular calculation)</t>
    </r>
  </si>
  <si>
    <r>
      <t>Spot Weighted Avg. Cost of Capital (LEEWACC_spot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</si>
  <si>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 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</t>
    </r>
  </si>
  <si>
    <t>WACC_check</t>
  </si>
  <si>
    <t>WACC Check</t>
  </si>
  <si>
    <t>asset_value_LEEWACCbt</t>
  </si>
  <si>
    <t xml:space="preserve">(E)(F) </t>
  </si>
  <si>
    <r>
      <t>'d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' 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discount rate adjustment</t>
    </r>
  </si>
  <si>
    <r>
      <t>Forward WACCbt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LEEWACCbt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/ (1 + 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 |noncircular|</t>
    </r>
  </si>
  <si>
    <r>
      <t>Forward Pretax Weighted Avg. Cost of Capital (WACCbt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(Circular calculation)</t>
    </r>
  </si>
  <si>
    <t>d</t>
  </si>
  <si>
    <r>
      <t>Spot Weighted Avg. Cost of Capital (LEEWACCbt_spot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</si>
  <si>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Plus: CCF</t>
    </r>
    <r>
      <rPr>
        <b/>
        <vertAlign val="subscript"/>
        <sz val="14"/>
        <color theme="1"/>
        <rFont val="Calibri (Body)"/>
      </rPr>
      <t>0</t>
    </r>
  </si>
  <si>
    <t>WACCbt_check</t>
  </si>
  <si>
    <t>WACCbt Check</t>
  </si>
  <si>
    <t>equity_value_Ke_LEEDE</t>
  </si>
  <si>
    <r>
      <t>Current period (Debt-to-Equity Ratio)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 D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/ E</t>
    </r>
    <r>
      <rPr>
        <b/>
        <vertAlign val="subscript"/>
        <sz val="14"/>
        <color theme="1"/>
        <rFont val="Calibri (Body)"/>
      </rPr>
      <t>t</t>
    </r>
  </si>
  <si>
    <r>
      <t xml:space="preserve"> D</t>
    </r>
    <r>
      <rPr>
        <b/>
        <vertAlign val="subscript"/>
        <sz val="14"/>
        <color theme="1"/>
        <rFont val="Calibri (Body)"/>
      </rPr>
      <t xml:space="preserve">t-1 </t>
    </r>
    <r>
      <rPr>
        <b/>
        <sz val="14"/>
        <color theme="1"/>
        <rFont val="Calibri"/>
        <family val="2"/>
        <scheme val="minor"/>
      </rPr>
      <t>/ E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 xml:space="preserve"> =  </t>
    </r>
  </si>
  <si>
    <r>
      <t>LEEDE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 </t>
    </r>
    <r>
      <rPr>
        <b/>
        <sz val="14"/>
        <color rgb="FFC00000"/>
        <rFont val="Calibri (Body)"/>
      </rPr>
      <t>[</t>
    </r>
    <r>
      <rPr>
        <b/>
        <sz val="14"/>
        <color theme="1"/>
        <rFont val="Calibri"/>
        <family val="2"/>
        <scheme val="minor"/>
      </rPr>
      <t>(D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+ CFd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 + 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  <r>
      <rPr>
        <b/>
        <sz val="14"/>
        <color rgb="FFC00000"/>
        <rFont val="Calibri (Body)"/>
      </rPr>
      <t>]</t>
    </r>
    <r>
      <rPr>
        <b/>
        <sz val="14"/>
        <color theme="1"/>
        <rFont val="Calibri"/>
        <family val="2"/>
        <scheme val="minor"/>
      </rPr>
      <t xml:space="preserve"> / </t>
    </r>
    <r>
      <rPr>
        <b/>
        <sz val="14"/>
        <color rgb="FFC00000"/>
        <rFont val="Calibri (Body)"/>
      </rPr>
      <t>[</t>
    </r>
    <r>
      <rPr>
        <b/>
        <sz val="14"/>
        <color theme="1"/>
        <rFont val="Calibri"/>
        <family val="2"/>
        <scheme val="minor"/>
      </rPr>
      <t>(E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+ ECF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 +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- (D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+ CFd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)(1 - 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  <r>
      <rPr>
        <b/>
        <sz val="14"/>
        <color rgb="FFC00000"/>
        <rFont val="Calibri (Body)"/>
      </rPr>
      <t>]</t>
    </r>
    <r>
      <rPr>
        <b/>
        <sz val="14"/>
        <color theme="1"/>
        <rFont val="Calibri"/>
        <family val="2"/>
        <scheme val="minor"/>
      </rPr>
      <t xml:space="preserve"> </t>
    </r>
  </si>
  <si>
    <r>
      <t xml:space="preserve"> Lagged = D</t>
    </r>
    <r>
      <rPr>
        <b/>
        <vertAlign val="subscript"/>
        <sz val="14"/>
        <color theme="1"/>
        <rFont val="Calibri (Body)"/>
      </rPr>
      <t xml:space="preserve">t-1 </t>
    </r>
    <r>
      <rPr>
        <b/>
        <sz val="14"/>
        <color theme="1"/>
        <rFont val="Calibri"/>
        <family val="2"/>
        <scheme val="minor"/>
      </rPr>
      <t>/ E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 xml:space="preserve">   </t>
    </r>
  </si>
  <si>
    <r>
      <t>Forward Levered 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 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+ (LEEDE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)(1 - 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         |noncircular|</t>
    </r>
  </si>
  <si>
    <t>LEEDE</t>
  </si>
  <si>
    <t>LEEDE2</t>
  </si>
  <si>
    <r>
      <t>Spot Levered Cost of Equity (Ke_spot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</si>
  <si>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Ke_LEEDE</t>
  </si>
  <si>
    <t>Ke_LEEDE2</t>
  </si>
  <si>
    <t>LEEDE check</t>
  </si>
  <si>
    <t>Ke_LEEDE check</t>
  </si>
  <si>
    <t>LEEDE__LEEDE2_check</t>
  </si>
  <si>
    <t>Ke_LEEDE__Ke_LEEDE2_check</t>
  </si>
  <si>
    <t>D_E_ratio</t>
  </si>
  <si>
    <t>asset_value_3_term_WACC_LEEIET3</t>
  </si>
  <si>
    <r>
      <t>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spread</t>
    </r>
  </si>
  <si>
    <t>ie</t>
  </si>
  <si>
    <r>
      <t>(Interest expense)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IE</t>
    </r>
    <r>
      <rPr>
        <b/>
        <vertAlign val="subscript"/>
        <sz val="14"/>
        <color theme="1"/>
        <rFont val="Calibri (Body)"/>
      </rPr>
      <t>t</t>
    </r>
  </si>
  <si>
    <r>
      <t>(Interest expense tax sheld)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(IE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</si>
  <si>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we</t>
  </si>
  <si>
    <t>wd</t>
  </si>
  <si>
    <t>w_1_V</t>
  </si>
  <si>
    <t>we_Ke</t>
  </si>
  <si>
    <r>
      <t>Forward Cost of Levered Equity Capital (Ke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</si>
  <si>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wd_Kd</t>
  </si>
  <si>
    <r>
      <t>Market Equity Ratio (E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/ 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</si>
  <si>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w_ie_T</t>
  </si>
  <si>
    <t>Weighted Cost of Equity Capital</t>
  </si>
  <si>
    <t>WACC_components</t>
  </si>
  <si>
    <r>
      <t>Market Debt Ratio (D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/ 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</si>
  <si>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Weighted Pretax Cost of Debt Capital, (D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 xml:space="preserve"> / V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)(Kd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)</t>
    </r>
  </si>
  <si>
    <t>Weighted Interest Expense Tax Shield</t>
  </si>
  <si>
    <t xml:space="preserve">A + B - C </t>
  </si>
  <si>
    <r>
      <t>Forward 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(General  case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&lt;&gt; r_debt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) </t>
    </r>
  </si>
  <si>
    <t>v_check1</t>
  </si>
  <si>
    <r>
      <t>Spot Weighted Cost of Capital (WACC_spot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</si>
  <si>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e_check1</t>
  </si>
  <si>
    <t>d_check1</t>
  </si>
  <si>
    <t>v_0</t>
  </si>
  <si>
    <t>WACC component  check</t>
  </si>
  <si>
    <t>npv_0</t>
  </si>
  <si>
    <t>Asset Value  check</t>
  </si>
  <si>
    <t>D2</t>
  </si>
  <si>
    <t>Equity value  check</t>
  </si>
  <si>
    <t>E2</t>
  </si>
  <si>
    <t>Debt value check  check</t>
  </si>
  <si>
    <t>w_2nd_term</t>
  </si>
  <si>
    <t>w_1_V2</t>
  </si>
  <si>
    <t>term_2</t>
  </si>
  <si>
    <t>weighted_2nd_term</t>
  </si>
  <si>
    <t>w_ie_T2</t>
  </si>
  <si>
    <t>WACC_components2</t>
  </si>
  <si>
    <t>WACC2_check</t>
  </si>
  <si>
    <t>Ke2</t>
  </si>
  <si>
    <t>WACC2</t>
  </si>
  <si>
    <t>v_check2</t>
  </si>
  <si>
    <t>e_check2</t>
  </si>
  <si>
    <t>d_check2</t>
  </si>
  <si>
    <t>WACC2_spot</t>
  </si>
  <si>
    <t>v2_0</t>
  </si>
  <si>
    <t>npv2_0</t>
  </si>
  <si>
    <t>D3</t>
  </si>
  <si>
    <t>E3</t>
  </si>
  <si>
    <t>f</t>
  </si>
  <si>
    <t>LEEDA</t>
  </si>
  <si>
    <t>LEEIET3</t>
  </si>
  <si>
    <t>LEEWACC3</t>
  </si>
  <si>
    <t>LEEWACC3_check</t>
  </si>
  <si>
    <t>v_check3</t>
  </si>
  <si>
    <t>e_check3</t>
  </si>
  <si>
    <t>d_check3</t>
  </si>
  <si>
    <t>WACC3_spot</t>
  </si>
  <si>
    <t>v3_0</t>
  </si>
  <si>
    <t>npv3_0</t>
  </si>
  <si>
    <t>D4</t>
  </si>
  <si>
    <t>E4</t>
  </si>
  <si>
    <t>f_4</t>
  </si>
  <si>
    <t>weighted_2nd_term_4</t>
  </si>
  <si>
    <t>LEEDA_4</t>
  </si>
  <si>
    <t>LEEIET3_4</t>
  </si>
  <si>
    <t>LEEWACC4</t>
  </si>
  <si>
    <t>v4</t>
  </si>
  <si>
    <t>LEEWACC4_check</t>
  </si>
  <si>
    <t>v_check4</t>
  </si>
  <si>
    <t>e_check4</t>
  </si>
  <si>
    <r>
      <t>Weighted 2nd term (D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 xml:space="preserve"> / V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)(Ku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-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)</t>
    </r>
  </si>
  <si>
    <t>d_check4</t>
  </si>
  <si>
    <t>WACC4_spot</t>
  </si>
  <si>
    <t xml:space="preserve">A - B - C </t>
  </si>
  <si>
    <t>v4_0</t>
  </si>
  <si>
    <t>npv4_0</t>
  </si>
  <si>
    <r>
      <t>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(1 + Ku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 / ( V</t>
    </r>
    <r>
      <rPr>
        <b/>
        <vertAlign val="subscript"/>
        <sz val="14"/>
        <color theme="1"/>
        <rFont val="Calibri"/>
        <family val="2"/>
        <scheme val="minor"/>
      </rPr>
      <t xml:space="preserve">t </t>
    </r>
    <r>
      <rPr>
        <b/>
        <sz val="14"/>
        <color theme="1"/>
        <rFont val="Calibri"/>
        <family val="2"/>
        <scheme val="minor"/>
      </rPr>
      <t>+ CCF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 + (D</t>
    </r>
    <r>
      <rPr>
        <b/>
        <vertAlign val="subscript"/>
        <sz val="14"/>
        <color theme="1"/>
        <rFont val="Calibri"/>
        <family val="2"/>
        <scheme val="minor"/>
      </rPr>
      <t>t-1</t>
    </r>
    <r>
      <rPr>
        <b/>
        <sz val="14"/>
        <color theme="1"/>
        <rFont val="Calibri"/>
        <family val="2"/>
        <scheme val="minor"/>
      </rPr>
      <t>)(Ku</t>
    </r>
    <r>
      <rPr>
        <b/>
        <vertAlign val="subscript"/>
        <sz val="14"/>
        <color theme="1"/>
        <rFont val="Calibri"/>
        <family val="2"/>
        <scheme val="minor"/>
      </rPr>
      <t xml:space="preserve">t </t>
    </r>
    <r>
      <rPr>
        <b/>
        <sz val="14"/>
        <color theme="1"/>
        <rFont val="Calibri"/>
        <family val="2"/>
        <scheme val="minor"/>
      </rPr>
      <t>-</t>
    </r>
    <r>
      <rPr>
        <b/>
        <vertAlign val="subscript"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Kd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)(T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 )</t>
    </r>
  </si>
  <si>
    <t>(H)</t>
  </si>
  <si>
    <r>
      <t>(Debt Ratio)</t>
    </r>
    <r>
      <rPr>
        <b/>
        <vertAlign val="subscript"/>
        <sz val="14"/>
        <color theme="1"/>
        <rFont val="Calibri"/>
        <family val="2"/>
        <scheme val="minor"/>
      </rPr>
      <t>t-1</t>
    </r>
    <r>
      <rPr>
        <b/>
        <sz val="14"/>
        <color theme="1"/>
        <rFont val="Calibri"/>
        <family val="2"/>
        <scheme val="minor"/>
      </rPr>
      <t xml:space="preserve"> = D</t>
    </r>
    <r>
      <rPr>
        <b/>
        <vertAlign val="subscript"/>
        <sz val="14"/>
        <color theme="1"/>
        <rFont val="Calibri"/>
        <family val="2"/>
        <scheme val="minor"/>
      </rPr>
      <t>t-1</t>
    </r>
    <r>
      <rPr>
        <b/>
        <sz val="14"/>
        <color theme="1"/>
        <rFont val="Calibri"/>
        <family val="2"/>
        <scheme val="minor"/>
      </rPr>
      <t>/V</t>
    </r>
    <r>
      <rPr>
        <b/>
        <vertAlign val="subscript"/>
        <sz val="14"/>
        <color theme="1"/>
        <rFont val="Calibri"/>
        <family val="2"/>
        <scheme val="minor"/>
      </rPr>
      <t>t-1</t>
    </r>
    <r>
      <rPr>
        <b/>
        <sz val="14"/>
        <color theme="1"/>
        <rFont val="Calibri"/>
        <family val="2"/>
        <scheme val="minor"/>
      </rPr>
      <t xml:space="preserve"> = LEEDA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+ CFd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/ (1 +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(f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  |noncircular|</t>
    </r>
  </si>
  <si>
    <r>
      <t xml:space="preserve"> LEEDA</t>
    </r>
    <r>
      <rPr>
        <b/>
        <vertAlign val="subscript"/>
        <sz val="14"/>
        <color theme="1"/>
        <rFont val="Calibri"/>
        <family val="2"/>
        <scheme val="minor"/>
      </rPr>
      <t xml:space="preserve">t </t>
    </r>
    <r>
      <rPr>
        <b/>
        <sz val="14"/>
        <color theme="1"/>
        <rFont val="Calibri"/>
        <family val="2"/>
        <scheme val="minor"/>
      </rPr>
      <t>= Lagged Debt Ratio = D</t>
    </r>
    <r>
      <rPr>
        <b/>
        <vertAlign val="subscript"/>
        <sz val="14"/>
        <color theme="1"/>
        <rFont val="Calibri (Body)"/>
      </rPr>
      <t xml:space="preserve">t-1 </t>
    </r>
    <r>
      <rPr>
        <b/>
        <sz val="14"/>
        <color theme="1"/>
        <rFont val="Calibri"/>
        <family val="2"/>
        <scheme val="minor"/>
      </rPr>
      <t>/ V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 xml:space="preserve">   </t>
    </r>
  </si>
  <si>
    <t>(I)</t>
  </si>
  <si>
    <r>
      <t>LEEIET3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(IE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)(f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    |noncircular|</t>
    </r>
  </si>
  <si>
    <r>
      <t>Forward LEEWACC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 (General  case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&lt;&gt; r_debt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) </t>
    </r>
  </si>
  <si>
    <t xml:space="preserve"> (1-H)(G) + (H)(Kd) - I </t>
  </si>
  <si>
    <r>
      <t>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PV[FCFF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; LEEWACC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]</t>
    </r>
  </si>
  <si>
    <r>
      <t>(Debt Ratio)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  = LEEDA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=(D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+ CFd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/ (1 +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(f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  |noncircular|</t>
    </r>
  </si>
  <si>
    <t>=</t>
  </si>
  <si>
    <r>
      <t>2nd WACC term weight = Lagged Debt Ratio (D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 xml:space="preserve"> / V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) = LEEDA</t>
    </r>
    <r>
      <rPr>
        <b/>
        <vertAlign val="subscript"/>
        <sz val="14"/>
        <color theme="1"/>
        <rFont val="Calibri"/>
        <family val="2"/>
        <scheme val="minor"/>
      </rPr>
      <t>t</t>
    </r>
  </si>
  <si>
    <r>
      <t>Weighted 2nd term (LEEDA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)(Ku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-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)</t>
    </r>
  </si>
  <si>
    <r>
      <t>Forward LEEWACC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(General  case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&lt;&gt; r_debt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) </t>
    </r>
  </si>
  <si>
    <t>asset_value_2_term_WACCbt</t>
  </si>
  <si>
    <r>
      <t>Capital Cash Flow (CCF</t>
    </r>
    <r>
      <rPr>
        <b/>
        <vertAlign val="subscript"/>
        <sz val="14"/>
        <color rgb="FF000000"/>
        <rFont val="Calibri"/>
        <family val="2"/>
        <scheme val="minor"/>
      </rPr>
      <t>t</t>
    </r>
    <r>
      <rPr>
        <b/>
        <sz val="14"/>
        <color rgb="FF000000"/>
        <rFont val="Calibri"/>
        <family val="2"/>
        <scheme val="minor"/>
      </rPr>
      <t>)</t>
    </r>
  </si>
  <si>
    <t>WACCbt_components</t>
  </si>
  <si>
    <t xml:space="preserve">A + B </t>
  </si>
  <si>
    <r>
      <t>Forward WACCbt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(General  case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&lt;&gt; r_debt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) </t>
    </r>
  </si>
  <si>
    <r>
      <t>Spot Weighted Cost of Capital (WACCbt_spot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</si>
  <si>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WACCbt component  check</t>
  </si>
  <si>
    <t>WACCbt_components2</t>
  </si>
  <si>
    <t>WACC2bt_check</t>
  </si>
  <si>
    <t>WACC2bt</t>
  </si>
  <si>
    <t>WACC2bt_spot</t>
  </si>
  <si>
    <t>LEEWACC3bt</t>
  </si>
  <si>
    <t>LEEWACC3bt_check</t>
  </si>
  <si>
    <t>WACC3bt_spot</t>
  </si>
  <si>
    <t>LEEWACC4bt</t>
  </si>
  <si>
    <t>LEEWACC4bt_check</t>
  </si>
  <si>
    <t>WACC4bt_spot</t>
  </si>
  <si>
    <t xml:space="preserve">A - B </t>
  </si>
  <si>
    <r>
      <t>Forward LEEWACCbt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 (General  case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&lt;&gt; r_debt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) </t>
    </r>
  </si>
  <si>
    <t xml:space="preserve"> (1-H)(G) + (H)(Kd) </t>
  </si>
  <si>
    <r>
      <t>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PV[CCF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; LEEWACCbt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]</t>
    </r>
  </si>
  <si>
    <r>
      <t>Spot Weighted Cost of Capital (LEEWACCbt_spot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</si>
  <si>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(Debt Ratio)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  = LEEDA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+ CFd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/ (1 +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(f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  |noncircular|</t>
    </r>
  </si>
  <si>
    <r>
      <t>Forward LEEWACCbt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(General  case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&lt;&gt; r_debt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) </t>
    </r>
  </si>
  <si>
    <t>asset_value_apv_3</t>
  </si>
  <si>
    <r>
      <t>Tax Rate (T</t>
    </r>
    <r>
      <rPr>
        <b/>
        <vertAlign val="subscript"/>
        <sz val="14"/>
        <color rgb="FF000000"/>
        <rFont val="Calibri"/>
        <family val="2"/>
        <scheme val="minor"/>
      </rPr>
      <t>t</t>
    </r>
    <r>
      <rPr>
        <b/>
        <sz val="14"/>
        <color rgb="FF000000"/>
        <rFont val="Calibri"/>
        <family val="2"/>
        <scheme val="minor"/>
      </rPr>
      <t>)</t>
    </r>
  </si>
  <si>
    <r>
      <t>Spread = 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Kd</t>
    </r>
    <r>
      <rPr>
        <b/>
        <vertAlign val="subscript"/>
        <sz val="14"/>
        <color theme="1"/>
        <rFont val="Calibri (Body)"/>
      </rPr>
      <t>t</t>
    </r>
  </si>
  <si>
    <r>
      <t>Value of Tax Shields (DVTS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</si>
  <si>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Tax Shield  Flow (IE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</si>
  <si>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'Cum' Debt-to-'Tax Shield' Ratio Value = ( A+B)/ (C+D)</t>
  </si>
  <si>
    <t>ie_adj</t>
  </si>
  <si>
    <t>ADJ_ie</t>
  </si>
  <si>
    <r>
      <t>'e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' 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discount rate adjustment</t>
    </r>
  </si>
  <si>
    <t>LEESield Discount Rate for Tax Shields = (Ku - e) / (1 + e)</t>
  </si>
  <si>
    <t>V_u</t>
  </si>
  <si>
    <r>
      <t>Value of Tax Shields (DVTS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= PV[ (IE)(T)  ; LEEShield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] )</t>
    </r>
  </si>
  <si>
    <t>V_u2</t>
  </si>
  <si>
    <r>
      <t>Value of Unlevered Firm (Vu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= PV[FCFF ; Ku</t>
    </r>
    <r>
      <rPr>
        <b/>
        <sz val="14"/>
        <color theme="1"/>
        <rFont val="Calibri"/>
        <family val="2"/>
        <scheme val="minor"/>
      </rPr>
      <t>])</t>
    </r>
  </si>
  <si>
    <t>G+H</t>
  </si>
  <si>
    <r>
      <t>Asset Value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APV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Vu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+ (Value of Tax Shields)</t>
    </r>
    <r>
      <rPr>
        <b/>
        <vertAlign val="subscript"/>
        <sz val="14"/>
        <color theme="1"/>
        <rFont val="Calibri (Body)"/>
      </rPr>
      <t>t</t>
    </r>
  </si>
  <si>
    <t>DVTS2</t>
  </si>
  <si>
    <t>cum_d_ts_ratio</t>
  </si>
  <si>
    <t>e_disc</t>
  </si>
  <si>
    <t>LEEShield</t>
  </si>
  <si>
    <t>(J)</t>
  </si>
  <si>
    <r>
      <t>Value of Tax Shields (DVTS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= PV[(IE)(T)  + (D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 (Body)"/>
      </rPr>
      <t>)(Ku-Kd)(T); Ku</t>
    </r>
    <r>
      <rPr>
        <b/>
        <sz val="14"/>
        <color theme="1"/>
        <rFont val="Calibri"/>
        <family val="2"/>
        <scheme val="minor"/>
      </rPr>
      <t>])</t>
    </r>
  </si>
  <si>
    <t xml:space="preserve">I + j </t>
  </si>
  <si>
    <t>APV2</t>
  </si>
  <si>
    <t>apv_0</t>
  </si>
  <si>
    <r>
      <t>Spot LEEShield (LEEShield_spot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</si>
  <si>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LEEShield_spot</t>
  </si>
  <si>
    <r>
      <t>(DVTS Value)</t>
    </r>
    <r>
      <rPr>
        <b/>
        <vertAlign val="subscript"/>
        <sz val="14"/>
        <color theme="1"/>
        <rFont val="Calibri (Body)"/>
      </rPr>
      <t>0</t>
    </r>
    <r>
      <rPr>
        <b/>
        <sz val="14"/>
        <color theme="1"/>
        <rFont val="Calibri"/>
        <family val="2"/>
        <scheme val="minor"/>
      </rPr>
      <t xml:space="preserve"> = PV[  (IE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; LEEShield_spot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]</t>
    </r>
  </si>
  <si>
    <t>Vu2_0</t>
  </si>
  <si>
    <t>DVTS_0</t>
  </si>
  <si>
    <t>Plus: Value of Unlevered Firm (Vu_0)</t>
  </si>
  <si>
    <t>APV_0</t>
  </si>
  <si>
    <t>Asset Value (V_0)</t>
  </si>
  <si>
    <r>
      <t>Plus: (FCFF)</t>
    </r>
    <r>
      <rPr>
        <b/>
        <vertAlign val="subscript"/>
        <sz val="14"/>
        <color theme="1"/>
        <rFont val="Calibri (Body)"/>
      </rPr>
      <t>t=0</t>
    </r>
  </si>
  <si>
    <r>
      <t>(Net Value of Debt)</t>
    </r>
    <r>
      <rPr>
        <b/>
        <vertAlign val="subscript"/>
        <sz val="14"/>
        <color theme="1"/>
        <rFont val="Calibri (Body)"/>
      </rPr>
      <t>0</t>
    </r>
  </si>
  <si>
    <t>dvts_check</t>
  </si>
  <si>
    <t>DVTS Value check</t>
  </si>
  <si>
    <t>apv_check</t>
  </si>
  <si>
    <t>APV Value check</t>
  </si>
  <si>
    <t>asset_value_circ_2</t>
  </si>
  <si>
    <r>
      <t>Return Spread = Ku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- WACC</t>
    </r>
    <r>
      <rPr>
        <b/>
        <vertAlign val="subscript"/>
        <sz val="14"/>
        <color theme="1"/>
        <rFont val="Calibri (Body)"/>
      </rPr>
      <t>t</t>
    </r>
  </si>
  <si>
    <t>Ku_WACC</t>
  </si>
  <si>
    <r>
      <t>Business Risk Adjustment = (Asset Value)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(Ku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- 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</si>
  <si>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FCFF_risk_adj</t>
  </si>
  <si>
    <r>
      <t>(Business Risk-Adjusted FCFF)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FCFF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\\Ku</t>
    </r>
    <r>
      <rPr>
        <b/>
        <vertAlign val="subscript"/>
        <sz val="14"/>
        <color theme="1"/>
        <rFont val="Calibri (Body)"/>
      </rPr>
      <t>t</t>
    </r>
  </si>
  <si>
    <t>Risk_ADJ_FCFF</t>
  </si>
  <si>
    <r>
      <t>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PV[FCFF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\\Ku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;  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]</t>
    </r>
  </si>
  <si>
    <r>
      <t>Spot Unlevered Cost of Equity Capital (Ku_spot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</si>
  <si>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Risk_ADJ_FCFF_0</t>
  </si>
  <si>
    <r>
      <rPr>
        <b/>
        <sz val="14"/>
        <color theme="1"/>
        <rFont val="Calibri (Body)"/>
      </rPr>
      <t>V</t>
    </r>
    <r>
      <rPr>
        <b/>
        <vertAlign val="subscript"/>
        <sz val="14"/>
        <color theme="1"/>
        <rFont val="Calibri (Body)"/>
      </rPr>
      <t>0</t>
    </r>
    <r>
      <rPr>
        <b/>
        <sz val="14"/>
        <color theme="1"/>
        <rFont val="Calibri"/>
        <family val="2"/>
        <scheme val="minor"/>
      </rPr>
      <t xml:space="preserve"> = (Asset Value)</t>
    </r>
    <r>
      <rPr>
        <b/>
        <vertAlign val="subscript"/>
        <sz val="14"/>
        <color theme="1"/>
        <rFont val="Calibri (Body)"/>
      </rPr>
      <t>0</t>
    </r>
    <r>
      <rPr>
        <b/>
        <sz val="14"/>
        <color theme="1"/>
        <rFont val="Calibri"/>
        <family val="2"/>
        <scheme val="minor"/>
      </rPr>
      <t xml:space="preserve"> =  PV[FCFF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\\Ku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;  Ku_spot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]</t>
    </r>
  </si>
  <si>
    <t>asset_value_CE_Rf</t>
  </si>
  <si>
    <r>
      <t>Forward Risk-free rate (Rf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</si>
  <si>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Return Spread = Rf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- WACC</t>
    </r>
    <r>
      <rPr>
        <b/>
        <vertAlign val="subscript"/>
        <sz val="14"/>
        <color theme="1"/>
        <rFont val="Calibri (Body)"/>
      </rPr>
      <t>t</t>
    </r>
  </si>
  <si>
    <t>Rf_WACC</t>
  </si>
  <si>
    <r>
      <t>CE Adjustment = (Asset Value)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(Rf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- 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</si>
  <si>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(CE-Adjusted FCFF)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</t>
    </r>
  </si>
  <si>
    <r>
      <t>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PV[CE Adjusted FCFF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;  Rf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]</t>
    </r>
  </si>
  <si>
    <r>
      <t>Spot Risk-free rate (Rf_spot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</si>
  <si>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rPr>
        <b/>
        <sz val="14"/>
        <color theme="1"/>
        <rFont val="Calibri (Body)"/>
      </rPr>
      <t>V</t>
    </r>
    <r>
      <rPr>
        <b/>
        <vertAlign val="subscript"/>
        <sz val="14"/>
        <color theme="1"/>
        <rFont val="Calibri (Body)"/>
      </rPr>
      <t>0</t>
    </r>
    <r>
      <rPr>
        <b/>
        <sz val="14"/>
        <color theme="1"/>
        <rFont val="Calibri"/>
        <family val="2"/>
        <scheme val="minor"/>
      </rPr>
      <t xml:space="preserve"> = (Asset Value)</t>
    </r>
    <r>
      <rPr>
        <b/>
        <vertAlign val="subscript"/>
        <sz val="14"/>
        <color theme="1"/>
        <rFont val="Calibri (Body)"/>
      </rPr>
      <t>0</t>
    </r>
    <r>
      <rPr>
        <b/>
        <sz val="14"/>
        <color theme="1"/>
        <rFont val="Calibri"/>
        <family val="2"/>
        <scheme val="minor"/>
      </rPr>
      <t xml:space="preserve"> =  PV[CE Adjusted FCFF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;  Rf_spot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]</t>
    </r>
  </si>
  <si>
    <t>Rf_spot</t>
  </si>
  <si>
    <t>ADJ_FCFF_0</t>
  </si>
  <si>
    <t>Equity_value_CE_Rf</t>
  </si>
  <si>
    <r>
      <t>Forward Levered  Cost of Capital (Ke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</si>
  <si>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Return Spread = Rf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- Ke</t>
    </r>
    <r>
      <rPr>
        <b/>
        <vertAlign val="subscript"/>
        <sz val="14"/>
        <color theme="1"/>
        <rFont val="Calibri (Body)"/>
      </rPr>
      <t>t</t>
    </r>
  </si>
  <si>
    <t>Rf_Ke</t>
  </si>
  <si>
    <r>
      <t>CE Adjustment = (Equity Value)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(Rf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- 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</si>
  <si>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(CE-Adjusted ECF)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</t>
    </r>
  </si>
  <si>
    <r>
      <t>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(Equity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PV[CE Adjusted ECF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;  Rf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]</t>
    </r>
  </si>
  <si>
    <r>
      <rPr>
        <b/>
        <sz val="14"/>
        <color theme="1"/>
        <rFont val="Calibri (Body)"/>
      </rPr>
      <t>E</t>
    </r>
    <r>
      <rPr>
        <b/>
        <vertAlign val="subscript"/>
        <sz val="14"/>
        <color theme="1"/>
        <rFont val="Calibri (Body)"/>
      </rPr>
      <t>0</t>
    </r>
    <r>
      <rPr>
        <b/>
        <sz val="14"/>
        <color theme="1"/>
        <rFont val="Calibri"/>
        <family val="2"/>
        <scheme val="minor"/>
      </rPr>
      <t xml:space="preserve"> = (Equity Value)</t>
    </r>
    <r>
      <rPr>
        <b/>
        <vertAlign val="subscript"/>
        <sz val="14"/>
        <color theme="1"/>
        <rFont val="Calibri (Body)"/>
      </rPr>
      <t>0</t>
    </r>
    <r>
      <rPr>
        <b/>
        <sz val="14"/>
        <color theme="1"/>
        <rFont val="Calibri"/>
        <family val="2"/>
        <scheme val="minor"/>
      </rPr>
      <t xml:space="preserve"> =  PV[CE Adjusted ECF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;  Rf_spot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]</t>
    </r>
  </si>
  <si>
    <t>ADJ_ECF_0</t>
  </si>
  <si>
    <t>Debt_value_CE_Rf</t>
  </si>
  <si>
    <r>
      <t>Forward Levered  Cost of Capital (Kd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</si>
  <si>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Return Spread = Rf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- Kd</t>
    </r>
    <r>
      <rPr>
        <b/>
        <vertAlign val="subscript"/>
        <sz val="14"/>
        <color theme="1"/>
        <rFont val="Calibri (Body)"/>
      </rPr>
      <t>t</t>
    </r>
  </si>
  <si>
    <t>Rf_Kd</t>
  </si>
  <si>
    <r>
      <t>Debt Cash Flow  (CFd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</si>
  <si>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CE Adjustment = (Debt Value)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(Rf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-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</si>
  <si>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(CE-Adjusted CFd)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</t>
    </r>
  </si>
  <si>
    <t>CFd_adj</t>
  </si>
  <si>
    <r>
      <t>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(Debt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PV[CE Adjusted CFd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;  Rf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 (Body)"/>
      </rPr>
      <t>]</t>
    </r>
  </si>
  <si>
    <t>ADJ_CFd</t>
  </si>
  <si>
    <r>
      <rPr>
        <b/>
        <sz val="14"/>
        <color theme="1"/>
        <rFont val="Calibri (Body)"/>
      </rPr>
      <t>D</t>
    </r>
    <r>
      <rPr>
        <b/>
        <vertAlign val="subscript"/>
        <sz val="14"/>
        <color theme="1"/>
        <rFont val="Calibri (Body)"/>
      </rPr>
      <t>0</t>
    </r>
    <r>
      <rPr>
        <b/>
        <sz val="14"/>
        <color theme="1"/>
        <rFont val="Calibri"/>
        <family val="2"/>
        <scheme val="minor"/>
      </rPr>
      <t xml:space="preserve"> = (Debt Value)</t>
    </r>
    <r>
      <rPr>
        <b/>
        <vertAlign val="subscript"/>
        <sz val="14"/>
        <color theme="1"/>
        <rFont val="Calibri (Body)"/>
      </rPr>
      <t>0</t>
    </r>
    <r>
      <rPr>
        <b/>
        <sz val="14"/>
        <color theme="1"/>
        <rFont val="Calibri"/>
        <family val="2"/>
        <scheme val="minor"/>
      </rPr>
      <t xml:space="preserve"> =  PV[CE Adjusted CFd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;  Rf_spot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]</t>
    </r>
  </si>
  <si>
    <t>ADJ_CFd_0</t>
  </si>
  <si>
    <t>debt_value_Rf</t>
  </si>
  <si>
    <r>
      <t>Forward Risk-free Rate (Rf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</si>
  <si>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Spread = Rf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Kd</t>
    </r>
    <r>
      <rPr>
        <b/>
        <vertAlign val="subscript"/>
        <sz val="14"/>
        <color theme="1"/>
        <rFont val="Calibri (Body)"/>
      </rPr>
      <t>t</t>
    </r>
  </si>
  <si>
    <r>
      <t>('cum' Debt Value)</t>
    </r>
    <r>
      <rPr>
        <b/>
        <vertAlign val="subscript"/>
        <sz val="14"/>
        <color theme="1"/>
        <rFont val="Calibri (Body)"/>
      </rPr>
      <t>t</t>
    </r>
  </si>
  <si>
    <t>cum_Debt_value</t>
  </si>
  <si>
    <t xml:space="preserve">+ </t>
  </si>
  <si>
    <r>
      <t>(CFd CE Adjustment)</t>
    </r>
    <r>
      <rPr>
        <b/>
        <vertAlign val="subscript"/>
        <sz val="14"/>
        <color theme="1"/>
        <rFont val="Calibri (Body)"/>
      </rPr>
      <t>t</t>
    </r>
  </si>
  <si>
    <r>
      <t>'Adjusted CFd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' for Discounting @ Risk-free Rate</t>
    </r>
    <r>
      <rPr>
        <b/>
        <vertAlign val="subscript"/>
        <sz val="14"/>
        <color theme="1"/>
        <rFont val="Calibri (Body)"/>
      </rPr>
      <t>t</t>
    </r>
  </si>
  <si>
    <r>
      <t>(Debt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 'Adjusted CFd' ; Rf ]  |noncircular|</t>
    </r>
  </si>
  <si>
    <t>Adj_CFd</t>
  </si>
  <si>
    <t>CFd_Adj</t>
  </si>
  <si>
    <r>
      <t>Spot Risk-free Rate (Rf_spot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</si>
  <si>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 (Debt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</t>
    </r>
  </si>
  <si>
    <t>equity_value_Rf_rate_LEEKe_adj</t>
  </si>
  <si>
    <t>Rf_LEEKe_adj_factor</t>
  </si>
  <si>
    <r>
      <t>Less: (ECF Certainty Equivalent Adjustment)</t>
    </r>
    <r>
      <rPr>
        <b/>
        <vertAlign val="subscript"/>
        <sz val="14"/>
        <color theme="1"/>
        <rFont val="Calibri (Body)"/>
      </rPr>
      <t>t</t>
    </r>
  </si>
  <si>
    <r>
      <t>''Adjusted ECF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' for Discounting @ Risk-free Rate</t>
    </r>
    <r>
      <rPr>
        <b/>
        <vertAlign val="subscript"/>
        <sz val="14"/>
        <color theme="1"/>
        <rFont val="Calibri (Body)"/>
      </rPr>
      <t>t</t>
    </r>
  </si>
  <si>
    <r>
      <t>(Equity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 'Adjusted ECF' ; Rf ]  |noncircular|</t>
    </r>
  </si>
  <si>
    <t>ECF_Adj</t>
  </si>
  <si>
    <t>Adjusted_ECF</t>
  </si>
  <si>
    <t>e2</t>
  </si>
  <si>
    <t>e2_check</t>
  </si>
  <si>
    <t>Equity Value check discounting 'Adjusted ECF' @ Rf</t>
  </si>
  <si>
    <t>asset_value_Rf_rate_LEEWACC_adj</t>
  </si>
  <si>
    <t>pv_Ku_Kd_T</t>
  </si>
  <si>
    <t xml:space="preserve">(E)(F) + G </t>
  </si>
  <si>
    <r>
      <t>Less: (FCFF Certainty Equivalent Adjustment)</t>
    </r>
    <r>
      <rPr>
        <b/>
        <vertAlign val="subscript"/>
        <sz val="14"/>
        <color theme="1"/>
        <rFont val="Calibri (Body)"/>
      </rPr>
      <t>t</t>
    </r>
  </si>
  <si>
    <t>Rf_LEEWACC_adj_factor</t>
  </si>
  <si>
    <r>
      <t>''Adjusted FCFF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' for Discounting @ Risk-free Rate</t>
    </r>
    <r>
      <rPr>
        <b/>
        <vertAlign val="subscript"/>
        <sz val="14"/>
        <color theme="1"/>
        <rFont val="Calibri (Body)"/>
      </rPr>
      <t>t</t>
    </r>
  </si>
  <si>
    <t>LEEWACC_spot</t>
  </si>
  <si>
    <r>
      <t>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 'Adjusted FCFF' ; Rf ]  |noncircular|</t>
    </r>
  </si>
  <si>
    <t>WACC_gen</t>
  </si>
  <si>
    <r>
      <t>(Equity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    |noncircular|</t>
    </r>
  </si>
  <si>
    <r>
      <t>Forward LEEWACC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/ (1 + 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 |noncircular|</t>
    </r>
  </si>
  <si>
    <r>
      <t>Forward 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(Circular calculation)</t>
    </r>
  </si>
  <si>
    <t>WACC_diff</t>
  </si>
  <si>
    <r>
      <t>Spot WACC (LEEWACC_spot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</si>
  <si>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Adjusted_FCFF</t>
  </si>
  <si>
    <t>v2</t>
  </si>
  <si>
    <t>v2_check</t>
  </si>
  <si>
    <t>Asset Value check discounting 'Adjusted FCFF' @ Rf</t>
  </si>
  <si>
    <t>asset_value_Rf_rate_LEEWACCbt_adj</t>
  </si>
  <si>
    <t xml:space="preserve">(E)(F)  </t>
  </si>
  <si>
    <t>d1</t>
  </si>
  <si>
    <r>
      <t>Less: (CCF Certtainty Equivalent Adjustment)</t>
    </r>
    <r>
      <rPr>
        <b/>
        <vertAlign val="subscript"/>
        <sz val="14"/>
        <color theme="1"/>
        <rFont val="Calibri (Body)"/>
      </rPr>
      <t>t</t>
    </r>
  </si>
  <si>
    <t>Rf_LEEWACCbt_adj_factor</t>
  </si>
  <si>
    <r>
      <t>''Adjusted CCF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' for Discounting @ Risk-free Rate</t>
    </r>
    <r>
      <rPr>
        <b/>
        <vertAlign val="subscript"/>
        <sz val="14"/>
        <color theme="1"/>
        <rFont val="Calibri (Body)"/>
      </rPr>
      <t>t</t>
    </r>
  </si>
  <si>
    <r>
      <t>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 'Adjusted CCF' ; Rf ]  |noncircular|</t>
    </r>
  </si>
  <si>
    <t>WACCbt_gen</t>
  </si>
  <si>
    <r>
      <t>Forward WACCbt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/ (1 + 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 |noncircular|</t>
    </r>
  </si>
  <si>
    <r>
      <t>Forward WACCbt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(Circular calculation)</t>
    </r>
  </si>
  <si>
    <t>WACCbt_diff</t>
  </si>
  <si>
    <r>
      <t>Spot WACC (LEEWACCbt_spot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</si>
  <si>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CCF_Adj</t>
  </si>
  <si>
    <t>Adjusted_CCF</t>
  </si>
  <si>
    <t>equity_value_EP_circ_2</t>
  </si>
  <si>
    <t>Book Net Income (NI)</t>
  </si>
  <si>
    <r>
      <t>Less: Interest Income (After-tax) = (II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)(1-T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</si>
  <si>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Plus: Change in Marketable Securities (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Calibri"/>
        <family val="2"/>
        <scheme val="minor"/>
      </rPr>
      <t>MS)</t>
    </r>
  </si>
  <si>
    <r>
      <t>NI - (II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)(1-T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) + 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Calibri"/>
        <family val="2"/>
        <scheme val="minor"/>
      </rPr>
      <t>MS</t>
    </r>
    <r>
      <rPr>
        <b/>
        <vertAlign val="subscript"/>
        <sz val="14"/>
        <color theme="1"/>
        <rFont val="Calibri"/>
        <family val="2"/>
        <scheme val="minor"/>
      </rPr>
      <t>t</t>
    </r>
  </si>
  <si>
    <t>Equity Book Value (Ebv)</t>
  </si>
  <si>
    <r>
      <t>Forward Levered Cost of Equity Capital (Ke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</si>
  <si>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 xml:space="preserve">(B) </t>
  </si>
  <si>
    <r>
      <t>Less: Dollar Book Equity Charge = - (Ke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)(Ebv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 xml:space="preserve">)  </t>
    </r>
  </si>
  <si>
    <t xml:space="preserve">(A) + (B) </t>
  </si>
  <si>
    <r>
      <t>Economic Profit = EP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NI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(II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)(1-T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) + 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Calibri"/>
        <family val="2"/>
        <scheme val="minor"/>
      </rPr>
      <t>MS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 - (Ke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)(Ebv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 xml:space="preserve">)      </t>
    </r>
  </si>
  <si>
    <r>
      <t>PV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[EP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, 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]</t>
    </r>
  </si>
  <si>
    <t>Plus: Ebv</t>
  </si>
  <si>
    <t>Equity Value</t>
  </si>
  <si>
    <t>Debt Value</t>
  </si>
  <si>
    <t>Asset Value</t>
  </si>
  <si>
    <t>Alternative 'Economic Profit' (EP) Calculation</t>
  </si>
  <si>
    <r>
      <rPr>
        <b/>
        <sz val="14"/>
        <color rgb="FF0070C0"/>
        <rFont val="Calibri"/>
        <family val="2"/>
        <scheme val="minor"/>
      </rPr>
      <t>ROE</t>
    </r>
    <r>
      <rPr>
        <b/>
        <vertAlign val="subscript"/>
        <sz val="14"/>
        <color rgb="FF0070C0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</t>
    </r>
    <r>
      <rPr>
        <b/>
        <sz val="14"/>
        <color rgb="FFC00000"/>
        <rFont val="Calibri (Body)"/>
      </rPr>
      <t xml:space="preserve"> [</t>
    </r>
    <r>
      <rPr>
        <b/>
        <sz val="14"/>
        <color theme="1"/>
        <rFont val="Calibri"/>
        <family val="2"/>
        <scheme val="minor"/>
      </rPr>
      <t xml:space="preserve"> NI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(II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)(1-T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) + 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Calibri"/>
        <family val="2"/>
        <scheme val="minor"/>
      </rPr>
      <t>MS</t>
    </r>
    <r>
      <rPr>
        <b/>
        <vertAlign val="subscript"/>
        <sz val="14"/>
        <color theme="1"/>
        <rFont val="Calibri"/>
        <family val="2"/>
        <scheme val="minor"/>
      </rPr>
      <t xml:space="preserve">t </t>
    </r>
    <r>
      <rPr>
        <b/>
        <sz val="14"/>
        <color rgb="FFC00000"/>
        <rFont val="Calibri (Body)"/>
      </rPr>
      <t xml:space="preserve">] </t>
    </r>
    <r>
      <rPr>
        <b/>
        <sz val="14"/>
        <color theme="1"/>
        <rFont val="Calibri"/>
        <family val="2"/>
        <scheme val="minor"/>
      </rPr>
      <t xml:space="preserve">/ </t>
    </r>
    <r>
      <rPr>
        <b/>
        <sz val="14"/>
        <color rgb="FFC00000"/>
        <rFont val="Calibri (Body)"/>
      </rPr>
      <t xml:space="preserve">[ </t>
    </r>
    <r>
      <rPr>
        <b/>
        <sz val="14"/>
        <color theme="1"/>
        <rFont val="Calibri"/>
        <family val="2"/>
        <scheme val="minor"/>
      </rPr>
      <t>Ebv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C00000"/>
        <rFont val="Calibri (Body)"/>
      </rPr>
      <t>]</t>
    </r>
  </si>
  <si>
    <r>
      <t>Economic Profit = EP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</t>
    </r>
    <r>
      <rPr>
        <b/>
        <sz val="14"/>
        <color rgb="FF0070C0"/>
        <rFont val="Calibri"/>
        <family val="2"/>
        <scheme val="minor"/>
      </rPr>
      <t>ROE</t>
    </r>
    <r>
      <rPr>
        <b/>
        <vertAlign val="subscript"/>
        <sz val="14"/>
        <color rgb="FF0070C0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)(Ebv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 xml:space="preserve">)      </t>
    </r>
  </si>
  <si>
    <t>NI</t>
  </si>
  <si>
    <t>Less_II_AT</t>
  </si>
  <si>
    <t>NI_Less_II_AT_plus_MS_chg</t>
  </si>
  <si>
    <t>Less_Book_Dollar_Charge</t>
  </si>
  <si>
    <t>Economic Profit (EP) check</t>
  </si>
  <si>
    <t>EP</t>
  </si>
  <si>
    <t>Ebv</t>
  </si>
  <si>
    <t>MS_chg</t>
  </si>
  <si>
    <t>PV_EP</t>
  </si>
  <si>
    <t>ROE</t>
  </si>
  <si>
    <t>EP_ROE</t>
  </si>
  <si>
    <t>EP_ROE_Check</t>
  </si>
  <si>
    <t>asset_value_EVA_circ_1</t>
  </si>
  <si>
    <r>
      <t>EVA Depreciation (EVAD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</si>
  <si>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EVA Book Value (EVA_BV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) </t>
    </r>
  </si>
  <si>
    <r>
      <t>Operating Working Capital Balance  (OWC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</si>
  <si>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(Net EVA Book Investment)</t>
    </r>
    <r>
      <rPr>
        <b/>
        <vertAlign val="subscript"/>
        <sz val="14"/>
        <color theme="1"/>
        <rFont val="Calibri"/>
        <family val="2"/>
        <scheme val="minor"/>
      </rPr>
      <t>t</t>
    </r>
  </si>
  <si>
    <r>
      <t>Forward Weighted Average Cost of Caqpital (WACC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</si>
  <si>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(Capital Charge on Net EVA Book Investment)</t>
    </r>
    <r>
      <rPr>
        <b/>
        <vertAlign val="subscript"/>
        <sz val="14"/>
        <color theme="1"/>
        <rFont val="Calibri"/>
        <family val="2"/>
        <scheme val="minor"/>
      </rPr>
      <t>t</t>
    </r>
  </si>
  <si>
    <r>
      <t>Gross Cash Flow (GCF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</si>
  <si>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Less: EVAD</t>
    </r>
    <r>
      <rPr>
        <b/>
        <vertAlign val="subscript"/>
        <sz val="14"/>
        <color theme="1"/>
        <rFont val="Calibri"/>
        <family val="2"/>
        <scheme val="minor"/>
      </rPr>
      <t>t</t>
    </r>
  </si>
  <si>
    <r>
      <t>Less: (Capital Charge on Net EVA Book Investment)</t>
    </r>
    <r>
      <rPr>
        <b/>
        <vertAlign val="subscript"/>
        <sz val="14"/>
        <color theme="1"/>
        <rFont val="Calibri"/>
        <family val="2"/>
        <scheme val="minor"/>
      </rPr>
      <t>t</t>
    </r>
  </si>
  <si>
    <t>Economic Value Addd (EVA)</t>
  </si>
  <si>
    <r>
      <t>PV[ EVA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; WACC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 ]</t>
    </r>
  </si>
  <si>
    <t>GCF</t>
  </si>
  <si>
    <r>
      <t>Plus: ( EVA_BV</t>
    </r>
    <r>
      <rPr>
        <b/>
        <vertAlign val="subscript"/>
        <sz val="14"/>
        <color theme="1"/>
        <rFont val="Calibri"/>
        <family val="2"/>
        <scheme val="minor"/>
      </rPr>
      <t xml:space="preserve">t </t>
    </r>
    <r>
      <rPr>
        <b/>
        <sz val="14"/>
        <color theme="1"/>
        <rFont val="Calibri"/>
        <family val="2"/>
        <scheme val="minor"/>
      </rPr>
      <t>+ OWC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 )</t>
    </r>
  </si>
  <si>
    <t>EVA</t>
  </si>
  <si>
    <t>Less: Debt Value</t>
  </si>
  <si>
    <t>Less_EVAD</t>
  </si>
  <si>
    <t>EVA_BV</t>
  </si>
  <si>
    <t>OWC</t>
  </si>
  <si>
    <t>EVA_BV_OWC</t>
  </si>
  <si>
    <t>PV_EVA</t>
  </si>
  <si>
    <t>Economic Value Addded (EVA) check</t>
  </si>
  <si>
    <t>Less_D</t>
  </si>
  <si>
    <t>EVA_check</t>
  </si>
  <si>
    <t>asset_value_EVA_circ_2</t>
  </si>
  <si>
    <r>
      <t>NOPAT (Tax reporting) = NOPAT</t>
    </r>
    <r>
      <rPr>
        <b/>
        <vertAlign val="subscript"/>
        <sz val="14"/>
        <color theme="1"/>
        <rFont val="Calibri (Body)"/>
      </rPr>
      <t>TAX</t>
    </r>
  </si>
  <si>
    <t>Cash Flow from Asset Sale</t>
  </si>
  <si>
    <r>
      <t>NOPAT</t>
    </r>
    <r>
      <rPr>
        <b/>
        <vertAlign val="subscript"/>
        <sz val="14"/>
        <color theme="1"/>
        <rFont val="Calibri (Body)"/>
      </rPr>
      <t>TAX</t>
    </r>
    <r>
      <rPr>
        <b/>
        <sz val="14"/>
        <color theme="1"/>
        <rFont val="Calibri"/>
        <family val="2"/>
        <scheme val="minor"/>
      </rPr>
      <t xml:space="preserve"> + Cash Flow from Asset Sale</t>
    </r>
  </si>
  <si>
    <t>NOPAT_tax</t>
  </si>
  <si>
    <t>CF_from_Sale</t>
  </si>
  <si>
    <r>
      <t>Return on Net EVA Book Investment (</t>
    </r>
    <r>
      <rPr>
        <b/>
        <sz val="14"/>
        <color rgb="FF0070C0"/>
        <rFont val="Calibri"/>
        <family val="2"/>
        <scheme val="minor"/>
      </rPr>
      <t>ROIC</t>
    </r>
    <r>
      <rPr>
        <b/>
        <sz val="14"/>
        <color theme="1"/>
        <rFont val="Calibri"/>
        <family val="2"/>
        <scheme val="minor"/>
      </rPr>
      <t>)</t>
    </r>
  </si>
  <si>
    <t>NOPAT_tax_w_Sale_CF</t>
  </si>
  <si>
    <r>
      <t xml:space="preserve">Spread = </t>
    </r>
    <r>
      <rPr>
        <b/>
        <sz val="14"/>
        <color rgb="FF0070C0"/>
        <rFont val="Calibri"/>
        <family val="2"/>
        <scheme val="minor"/>
      </rPr>
      <t>ROIC</t>
    </r>
    <r>
      <rPr>
        <b/>
        <sz val="14"/>
        <color theme="1"/>
        <rFont val="Calibri"/>
        <family val="2"/>
        <scheme val="minor"/>
      </rPr>
      <t>- WACC</t>
    </r>
  </si>
  <si>
    <t>ROIC</t>
  </si>
  <si>
    <t>ROIC_WACC_spread</t>
  </si>
  <si>
    <r>
      <t>(</t>
    </r>
    <r>
      <rPr>
        <b/>
        <sz val="14"/>
        <color rgb="FF0070C0"/>
        <rFont val="Calibri"/>
        <family val="2"/>
        <scheme val="minor"/>
      </rPr>
      <t>ROIC</t>
    </r>
    <r>
      <rPr>
        <b/>
        <sz val="14"/>
        <color theme="1"/>
        <rFont val="Calibri"/>
        <family val="2"/>
        <scheme val="minor"/>
      </rPr>
      <t xml:space="preserve"> - WACC)(Net EVA Book Investment)</t>
    </r>
  </si>
  <si>
    <t>EVA_ROIC_pre</t>
  </si>
  <si>
    <t>Plus: Tax Depreciation</t>
  </si>
  <si>
    <t>EVA_ROIC</t>
  </si>
  <si>
    <t>Less: EVAD</t>
  </si>
  <si>
    <t>EVA_ROIC_check</t>
  </si>
  <si>
    <t>TD</t>
  </si>
  <si>
    <t>TD_EVAD</t>
  </si>
  <si>
    <t>asset_value_EVA_circ_3</t>
  </si>
  <si>
    <r>
      <t>Less: Interest Expense (After-tax) = (IE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)(1-T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</si>
  <si>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NI - (II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)(1-T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+ (IE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)(1-T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) + 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Calibri"/>
        <family val="2"/>
        <scheme val="minor"/>
      </rPr>
      <t>MS</t>
    </r>
    <r>
      <rPr>
        <b/>
        <vertAlign val="subscript"/>
        <sz val="14"/>
        <color theme="1"/>
        <rFont val="Calibri"/>
        <family val="2"/>
        <scheme val="minor"/>
      </rPr>
      <t>t</t>
    </r>
  </si>
  <si>
    <t>Book Value of Debt (N)</t>
  </si>
  <si>
    <t>Equity Book Value (Ebv) + Book Value of Debt (N)</t>
  </si>
  <si>
    <r>
      <t>Less: Dollar Book Capital Charge = - (WACC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 Ebv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 xml:space="preserve"> + N</t>
    </r>
    <r>
      <rPr>
        <b/>
        <vertAlign val="subscript"/>
        <sz val="14"/>
        <color theme="1"/>
        <rFont val="Calibri"/>
        <family val="2"/>
        <scheme val="minor"/>
      </rPr>
      <t>t-1</t>
    </r>
    <r>
      <rPr>
        <b/>
        <sz val="14"/>
        <color theme="1"/>
        <rFont val="Calibri"/>
        <family val="2"/>
        <scheme val="minor"/>
      </rPr>
      <t xml:space="preserve"> )  </t>
    </r>
  </si>
  <si>
    <r>
      <t>EVA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NI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(II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)(1-T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+ (IE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)(1-T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) + 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Calibri"/>
        <family val="2"/>
        <scheme val="minor"/>
      </rPr>
      <t>MS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 - (WACC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 Ebv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+ N</t>
    </r>
    <r>
      <rPr>
        <b/>
        <vertAlign val="subscript"/>
        <sz val="14"/>
        <color theme="1"/>
        <rFont val="Calibri"/>
        <family val="2"/>
        <scheme val="minor"/>
      </rPr>
      <t>t-1</t>
    </r>
    <r>
      <rPr>
        <b/>
        <sz val="14"/>
        <color theme="1"/>
        <rFont val="Calibri"/>
        <family val="2"/>
        <scheme val="minor"/>
      </rPr>
      <t xml:space="preserve"> )      </t>
    </r>
  </si>
  <si>
    <t>IE_AT</t>
  </si>
  <si>
    <r>
      <t>PV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[EVA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, 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]</t>
    </r>
  </si>
  <si>
    <t>NI_m_II_AT_p_IE_AT_p_chg_MS</t>
  </si>
  <si>
    <r>
      <t>Plus: ( Ebv</t>
    </r>
    <r>
      <rPr>
        <b/>
        <vertAlign val="subscript"/>
        <sz val="14"/>
        <color theme="1"/>
        <rFont val="Calibri"/>
        <family val="2"/>
        <scheme val="minor"/>
      </rPr>
      <t xml:space="preserve">t </t>
    </r>
    <r>
      <rPr>
        <b/>
        <sz val="14"/>
        <color theme="1"/>
        <rFont val="Calibri"/>
        <family val="2"/>
        <scheme val="minor"/>
      </rPr>
      <t>+ N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 )</t>
    </r>
  </si>
  <si>
    <t>N</t>
  </si>
  <si>
    <t>Ebv_N</t>
  </si>
  <si>
    <t>Alternative 'Economic Value Added' (EVA) Calculation</t>
  </si>
  <si>
    <r>
      <rPr>
        <b/>
        <sz val="14"/>
        <color rgb="FF0070C0"/>
        <rFont val="Calibri"/>
        <family val="2"/>
        <scheme val="minor"/>
      </rPr>
      <t>ROA</t>
    </r>
    <r>
      <rPr>
        <b/>
        <vertAlign val="subscript"/>
        <sz val="14"/>
        <color rgb="FF0070C0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</t>
    </r>
    <r>
      <rPr>
        <b/>
        <sz val="14"/>
        <color rgb="FFC00000"/>
        <rFont val="Calibri (Body)"/>
      </rPr>
      <t xml:space="preserve"> [</t>
    </r>
    <r>
      <rPr>
        <b/>
        <sz val="14"/>
        <color theme="1"/>
        <rFont val="Calibri"/>
        <family val="2"/>
        <scheme val="minor"/>
      </rPr>
      <t xml:space="preserve"> NI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(II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)(1-T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+  (IE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)(1-T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 xml:space="preserve">) + 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Calibri"/>
        <family val="2"/>
        <scheme val="minor"/>
      </rPr>
      <t>MS</t>
    </r>
    <r>
      <rPr>
        <b/>
        <vertAlign val="subscript"/>
        <sz val="14"/>
        <color theme="1"/>
        <rFont val="Calibri"/>
        <family val="2"/>
        <scheme val="minor"/>
      </rPr>
      <t xml:space="preserve">t </t>
    </r>
    <r>
      <rPr>
        <b/>
        <sz val="14"/>
        <color rgb="FFC00000"/>
        <rFont val="Calibri (Body)"/>
      </rPr>
      <t xml:space="preserve">] </t>
    </r>
    <r>
      <rPr>
        <b/>
        <sz val="14"/>
        <color theme="1"/>
        <rFont val="Calibri"/>
        <family val="2"/>
        <scheme val="minor"/>
      </rPr>
      <t xml:space="preserve">/ </t>
    </r>
    <r>
      <rPr>
        <b/>
        <sz val="14"/>
        <color rgb="FFC00000"/>
        <rFont val="Calibri (Body)"/>
      </rPr>
      <t xml:space="preserve">[ </t>
    </r>
    <r>
      <rPr>
        <b/>
        <sz val="14"/>
        <color theme="1"/>
        <rFont val="Calibri"/>
        <family val="2"/>
        <scheme val="minor"/>
      </rPr>
      <t>Ebv</t>
    </r>
    <r>
      <rPr>
        <b/>
        <vertAlign val="subscript"/>
        <sz val="14"/>
        <color theme="1"/>
        <rFont val="Calibri (Body)"/>
      </rPr>
      <t xml:space="preserve">t-1 </t>
    </r>
    <r>
      <rPr>
        <b/>
        <sz val="14"/>
        <color theme="1"/>
        <rFont val="Calibri (Body)"/>
      </rPr>
      <t>+ N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C00000"/>
        <rFont val="Calibri (Body)"/>
      </rPr>
      <t>]</t>
    </r>
  </si>
  <si>
    <r>
      <t>Economic Value Added = EVA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</t>
    </r>
    <r>
      <rPr>
        <b/>
        <sz val="14"/>
        <color rgb="FF0070C0"/>
        <rFont val="Calibri"/>
        <family val="2"/>
        <scheme val="minor"/>
      </rPr>
      <t>ROA</t>
    </r>
    <r>
      <rPr>
        <b/>
        <vertAlign val="subscript"/>
        <sz val="14"/>
        <color rgb="FF0070C0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)(Ebv</t>
    </r>
    <r>
      <rPr>
        <b/>
        <vertAlign val="subscript"/>
        <sz val="14"/>
        <color theme="1"/>
        <rFont val="Calibri (Body)"/>
      </rPr>
      <t xml:space="preserve">t-1 </t>
    </r>
    <r>
      <rPr>
        <b/>
        <sz val="14"/>
        <color theme="1"/>
        <rFont val="Calibri (Body)"/>
      </rPr>
      <t>+ N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 xml:space="preserve">)      </t>
    </r>
  </si>
  <si>
    <t>PV_EVA_Ebv+N</t>
  </si>
  <si>
    <t>ROA</t>
  </si>
  <si>
    <t>EVA_ROA</t>
  </si>
  <si>
    <t>EVA_ROA_Check</t>
  </si>
  <si>
    <t>Not an R function - R ouput variable name</t>
  </si>
  <si>
    <t>pvrr_analysis</t>
  </si>
  <si>
    <t>Tax Rate (T)</t>
  </si>
  <si>
    <t>rev</t>
  </si>
  <si>
    <t>Cost of Debt Capital (Kd)</t>
  </si>
  <si>
    <t>capX</t>
  </si>
  <si>
    <r>
      <t xml:space="preserve">Cost of Equity Capital (Ke) = </t>
    </r>
    <r>
      <rPr>
        <b/>
        <sz val="14"/>
        <color rgb="FFC00000"/>
        <rFont val="Calibri (Body)"/>
      </rPr>
      <t>Constant</t>
    </r>
  </si>
  <si>
    <t>bd_sch</t>
  </si>
  <si>
    <r>
      <rPr>
        <b/>
        <sz val="14"/>
        <color rgb="FFC00000"/>
        <rFont val="Calibri (Body)"/>
      </rPr>
      <t>Constant</t>
    </r>
    <r>
      <rPr>
        <b/>
        <sz val="14"/>
        <color theme="1"/>
        <rFont val="Calibri"/>
        <family val="2"/>
        <scheme val="minor"/>
      </rPr>
      <t xml:space="preserve"> Debt Ratio</t>
    </r>
  </si>
  <si>
    <t>bd</t>
  </si>
  <si>
    <r>
      <rPr>
        <b/>
        <sz val="14"/>
        <color rgb="FFC00000"/>
        <rFont val="Calibri (Body)"/>
      </rPr>
      <t>Constant</t>
    </r>
    <r>
      <rPr>
        <b/>
        <sz val="14"/>
        <color theme="1"/>
        <rFont val="Calibri"/>
        <family val="2"/>
        <scheme val="minor"/>
      </rPr>
      <t xml:space="preserve"> Weighted Average cost of Capital  (WACC_Spot)</t>
    </r>
  </si>
  <si>
    <t>td</t>
  </si>
  <si>
    <t>acc_bd</t>
  </si>
  <si>
    <t>Capital Cost</t>
  </si>
  <si>
    <t>acc_td</t>
  </si>
  <si>
    <t>Gross PP&amp;E</t>
  </si>
  <si>
    <t>BV</t>
  </si>
  <si>
    <t>Book Depreciation (BD)</t>
  </si>
  <si>
    <t>TB</t>
  </si>
  <si>
    <t>Asset Book Value</t>
  </si>
  <si>
    <t>Tax Depreciation (TD)</t>
  </si>
  <si>
    <t>chg_DTL_net</t>
  </si>
  <si>
    <t>Deferred Tax Liabilities, net</t>
  </si>
  <si>
    <t>DTL_net</t>
  </si>
  <si>
    <t>Net Rate Base</t>
  </si>
  <si>
    <t>ppe</t>
  </si>
  <si>
    <t>Equity Component</t>
  </si>
  <si>
    <t>CoS_pct</t>
  </si>
  <si>
    <t>Debt Component</t>
  </si>
  <si>
    <t>sga_pct</t>
  </si>
  <si>
    <t>CoS</t>
  </si>
  <si>
    <t>sga</t>
  </si>
  <si>
    <t>Book Taxes</t>
  </si>
  <si>
    <t>dr</t>
  </si>
  <si>
    <t>Interest Expense (IE)</t>
  </si>
  <si>
    <t>r_debt</t>
  </si>
  <si>
    <t>SG&amp;A Expense</t>
  </si>
  <si>
    <t>Cost of Sales</t>
  </si>
  <si>
    <t>rb</t>
  </si>
  <si>
    <t>Revenue Requirement (RR)</t>
  </si>
  <si>
    <t>roe</t>
  </si>
  <si>
    <t>Less: Project Revenue</t>
  </si>
  <si>
    <t>Equity</t>
  </si>
  <si>
    <t>Net Revenue Requirements (RR_net)</t>
  </si>
  <si>
    <t>Debt</t>
  </si>
  <si>
    <t>Net Revenue Requirements (After-tax) = (RR_net)(1-T)</t>
  </si>
  <si>
    <t>ni</t>
  </si>
  <si>
    <t>Present Value of Revenue Requirements (Net) = (PVRR)(1-T)</t>
  </si>
  <si>
    <t>tax</t>
  </si>
  <si>
    <t>rr</t>
  </si>
  <si>
    <t>rr_net</t>
  </si>
  <si>
    <t>rr_net_AT</t>
  </si>
  <si>
    <t>(EBITDA)(1-T)</t>
  </si>
  <si>
    <t>ebitda</t>
  </si>
  <si>
    <t>Depreciation Tax Shield (TD)(T)</t>
  </si>
  <si>
    <t>ebitda_AT</t>
  </si>
  <si>
    <t>Less: Capital Cost</t>
  </si>
  <si>
    <t>td_T</t>
  </si>
  <si>
    <t>Free Cash Flow (FCFF)</t>
  </si>
  <si>
    <t>fcff</t>
  </si>
  <si>
    <t>Constant Weighted Average cost of Capital  (WACC_Spot)</t>
  </si>
  <si>
    <t>NPV</t>
  </si>
  <si>
    <t xml:space="preserve">Check:  NPV = - (PVRR)(1-T) </t>
  </si>
  <si>
    <t>pvrr_net_AT</t>
  </si>
  <si>
    <t>check</t>
  </si>
  <si>
    <t>chg_N</t>
  </si>
  <si>
    <t>e</t>
  </si>
  <si>
    <t>v</t>
  </si>
  <si>
    <t>pv_Ku_Kd</t>
  </si>
  <si>
    <t>Less: Increase in Book Vaue of Debt (-𝝙N)</t>
  </si>
  <si>
    <t>d_e_ratio</t>
  </si>
  <si>
    <t>Debt Cash Flow (CFd)</t>
  </si>
  <si>
    <t>d_v_ratio</t>
  </si>
  <si>
    <r>
      <t>Forward Cost of Debt Capital  (Kd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</si>
  <si>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>Debt Value  (D)</t>
  </si>
  <si>
    <t>Debt Value - Book Value of Debt (D-N)</t>
  </si>
  <si>
    <t>D_N</t>
  </si>
  <si>
    <t>WACC_forward_incorrect</t>
  </si>
  <si>
    <t>Ke_forward_incorrect</t>
  </si>
  <si>
    <t>v_incorrect</t>
  </si>
  <si>
    <t>e_incorrect</t>
  </si>
  <si>
    <t>d__e_incorrect</t>
  </si>
  <si>
    <t>error</t>
  </si>
  <si>
    <t>pct_error</t>
  </si>
  <si>
    <r>
      <t>Forward 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Spot WACC = </t>
    </r>
    <r>
      <rPr>
        <b/>
        <sz val="14"/>
        <color rgb="FFC00000"/>
        <rFont val="Calibri (Body)"/>
      </rPr>
      <t>Constant</t>
    </r>
    <r>
      <rPr>
        <b/>
        <sz val="14"/>
        <color theme="1"/>
        <rFont val="Calibri"/>
        <family val="2"/>
        <scheme val="minor"/>
      </rPr>
      <t xml:space="preserve"> WACC</t>
    </r>
  </si>
  <si>
    <t>CFd_AT</t>
  </si>
  <si>
    <r>
      <t xml:space="preserve">Asset Value  @ </t>
    </r>
    <r>
      <rPr>
        <b/>
        <sz val="14"/>
        <color rgb="FFC00000"/>
        <rFont val="Calibri (Body)"/>
      </rPr>
      <t>Constant</t>
    </r>
    <r>
      <rPr>
        <b/>
        <sz val="14"/>
        <color theme="1"/>
        <rFont val="Calibri"/>
        <family val="2"/>
        <scheme val="minor"/>
      </rPr>
      <t xml:space="preserve"> WACC</t>
    </r>
  </si>
  <si>
    <t>c1</t>
  </si>
  <si>
    <t>Less: Debt Cash Flow (After-tax)</t>
  </si>
  <si>
    <t>Equity Cash Flow (ECF)</t>
  </si>
  <si>
    <r>
      <t>Forward Cost of Equity Capital  (Ke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) = </t>
    </r>
    <r>
      <rPr>
        <b/>
        <sz val="14"/>
        <color rgb="FFC00000"/>
        <rFont val="Calibri (Body)"/>
      </rPr>
      <t>Constant</t>
    </r>
    <r>
      <rPr>
        <b/>
        <sz val="14"/>
        <color theme="1"/>
        <rFont val="Calibri"/>
        <family val="2"/>
        <scheme val="minor"/>
      </rPr>
      <t xml:space="preserve"> Ke</t>
    </r>
  </si>
  <si>
    <r>
      <t xml:space="preserve">Equity Value  € @ </t>
    </r>
    <r>
      <rPr>
        <b/>
        <sz val="14"/>
        <color rgb="FFC00000"/>
        <rFont val="Calibri (Body)"/>
      </rPr>
      <t>Constant</t>
    </r>
    <r>
      <rPr>
        <b/>
        <sz val="14"/>
        <color theme="1"/>
        <rFont val="Calibri"/>
        <family val="2"/>
        <scheme val="minor"/>
      </rPr>
      <t xml:space="preserve"> Ke</t>
    </r>
  </si>
  <si>
    <r>
      <t xml:space="preserve">Summary of DCF Values based on </t>
    </r>
    <r>
      <rPr>
        <b/>
        <sz val="14"/>
        <color rgb="FFC00000"/>
        <rFont val="Calibri (Body)"/>
      </rPr>
      <t>Constant</t>
    </r>
    <r>
      <rPr>
        <b/>
        <sz val="14"/>
        <color theme="1"/>
        <rFont val="Calibri"/>
        <family val="2"/>
        <scheme val="minor"/>
      </rPr>
      <t xml:space="preserve"> WACC</t>
    </r>
  </si>
  <si>
    <r>
      <t xml:space="preserve">Asset Value using </t>
    </r>
    <r>
      <rPr>
        <b/>
        <sz val="14"/>
        <color rgb="FFC00000"/>
        <rFont val="Calibri (Body)"/>
      </rPr>
      <t>Constant</t>
    </r>
    <r>
      <rPr>
        <b/>
        <sz val="14"/>
        <color theme="1"/>
        <rFont val="Calibri"/>
        <family val="2"/>
        <scheme val="minor"/>
      </rPr>
      <t xml:space="preserve"> WACC (</t>
    </r>
    <r>
      <rPr>
        <b/>
        <sz val="14"/>
        <color rgb="FFC00000"/>
        <rFont val="Calibri (Body)"/>
      </rPr>
      <t>Incorrect</t>
    </r>
    <r>
      <rPr>
        <b/>
        <sz val="14"/>
        <color theme="1"/>
        <rFont val="Calibri"/>
        <family val="2"/>
        <scheme val="minor"/>
      </rPr>
      <t>)</t>
    </r>
  </si>
  <si>
    <t xml:space="preserve">Debt Value using Constant Kd </t>
  </si>
  <si>
    <r>
      <t xml:space="preserve">Equity Value using </t>
    </r>
    <r>
      <rPr>
        <b/>
        <sz val="14"/>
        <color rgb="FFC00000"/>
        <rFont val="Calibri (Body)"/>
      </rPr>
      <t>Constant</t>
    </r>
    <r>
      <rPr>
        <b/>
        <sz val="14"/>
        <color theme="1"/>
        <rFont val="Calibri"/>
        <family val="2"/>
        <scheme val="minor"/>
      </rPr>
      <t xml:space="preserve"> Ke (</t>
    </r>
    <r>
      <rPr>
        <b/>
        <sz val="14"/>
        <color rgb="FFC00000"/>
        <rFont val="Calibri (Body)"/>
      </rPr>
      <t>Incorrect</t>
    </r>
    <r>
      <rPr>
        <b/>
        <sz val="14"/>
        <color theme="1"/>
        <rFont val="Calibri"/>
        <family val="2"/>
        <scheme val="minor"/>
      </rPr>
      <t>)</t>
    </r>
  </si>
  <si>
    <t>E + D</t>
  </si>
  <si>
    <t>Error =  V - (E + D)</t>
  </si>
  <si>
    <t>% Error = Error / Avg[ V , (E + D) ]</t>
  </si>
  <si>
    <t>Noncirculr WACC discount Rate 'c' term</t>
  </si>
  <si>
    <r>
      <t xml:space="preserve">Asset Value (V) Discounting @  </t>
    </r>
    <r>
      <rPr>
        <b/>
        <sz val="14"/>
        <color rgb="FF00B050"/>
        <rFont val="Calibri (Body)"/>
      </rPr>
      <t>LEE</t>
    </r>
    <r>
      <rPr>
        <b/>
        <sz val="14"/>
        <color theme="1"/>
        <rFont val="Calibri"/>
        <family val="2"/>
        <scheme val="minor"/>
      </rPr>
      <t>WACC |Noncircular|</t>
    </r>
  </si>
  <si>
    <r>
      <t>Forward Cost of Equity (Ke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</t>
    </r>
  </si>
  <si>
    <t xml:space="preserve">Equity Value (V)    </t>
  </si>
  <si>
    <r>
      <t xml:space="preserve">Debt Ratio is </t>
    </r>
    <r>
      <rPr>
        <b/>
        <u/>
        <sz val="14"/>
        <color rgb="FFC00000"/>
        <rFont val="Calibri (Body)"/>
      </rPr>
      <t>NOT Constant</t>
    </r>
  </si>
  <si>
    <t xml:space="preserve">Debt Value (V)    </t>
  </si>
  <si>
    <t xml:space="preserve">Asset Value (V)    </t>
  </si>
  <si>
    <t>Value Additivity Check by Year</t>
  </si>
  <si>
    <t>asset_value_Pretax_FCFF</t>
  </si>
  <si>
    <t>Less_D_t_1_Ku_Kd</t>
  </si>
  <si>
    <t>EBITDA</t>
  </si>
  <si>
    <t>SP</t>
  </si>
  <si>
    <t>Less_TB_at_sale</t>
  </si>
  <si>
    <r>
      <t>EBITDA</t>
    </r>
    <r>
      <rPr>
        <b/>
        <vertAlign val="subscript"/>
        <sz val="14"/>
        <color theme="1"/>
        <rFont val="Calibri (Body)"/>
      </rPr>
      <t>t</t>
    </r>
  </si>
  <si>
    <t>Less_TD</t>
  </si>
  <si>
    <r>
      <t>Plus: Sales Proceeds of Asset(s) Sold  (SP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</t>
    </r>
  </si>
  <si>
    <t>Less_IE</t>
  </si>
  <si>
    <r>
      <t>Less: Tax Basis of Asset(s) Sold  (TB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</t>
    </r>
  </si>
  <si>
    <t>chg_OWC</t>
  </si>
  <si>
    <r>
      <t>Less: Tax Depreciation (TD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</si>
  <si>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Less: (Interest expense)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IE</t>
    </r>
    <r>
      <rPr>
        <b/>
        <vertAlign val="subscript"/>
        <sz val="14"/>
        <color theme="1"/>
        <rFont val="Calibri (Body)"/>
      </rPr>
      <t>t</t>
    </r>
  </si>
  <si>
    <r>
      <t>Less: ( D</t>
    </r>
    <r>
      <rPr>
        <b/>
        <vertAlign val="subscript"/>
        <sz val="14"/>
        <color theme="1"/>
        <rFont val="Calibri"/>
        <family val="2"/>
        <scheme val="minor"/>
      </rPr>
      <t xml:space="preserve">t-1 </t>
    </r>
    <r>
      <rPr>
        <b/>
        <sz val="14"/>
        <color theme="1"/>
        <rFont val="Calibri"/>
        <family val="2"/>
        <scheme val="minor"/>
      </rPr>
      <t>)(Ku</t>
    </r>
    <r>
      <rPr>
        <b/>
        <vertAlign val="subscript"/>
        <sz val="14"/>
        <color theme="1"/>
        <rFont val="Calibri"/>
        <family val="2"/>
        <scheme val="minor"/>
      </rPr>
      <t xml:space="preserve">t </t>
    </r>
    <r>
      <rPr>
        <b/>
        <sz val="14"/>
        <color theme="1"/>
        <rFont val="Calibri"/>
        <family val="2"/>
        <scheme val="minor"/>
      </rPr>
      <t>- Kd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</t>
    </r>
  </si>
  <si>
    <t>Adjusted Taxable Amount</t>
  </si>
  <si>
    <t xml:space="preserve">Tax Rate </t>
  </si>
  <si>
    <t>FCFFpt</t>
  </si>
  <si>
    <t>Adjusted Taxes</t>
  </si>
  <si>
    <t>a</t>
  </si>
  <si>
    <t>Discount Rate 'z' term in LEEPT = (Ku-z)/(1+z)</t>
  </si>
  <si>
    <t>Negative_tax_sum</t>
  </si>
  <si>
    <t>Negative_c_a</t>
  </si>
  <si>
    <t>z</t>
  </si>
  <si>
    <r>
      <t>Flow = Pretax FCFF = FCFFpt</t>
    </r>
    <r>
      <rPr>
        <b/>
        <vertAlign val="subscript"/>
        <sz val="14"/>
        <color theme="1"/>
        <rFont val="Calibri"/>
        <family val="2"/>
        <scheme val="minor"/>
      </rPr>
      <t>t</t>
    </r>
  </si>
  <si>
    <t>LEEPT</t>
  </si>
  <si>
    <r>
      <t xml:space="preserve"> LEEPT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 xml:space="preserve"> = Forward Discount Rate for Pretax FCFF   (General  case Kd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&lt;&gt; r_debt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) </t>
    </r>
  </si>
  <si>
    <t>LEEPT_spot</t>
  </si>
  <si>
    <r>
      <t>V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(Asset Value)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PV[ FCFFpt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; LEEPT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 (Body)"/>
      </rPr>
      <t>]</t>
    </r>
  </si>
  <si>
    <r>
      <t>Spot Discount Rate  (LEEPT_spot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 for Pretax FCFF  (FCFFpt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</t>
    </r>
  </si>
  <si>
    <t>Copy/pasted  R Output for Excel Formatting</t>
  </si>
  <si>
    <t>General Case (Kd &lt;&gt; r_debt)</t>
  </si>
  <si>
    <t>Special Case (Kd  = r_debt)</t>
  </si>
  <si>
    <t>N/a</t>
  </si>
  <si>
    <t>No, N/a</t>
  </si>
  <si>
    <t>Noncircular solution</t>
  </si>
  <si>
    <t>Asset</t>
  </si>
  <si>
    <t>Circular solution</t>
  </si>
  <si>
    <t>Circular Solutions</t>
  </si>
  <si>
    <t>Noncircular Solutions</t>
  </si>
  <si>
    <t>Forward Rate Discounting</t>
  </si>
  <si>
    <t>Spot Rate Discounting</t>
  </si>
  <si>
    <t>Flow  Definitions</t>
  </si>
  <si>
    <t>Discount Rates</t>
  </si>
  <si>
    <t>Valuation</t>
  </si>
  <si>
    <t>A</t>
  </si>
  <si>
    <t>B</t>
  </si>
  <si>
    <t>R Model #</t>
  </si>
  <si>
    <t>Valuation Description</t>
  </si>
  <si>
    <t>Calculations</t>
  </si>
  <si>
    <t>Case</t>
  </si>
  <si>
    <t>R function name</t>
  </si>
  <si>
    <t>Value</t>
  </si>
  <si>
    <t>Debt valuation @ Kd</t>
  </si>
  <si>
    <t>Direct</t>
  </si>
  <si>
    <t>Yes</t>
  </si>
  <si>
    <t>Equity valuation @ Ku</t>
  </si>
  <si>
    <t>Equity valuation @ circular Ke</t>
  </si>
  <si>
    <t>Risk-adjusted ECF Equity valuation @ Ku   |uses Circular Ke|</t>
  </si>
  <si>
    <t>ECF Adj.</t>
  </si>
  <si>
    <t>Asset valuation @ WACC as a function of Ku</t>
  </si>
  <si>
    <t>WACC; Ku</t>
  </si>
  <si>
    <t>Asset valuation @ Ku</t>
  </si>
  <si>
    <t>FCFF Adj.</t>
  </si>
  <si>
    <t>Asset valuation summing Methods 7 (Debt) &amp; 8 (Equity)</t>
  </si>
  <si>
    <t>Sum</t>
  </si>
  <si>
    <t>Asset valuation using LEEPV model @ Kd_Ku_Kd_Ku</t>
  </si>
  <si>
    <t>Residual</t>
  </si>
  <si>
    <t>CCF + Adj.</t>
  </si>
  <si>
    <t>Kd + Ku + (Kd)(Ku)</t>
  </si>
  <si>
    <t>Asset valuation of unlevered firm + value of tax shields</t>
  </si>
  <si>
    <t>FCFF + Adj.</t>
  </si>
  <si>
    <t>Asset valuation using adjusted CCF @ Ku</t>
  </si>
  <si>
    <t>Asset valuation @ LEEWACCbt</t>
  </si>
  <si>
    <t>Asset valuation @ LEEWACC</t>
  </si>
  <si>
    <t>Equity valuation @ LEEKe</t>
  </si>
  <si>
    <t>Stand alone R Code</t>
  </si>
  <si>
    <t>Fernandez article - Valuation using LEEKe, LEEWACC &amp; LEEWACCbt</t>
  </si>
  <si>
    <t>only_APV</t>
  </si>
  <si>
    <t>FCFF, CCF</t>
  </si>
  <si>
    <t xml:space="preserve"> LEEWACC, LEEWACCbt</t>
  </si>
  <si>
    <t>Equity valuation @ LEEKe = f(b)</t>
  </si>
  <si>
    <t>LEEKe = f(b)</t>
  </si>
  <si>
    <t>Asset valuation @ LEEWACC = f(c)</t>
  </si>
  <si>
    <t>LEEWACC = f(c)</t>
  </si>
  <si>
    <t>Asset valuation @ LEEWACCbt = f(d)</t>
  </si>
  <si>
    <t>LEEWACCbt = f(d)</t>
  </si>
  <si>
    <t>Equity valuation @ Ke defined as a function of LEEDE</t>
  </si>
  <si>
    <t>Ke = f(LEEDE)</t>
  </si>
  <si>
    <t>Asset valuation using circular 3-term WACC = f(Ke,Kd)</t>
  </si>
  <si>
    <t>3-term WACC = f(Ke,Kd)</t>
  </si>
  <si>
    <t>Asset valuation using circular 3-term WACC = f(Ku)</t>
  </si>
  <si>
    <t>Same as above</t>
  </si>
  <si>
    <t>3-term WACC = f(Ku)</t>
  </si>
  <si>
    <t>Asset valuation using noncircular 3-term WACC = f(Ke,Kd)</t>
  </si>
  <si>
    <t>Asset valuation using noncircular 3-term WACC = f(Ku)</t>
  </si>
  <si>
    <t>Asset valuation using circular 3-term WACCbt = f(Ke,Kd)</t>
  </si>
  <si>
    <t>2-term WACCbt = f(Ke,Kd)</t>
  </si>
  <si>
    <t>Asset valuation using circular 2-term WACCbt = f(Ku)</t>
  </si>
  <si>
    <t>2-term WACCbt = f(Ku)</t>
  </si>
  <si>
    <t>Asset valuation using noncircular 2-term WACCbt = f(Ke,Kd)</t>
  </si>
  <si>
    <t>Asset valuation using noncircular 2-term WACCbt = f(Ku)</t>
  </si>
  <si>
    <t>Asset valuation using 2 noncircular methods (LEEShield)</t>
  </si>
  <si>
    <t>Yes / DVTS</t>
  </si>
  <si>
    <t>FCFF + (IE)(T)</t>
  </si>
  <si>
    <t>Ku; LEEShield</t>
  </si>
  <si>
    <t>Risk-adjusted FCFF Asset valuation @ Ku   |uses Circular WACC|</t>
  </si>
  <si>
    <t>FCFF\\Ku</t>
  </si>
  <si>
    <t>Certainty Equivalent Asset valuation @ Rf |uses circular WACC|</t>
  </si>
  <si>
    <t>Certainty Equivalent Equity valuation @ Rf |uses circular Ke|</t>
  </si>
  <si>
    <t>equity_value_CE_Rf</t>
  </si>
  <si>
    <t>Certainty Equivalent Debt valuation @ Rf rate</t>
  </si>
  <si>
    <t>debt_value_CE_Rf</t>
  </si>
  <si>
    <t>CFd Adj.</t>
  </si>
  <si>
    <t>Noncircular' Debt valuation  @  Rf rate</t>
  </si>
  <si>
    <t>Equity valuation using 'Adjusted' ECF  @ Rf rate</t>
  </si>
  <si>
    <t>Asset valuation using 'Adjusted' FCFF  @ Rf rate</t>
  </si>
  <si>
    <t>Asset_value_Rf_rate_LEEKWACC_adj</t>
  </si>
  <si>
    <t>Asset valuation using   'Adjusted CFF' @ Rf rate</t>
  </si>
  <si>
    <t>Asset_value_Rf_rate_LEEKWACCbt_adj</t>
  </si>
  <si>
    <t>CFF Adj.</t>
  </si>
  <si>
    <t>Equity valuation using EP Method @ circular Ke</t>
  </si>
  <si>
    <t>Yes / EP</t>
  </si>
  <si>
    <t>EP #2</t>
  </si>
  <si>
    <t>Asset valuation Discounting EVA @ WACC - Method 1</t>
  </si>
  <si>
    <t>EVA1</t>
  </si>
  <si>
    <t>Asset valuation Discounting EVA @ WACC - Method 2</t>
  </si>
  <si>
    <t>EVA2</t>
  </si>
  <si>
    <t>Asset valuation Discounting EVA @ WACC - Method 3</t>
  </si>
  <si>
    <t>EVA3</t>
  </si>
  <si>
    <t>Treasury Spot &amp; Forward Rate calculations used in CAPM</t>
  </si>
  <si>
    <t>Utility Ratemaking - Present Value of Revenue Requirements (PVRR)</t>
  </si>
  <si>
    <t>PUF_article_NPV_PVRR</t>
  </si>
  <si>
    <t>Asset valuation Discounting 'Pretax FCFF' @ LEEPT</t>
  </si>
  <si>
    <t>Miscellaneous</t>
  </si>
  <si>
    <t>Noncircular, lagged Market 'Debt-to-Equity' Ratio</t>
  </si>
  <si>
    <t xml:space="preserve">Noncircular, lagged Market 'Debt Ratio' </t>
  </si>
  <si>
    <t>Noncircular 3rd term in After-tax WACC (Adjustment is made to WACCbt)</t>
  </si>
  <si>
    <t>Discount Rate Legend</t>
  </si>
  <si>
    <t>Circular 'After-tax' WACC discount rate</t>
  </si>
  <si>
    <t>Noncircular 'After-tax' WACC discount rate</t>
  </si>
  <si>
    <t>Circular 'Pretax' WACC discount rate</t>
  </si>
  <si>
    <t>Noncircular 'Pretax' WACC discount rate</t>
  </si>
  <si>
    <t>Noncircular discount rate for discounting 'Pretax FCFF'</t>
  </si>
  <si>
    <t>Circular levered cost of equity discount rate</t>
  </si>
  <si>
    <t>Noncircular levered cost of equity discount rate</t>
  </si>
  <si>
    <t>Unlevered cost of equity</t>
  </si>
  <si>
    <t>Cost of debt discount rate</t>
  </si>
  <si>
    <t>Risk-free rate discount rate</t>
  </si>
  <si>
    <t>LEEPV</t>
  </si>
  <si>
    <t>Noncircular Asset Valuation.  Alternative to APV model. No separate discounting of tax shields</t>
  </si>
  <si>
    <r>
      <t>Forward 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</t>
    </r>
    <r>
      <rPr>
        <b/>
        <sz val="14"/>
        <color rgb="FF00B050"/>
        <rFont val="Calibri (Body)"/>
      </rPr>
      <t>LEE</t>
    </r>
    <r>
      <rPr>
        <b/>
        <sz val="14"/>
        <color theme="1"/>
        <rFont val="Calibri"/>
        <family val="2"/>
        <scheme val="minor"/>
      </rPr>
      <t>WACC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= (Ku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/ (1 + c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 |Noncircular|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</si>
</sst>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_);[Red]\(&quot;$&quot;#,##0.00\)"/>
    <numFmt numFmtId="164" formatCode="0.0%"/>
    <numFmt numFmtId="165" formatCode="0.000000000%"/>
    <numFmt numFmtId="166" formatCode="0.0000000%"/>
    <numFmt numFmtId="167" formatCode="#,##0.00000_);\(#,##0.00000\)"/>
    <numFmt numFmtId="168" formatCode="0.00000000%"/>
    <numFmt numFmtId="169" formatCode="0.000%"/>
    <numFmt numFmtId="170" formatCode="0.0"/>
    <numFmt numFmtId="171" formatCode="#,##0.0000_);\(#,##0.0000\)"/>
    <numFmt numFmtId="172" formatCode="0.000000%"/>
    <numFmt numFmtId="173" formatCode="0.00000%"/>
    <numFmt numFmtId="174" formatCode="0.000000000000000%"/>
    <numFmt numFmtId="175" formatCode="0.000000"/>
    <numFmt numFmtId="176" formatCode="#,##0.0_);\(#,##0.0\)"/>
    <numFmt numFmtId="177" formatCode="#,##0.000000_);\(#,##0.000000\)"/>
    <numFmt numFmtId="178" formatCode="#,##0.000_);\(#,##0.000\)"/>
    <numFmt numFmtId="179" formatCode="&quot;$&quot;#,##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vertAlign val="subscript"/>
      <sz val="14"/>
      <color theme="1"/>
      <name val="Calibri (Body)"/>
    </font>
    <font>
      <b/>
      <sz val="14"/>
      <color rgb="FF000000"/>
      <name val="Calibri"/>
      <family val="2"/>
      <scheme val="minor"/>
    </font>
    <font>
      <b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b/>
      <sz val="12"/>
      <color rgb="FFC00000"/>
      <name val="Times New Roman"/>
      <family val="1"/>
    </font>
    <font>
      <sz val="12"/>
      <color rgb="FF24292E"/>
      <name val="Consolas"/>
      <family val="2"/>
    </font>
    <font>
      <b/>
      <sz val="14"/>
      <color rgb="FFC00000"/>
      <name val="Calibri (Body)"/>
    </font>
    <font>
      <b/>
      <vertAlign val="subscript"/>
      <sz val="14"/>
      <color theme="1"/>
      <name val="Calibri"/>
      <family val="2"/>
      <scheme val="minor"/>
    </font>
    <font>
      <b/>
      <vertAlign val="subscript"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rgb="FF0070C0"/>
      <name val="Calibri"/>
      <family val="2"/>
      <scheme val="minor"/>
    </font>
    <font>
      <b/>
      <vertAlign val="subscript"/>
      <sz val="14"/>
      <color rgb="FF0070C0"/>
      <name val="Calibri (Body)"/>
    </font>
    <font>
      <b/>
      <sz val="12"/>
      <color theme="8" tint="-0.249977111117893"/>
      <name val="Calibri"/>
      <family val="2"/>
      <scheme val="minor"/>
    </font>
    <font>
      <b/>
      <sz val="14"/>
      <color rgb="FF00B050"/>
      <name val="Calibri (Body)"/>
    </font>
    <font>
      <b/>
      <u/>
      <sz val="14"/>
      <color rgb="FFC00000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6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right"/>
    </xf>
    <xf numFmtId="0" fontId="6" fillId="0" borderId="0" xfId="0" applyFont="1"/>
    <xf numFmtId="164" fontId="0" fillId="0" borderId="0" xfId="0" applyNumberFormat="1"/>
    <xf numFmtId="164" fontId="5" fillId="0" borderId="0" xfId="1" applyNumberFormat="1" applyFont="1" applyBorder="1"/>
    <xf numFmtId="39" fontId="5" fillId="0" borderId="0" xfId="0" applyNumberFormat="1" applyFont="1"/>
    <xf numFmtId="0" fontId="5" fillId="0" borderId="1" xfId="0" applyFont="1" applyBorder="1"/>
    <xf numFmtId="0" fontId="0" fillId="0" borderId="1" xfId="0" applyBorder="1"/>
    <xf numFmtId="164" fontId="5" fillId="0" borderId="1" xfId="1" applyNumberFormat="1" applyFont="1" applyBorder="1"/>
    <xf numFmtId="37" fontId="5" fillId="0" borderId="0" xfId="0" applyNumberFormat="1" applyFont="1"/>
    <xf numFmtId="0" fontId="5" fillId="0" borderId="2" xfId="0" applyFont="1" applyBorder="1"/>
    <xf numFmtId="37" fontId="5" fillId="0" borderId="2" xfId="0" applyNumberFormat="1" applyFont="1" applyBorder="1"/>
    <xf numFmtId="37" fontId="0" fillId="0" borderId="0" xfId="0" applyNumberFormat="1"/>
    <xf numFmtId="165" fontId="0" fillId="0" borderId="0" xfId="0" applyNumberFormat="1"/>
    <xf numFmtId="10" fontId="0" fillId="0" borderId="0" xfId="0" applyNumberFormat="1"/>
    <xf numFmtId="9" fontId="5" fillId="0" borderId="0" xfId="1" applyFont="1" applyBorder="1"/>
    <xf numFmtId="0" fontId="3" fillId="0" borderId="0" xfId="0" quotePrefix="1" applyFont="1" applyAlignment="1">
      <alignment horizontal="right"/>
    </xf>
    <xf numFmtId="37" fontId="5" fillId="0" borderId="1" xfId="0" applyNumberFormat="1" applyFont="1" applyBorder="1"/>
    <xf numFmtId="0" fontId="5" fillId="0" borderId="0" xfId="0" quotePrefix="1" applyFont="1"/>
    <xf numFmtId="37" fontId="8" fillId="0" borderId="1" xfId="0" applyNumberFormat="1" applyFont="1" applyBorder="1"/>
    <xf numFmtId="0" fontId="6" fillId="0" borderId="0" xfId="0" applyFont="1" applyAlignment="1">
      <alignment horizontal="right"/>
    </xf>
    <xf numFmtId="164" fontId="5" fillId="0" borderId="0" xfId="1" quotePrefix="1" applyNumberFormat="1" applyFont="1" applyBorder="1" applyAlignment="1">
      <alignment horizontal="right"/>
    </xf>
    <xf numFmtId="0" fontId="5" fillId="0" borderId="3" xfId="0" applyFont="1" applyBorder="1"/>
    <xf numFmtId="37" fontId="5" fillId="0" borderId="3" xfId="0" applyNumberFormat="1" applyFont="1" applyBorder="1"/>
    <xf numFmtId="0" fontId="5" fillId="0" borderId="4" xfId="0" applyFont="1" applyBorder="1"/>
    <xf numFmtId="37" fontId="5" fillId="0" borderId="4" xfId="0" applyNumberFormat="1" applyFont="1" applyBorder="1"/>
    <xf numFmtId="166" fontId="0" fillId="0" borderId="0" xfId="0" applyNumberFormat="1"/>
    <xf numFmtId="0" fontId="3" fillId="0" borderId="0" xfId="0" applyFont="1"/>
    <xf numFmtId="0" fontId="3" fillId="0" borderId="1" xfId="0" applyFont="1" applyBorder="1"/>
    <xf numFmtId="39" fontId="5" fillId="0" borderId="1" xfId="0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5" fillId="0" borderId="0" xfId="1" applyNumberFormat="1" applyFont="1" applyBorder="1" applyAlignment="1">
      <alignment horizontal="right"/>
    </xf>
    <xf numFmtId="0" fontId="5" fillId="0" borderId="5" xfId="0" applyFont="1" applyBorder="1"/>
    <xf numFmtId="0" fontId="5" fillId="0" borderId="1" xfId="0" quotePrefix="1" applyFont="1" applyBorder="1"/>
    <xf numFmtId="37" fontId="5" fillId="0" borderId="6" xfId="0" applyNumberFormat="1" applyFont="1" applyBorder="1"/>
    <xf numFmtId="37" fontId="5" fillId="0" borderId="5" xfId="0" applyNumberFormat="1" applyFont="1" applyBorder="1"/>
    <xf numFmtId="0" fontId="5" fillId="0" borderId="7" xfId="0" applyFont="1" applyBorder="1"/>
    <xf numFmtId="37" fontId="5" fillId="0" borderId="7" xfId="0" applyNumberFormat="1" applyFont="1" applyBorder="1"/>
    <xf numFmtId="0" fontId="5" fillId="0" borderId="8" xfId="0" applyFont="1" applyBorder="1"/>
    <xf numFmtId="37" fontId="5" fillId="0" borderId="8" xfId="0" applyNumberFormat="1" applyFont="1" applyBorder="1"/>
    <xf numFmtId="0" fontId="5" fillId="0" borderId="9" xfId="0" applyFont="1" applyBorder="1"/>
    <xf numFmtId="37" fontId="5" fillId="0" borderId="9" xfId="0" applyNumberFormat="1" applyFont="1" applyBorder="1"/>
    <xf numFmtId="0" fontId="10" fillId="0" borderId="0" xfId="0" applyFont="1" applyAlignment="1">
      <alignment horizontal="center"/>
    </xf>
    <xf numFmtId="167" fontId="5" fillId="0" borderId="0" xfId="0" applyNumberFormat="1" applyFont="1"/>
    <xf numFmtId="0" fontId="5" fillId="0" borderId="0" xfId="0" applyFont="1" applyAlignment="1">
      <alignment horizontal="right"/>
    </xf>
    <xf numFmtId="168" fontId="0" fillId="0" borderId="0" xfId="0" applyNumberFormat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5" fillId="0" borderId="0" xfId="0" applyFont="1" applyAlignment="1">
      <alignment horizontal="left"/>
    </xf>
    <xf numFmtId="0" fontId="3" fillId="0" borderId="2" xfId="0" applyFont="1" applyBorder="1"/>
    <xf numFmtId="164" fontId="5" fillId="0" borderId="2" xfId="1" applyNumberFormat="1" applyFont="1" applyBorder="1"/>
    <xf numFmtId="164" fontId="5" fillId="0" borderId="1" xfId="1" applyNumberFormat="1" applyFont="1" applyBorder="1" applyAlignment="1">
      <alignment horizontal="right"/>
    </xf>
    <xf numFmtId="0" fontId="0" fillId="0" borderId="2" xfId="0" applyBorder="1"/>
    <xf numFmtId="164" fontId="5" fillId="0" borderId="2" xfId="1" applyNumberFormat="1" applyFont="1" applyBorder="1" applyAlignment="1">
      <alignment horizontal="right"/>
    </xf>
    <xf numFmtId="169" fontId="5" fillId="0" borderId="0" xfId="1" applyNumberFormat="1" applyFont="1" applyBorder="1"/>
    <xf numFmtId="170" fontId="5" fillId="0" borderId="0" xfId="1" applyNumberFormat="1" applyFont="1" applyBorder="1"/>
    <xf numFmtId="171" fontId="5" fillId="0" borderId="0" xfId="0" applyNumberFormat="1" applyFont="1"/>
    <xf numFmtId="169" fontId="0" fillId="0" borderId="0" xfId="0" applyNumberFormat="1"/>
    <xf numFmtId="164" fontId="5" fillId="0" borderId="0" xfId="1" applyNumberFormat="1" applyFont="1" applyFill="1" applyBorder="1"/>
    <xf numFmtId="172" fontId="0" fillId="0" borderId="0" xfId="0" applyNumberFormat="1"/>
    <xf numFmtId="173" fontId="5" fillId="0" borderId="0" xfId="1" applyNumberFormat="1" applyFont="1" applyBorder="1"/>
    <xf numFmtId="0" fontId="3" fillId="0" borderId="0" xfId="0" applyFont="1" applyAlignment="1">
      <alignment horizontal="left"/>
    </xf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8" fillId="0" borderId="0" xfId="0" applyFont="1"/>
    <xf numFmtId="0" fontId="16" fillId="0" borderId="0" xfId="0" applyFont="1"/>
    <xf numFmtId="9" fontId="8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0" xfId="0" quotePrefix="1" applyFont="1" applyAlignment="1">
      <alignment horizontal="right"/>
    </xf>
    <xf numFmtId="37" fontId="5" fillId="0" borderId="0" xfId="0" applyNumberFormat="1" applyFont="1" applyAlignment="1">
      <alignment horizontal="center"/>
    </xf>
    <xf numFmtId="0" fontId="20" fillId="0" borderId="0" xfId="0" applyFont="1"/>
    <xf numFmtId="0" fontId="9" fillId="0" borderId="0" xfId="0" applyFont="1"/>
    <xf numFmtId="0" fontId="20" fillId="0" borderId="0" xfId="0" applyFont="1" applyAlignment="1">
      <alignment horizontal="right"/>
    </xf>
    <xf numFmtId="164" fontId="5" fillId="0" borderId="0" xfId="1" applyNumberFormat="1" applyFont="1"/>
    <xf numFmtId="1" fontId="3" fillId="0" borderId="0" xfId="0" applyNumberFormat="1" applyFont="1"/>
    <xf numFmtId="0" fontId="5" fillId="2" borderId="10" xfId="0" applyFont="1" applyFill="1" applyBorder="1" applyAlignment="1">
      <alignment horizontal="left"/>
    </xf>
    <xf numFmtId="9" fontId="5" fillId="0" borderId="1" xfId="1" applyFont="1" applyBorder="1"/>
    <xf numFmtId="8" fontId="0" fillId="0" borderId="0" xfId="0" applyNumberFormat="1"/>
    <xf numFmtId="39" fontId="0" fillId="0" borderId="0" xfId="0" applyNumberFormat="1"/>
    <xf numFmtId="10" fontId="5" fillId="0" borderId="0" xfId="1" applyNumberFormat="1" applyFont="1" applyBorder="1"/>
    <xf numFmtId="176" fontId="5" fillId="0" borderId="0" xfId="0" applyNumberFormat="1" applyFont="1"/>
    <xf numFmtId="39" fontId="5" fillId="0" borderId="2" xfId="0" applyNumberFormat="1" applyFont="1" applyBorder="1"/>
    <xf numFmtId="177" fontId="5" fillId="0" borderId="0" xfId="0" applyNumberFormat="1" applyFont="1"/>
    <xf numFmtId="178" fontId="5" fillId="0" borderId="0" xfId="0" applyNumberFormat="1" applyFont="1"/>
    <xf numFmtId="0" fontId="5" fillId="2" borderId="11" xfId="0" applyFont="1" applyFill="1" applyBorder="1"/>
    <xf numFmtId="0" fontId="3" fillId="2" borderId="0" xfId="0" applyFont="1" applyFill="1"/>
    <xf numFmtId="0" fontId="3" fillId="3" borderId="12" xfId="0" applyFont="1" applyFill="1" applyBorder="1" applyAlignment="1">
      <alignment horizontal="center"/>
    </xf>
    <xf numFmtId="0" fontId="3" fillId="4" borderId="12" xfId="0" applyFont="1" applyFill="1" applyBorder="1"/>
    <xf numFmtId="0" fontId="3" fillId="5" borderId="12" xfId="0" applyFont="1" applyFill="1" applyBorder="1"/>
    <xf numFmtId="179" fontId="3" fillId="4" borderId="8" xfId="0" applyNumberFormat="1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179" fontId="2" fillId="7" borderId="8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Continuous" vertical="center"/>
    </xf>
    <xf numFmtId="0" fontId="3" fillId="2" borderId="15" xfId="0" applyFont="1" applyFill="1" applyBorder="1" applyAlignment="1">
      <alignment horizontal="centerContinuous" vertical="center"/>
    </xf>
    <xf numFmtId="0" fontId="3" fillId="2" borderId="16" xfId="0" applyFont="1" applyFill="1" applyBorder="1" applyAlignment="1">
      <alignment horizontal="centerContinuous" vertical="center"/>
    </xf>
    <xf numFmtId="179" fontId="3" fillId="4" borderId="17" xfId="0" applyNumberFormat="1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179" fontId="2" fillId="7" borderId="17" xfId="0" applyNumberFormat="1" applyFont="1" applyFill="1" applyBorder="1" applyAlignment="1">
      <alignment horizontal="center"/>
    </xf>
    <xf numFmtId="179" fontId="3" fillId="4" borderId="19" xfId="0" applyNumberFormat="1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179" fontId="2" fillId="7" borderId="21" xfId="0" applyNumberFormat="1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25" xfId="0" applyFont="1" applyBorder="1"/>
    <xf numFmtId="179" fontId="3" fillId="4" borderId="26" xfId="0" applyNumberFormat="1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179" fontId="2" fillId="7" borderId="28" xfId="0" applyNumberFormat="1" applyFont="1" applyFill="1" applyBorder="1" applyAlignment="1">
      <alignment horizontal="center"/>
    </xf>
    <xf numFmtId="179" fontId="3" fillId="4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9" borderId="25" xfId="0" applyFont="1" applyFill="1" applyBorder="1"/>
    <xf numFmtId="0" fontId="3" fillId="5" borderId="29" xfId="0" applyFont="1" applyFill="1" applyBorder="1"/>
    <xf numFmtId="0" fontId="3" fillId="5" borderId="30" xfId="0" applyFont="1" applyFill="1" applyBorder="1"/>
    <xf numFmtId="0" fontId="2" fillId="10" borderId="29" xfId="0" applyFont="1" applyFill="1" applyBorder="1" applyAlignment="1">
      <alignment horizontal="center"/>
    </xf>
    <xf numFmtId="179" fontId="3" fillId="6" borderId="12" xfId="0" applyNumberFormat="1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179" fontId="2" fillId="7" borderId="12" xfId="0" applyNumberFormat="1" applyFont="1" applyFill="1" applyBorder="1" applyAlignment="1">
      <alignment horizontal="center"/>
    </xf>
    <xf numFmtId="0" fontId="2" fillId="10" borderId="30" xfId="0" applyFont="1" applyFill="1" applyBorder="1" applyAlignment="1">
      <alignment horizontal="center"/>
    </xf>
    <xf numFmtId="0" fontId="3" fillId="5" borderId="9" xfId="0" applyFont="1" applyFill="1" applyBorder="1"/>
    <xf numFmtId="0" fontId="3" fillId="2" borderId="25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31" xfId="0" applyFont="1" applyFill="1" applyBorder="1"/>
    <xf numFmtId="179" fontId="3" fillId="4" borderId="9" xfId="0" applyNumberFormat="1" applyFont="1" applyFill="1" applyBorder="1" applyAlignment="1">
      <alignment horizontal="center"/>
    </xf>
    <xf numFmtId="179" fontId="3" fillId="6" borderId="9" xfId="0" applyNumberFormat="1" applyFont="1" applyFill="1" applyBorder="1" applyAlignment="1">
      <alignment horizontal="center"/>
    </xf>
    <xf numFmtId="179" fontId="2" fillId="7" borderId="9" xfId="0" applyNumberFormat="1" applyFont="1" applyFill="1" applyBorder="1" applyAlignment="1">
      <alignment horizontal="center"/>
    </xf>
    <xf numFmtId="0" fontId="2" fillId="10" borderId="31" xfId="0" applyFont="1" applyFill="1" applyBorder="1" applyAlignment="1">
      <alignment horizontal="center"/>
    </xf>
    <xf numFmtId="0" fontId="3" fillId="0" borderId="12" xfId="0" quotePrefix="1" applyFont="1" applyBorder="1"/>
    <xf numFmtId="0" fontId="3" fillId="2" borderId="1" xfId="0" applyFont="1" applyFill="1" applyBorder="1"/>
    <xf numFmtId="0" fontId="3" fillId="5" borderId="12" xfId="0" applyFont="1" applyFill="1" applyBorder="1" applyAlignment="1">
      <alignment horizontal="center"/>
    </xf>
    <xf numFmtId="0" fontId="3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jpe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434622</xdr:colOff>
      <xdr:row>32</xdr:row>
      <xdr:rowOff>25400</xdr:rowOff>
    </xdr:from>
    <xdr:to>
      <xdr:col>8</xdr:col>
      <xdr:colOff>437445</xdr:colOff>
      <xdr:row>37</xdr:row>
      <xdr:rowOff>14111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44947A-FF9D-6549-9F4A-C0CC6A4A0948}"/>
            </a:ext>
          </a:extLst>
        </xdr:cNvPr>
        <xdr:cNvCxnSpPr/>
      </xdr:nvCxnSpPr>
      <xdr:spPr>
        <a:xfrm>
          <a:off x="10227733" y="6347178"/>
          <a:ext cx="2823" cy="9906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35592</xdr:colOff>
      <xdr:row>25</xdr:row>
      <xdr:rowOff>155221</xdr:rowOff>
    </xdr:from>
    <xdr:ext cx="9725226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210B209-5218-E24B-8BB7-5E642BBE0CAE}"/>
            </a:ext>
          </a:extLst>
        </xdr:cNvPr>
        <xdr:cNvSpPr/>
      </xdr:nvSpPr>
      <xdr:spPr>
        <a:xfrm>
          <a:off x="15035703" y="5094110"/>
          <a:ext cx="972522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Details of Text </a:t>
          </a:r>
          <a:r>
            <a:rPr lang="en-US" sz="5400" b="1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Valuation Models</a:t>
          </a:r>
          <a:endParaRPr lang="en-US" sz="5400" b="1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</xdr:col>
      <xdr:colOff>0</xdr:colOff>
      <xdr:row>30</xdr:row>
      <xdr:rowOff>169334</xdr:rowOff>
    </xdr:from>
    <xdr:to>
      <xdr:col>4</xdr:col>
      <xdr:colOff>0</xdr:colOff>
      <xdr:row>35</xdr:row>
      <xdr:rowOff>2469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3F1632A-F771-A145-B9CD-481EF2861B41}"/>
            </a:ext>
          </a:extLst>
        </xdr:cNvPr>
        <xdr:cNvSpPr/>
      </xdr:nvSpPr>
      <xdr:spPr>
        <a:xfrm>
          <a:off x="832556" y="6096001"/>
          <a:ext cx="2497666" cy="83502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ALL </a:t>
          </a:r>
          <a:r>
            <a:rPr lang="en-US" sz="1800" b="1" u="sng">
              <a:solidFill>
                <a:schemeClr val="tx1"/>
              </a:solidFill>
            </a:rPr>
            <a:t>UNIFIED</a:t>
          </a:r>
          <a:r>
            <a:rPr lang="en-US" sz="1800" b="1">
              <a:solidFill>
                <a:schemeClr val="tx1"/>
              </a:solidFill>
            </a:rPr>
            <a:t> DCF VALUATION RESULTS</a:t>
          </a:r>
        </a:p>
      </xdr:txBody>
    </xdr:sp>
    <xdr:clientData/>
  </xdr:twoCellAnchor>
  <xdr:oneCellAnchor>
    <xdr:from>
      <xdr:col>8</xdr:col>
      <xdr:colOff>547539</xdr:colOff>
      <xdr:row>1</xdr:row>
      <xdr:rowOff>79374</xdr:rowOff>
    </xdr:from>
    <xdr:ext cx="8136906" cy="4130746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70839C4-67EB-0D40-A540-0C3BA0A7C58D}"/>
            </a:ext>
          </a:extLst>
        </xdr:cNvPr>
        <xdr:cNvSpPr/>
      </xdr:nvSpPr>
      <xdr:spPr>
        <a:xfrm>
          <a:off x="9663317" y="276930"/>
          <a:ext cx="8136906" cy="413074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i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Advanced </a:t>
          </a:r>
        </a:p>
        <a:p>
          <a:pPr algn="ctr"/>
          <a:r>
            <a:rPr lang="en-US" sz="5400" b="1" i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Discounted Cash Flow (DCF)</a:t>
          </a:r>
        </a:p>
        <a:p>
          <a:pPr algn="ctr"/>
          <a:r>
            <a:rPr lang="en-US" sz="5400" b="1" i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Valuation</a:t>
          </a:r>
          <a:r>
            <a:rPr lang="en-US" sz="5400" b="1" i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1" i="1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Using</a:t>
          </a:r>
          <a:r>
            <a:rPr lang="en-US" sz="5400" b="1" i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R</a:t>
          </a:r>
        </a:p>
        <a:p>
          <a:pPr algn="ctr"/>
          <a:endParaRPr lang="en-US" sz="3200" b="1" i="0" cap="none" spc="0" baseline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/>
          <a:r>
            <a:rPr lang="en-US" sz="3200" b="1" i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Brian K. Lee, MBA, PRM, CMA, CFA</a:t>
          </a:r>
        </a:p>
        <a:p>
          <a:pPr algn="ctr"/>
          <a:r>
            <a:rPr lang="en-US" sz="3200" b="1" i="1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leewacc</a:t>
          </a:r>
          <a:r>
            <a:rPr lang="en-US" sz="3200" b="1" i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.com</a:t>
          </a:r>
          <a:endParaRPr lang="en-US" sz="3200" b="1" i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7</xdr:col>
      <xdr:colOff>451556</xdr:colOff>
      <xdr:row>35</xdr:row>
      <xdr:rowOff>28222</xdr:rowOff>
    </xdr:from>
    <xdr:to>
      <xdr:col>7</xdr:col>
      <xdr:colOff>451556</xdr:colOff>
      <xdr:row>37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268D2D1-96FC-8A4A-ADAC-96B6FF1C9101}"/>
            </a:ext>
          </a:extLst>
        </xdr:cNvPr>
        <xdr:cNvCxnSpPr/>
      </xdr:nvCxnSpPr>
      <xdr:spPr>
        <a:xfrm>
          <a:off x="9355667" y="6956778"/>
          <a:ext cx="0" cy="366889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454597</xdr:colOff>
      <xdr:row>2</xdr:row>
      <xdr:rowOff>14111</xdr:rowOff>
    </xdr:from>
    <xdr:ext cx="4055598" cy="1594860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EE1B865-A480-B844-926D-71375F563510}"/>
            </a:ext>
          </a:extLst>
        </xdr:cNvPr>
        <xdr:cNvSpPr/>
      </xdr:nvSpPr>
      <xdr:spPr>
        <a:xfrm>
          <a:off x="4052930" y="409222"/>
          <a:ext cx="4055598" cy="15948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i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 output formatted</a:t>
          </a:r>
        </a:p>
        <a:p>
          <a:pPr algn="ctr"/>
          <a:r>
            <a:rPr lang="en-US" sz="3200" b="1" i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in Excel </a:t>
          </a:r>
        </a:p>
        <a:p>
          <a:pPr algn="ctr"/>
          <a:r>
            <a:rPr lang="en-US" sz="3200" b="1" i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(reference next sheet) </a:t>
          </a:r>
          <a:endParaRPr lang="en-US" sz="3200" b="1" i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3238500</xdr:colOff>
      <xdr:row>380</xdr:row>
      <xdr:rowOff>63500</xdr:rowOff>
    </xdr:from>
    <xdr:to>
      <xdr:col>8</xdr:col>
      <xdr:colOff>229748</xdr:colOff>
      <xdr:row>387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FC89B0-FFC5-5643-881D-576FEF694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1200" y="86372700"/>
          <a:ext cx="8278373" cy="1435100"/>
        </a:xfrm>
        <a:prstGeom prst="rect">
          <a:avLst/>
        </a:prstGeom>
      </xdr:spPr>
    </xdr:pic>
    <xdr:clientData/>
  </xdr:twoCellAnchor>
  <xdr:twoCellAnchor editAs="oneCell">
    <xdr:from>
      <xdr:col>2</xdr:col>
      <xdr:colOff>3190874</xdr:colOff>
      <xdr:row>425</xdr:row>
      <xdr:rowOff>31750</xdr:rowOff>
    </xdr:from>
    <xdr:to>
      <xdr:col>8</xdr:col>
      <xdr:colOff>656437</xdr:colOff>
      <xdr:row>431</xdr:row>
      <xdr:rowOff>120651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2836AA-D2A0-BA4B-B79A-B7EE65918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3574" y="99752150"/>
          <a:ext cx="8752688" cy="1308101"/>
        </a:xfrm>
        <a:prstGeom prst="rect">
          <a:avLst/>
        </a:prstGeom>
      </xdr:spPr>
    </xdr:pic>
    <xdr:clientData/>
  </xdr:twoCellAnchor>
  <xdr:twoCellAnchor editAs="oneCell">
    <xdr:from>
      <xdr:col>4</xdr:col>
      <xdr:colOff>873124</xdr:colOff>
      <xdr:row>92</xdr:row>
      <xdr:rowOff>31750</xdr:rowOff>
    </xdr:from>
    <xdr:to>
      <xdr:col>9</xdr:col>
      <xdr:colOff>277425</xdr:colOff>
      <xdr:row>99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D9F38F-627C-5E45-AA2F-F9E3B0492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02624" y="21304250"/>
          <a:ext cx="5833676" cy="1730375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555624</xdr:colOff>
      <xdr:row>1075</xdr:row>
      <xdr:rowOff>158750</xdr:rowOff>
    </xdr:from>
    <xdr:to>
      <xdr:col>7</xdr:col>
      <xdr:colOff>508000</xdr:colOff>
      <xdr:row>1087</xdr:row>
      <xdr:rowOff>89900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A75E2B-5892-0440-ABE8-344419A33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83374" y="245506875"/>
          <a:ext cx="5111751" cy="2788650"/>
        </a:xfrm>
        <a:prstGeom prst="rect">
          <a:avLst/>
        </a:prstGeom>
      </xdr:spPr>
    </xdr:pic>
    <xdr:clientData/>
  </xdr:twoCellAnchor>
  <xdr:twoCellAnchor editAs="oneCell">
    <xdr:from>
      <xdr:col>2</xdr:col>
      <xdr:colOff>3889374</xdr:colOff>
      <xdr:row>1011</xdr:row>
      <xdr:rowOff>190500</xdr:rowOff>
    </xdr:from>
    <xdr:to>
      <xdr:col>8</xdr:col>
      <xdr:colOff>1282986</xdr:colOff>
      <xdr:row>1027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7B66A-214F-9D4B-8E8A-512675BCE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72074" y="235432600"/>
          <a:ext cx="8680737" cy="3060700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3524249</xdr:colOff>
      <xdr:row>1139</xdr:row>
      <xdr:rowOff>190499</xdr:rowOff>
    </xdr:from>
    <xdr:to>
      <xdr:col>8</xdr:col>
      <xdr:colOff>667489</xdr:colOff>
      <xdr:row>1155</xdr:row>
      <xdr:rowOff>158750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12039E9-2332-4841-9483-423A833AB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06949" y="265455399"/>
          <a:ext cx="8430365" cy="3219451"/>
        </a:xfrm>
        <a:prstGeom prst="rect">
          <a:avLst/>
        </a:prstGeom>
      </xdr:spPr>
    </xdr:pic>
    <xdr:clientData/>
  </xdr:twoCellAnchor>
  <xdr:twoCellAnchor editAs="oneCell">
    <xdr:from>
      <xdr:col>2</xdr:col>
      <xdr:colOff>3693025</xdr:colOff>
      <xdr:row>2165</xdr:row>
      <xdr:rowOff>16711</xdr:rowOff>
    </xdr:from>
    <xdr:to>
      <xdr:col>9</xdr:col>
      <xdr:colOff>1159702</xdr:colOff>
      <xdr:row>2174</xdr:row>
      <xdr:rowOff>167106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CFEE67-8416-B046-8ACE-EAFDFF446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5725" y="510239211"/>
          <a:ext cx="10039677" cy="1979195"/>
        </a:xfrm>
        <a:prstGeom prst="rect">
          <a:avLst/>
        </a:prstGeom>
      </xdr:spPr>
    </xdr:pic>
    <xdr:clientData/>
  </xdr:twoCellAnchor>
  <xdr:twoCellAnchor editAs="oneCell">
    <xdr:from>
      <xdr:col>0</xdr:col>
      <xdr:colOff>384343</xdr:colOff>
      <xdr:row>1847</xdr:row>
      <xdr:rowOff>116974</xdr:rowOff>
    </xdr:from>
    <xdr:to>
      <xdr:col>10</xdr:col>
      <xdr:colOff>1005069</xdr:colOff>
      <xdr:row>1856</xdr:row>
      <xdr:rowOff>45453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72E929B-1C85-284C-9348-A9C8B4115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4343" y="435333274"/>
          <a:ext cx="15762301" cy="1789029"/>
        </a:xfrm>
        <a:prstGeom prst="rect">
          <a:avLst/>
        </a:prstGeom>
      </xdr:spPr>
    </xdr:pic>
    <xdr:clientData/>
  </xdr:twoCellAnchor>
  <xdr:twoCellAnchor editAs="oneCell">
    <xdr:from>
      <xdr:col>2</xdr:col>
      <xdr:colOff>3375526</xdr:colOff>
      <xdr:row>1858</xdr:row>
      <xdr:rowOff>66841</xdr:rowOff>
    </xdr:from>
    <xdr:to>
      <xdr:col>10</xdr:col>
      <xdr:colOff>330013</xdr:colOff>
      <xdr:row>1866</xdr:row>
      <xdr:rowOff>196180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6533C1B-4444-D24D-AA16-5DCE60A78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58226" y="437543741"/>
          <a:ext cx="10813362" cy="1754939"/>
        </a:xfrm>
        <a:prstGeom prst="rect">
          <a:avLst/>
        </a:prstGeom>
      </xdr:spPr>
    </xdr:pic>
    <xdr:clientData/>
  </xdr:twoCellAnchor>
  <xdr:twoCellAnchor editAs="oneCell">
    <xdr:from>
      <xdr:col>2</xdr:col>
      <xdr:colOff>685132</xdr:colOff>
      <xdr:row>1919</xdr:row>
      <xdr:rowOff>24228</xdr:rowOff>
    </xdr:from>
    <xdr:to>
      <xdr:col>10</xdr:col>
      <xdr:colOff>736027</xdr:colOff>
      <xdr:row>1928</xdr:row>
      <xdr:rowOff>206707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DD7BFCD-B80A-2740-8B9C-F24ED3280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71007" y="437142353"/>
          <a:ext cx="13909770" cy="2055729"/>
        </a:xfrm>
        <a:prstGeom prst="rect">
          <a:avLst/>
        </a:prstGeom>
      </xdr:spPr>
    </xdr:pic>
    <xdr:clientData/>
  </xdr:twoCellAnchor>
  <xdr:twoCellAnchor editAs="oneCell">
    <xdr:from>
      <xdr:col>3</xdr:col>
      <xdr:colOff>885658</xdr:colOff>
      <xdr:row>1216</xdr:row>
      <xdr:rowOff>150394</xdr:rowOff>
    </xdr:from>
    <xdr:to>
      <xdr:col>10</xdr:col>
      <xdr:colOff>203549</xdr:colOff>
      <xdr:row>1234</xdr:row>
      <xdr:rowOff>100264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ACB42EA-2141-BF4A-8ABD-C749C8F54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07058" y="282598394"/>
          <a:ext cx="8338066" cy="3607470"/>
        </a:xfrm>
        <a:prstGeom prst="rect">
          <a:avLst/>
        </a:prstGeom>
      </xdr:spPr>
    </xdr:pic>
    <xdr:clientData/>
  </xdr:twoCellAnchor>
  <xdr:twoCellAnchor editAs="oneCell">
    <xdr:from>
      <xdr:col>2</xdr:col>
      <xdr:colOff>621196</xdr:colOff>
      <xdr:row>1728</xdr:row>
      <xdr:rowOff>57288</xdr:rowOff>
    </xdr:from>
    <xdr:to>
      <xdr:col>7</xdr:col>
      <xdr:colOff>656249</xdr:colOff>
      <xdr:row>1733</xdr:row>
      <xdr:rowOff>57288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27B43B2-F0D1-F448-B8C4-244CD8044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7071" y="393487413"/>
          <a:ext cx="10036303" cy="1031875"/>
        </a:xfrm>
        <a:prstGeom prst="rect">
          <a:avLst/>
        </a:prstGeom>
      </xdr:spPr>
    </xdr:pic>
    <xdr:clientData/>
  </xdr:twoCellAnchor>
  <xdr:twoCellAnchor editAs="oneCell">
    <xdr:from>
      <xdr:col>4</xdr:col>
      <xdr:colOff>901700</xdr:colOff>
      <xdr:row>679</xdr:row>
      <xdr:rowOff>63500</xdr:rowOff>
    </xdr:from>
    <xdr:to>
      <xdr:col>8</xdr:col>
      <xdr:colOff>536575</xdr:colOff>
      <xdr:row>687</xdr:row>
      <xdr:rowOff>19050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521EB0D-3D17-E647-8D12-96F4BB81F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31200" y="158089600"/>
          <a:ext cx="4775200" cy="1612900"/>
        </a:xfrm>
        <a:prstGeom prst="rect">
          <a:avLst/>
        </a:prstGeom>
      </xdr:spPr>
    </xdr:pic>
    <xdr:clientData/>
  </xdr:twoCellAnchor>
  <xdr:twoCellAnchor editAs="oneCell">
    <xdr:from>
      <xdr:col>2</xdr:col>
      <xdr:colOff>812800</xdr:colOff>
      <xdr:row>1610</xdr:row>
      <xdr:rowOff>152400</xdr:rowOff>
    </xdr:from>
    <xdr:to>
      <xdr:col>8</xdr:col>
      <xdr:colOff>335077</xdr:colOff>
      <xdr:row>1624</xdr:row>
      <xdr:rowOff>38100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68B77C2-FC9D-5A41-AC5C-D1411D5C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95500" y="374789700"/>
          <a:ext cx="10809402" cy="2730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342899</xdr:colOff>
      <xdr:row>1666</xdr:row>
      <xdr:rowOff>165100</xdr:rowOff>
    </xdr:from>
    <xdr:to>
      <xdr:col>8</xdr:col>
      <xdr:colOff>363487</xdr:colOff>
      <xdr:row>1680</xdr:row>
      <xdr:rowOff>76200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D9CF8A5-0870-0242-B08C-E9F311B58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25599" y="390982200"/>
          <a:ext cx="11307713" cy="2755900"/>
        </a:xfrm>
        <a:prstGeom prst="rect">
          <a:avLst/>
        </a:prstGeom>
      </xdr:spPr>
    </xdr:pic>
    <xdr:clientData/>
  </xdr:twoCellAnchor>
  <xdr:twoCellAnchor editAs="oneCell">
    <xdr:from>
      <xdr:col>2</xdr:col>
      <xdr:colOff>3898900</xdr:colOff>
      <xdr:row>1560</xdr:row>
      <xdr:rowOff>139700</xdr:rowOff>
    </xdr:from>
    <xdr:to>
      <xdr:col>5</xdr:col>
      <xdr:colOff>1199816</xdr:colOff>
      <xdr:row>1568</xdr:row>
      <xdr:rowOff>114300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0B05AC8-3F07-4B41-A43E-9CDFFA37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81600" y="361429300"/>
          <a:ext cx="4730416" cy="16002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3048000</xdr:colOff>
      <xdr:row>1291</xdr:row>
      <xdr:rowOff>63500</xdr:rowOff>
    </xdr:from>
    <xdr:to>
      <xdr:col>7</xdr:col>
      <xdr:colOff>755650</xdr:colOff>
      <xdr:row>1296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D72F3BB-948B-FC42-8C14-4568F5492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330700" y="299135800"/>
          <a:ext cx="77089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3482622</xdr:colOff>
      <xdr:row>616</xdr:row>
      <xdr:rowOff>40945</xdr:rowOff>
    </xdr:from>
    <xdr:to>
      <xdr:col>6</xdr:col>
      <xdr:colOff>1041047</xdr:colOff>
      <xdr:row>631</xdr:row>
      <xdr:rowOff>133701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254F4C0-BE42-EB47-9159-89D7C90C9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68497" y="140534695"/>
          <a:ext cx="6273800" cy="3378881"/>
        </a:xfrm>
        <a:prstGeom prst="rect">
          <a:avLst/>
        </a:prstGeom>
      </xdr:spPr>
    </xdr:pic>
    <xdr:clientData/>
  </xdr:twoCellAnchor>
  <xdr:twoCellAnchor editAs="oneCell">
    <xdr:from>
      <xdr:col>2</xdr:col>
      <xdr:colOff>4402939</xdr:colOff>
      <xdr:row>511</xdr:row>
      <xdr:rowOff>157692</xdr:rowOff>
    </xdr:from>
    <xdr:to>
      <xdr:col>6</xdr:col>
      <xdr:colOff>771524</xdr:colOff>
      <xdr:row>524</xdr:row>
      <xdr:rowOff>121003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CB0385F-7C54-E848-A3C4-599732F5A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688814" y="116505567"/>
          <a:ext cx="5083960" cy="2963686"/>
        </a:xfrm>
        <a:prstGeom prst="rect">
          <a:avLst/>
        </a:prstGeom>
      </xdr:spPr>
    </xdr:pic>
    <xdr:clientData/>
  </xdr:twoCellAnchor>
  <xdr:twoCellAnchor editAs="oneCell">
    <xdr:from>
      <xdr:col>2</xdr:col>
      <xdr:colOff>4339741</xdr:colOff>
      <xdr:row>564</xdr:row>
      <xdr:rowOff>16227</xdr:rowOff>
    </xdr:from>
    <xdr:to>
      <xdr:col>6</xdr:col>
      <xdr:colOff>849136</xdr:colOff>
      <xdr:row>577</xdr:row>
      <xdr:rowOff>111477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39798C4-5095-004D-91A7-20703F2A9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625616" y="128571977"/>
          <a:ext cx="5224770" cy="3032125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16</xdr:row>
      <xdr:rowOff>12700</xdr:rowOff>
    </xdr:from>
    <xdr:to>
      <xdr:col>9</xdr:col>
      <xdr:colOff>12700</xdr:colOff>
      <xdr:row>17</xdr:row>
      <xdr:rowOff>50800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8EA4C407-D5FD-FA4A-9620-37958DCFDBE7}"/>
            </a:ext>
          </a:extLst>
        </xdr:cNvPr>
        <xdr:cNvSpPr/>
      </xdr:nvSpPr>
      <xdr:spPr>
        <a:xfrm flipV="1">
          <a:off x="1320800" y="3708400"/>
          <a:ext cx="12534900" cy="2921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17</xdr:row>
      <xdr:rowOff>25400</xdr:rowOff>
    </xdr:from>
    <xdr:to>
      <xdr:col>9</xdr:col>
      <xdr:colOff>12700</xdr:colOff>
      <xdr:row>18</xdr:row>
      <xdr:rowOff>38100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5E64BD0-DA19-894C-AD2E-D1329FC1D2EE}"/>
            </a:ext>
          </a:extLst>
        </xdr:cNvPr>
        <xdr:cNvSpPr/>
      </xdr:nvSpPr>
      <xdr:spPr>
        <a:xfrm flipV="1">
          <a:off x="1282700" y="3975100"/>
          <a:ext cx="12573000" cy="2667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812800</xdr:colOff>
      <xdr:row>18</xdr:row>
      <xdr:rowOff>25400</xdr:rowOff>
    </xdr:from>
    <xdr:to>
      <xdr:col>4</xdr:col>
      <xdr:colOff>190500</xdr:colOff>
      <xdr:row>19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5666716-6BCB-324E-8FE0-BFEF67B3BAA0}"/>
            </a:ext>
          </a:extLst>
        </xdr:cNvPr>
        <xdr:cNvSpPr/>
      </xdr:nvSpPr>
      <xdr:spPr>
        <a:xfrm flipV="1">
          <a:off x="1282700" y="4229100"/>
          <a:ext cx="63373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355600</xdr:colOff>
      <xdr:row>14</xdr:row>
      <xdr:rowOff>25400</xdr:rowOff>
    </xdr:from>
    <xdr:to>
      <xdr:col>9</xdr:col>
      <xdr:colOff>12700</xdr:colOff>
      <xdr:row>15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0507961-4311-E34F-B7C2-1973AD0F0843}"/>
            </a:ext>
          </a:extLst>
        </xdr:cNvPr>
        <xdr:cNvSpPr/>
      </xdr:nvSpPr>
      <xdr:spPr>
        <a:xfrm flipV="1">
          <a:off x="7785100" y="3238500"/>
          <a:ext cx="60706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342900</xdr:colOff>
      <xdr:row>13</xdr:row>
      <xdr:rowOff>25400</xdr:rowOff>
    </xdr:from>
    <xdr:to>
      <xdr:col>9</xdr:col>
      <xdr:colOff>0</xdr:colOff>
      <xdr:row>14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F28B0140-6E73-6A48-9DB1-AF44ED3CC17D}"/>
            </a:ext>
          </a:extLst>
        </xdr:cNvPr>
        <xdr:cNvSpPr/>
      </xdr:nvSpPr>
      <xdr:spPr>
        <a:xfrm flipV="1">
          <a:off x="7772400" y="2997200"/>
          <a:ext cx="60706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5</xdr:row>
      <xdr:rowOff>88900</xdr:rowOff>
    </xdr:from>
    <xdr:to>
      <xdr:col>2</xdr:col>
      <xdr:colOff>2286000</xdr:colOff>
      <xdr:row>8</xdr:row>
      <xdr:rowOff>38100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EF14F02-E40F-B449-B2C6-A46FE77243DC}"/>
            </a:ext>
          </a:extLst>
        </xdr:cNvPr>
        <xdr:cNvSpPr/>
      </xdr:nvSpPr>
      <xdr:spPr>
        <a:xfrm>
          <a:off x="1308100" y="1143000"/>
          <a:ext cx="2260600" cy="6985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Debt Valuation</a:t>
          </a:r>
        </a:p>
      </xdr:txBody>
    </xdr:sp>
    <xdr:clientData/>
  </xdr:twoCellAnchor>
  <xdr:twoCellAnchor>
    <xdr:from>
      <xdr:col>2</xdr:col>
      <xdr:colOff>1625600</xdr:colOff>
      <xdr:row>34</xdr:row>
      <xdr:rowOff>69850</xdr:rowOff>
    </xdr:from>
    <xdr:to>
      <xdr:col>2</xdr:col>
      <xdr:colOff>2667000</xdr:colOff>
      <xdr:row>34</xdr:row>
      <xdr:rowOff>95250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8FBC174C-1F23-894E-845A-EA6B2DFFEB4E}"/>
            </a:ext>
          </a:extLst>
        </xdr:cNvPr>
        <xdr:cNvCxnSpPr>
          <a:endCxn id="40" idx="1"/>
        </xdr:cNvCxnSpPr>
      </xdr:nvCxnSpPr>
      <xdr:spPr>
        <a:xfrm>
          <a:off x="2908300" y="7639050"/>
          <a:ext cx="1041400" cy="254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254000</xdr:colOff>
      <xdr:row>34</xdr:row>
      <xdr:rowOff>82550</xdr:rowOff>
    </xdr:from>
    <xdr:to>
      <xdr:col>5</xdr:col>
      <xdr:colOff>444500</xdr:colOff>
      <xdr:row>34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FC2FA16-E756-AA40-90FF-20AEB5618DD6}"/>
            </a:ext>
          </a:extLst>
        </xdr:cNvPr>
        <xdr:cNvCxnSpPr>
          <a:endCxn id="35" idx="1"/>
        </xdr:cNvCxnSpPr>
      </xdr:nvCxnSpPr>
      <xdr:spPr>
        <a:xfrm>
          <a:off x="7683500" y="7651750"/>
          <a:ext cx="1473200" cy="3175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292100</xdr:colOff>
      <xdr:row>34</xdr:row>
      <xdr:rowOff>44450</xdr:rowOff>
    </xdr:from>
    <xdr:to>
      <xdr:col>8</xdr:col>
      <xdr:colOff>203200</xdr:colOff>
      <xdr:row>34</xdr:row>
      <xdr:rowOff>50800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43769B2-CA3D-B94B-909E-E18DF15E64AB}"/>
            </a:ext>
          </a:extLst>
        </xdr:cNvPr>
        <xdr:cNvCxnSpPr/>
      </xdr:nvCxnSpPr>
      <xdr:spPr>
        <a:xfrm>
          <a:off x="11569700" y="7613650"/>
          <a:ext cx="1193800" cy="635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51</xdr:row>
      <xdr:rowOff>12700</xdr:rowOff>
    </xdr:from>
    <xdr:to>
      <xdr:col>8</xdr:col>
      <xdr:colOff>1270000</xdr:colOff>
      <xdr:row>51</xdr:row>
      <xdr:rowOff>215900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E159AAD6-B0A1-514F-B9FD-BDA0AA9BB45C}"/>
            </a:ext>
          </a:extLst>
        </xdr:cNvPr>
        <xdr:cNvSpPr/>
      </xdr:nvSpPr>
      <xdr:spPr>
        <a:xfrm flipV="1">
          <a:off x="1320800" y="11633200"/>
          <a:ext cx="12509500" cy="2032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60</xdr:row>
      <xdr:rowOff>25400</xdr:rowOff>
    </xdr:from>
    <xdr:to>
      <xdr:col>8</xdr:col>
      <xdr:colOff>1257300</xdr:colOff>
      <xdr:row>61</xdr:row>
      <xdr:rowOff>12700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9783299D-0586-474F-A35E-40ED4E3210A5}"/>
            </a:ext>
          </a:extLst>
        </xdr:cNvPr>
        <xdr:cNvSpPr/>
      </xdr:nvSpPr>
      <xdr:spPr>
        <a:xfrm flipV="1">
          <a:off x="1282700" y="13881100"/>
          <a:ext cx="12534900" cy="2413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812800</xdr:colOff>
      <xdr:row>57</xdr:row>
      <xdr:rowOff>25400</xdr:rowOff>
    </xdr:from>
    <xdr:to>
      <xdr:col>4</xdr:col>
      <xdr:colOff>0</xdr:colOff>
      <xdr:row>58</xdr:row>
      <xdr:rowOff>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E70DF96C-7886-A24B-A017-D78CD6C87FFC}"/>
            </a:ext>
          </a:extLst>
        </xdr:cNvPr>
        <xdr:cNvSpPr/>
      </xdr:nvSpPr>
      <xdr:spPr>
        <a:xfrm flipV="1">
          <a:off x="1282700" y="13144500"/>
          <a:ext cx="61468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355600</xdr:colOff>
      <xdr:row>56</xdr:row>
      <xdr:rowOff>25400</xdr:rowOff>
    </xdr:from>
    <xdr:to>
      <xdr:col>9</xdr:col>
      <xdr:colOff>12700</xdr:colOff>
      <xdr:row>57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1A93F30-B6D6-FB42-862D-F02AFFB6C99C}"/>
            </a:ext>
          </a:extLst>
        </xdr:cNvPr>
        <xdr:cNvSpPr/>
      </xdr:nvSpPr>
      <xdr:spPr>
        <a:xfrm flipV="1">
          <a:off x="7785100" y="12890500"/>
          <a:ext cx="6070600" cy="2286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444500</xdr:colOff>
      <xdr:row>32</xdr:row>
      <xdr:rowOff>127000</xdr:rowOff>
    </xdr:from>
    <xdr:to>
      <xdr:col>7</xdr:col>
      <xdr:colOff>1092200</xdr:colOff>
      <xdr:row>36</xdr:row>
      <xdr:rowOff>38100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6E776DE8-C6EC-2049-BE6A-27E63C45AB73}"/>
            </a:ext>
          </a:extLst>
        </xdr:cNvPr>
        <xdr:cNvSpPr/>
      </xdr:nvSpPr>
      <xdr:spPr>
        <a:xfrm>
          <a:off x="9156700" y="7289800"/>
          <a:ext cx="3213100" cy="7874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Levered Cost of Equity (Ke)</a:t>
          </a:r>
        </a:p>
      </xdr:txBody>
    </xdr:sp>
    <xdr:clientData/>
  </xdr:twoCellAnchor>
  <xdr:twoCellAnchor>
    <xdr:from>
      <xdr:col>4</xdr:col>
      <xdr:colOff>342900</xdr:colOff>
      <xdr:row>53</xdr:row>
      <xdr:rowOff>25400</xdr:rowOff>
    </xdr:from>
    <xdr:to>
      <xdr:col>9</xdr:col>
      <xdr:colOff>0</xdr:colOff>
      <xdr:row>54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781CC008-1E69-D042-9385-1C854D749C05}"/>
            </a:ext>
          </a:extLst>
        </xdr:cNvPr>
        <xdr:cNvSpPr/>
      </xdr:nvSpPr>
      <xdr:spPr>
        <a:xfrm flipV="1">
          <a:off x="7772400" y="12153900"/>
          <a:ext cx="6070600" cy="2159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368300</xdr:colOff>
      <xdr:row>42</xdr:row>
      <xdr:rowOff>33422</xdr:rowOff>
    </xdr:from>
    <xdr:to>
      <xdr:col>9</xdr:col>
      <xdr:colOff>25400</xdr:colOff>
      <xdr:row>42</xdr:row>
      <xdr:rowOff>249322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9519F1A-F560-784E-81C7-D30CF9C87CF1}"/>
            </a:ext>
          </a:extLst>
        </xdr:cNvPr>
        <xdr:cNvSpPr/>
      </xdr:nvSpPr>
      <xdr:spPr>
        <a:xfrm flipV="1">
          <a:off x="7797800" y="9482222"/>
          <a:ext cx="6070600" cy="2032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431800</xdr:colOff>
      <xdr:row>52</xdr:row>
      <xdr:rowOff>241300</xdr:rowOff>
    </xdr:from>
    <xdr:to>
      <xdr:col>10</xdr:col>
      <xdr:colOff>63500</xdr:colOff>
      <xdr:row>55</xdr:row>
      <xdr:rowOff>63500</xdr:rowOff>
    </xdr:to>
    <xdr:sp macro="" textlink="">
      <xdr:nvSpPr>
        <xdr:cNvPr id="38" name="Right Bracket 37">
          <a:extLst>
            <a:ext uri="{FF2B5EF4-FFF2-40B4-BE49-F238E27FC236}">
              <a16:creationId xmlns:a16="http://schemas.microsoft.com/office/drawing/2014/main" id="{5C4133B9-94CF-2045-85DF-11248E91E139}"/>
            </a:ext>
          </a:extLst>
        </xdr:cNvPr>
        <xdr:cNvSpPr/>
      </xdr:nvSpPr>
      <xdr:spPr>
        <a:xfrm>
          <a:off x="14274800" y="12115800"/>
          <a:ext cx="660400" cy="558800"/>
        </a:xfrm>
        <a:prstGeom prst="rightBracket">
          <a:avLst>
            <a:gd name="adj" fmla="val 38636"/>
          </a:avLst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32</xdr:row>
      <xdr:rowOff>88900</xdr:rowOff>
    </xdr:from>
    <xdr:to>
      <xdr:col>2</xdr:col>
      <xdr:colOff>2273300</xdr:colOff>
      <xdr:row>36</xdr:row>
      <xdr:rowOff>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DEAF063D-DDE4-C047-9824-2E33132D48FF}"/>
            </a:ext>
          </a:extLst>
        </xdr:cNvPr>
        <xdr:cNvSpPr/>
      </xdr:nvSpPr>
      <xdr:spPr>
        <a:xfrm>
          <a:off x="1295400" y="7251700"/>
          <a:ext cx="2260600" cy="7874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Unlevered Cost of Equity (Ku)</a:t>
          </a:r>
        </a:p>
      </xdr:txBody>
    </xdr:sp>
    <xdr:clientData/>
  </xdr:twoCellAnchor>
  <xdr:twoCellAnchor>
    <xdr:from>
      <xdr:col>2</xdr:col>
      <xdr:colOff>2667000</xdr:colOff>
      <xdr:row>32</xdr:row>
      <xdr:rowOff>139700</xdr:rowOff>
    </xdr:from>
    <xdr:to>
      <xdr:col>4</xdr:col>
      <xdr:colOff>1143000</xdr:colOff>
      <xdr:row>36</xdr:row>
      <xdr:rowOff>50800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D1B91F3A-371A-5344-B38F-8D3A11835822}"/>
            </a:ext>
          </a:extLst>
        </xdr:cNvPr>
        <xdr:cNvSpPr/>
      </xdr:nvSpPr>
      <xdr:spPr>
        <a:xfrm>
          <a:off x="3949700" y="7302500"/>
          <a:ext cx="4622800" cy="787400"/>
        </a:xfrm>
        <a:prstGeom prst="rect">
          <a:avLst/>
        </a:prstGeom>
        <a:solidFill>
          <a:schemeClr val="accent5">
            <a:lumMod val="75000"/>
          </a:schemeClr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Equity Valuation (E)</a:t>
          </a:r>
        </a:p>
        <a:p>
          <a:pPr algn="ctr"/>
          <a:r>
            <a:rPr lang="en-US" sz="1800" b="1">
              <a:solidFill>
                <a:schemeClr val="bg1"/>
              </a:solidFill>
            </a:rPr>
            <a:t>PV[Adjusted ECF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; Ku]</a:t>
          </a:r>
        </a:p>
      </xdr:txBody>
    </xdr:sp>
    <xdr:clientData/>
  </xdr:twoCellAnchor>
  <xdr:twoCellAnchor>
    <xdr:from>
      <xdr:col>9</xdr:col>
      <xdr:colOff>38100</xdr:colOff>
      <xdr:row>52</xdr:row>
      <xdr:rowOff>12700</xdr:rowOff>
    </xdr:from>
    <xdr:to>
      <xdr:col>9</xdr:col>
      <xdr:colOff>444500</xdr:colOff>
      <xdr:row>54</xdr:row>
      <xdr:rowOff>25400</xdr:rowOff>
    </xdr:to>
    <xdr:sp macro="" textlink="">
      <xdr:nvSpPr>
        <xdr:cNvPr id="41" name="Right Bracket 40">
          <a:extLst>
            <a:ext uri="{FF2B5EF4-FFF2-40B4-BE49-F238E27FC236}">
              <a16:creationId xmlns:a16="http://schemas.microsoft.com/office/drawing/2014/main" id="{69448800-33D4-204B-BCA1-9DB7C6A2FDCC}"/>
            </a:ext>
          </a:extLst>
        </xdr:cNvPr>
        <xdr:cNvSpPr/>
      </xdr:nvSpPr>
      <xdr:spPr>
        <a:xfrm>
          <a:off x="13881100" y="11887200"/>
          <a:ext cx="406400" cy="508000"/>
        </a:xfrm>
        <a:prstGeom prst="rightBracket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76200</xdr:colOff>
      <xdr:row>55</xdr:row>
      <xdr:rowOff>63500</xdr:rowOff>
    </xdr:from>
    <xdr:to>
      <xdr:col>9</xdr:col>
      <xdr:colOff>431800</xdr:colOff>
      <xdr:row>55</xdr:row>
      <xdr:rowOff>76200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831F5745-36D2-0148-855F-B4CEE72DC333}"/>
            </a:ext>
          </a:extLst>
        </xdr:cNvPr>
        <xdr:cNvCxnSpPr>
          <a:stCxn id="38" idx="1"/>
        </xdr:cNvCxnSpPr>
      </xdr:nvCxnSpPr>
      <xdr:spPr>
        <a:xfrm flipH="1">
          <a:off x="13919200" y="12674600"/>
          <a:ext cx="355600" cy="12700"/>
        </a:xfrm>
        <a:prstGeom prst="straightConnector1">
          <a:avLst/>
        </a:prstGeom>
        <a:ln w="317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1206500</xdr:colOff>
      <xdr:row>38</xdr:row>
      <xdr:rowOff>50800</xdr:rowOff>
    </xdr:from>
    <xdr:to>
      <xdr:col>9</xdr:col>
      <xdr:colOff>749300</xdr:colOff>
      <xdr:row>50</xdr:row>
      <xdr:rowOff>203200</xdr:rowOff>
    </xdr:to>
    <xdr:sp macro="" textlink="">
      <xdr:nvSpPr>
        <xdr:cNvPr id="43" name="Right Bracket 42">
          <a:extLst>
            <a:ext uri="{FF2B5EF4-FFF2-40B4-BE49-F238E27FC236}">
              <a16:creationId xmlns:a16="http://schemas.microsoft.com/office/drawing/2014/main" id="{EF2E5547-B942-BA48-B3F6-56F38F3A75EB}"/>
            </a:ext>
          </a:extLst>
        </xdr:cNvPr>
        <xdr:cNvSpPr/>
      </xdr:nvSpPr>
      <xdr:spPr>
        <a:xfrm>
          <a:off x="13766800" y="8534400"/>
          <a:ext cx="825500" cy="3048000"/>
        </a:xfrm>
        <a:prstGeom prst="rightBracket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750673</xdr:colOff>
      <xdr:row>44</xdr:row>
      <xdr:rowOff>152400</xdr:rowOff>
    </xdr:from>
    <xdr:to>
      <xdr:col>10</xdr:col>
      <xdr:colOff>444500</xdr:colOff>
      <xdr:row>51</xdr:row>
      <xdr:rowOff>127000</xdr:rowOff>
    </xdr:to>
    <xdr:sp macro="" textlink="">
      <xdr:nvSpPr>
        <xdr:cNvPr id="44" name="Right Bracket 43">
          <a:extLst>
            <a:ext uri="{FF2B5EF4-FFF2-40B4-BE49-F238E27FC236}">
              <a16:creationId xmlns:a16="http://schemas.microsoft.com/office/drawing/2014/main" id="{BF5D81CF-9CEC-5C4C-A27D-7A7CDEC8F4F9}"/>
            </a:ext>
          </a:extLst>
        </xdr:cNvPr>
        <xdr:cNvSpPr/>
      </xdr:nvSpPr>
      <xdr:spPr>
        <a:xfrm>
          <a:off x="14593673" y="10083800"/>
          <a:ext cx="722527" cy="1663700"/>
        </a:xfrm>
        <a:prstGeom prst="rightBracket">
          <a:avLst>
            <a:gd name="adj" fmla="val 38636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1270000</xdr:colOff>
      <xdr:row>51</xdr:row>
      <xdr:rowOff>114300</xdr:rowOff>
    </xdr:from>
    <xdr:to>
      <xdr:col>9</xdr:col>
      <xdr:colOff>750673</xdr:colOff>
      <xdr:row>51</xdr:row>
      <xdr:rowOff>127000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59724AAC-2AEE-4941-B75D-5FC24AC478CB}"/>
            </a:ext>
          </a:extLst>
        </xdr:cNvPr>
        <xdr:cNvCxnSpPr>
          <a:endCxn id="31" idx="3"/>
        </xdr:cNvCxnSpPr>
      </xdr:nvCxnSpPr>
      <xdr:spPr>
        <a:xfrm flipH="1" flipV="1">
          <a:off x="13830300" y="11734800"/>
          <a:ext cx="763373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55</xdr:row>
      <xdr:rowOff>12700</xdr:rowOff>
    </xdr:from>
    <xdr:to>
      <xdr:col>9</xdr:col>
      <xdr:colOff>12700</xdr:colOff>
      <xdr:row>56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D7569AE0-B0E1-634F-9055-B01F007903E2}"/>
            </a:ext>
          </a:extLst>
        </xdr:cNvPr>
        <xdr:cNvSpPr/>
      </xdr:nvSpPr>
      <xdr:spPr>
        <a:xfrm flipV="1">
          <a:off x="1320800" y="12623800"/>
          <a:ext cx="12534900" cy="2413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381000</xdr:colOff>
      <xdr:row>53</xdr:row>
      <xdr:rowOff>139700</xdr:rowOff>
    </xdr:from>
    <xdr:to>
      <xdr:col>10</xdr:col>
      <xdr:colOff>0</xdr:colOff>
      <xdr:row>56</xdr:row>
      <xdr:rowOff>88900</xdr:rowOff>
    </xdr:to>
    <xdr:sp macro="" textlink="">
      <xdr:nvSpPr>
        <xdr:cNvPr id="47" name="Right Bracket 46">
          <a:extLst>
            <a:ext uri="{FF2B5EF4-FFF2-40B4-BE49-F238E27FC236}">
              <a16:creationId xmlns:a16="http://schemas.microsoft.com/office/drawing/2014/main" id="{30617CE2-425A-9C45-B05E-DD26116ECED4}"/>
            </a:ext>
          </a:extLst>
        </xdr:cNvPr>
        <xdr:cNvSpPr/>
      </xdr:nvSpPr>
      <xdr:spPr>
        <a:xfrm>
          <a:off x="14224000" y="12268200"/>
          <a:ext cx="647700" cy="685800"/>
        </a:xfrm>
        <a:prstGeom prst="rightBracket">
          <a:avLst>
            <a:gd name="adj" fmla="val 38636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</xdr:colOff>
      <xdr:row>56</xdr:row>
      <xdr:rowOff>88900</xdr:rowOff>
    </xdr:from>
    <xdr:to>
      <xdr:col>9</xdr:col>
      <xdr:colOff>393700</xdr:colOff>
      <xdr:row>56</xdr:row>
      <xdr:rowOff>101600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1DE84E1-7BB0-D543-9E47-2EE64078936F}"/>
            </a:ext>
          </a:extLst>
        </xdr:cNvPr>
        <xdr:cNvCxnSpPr/>
      </xdr:nvCxnSpPr>
      <xdr:spPr>
        <a:xfrm flipH="1">
          <a:off x="13881100" y="12954000"/>
          <a:ext cx="355600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53</xdr:row>
      <xdr:rowOff>139700</xdr:rowOff>
    </xdr:from>
    <xdr:to>
      <xdr:col>9</xdr:col>
      <xdr:colOff>419100</xdr:colOff>
      <xdr:row>53</xdr:row>
      <xdr:rowOff>139700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9FC31CAF-A80E-A844-BFF0-3E3CEF5B39C4}"/>
            </a:ext>
          </a:extLst>
        </xdr:cNvPr>
        <xdr:cNvCxnSpPr/>
      </xdr:nvCxnSpPr>
      <xdr:spPr>
        <a:xfrm>
          <a:off x="13881100" y="12268200"/>
          <a:ext cx="381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215900</xdr:colOff>
      <xdr:row>32</xdr:row>
      <xdr:rowOff>101600</xdr:rowOff>
    </xdr:from>
    <xdr:to>
      <xdr:col>10</xdr:col>
      <xdr:colOff>736600</xdr:colOff>
      <xdr:row>36</xdr:row>
      <xdr:rowOff>12700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95DCF0E0-7BC9-FC4F-B82B-D60DB8090F36}"/>
            </a:ext>
          </a:extLst>
        </xdr:cNvPr>
        <xdr:cNvSpPr/>
      </xdr:nvSpPr>
      <xdr:spPr>
        <a:xfrm>
          <a:off x="12776200" y="7264400"/>
          <a:ext cx="2832100" cy="787400"/>
        </a:xfrm>
        <a:prstGeom prst="rect">
          <a:avLst/>
        </a:prstGeom>
        <a:solidFill>
          <a:schemeClr val="accent5">
            <a:lumMod val="75000"/>
          </a:schemeClr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</a:rPr>
            <a:t>Equity Valuation (E)</a:t>
          </a:r>
        </a:p>
        <a:p>
          <a:pPr algn="ctr"/>
          <a:r>
            <a:rPr lang="en-US" sz="1800" b="1">
              <a:solidFill>
                <a:schemeClr val="bg1"/>
              </a:solidFill>
            </a:rPr>
            <a:t>PV[ECF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; Ke]</a:t>
          </a:r>
        </a:p>
      </xdr:txBody>
    </xdr:sp>
    <xdr:clientData/>
  </xdr:twoCellAnchor>
  <xdr:twoCellAnchor>
    <xdr:from>
      <xdr:col>4</xdr:col>
      <xdr:colOff>342900</xdr:colOff>
      <xdr:row>41</xdr:row>
      <xdr:rowOff>25400</xdr:rowOff>
    </xdr:from>
    <xdr:to>
      <xdr:col>9</xdr:col>
      <xdr:colOff>0</xdr:colOff>
      <xdr:row>42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1B386E3E-6FF5-8242-8F01-F76FB5B04A7E}"/>
            </a:ext>
          </a:extLst>
        </xdr:cNvPr>
        <xdr:cNvSpPr/>
      </xdr:nvSpPr>
      <xdr:spPr>
        <a:xfrm flipV="1">
          <a:off x="7772400" y="9232900"/>
          <a:ext cx="6070600" cy="2159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342900</xdr:colOff>
      <xdr:row>53</xdr:row>
      <xdr:rowOff>25400</xdr:rowOff>
    </xdr:from>
    <xdr:to>
      <xdr:col>9</xdr:col>
      <xdr:colOff>0</xdr:colOff>
      <xdr:row>54</xdr:row>
      <xdr:rowOff>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32A6365-F109-7045-B6E3-27B057266776}"/>
            </a:ext>
          </a:extLst>
        </xdr:cNvPr>
        <xdr:cNvSpPr/>
      </xdr:nvSpPr>
      <xdr:spPr>
        <a:xfrm flipV="1">
          <a:off x="7772400" y="12153900"/>
          <a:ext cx="6070600" cy="2159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89</xdr:row>
      <xdr:rowOff>25400</xdr:rowOff>
    </xdr:from>
    <xdr:to>
      <xdr:col>9</xdr:col>
      <xdr:colOff>12700</xdr:colOff>
      <xdr:row>89</xdr:row>
      <xdr:rowOff>241300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BF020924-64FE-7649-BC59-B21E39424367}"/>
            </a:ext>
          </a:extLst>
        </xdr:cNvPr>
        <xdr:cNvSpPr/>
      </xdr:nvSpPr>
      <xdr:spPr>
        <a:xfrm flipV="1">
          <a:off x="1282700" y="20688300"/>
          <a:ext cx="12573000" cy="2159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812800</xdr:colOff>
      <xdr:row>86</xdr:row>
      <xdr:rowOff>25400</xdr:rowOff>
    </xdr:from>
    <xdr:to>
      <xdr:col>4</xdr:col>
      <xdr:colOff>0</xdr:colOff>
      <xdr:row>87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62A3FB9-B477-B44F-B522-74F1B90BF11C}"/>
            </a:ext>
          </a:extLst>
        </xdr:cNvPr>
        <xdr:cNvSpPr/>
      </xdr:nvSpPr>
      <xdr:spPr>
        <a:xfrm flipV="1">
          <a:off x="1282700" y="19951700"/>
          <a:ext cx="61468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330200</xdr:colOff>
      <xdr:row>85</xdr:row>
      <xdr:rowOff>25400</xdr:rowOff>
    </xdr:from>
    <xdr:to>
      <xdr:col>9</xdr:col>
      <xdr:colOff>12700</xdr:colOff>
      <xdr:row>86</xdr:row>
      <xdr:rowOff>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615C51C6-FE66-8E49-95E9-8C9F1112C63E}"/>
            </a:ext>
          </a:extLst>
        </xdr:cNvPr>
        <xdr:cNvSpPr/>
      </xdr:nvSpPr>
      <xdr:spPr>
        <a:xfrm flipV="1">
          <a:off x="7759700" y="19697700"/>
          <a:ext cx="6096000" cy="2286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38100</xdr:colOff>
      <xdr:row>66</xdr:row>
      <xdr:rowOff>76200</xdr:rowOff>
    </xdr:from>
    <xdr:to>
      <xdr:col>2</xdr:col>
      <xdr:colOff>2565400</xdr:colOff>
      <xdr:row>69</xdr:row>
      <xdr:rowOff>190500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5E6E9F2-40D3-484C-A953-79995BA54014}"/>
            </a:ext>
          </a:extLst>
        </xdr:cNvPr>
        <xdr:cNvSpPr/>
      </xdr:nvSpPr>
      <xdr:spPr>
        <a:xfrm>
          <a:off x="1320800" y="15201900"/>
          <a:ext cx="2527300" cy="7874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Equity Valuation using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Circular Calculations</a:t>
          </a:r>
        </a:p>
      </xdr:txBody>
    </xdr:sp>
    <xdr:clientData/>
  </xdr:twoCellAnchor>
  <xdr:twoCellAnchor editAs="oneCell">
    <xdr:from>
      <xdr:col>2</xdr:col>
      <xdr:colOff>2901950</xdr:colOff>
      <xdr:row>65</xdr:row>
      <xdr:rowOff>9525</xdr:rowOff>
    </xdr:from>
    <xdr:to>
      <xdr:col>7</xdr:col>
      <xdr:colOff>185517</xdr:colOff>
      <xdr:row>69</xdr:row>
      <xdr:rowOff>196849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25F3775-B24D-7F4E-895A-B161040A0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187825" y="14916150"/>
          <a:ext cx="7284817" cy="1076324"/>
        </a:xfrm>
        <a:prstGeom prst="rect">
          <a:avLst/>
        </a:prstGeom>
      </xdr:spPr>
    </xdr:pic>
    <xdr:clientData/>
  </xdr:twoCellAnchor>
  <xdr:twoCellAnchor>
    <xdr:from>
      <xdr:col>2</xdr:col>
      <xdr:colOff>3149600</xdr:colOff>
      <xdr:row>67</xdr:row>
      <xdr:rowOff>203200</xdr:rowOff>
    </xdr:from>
    <xdr:to>
      <xdr:col>2</xdr:col>
      <xdr:colOff>3187700</xdr:colOff>
      <xdr:row>69</xdr:row>
      <xdr:rowOff>101600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43084B4-A932-6F43-9ED3-AF2CA4F08335}"/>
            </a:ext>
          </a:extLst>
        </xdr:cNvPr>
        <xdr:cNvCxnSpPr/>
      </xdr:nvCxnSpPr>
      <xdr:spPr>
        <a:xfrm flipH="1" flipV="1">
          <a:off x="4432300" y="15544800"/>
          <a:ext cx="38100" cy="3556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403578</xdr:colOff>
      <xdr:row>69</xdr:row>
      <xdr:rowOff>114300</xdr:rowOff>
    </xdr:from>
    <xdr:to>
      <xdr:col>4</xdr:col>
      <xdr:colOff>644878</xdr:colOff>
      <xdr:row>70</xdr:row>
      <xdr:rowOff>127000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BED0F2E7-66FD-F644-ABFE-EAB65F68F0B6}"/>
            </a:ext>
          </a:extLst>
        </xdr:cNvPr>
        <xdr:cNvCxnSpPr/>
      </xdr:nvCxnSpPr>
      <xdr:spPr>
        <a:xfrm flipV="1">
          <a:off x="7833078" y="15913100"/>
          <a:ext cx="241300" cy="2540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82</xdr:row>
      <xdr:rowOff>25400</xdr:rowOff>
    </xdr:from>
    <xdr:to>
      <xdr:col>9</xdr:col>
      <xdr:colOff>50800</xdr:colOff>
      <xdr:row>83</xdr:row>
      <xdr:rowOff>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18C2F9BE-7FE8-8243-A171-CA9852749E6D}"/>
            </a:ext>
          </a:extLst>
        </xdr:cNvPr>
        <xdr:cNvSpPr/>
      </xdr:nvSpPr>
      <xdr:spPr>
        <a:xfrm flipV="1">
          <a:off x="7759700" y="18961100"/>
          <a:ext cx="6134100" cy="2159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84</xdr:row>
      <xdr:rowOff>12700</xdr:rowOff>
    </xdr:from>
    <xdr:to>
      <xdr:col>9</xdr:col>
      <xdr:colOff>12700</xdr:colOff>
      <xdr:row>85</xdr:row>
      <xdr:rowOff>12700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B4741AD8-7257-E74C-9A1A-048DE175DD5B}"/>
            </a:ext>
          </a:extLst>
        </xdr:cNvPr>
        <xdr:cNvSpPr/>
      </xdr:nvSpPr>
      <xdr:spPr>
        <a:xfrm flipV="1">
          <a:off x="1308100" y="19431000"/>
          <a:ext cx="12547600" cy="2540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3200400</xdr:colOff>
      <xdr:row>69</xdr:row>
      <xdr:rowOff>101600</xdr:rowOff>
    </xdr:from>
    <xdr:to>
      <xdr:col>4</xdr:col>
      <xdr:colOff>409222</xdr:colOff>
      <xdr:row>70</xdr:row>
      <xdr:rowOff>112889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DAE4D5C0-C793-E64B-81BB-E0AA0F58ECFC}"/>
            </a:ext>
          </a:extLst>
        </xdr:cNvPr>
        <xdr:cNvCxnSpPr/>
      </xdr:nvCxnSpPr>
      <xdr:spPr>
        <a:xfrm>
          <a:off x="4483100" y="15900400"/>
          <a:ext cx="3355622" cy="252589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393700</xdr:colOff>
      <xdr:row>82</xdr:row>
      <xdr:rowOff>139700</xdr:rowOff>
    </xdr:from>
    <xdr:to>
      <xdr:col>9</xdr:col>
      <xdr:colOff>584200</xdr:colOff>
      <xdr:row>85</xdr:row>
      <xdr:rowOff>88900</xdr:rowOff>
    </xdr:to>
    <xdr:sp macro="" textlink="">
      <xdr:nvSpPr>
        <xdr:cNvPr id="63" name="Right Bracket 62">
          <a:extLst>
            <a:ext uri="{FF2B5EF4-FFF2-40B4-BE49-F238E27FC236}">
              <a16:creationId xmlns:a16="http://schemas.microsoft.com/office/drawing/2014/main" id="{DBDB163B-E26E-AB40-BC7F-4458FEE0ADED}"/>
            </a:ext>
          </a:extLst>
        </xdr:cNvPr>
        <xdr:cNvSpPr/>
      </xdr:nvSpPr>
      <xdr:spPr>
        <a:xfrm>
          <a:off x="14236700" y="19075400"/>
          <a:ext cx="190500" cy="685800"/>
        </a:xfrm>
        <a:prstGeom prst="rightBracket">
          <a:avLst>
            <a:gd name="adj" fmla="val 38636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50800</xdr:colOff>
      <xdr:row>85</xdr:row>
      <xdr:rowOff>88900</xdr:rowOff>
    </xdr:from>
    <xdr:to>
      <xdr:col>9</xdr:col>
      <xdr:colOff>406400</xdr:colOff>
      <xdr:row>85</xdr:row>
      <xdr:rowOff>101600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AB69E9B2-0E41-AD4C-8CFD-E49153AC8D09}"/>
            </a:ext>
          </a:extLst>
        </xdr:cNvPr>
        <xdr:cNvCxnSpPr/>
      </xdr:nvCxnSpPr>
      <xdr:spPr>
        <a:xfrm flipH="1">
          <a:off x="13893800" y="19761200"/>
          <a:ext cx="355600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82</xdr:row>
      <xdr:rowOff>139700</xdr:rowOff>
    </xdr:from>
    <xdr:to>
      <xdr:col>9</xdr:col>
      <xdr:colOff>431800</xdr:colOff>
      <xdr:row>82</xdr:row>
      <xdr:rowOff>139700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F57227A7-C580-5240-933C-11F80C0F7D50}"/>
            </a:ext>
          </a:extLst>
        </xdr:cNvPr>
        <xdr:cNvCxnSpPr/>
      </xdr:nvCxnSpPr>
      <xdr:spPr>
        <a:xfrm>
          <a:off x="13893800" y="19075400"/>
          <a:ext cx="381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104</xdr:row>
      <xdr:rowOff>25400</xdr:rowOff>
    </xdr:from>
    <xdr:to>
      <xdr:col>9</xdr:col>
      <xdr:colOff>25400</xdr:colOff>
      <xdr:row>105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CB392B-1C02-A64D-9219-82176BAD36A4}"/>
            </a:ext>
          </a:extLst>
        </xdr:cNvPr>
        <xdr:cNvSpPr/>
      </xdr:nvSpPr>
      <xdr:spPr>
        <a:xfrm flipV="1">
          <a:off x="7734300" y="24155400"/>
          <a:ext cx="6134100" cy="2159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422275</xdr:colOff>
      <xdr:row>110</xdr:row>
      <xdr:rowOff>234950</xdr:rowOff>
    </xdr:from>
    <xdr:to>
      <xdr:col>8</xdr:col>
      <xdr:colOff>1250950</xdr:colOff>
      <xdr:row>111</xdr:row>
      <xdr:rowOff>250825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A21EE87F-1001-D24A-A2B2-9A4A854C3BD4}"/>
            </a:ext>
          </a:extLst>
        </xdr:cNvPr>
        <xdr:cNvSpPr/>
      </xdr:nvSpPr>
      <xdr:spPr>
        <a:xfrm flipV="1">
          <a:off x="1260475" y="25812750"/>
          <a:ext cx="12550775" cy="257175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412750</xdr:colOff>
      <xdr:row>112</xdr:row>
      <xdr:rowOff>25400</xdr:rowOff>
    </xdr:from>
    <xdr:to>
      <xdr:col>8</xdr:col>
      <xdr:colOff>1266825</xdr:colOff>
      <xdr:row>112</xdr:row>
      <xdr:rowOff>241300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6FA4A602-44C1-1845-87D5-4F343E29DA7D}"/>
            </a:ext>
          </a:extLst>
        </xdr:cNvPr>
        <xdr:cNvSpPr/>
      </xdr:nvSpPr>
      <xdr:spPr>
        <a:xfrm flipV="1">
          <a:off x="1250950" y="26098500"/>
          <a:ext cx="12576175" cy="2159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95</xdr:row>
      <xdr:rowOff>63500</xdr:rowOff>
    </xdr:from>
    <xdr:to>
      <xdr:col>4</xdr:col>
      <xdr:colOff>533400</xdr:colOff>
      <xdr:row>98</xdr:row>
      <xdr:rowOff>177800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C9BAFE34-B5E9-E049-AFB0-C6496BC63588}"/>
            </a:ext>
          </a:extLst>
        </xdr:cNvPr>
        <xdr:cNvSpPr/>
      </xdr:nvSpPr>
      <xdr:spPr>
        <a:xfrm>
          <a:off x="1308100" y="22059900"/>
          <a:ext cx="6654800" cy="8001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Equity Valuation using</a:t>
          </a:r>
          <a:r>
            <a:rPr lang="en-US" sz="1800" b="1" baseline="0">
              <a:solidFill>
                <a:schemeClr val="tx1"/>
              </a:solidFill>
            </a:rPr>
            <a:t> </a:t>
          </a:r>
          <a:r>
            <a:rPr lang="en-US" sz="1800" b="1">
              <a:solidFill>
                <a:schemeClr val="tx1"/>
              </a:solidFill>
            </a:rPr>
            <a:t>Circular</a:t>
          </a:r>
          <a:r>
            <a:rPr lang="en-US" sz="1800" b="1" baseline="0">
              <a:solidFill>
                <a:schemeClr val="tx1"/>
              </a:solidFill>
            </a:rPr>
            <a:t> </a:t>
          </a:r>
          <a:r>
            <a:rPr lang="en-US" sz="1800" b="1">
              <a:solidFill>
                <a:schemeClr val="tx1"/>
              </a:solidFill>
            </a:rPr>
            <a:t>Calculations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Business Risk-Adjusted ECF</a:t>
          </a:r>
        </a:p>
      </xdr:txBody>
    </xdr:sp>
    <xdr:clientData/>
  </xdr:twoCellAnchor>
  <xdr:twoCellAnchor>
    <xdr:from>
      <xdr:col>4</xdr:col>
      <xdr:colOff>1222375</xdr:colOff>
      <xdr:row>95</xdr:row>
      <xdr:rowOff>95250</xdr:rowOff>
    </xdr:from>
    <xdr:to>
      <xdr:col>7</xdr:col>
      <xdr:colOff>1000125</xdr:colOff>
      <xdr:row>95</xdr:row>
      <xdr:rowOff>111126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B6F6D2BA-1D03-2F46-A2BE-E0E40F26F43D}"/>
            </a:ext>
          </a:extLst>
        </xdr:cNvPr>
        <xdr:cNvCxnSpPr/>
      </xdr:nvCxnSpPr>
      <xdr:spPr>
        <a:xfrm flipV="1">
          <a:off x="8651875" y="22050375"/>
          <a:ext cx="3635375" cy="15876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1143000</xdr:colOff>
      <xdr:row>95</xdr:row>
      <xdr:rowOff>95250</xdr:rowOff>
    </xdr:from>
    <xdr:to>
      <xdr:col>4</xdr:col>
      <xdr:colOff>1222377</xdr:colOff>
      <xdr:row>97</xdr:row>
      <xdr:rowOff>31750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5CA58A63-3F0B-C045-BC0D-066E0812C19F}"/>
            </a:ext>
          </a:extLst>
        </xdr:cNvPr>
        <xdr:cNvCxnSpPr/>
      </xdr:nvCxnSpPr>
      <xdr:spPr>
        <a:xfrm flipH="1">
          <a:off x="8572500" y="22050375"/>
          <a:ext cx="79377" cy="3810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1000125</xdr:colOff>
      <xdr:row>95</xdr:row>
      <xdr:rowOff>111125</xdr:rowOff>
    </xdr:from>
    <xdr:to>
      <xdr:col>7</xdr:col>
      <xdr:colOff>1222375</xdr:colOff>
      <xdr:row>96</xdr:row>
      <xdr:rowOff>85725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3A0E9DA1-5A1A-C448-A8FE-499DBDADCCE1}"/>
            </a:ext>
          </a:extLst>
        </xdr:cNvPr>
        <xdr:cNvCxnSpPr/>
      </xdr:nvCxnSpPr>
      <xdr:spPr>
        <a:xfrm>
          <a:off x="12287250" y="22066250"/>
          <a:ext cx="222250" cy="180975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431799</xdr:colOff>
      <xdr:row>104</xdr:row>
      <xdr:rowOff>127000</xdr:rowOff>
    </xdr:from>
    <xdr:to>
      <xdr:col>9</xdr:col>
      <xdr:colOff>603250</xdr:colOff>
      <xdr:row>111</xdr:row>
      <xdr:rowOff>79375</xdr:rowOff>
    </xdr:to>
    <xdr:sp macro="" textlink="">
      <xdr:nvSpPr>
        <xdr:cNvPr id="73" name="Right Bracket 72">
          <a:extLst>
            <a:ext uri="{FF2B5EF4-FFF2-40B4-BE49-F238E27FC236}">
              <a16:creationId xmlns:a16="http://schemas.microsoft.com/office/drawing/2014/main" id="{740FD1F6-6BD6-3044-98B5-A1EBBAC4D8ED}"/>
            </a:ext>
          </a:extLst>
        </xdr:cNvPr>
        <xdr:cNvSpPr/>
      </xdr:nvSpPr>
      <xdr:spPr>
        <a:xfrm>
          <a:off x="14274799" y="24257000"/>
          <a:ext cx="171451" cy="1641475"/>
        </a:xfrm>
        <a:prstGeom prst="rightBracket">
          <a:avLst>
            <a:gd name="adj" fmla="val 38636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209550</xdr:colOff>
      <xdr:row>111</xdr:row>
      <xdr:rowOff>88900</xdr:rowOff>
    </xdr:from>
    <xdr:to>
      <xdr:col>9</xdr:col>
      <xdr:colOff>438150</xdr:colOff>
      <xdr:row>111</xdr:row>
      <xdr:rowOff>101600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D8FB4163-0008-8142-B034-027ABBFDB247}"/>
            </a:ext>
          </a:extLst>
        </xdr:cNvPr>
        <xdr:cNvCxnSpPr/>
      </xdr:nvCxnSpPr>
      <xdr:spPr>
        <a:xfrm flipH="1">
          <a:off x="14052550" y="25908000"/>
          <a:ext cx="228600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104</xdr:row>
      <xdr:rowOff>123825</xdr:rowOff>
    </xdr:from>
    <xdr:to>
      <xdr:col>9</xdr:col>
      <xdr:colOff>485775</xdr:colOff>
      <xdr:row>104</xdr:row>
      <xdr:rowOff>123825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BCCF7381-4A10-7949-A3B7-BC2BDE7B86C3}"/>
            </a:ext>
          </a:extLst>
        </xdr:cNvPr>
        <xdr:cNvCxnSpPr/>
      </xdr:nvCxnSpPr>
      <xdr:spPr>
        <a:xfrm>
          <a:off x="13947775" y="24253825"/>
          <a:ext cx="381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761999</xdr:colOff>
      <xdr:row>126</xdr:row>
      <xdr:rowOff>19050</xdr:rowOff>
    </xdr:from>
    <xdr:to>
      <xdr:col>7</xdr:col>
      <xdr:colOff>1068717</xdr:colOff>
      <xdr:row>131</xdr:row>
      <xdr:rowOff>19050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81AA4C70-43C4-8748-8FE6-F0D9A7804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89749" y="29229050"/>
          <a:ext cx="5466093" cy="109537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149</xdr:row>
      <xdr:rowOff>25400</xdr:rowOff>
    </xdr:from>
    <xdr:to>
      <xdr:col>9</xdr:col>
      <xdr:colOff>38100</xdr:colOff>
      <xdr:row>150</xdr:row>
      <xdr:rowOff>25400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D4282C7A-C25A-B847-A278-634378ED97DD}"/>
            </a:ext>
          </a:extLst>
        </xdr:cNvPr>
        <xdr:cNvSpPr/>
      </xdr:nvSpPr>
      <xdr:spPr>
        <a:xfrm flipV="1">
          <a:off x="1282700" y="34798000"/>
          <a:ext cx="12598400" cy="2540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812800</xdr:colOff>
      <xdr:row>146</xdr:row>
      <xdr:rowOff>25400</xdr:rowOff>
    </xdr:from>
    <xdr:to>
      <xdr:col>4</xdr:col>
      <xdr:colOff>0</xdr:colOff>
      <xdr:row>147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20104982-8DF9-F44C-94C5-E6066CF6BB5C}"/>
            </a:ext>
          </a:extLst>
        </xdr:cNvPr>
        <xdr:cNvSpPr/>
      </xdr:nvSpPr>
      <xdr:spPr>
        <a:xfrm flipV="1">
          <a:off x="1282700" y="34061400"/>
          <a:ext cx="61468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330200</xdr:colOff>
      <xdr:row>145</xdr:row>
      <xdr:rowOff>25400</xdr:rowOff>
    </xdr:from>
    <xdr:to>
      <xdr:col>9</xdr:col>
      <xdr:colOff>25400</xdr:colOff>
      <xdr:row>145</xdr:row>
      <xdr:rowOff>241300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CAE65E71-1DBD-C647-9381-4EE82727ABC2}"/>
            </a:ext>
          </a:extLst>
        </xdr:cNvPr>
        <xdr:cNvSpPr/>
      </xdr:nvSpPr>
      <xdr:spPr>
        <a:xfrm flipV="1">
          <a:off x="7759700" y="33807400"/>
          <a:ext cx="61087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124</xdr:row>
      <xdr:rowOff>111125</xdr:rowOff>
    </xdr:from>
    <xdr:to>
      <xdr:col>2</xdr:col>
      <xdr:colOff>2667000</xdr:colOff>
      <xdr:row>130</xdr:row>
      <xdr:rowOff>114300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5F561960-A919-FD44-8B33-CC1651949EEF}"/>
            </a:ext>
          </a:extLst>
        </xdr:cNvPr>
        <xdr:cNvSpPr/>
      </xdr:nvSpPr>
      <xdr:spPr>
        <a:xfrm>
          <a:off x="1422400" y="29016325"/>
          <a:ext cx="2527300" cy="1285875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Asset Valuation using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Circular Calculations</a:t>
          </a:r>
        </a:p>
        <a:p>
          <a:pPr algn="ctr"/>
          <a:endParaRPr lang="en-US" sz="1800" b="1">
            <a:solidFill>
              <a:schemeClr val="tx1"/>
            </a:solidFill>
          </a:endParaRPr>
        </a:p>
        <a:p>
          <a:pPr algn="ctr"/>
          <a:r>
            <a:rPr lang="en-US" sz="1800" b="1">
              <a:solidFill>
                <a:schemeClr val="tx1"/>
              </a:solidFill>
            </a:rPr>
            <a:t>('Special case' WACC)</a:t>
          </a:r>
        </a:p>
      </xdr:txBody>
    </xdr:sp>
    <xdr:clientData/>
  </xdr:twoCellAnchor>
  <xdr:twoCellAnchor>
    <xdr:from>
      <xdr:col>3</xdr:col>
      <xdr:colOff>1183484</xdr:colOff>
      <xdr:row>129</xdr:row>
      <xdr:rowOff>31462</xdr:rowOff>
    </xdr:from>
    <xdr:to>
      <xdr:col>3</xdr:col>
      <xdr:colOff>1231900</xdr:colOff>
      <xdr:row>130</xdr:row>
      <xdr:rowOff>63500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7407FD67-43D8-CD40-8F5C-F0A52191320E}"/>
            </a:ext>
          </a:extLst>
        </xdr:cNvPr>
        <xdr:cNvCxnSpPr/>
      </xdr:nvCxnSpPr>
      <xdr:spPr>
        <a:xfrm flipH="1" flipV="1">
          <a:off x="7304884" y="29965362"/>
          <a:ext cx="48416" cy="286038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990600</xdr:colOff>
      <xdr:row>130</xdr:row>
      <xdr:rowOff>101600</xdr:rowOff>
    </xdr:from>
    <xdr:to>
      <xdr:col>6</xdr:col>
      <xdr:colOff>1219200</xdr:colOff>
      <xdr:row>131</xdr:row>
      <xdr:rowOff>50800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863A55B5-DF7B-AC4C-8119-62FCB66A990D}"/>
            </a:ext>
          </a:extLst>
        </xdr:cNvPr>
        <xdr:cNvCxnSpPr/>
      </xdr:nvCxnSpPr>
      <xdr:spPr>
        <a:xfrm flipV="1">
          <a:off x="10985500" y="30289500"/>
          <a:ext cx="228600" cy="1524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330200</xdr:colOff>
      <xdr:row>142</xdr:row>
      <xdr:rowOff>25400</xdr:rowOff>
    </xdr:from>
    <xdr:to>
      <xdr:col>9</xdr:col>
      <xdr:colOff>63500</xdr:colOff>
      <xdr:row>143</xdr:row>
      <xdr:rowOff>0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1C8BA057-0BB3-AD4E-AC71-41D4063D6E2C}"/>
            </a:ext>
          </a:extLst>
        </xdr:cNvPr>
        <xdr:cNvSpPr/>
      </xdr:nvSpPr>
      <xdr:spPr>
        <a:xfrm flipV="1">
          <a:off x="7759700" y="33070800"/>
          <a:ext cx="6146800" cy="2159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144</xdr:row>
      <xdr:rowOff>12700</xdr:rowOff>
    </xdr:from>
    <xdr:to>
      <xdr:col>8</xdr:col>
      <xdr:colOff>1257300</xdr:colOff>
      <xdr:row>145</xdr:row>
      <xdr:rowOff>50800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FDF3EB22-FBCB-1940-AEA9-6D208440A1CE}"/>
            </a:ext>
          </a:extLst>
        </xdr:cNvPr>
        <xdr:cNvSpPr/>
      </xdr:nvSpPr>
      <xdr:spPr>
        <a:xfrm flipV="1">
          <a:off x="1308100" y="33540700"/>
          <a:ext cx="12509500" cy="2921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1219200</xdr:colOff>
      <xdr:row>130</xdr:row>
      <xdr:rowOff>76200</xdr:rowOff>
    </xdr:from>
    <xdr:to>
      <xdr:col>6</xdr:col>
      <xdr:colOff>1016000</xdr:colOff>
      <xdr:row>131</xdr:row>
      <xdr:rowOff>38100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93BFB43B-C795-A248-BDC3-D5888BC514E4}"/>
            </a:ext>
          </a:extLst>
        </xdr:cNvPr>
        <xdr:cNvCxnSpPr/>
      </xdr:nvCxnSpPr>
      <xdr:spPr>
        <a:xfrm>
          <a:off x="7340600" y="30264100"/>
          <a:ext cx="3670300" cy="1651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393700</xdr:colOff>
      <xdr:row>142</xdr:row>
      <xdr:rowOff>139700</xdr:rowOff>
    </xdr:from>
    <xdr:to>
      <xdr:col>9</xdr:col>
      <xdr:colOff>584200</xdr:colOff>
      <xdr:row>145</xdr:row>
      <xdr:rowOff>88900</xdr:rowOff>
    </xdr:to>
    <xdr:sp macro="" textlink="">
      <xdr:nvSpPr>
        <xdr:cNvPr id="86" name="Right Bracket 85">
          <a:extLst>
            <a:ext uri="{FF2B5EF4-FFF2-40B4-BE49-F238E27FC236}">
              <a16:creationId xmlns:a16="http://schemas.microsoft.com/office/drawing/2014/main" id="{6FA0F11A-97C8-FB44-837A-796445D80BE9}"/>
            </a:ext>
          </a:extLst>
        </xdr:cNvPr>
        <xdr:cNvSpPr/>
      </xdr:nvSpPr>
      <xdr:spPr>
        <a:xfrm>
          <a:off x="14236700" y="33185100"/>
          <a:ext cx="190500" cy="685800"/>
        </a:xfrm>
        <a:prstGeom prst="rightBracket">
          <a:avLst>
            <a:gd name="adj" fmla="val 38636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50800</xdr:colOff>
      <xdr:row>145</xdr:row>
      <xdr:rowOff>88900</xdr:rowOff>
    </xdr:from>
    <xdr:to>
      <xdr:col>9</xdr:col>
      <xdr:colOff>406400</xdr:colOff>
      <xdr:row>145</xdr:row>
      <xdr:rowOff>101600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AB1EAFC9-3E74-9548-AA6D-55EF9F67D5F6}"/>
            </a:ext>
          </a:extLst>
        </xdr:cNvPr>
        <xdr:cNvCxnSpPr/>
      </xdr:nvCxnSpPr>
      <xdr:spPr>
        <a:xfrm flipH="1">
          <a:off x="13893800" y="33870900"/>
          <a:ext cx="355600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142</xdr:row>
      <xdr:rowOff>139700</xdr:rowOff>
    </xdr:from>
    <xdr:to>
      <xdr:col>9</xdr:col>
      <xdr:colOff>431800</xdr:colOff>
      <xdr:row>142</xdr:row>
      <xdr:rowOff>139700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AE24485A-D053-E14E-BB8A-056FBCAFE9F0}"/>
            </a:ext>
          </a:extLst>
        </xdr:cNvPr>
        <xdr:cNvCxnSpPr/>
      </xdr:nvCxnSpPr>
      <xdr:spPr>
        <a:xfrm>
          <a:off x="13893800" y="33185100"/>
          <a:ext cx="381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431800</xdr:colOff>
      <xdr:row>204</xdr:row>
      <xdr:rowOff>12700</xdr:rowOff>
    </xdr:from>
    <xdr:to>
      <xdr:col>9</xdr:col>
      <xdr:colOff>12700</xdr:colOff>
      <xdr:row>205</xdr:row>
      <xdr:rowOff>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BECF2935-F1FB-2B49-A6E4-36F8C7BF72EC}"/>
            </a:ext>
          </a:extLst>
        </xdr:cNvPr>
        <xdr:cNvSpPr/>
      </xdr:nvSpPr>
      <xdr:spPr>
        <a:xfrm flipV="1">
          <a:off x="1270000" y="47205900"/>
          <a:ext cx="12585700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4482989</xdr:colOff>
      <xdr:row>193</xdr:row>
      <xdr:rowOff>142875</xdr:rowOff>
    </xdr:from>
    <xdr:to>
      <xdr:col>8</xdr:col>
      <xdr:colOff>422275</xdr:colOff>
      <xdr:row>200</xdr:row>
      <xdr:rowOff>139700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D529B332-F9BC-494F-AD87-4F19E143B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65689" y="44923075"/>
          <a:ext cx="7226411" cy="14192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207</xdr:row>
      <xdr:rowOff>25400</xdr:rowOff>
    </xdr:from>
    <xdr:to>
      <xdr:col>9</xdr:col>
      <xdr:colOff>12700</xdr:colOff>
      <xdr:row>208</xdr:row>
      <xdr:rowOff>38100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29D8BD81-1703-1B45-97E2-96E2A0896AF7}"/>
            </a:ext>
          </a:extLst>
        </xdr:cNvPr>
        <xdr:cNvSpPr/>
      </xdr:nvSpPr>
      <xdr:spPr>
        <a:xfrm flipV="1">
          <a:off x="1282700" y="47980600"/>
          <a:ext cx="12573000" cy="2667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88900</xdr:colOff>
      <xdr:row>195</xdr:row>
      <xdr:rowOff>139700</xdr:rowOff>
    </xdr:from>
    <xdr:to>
      <xdr:col>2</xdr:col>
      <xdr:colOff>2616200</xdr:colOff>
      <xdr:row>199</xdr:row>
      <xdr:rowOff>63500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586DB9FF-9CAE-8F40-B27D-462C1706177A}"/>
            </a:ext>
          </a:extLst>
        </xdr:cNvPr>
        <xdr:cNvSpPr/>
      </xdr:nvSpPr>
      <xdr:spPr>
        <a:xfrm>
          <a:off x="1371600" y="45326300"/>
          <a:ext cx="2527300" cy="8001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Asset Valuation </a:t>
          </a:r>
          <a:r>
            <a:rPr lang="en-US" sz="1800" b="1" u="sng">
              <a:solidFill>
                <a:schemeClr val="tx1"/>
              </a:solidFill>
            </a:rPr>
            <a:t>without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Circular Calculations</a:t>
          </a:r>
        </a:p>
      </xdr:txBody>
    </xdr:sp>
    <xdr:clientData/>
  </xdr:twoCellAnchor>
  <xdr:twoCellAnchor>
    <xdr:from>
      <xdr:col>2</xdr:col>
      <xdr:colOff>0</xdr:colOff>
      <xdr:row>315</xdr:row>
      <xdr:rowOff>25400</xdr:rowOff>
    </xdr:from>
    <xdr:to>
      <xdr:col>9</xdr:col>
      <xdr:colOff>25400</xdr:colOff>
      <xdr:row>316</xdr:row>
      <xdr:rowOff>0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84632003-603E-8A41-9BFE-4D86042F41A2}"/>
            </a:ext>
          </a:extLst>
        </xdr:cNvPr>
        <xdr:cNvSpPr/>
      </xdr:nvSpPr>
      <xdr:spPr>
        <a:xfrm flipV="1">
          <a:off x="1282700" y="71755000"/>
          <a:ext cx="12585700" cy="2286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812800</xdr:colOff>
      <xdr:row>312</xdr:row>
      <xdr:rowOff>25400</xdr:rowOff>
    </xdr:from>
    <xdr:to>
      <xdr:col>4</xdr:col>
      <xdr:colOff>0</xdr:colOff>
      <xdr:row>313</xdr:row>
      <xdr:rowOff>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5960CF4E-4E88-954A-87CB-72718E9BDF39}"/>
            </a:ext>
          </a:extLst>
        </xdr:cNvPr>
        <xdr:cNvSpPr/>
      </xdr:nvSpPr>
      <xdr:spPr>
        <a:xfrm flipV="1">
          <a:off x="1282700" y="71018400"/>
          <a:ext cx="61468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330200</xdr:colOff>
      <xdr:row>311</xdr:row>
      <xdr:rowOff>25400</xdr:rowOff>
    </xdr:from>
    <xdr:to>
      <xdr:col>9</xdr:col>
      <xdr:colOff>0</xdr:colOff>
      <xdr:row>312</xdr:row>
      <xdr:rowOff>38100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F407FFD1-F1D2-4144-868C-4A8857F0DE2A}"/>
            </a:ext>
          </a:extLst>
        </xdr:cNvPr>
        <xdr:cNvSpPr/>
      </xdr:nvSpPr>
      <xdr:spPr>
        <a:xfrm flipV="1">
          <a:off x="7759700" y="70764400"/>
          <a:ext cx="6083300" cy="2667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283</xdr:row>
      <xdr:rowOff>158751</xdr:rowOff>
    </xdr:from>
    <xdr:to>
      <xdr:col>2</xdr:col>
      <xdr:colOff>2667000</xdr:colOff>
      <xdr:row>289</xdr:row>
      <xdr:rowOff>114301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152EE2CA-D805-5E47-A39A-E4AF392A5701}"/>
            </a:ext>
          </a:extLst>
        </xdr:cNvPr>
        <xdr:cNvSpPr/>
      </xdr:nvSpPr>
      <xdr:spPr>
        <a:xfrm>
          <a:off x="1422400" y="64344551"/>
          <a:ext cx="2527300" cy="117475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Asset Valuation using</a:t>
          </a:r>
          <a:endParaRPr lang="en-US" sz="1800" b="1" u="sng">
            <a:solidFill>
              <a:schemeClr val="tx1"/>
            </a:solidFill>
          </a:endParaRPr>
        </a:p>
        <a:p>
          <a:pPr algn="ctr"/>
          <a:r>
            <a:rPr lang="en-US" sz="1800" b="1">
              <a:solidFill>
                <a:schemeClr val="tx1"/>
              </a:solidFill>
            </a:rPr>
            <a:t>APV Method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'Special Case'</a:t>
          </a:r>
        </a:p>
      </xdr:txBody>
    </xdr:sp>
    <xdr:clientData/>
  </xdr:twoCellAnchor>
  <xdr:twoCellAnchor>
    <xdr:from>
      <xdr:col>4</xdr:col>
      <xdr:colOff>330200</xdr:colOff>
      <xdr:row>308</xdr:row>
      <xdr:rowOff>25400</xdr:rowOff>
    </xdr:from>
    <xdr:to>
      <xdr:col>9</xdr:col>
      <xdr:colOff>12700</xdr:colOff>
      <xdr:row>309</xdr:row>
      <xdr:rowOff>25400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AFADC9B9-618D-9E41-8F48-6BC267B27EF8}"/>
            </a:ext>
          </a:extLst>
        </xdr:cNvPr>
        <xdr:cNvSpPr/>
      </xdr:nvSpPr>
      <xdr:spPr>
        <a:xfrm flipV="1">
          <a:off x="7759700" y="70027800"/>
          <a:ext cx="6096000" cy="2413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310</xdr:row>
      <xdr:rowOff>12700</xdr:rowOff>
    </xdr:from>
    <xdr:to>
      <xdr:col>9</xdr:col>
      <xdr:colOff>12700</xdr:colOff>
      <xdr:row>310</xdr:row>
      <xdr:rowOff>228600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19FDB616-761F-9349-83AD-E95ADC576CE9}"/>
            </a:ext>
          </a:extLst>
        </xdr:cNvPr>
        <xdr:cNvSpPr/>
      </xdr:nvSpPr>
      <xdr:spPr>
        <a:xfrm flipV="1">
          <a:off x="1308100" y="70497700"/>
          <a:ext cx="12547600" cy="2159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381000</xdr:colOff>
      <xdr:row>308</xdr:row>
      <xdr:rowOff>139700</xdr:rowOff>
    </xdr:from>
    <xdr:to>
      <xdr:col>9</xdr:col>
      <xdr:colOff>571500</xdr:colOff>
      <xdr:row>311</xdr:row>
      <xdr:rowOff>88900</xdr:rowOff>
    </xdr:to>
    <xdr:sp macro="" textlink="">
      <xdr:nvSpPr>
        <xdr:cNvPr id="99" name="Right Bracket 98">
          <a:extLst>
            <a:ext uri="{FF2B5EF4-FFF2-40B4-BE49-F238E27FC236}">
              <a16:creationId xmlns:a16="http://schemas.microsoft.com/office/drawing/2014/main" id="{EB4E3B41-9C2A-B049-A610-9A6CB8EAD1C0}"/>
            </a:ext>
          </a:extLst>
        </xdr:cNvPr>
        <xdr:cNvSpPr/>
      </xdr:nvSpPr>
      <xdr:spPr>
        <a:xfrm>
          <a:off x="14224000" y="70142100"/>
          <a:ext cx="190500" cy="685800"/>
        </a:xfrm>
        <a:prstGeom prst="rightBracket">
          <a:avLst>
            <a:gd name="adj" fmla="val 38636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</xdr:colOff>
      <xdr:row>311</xdr:row>
      <xdr:rowOff>88900</xdr:rowOff>
    </xdr:from>
    <xdr:to>
      <xdr:col>9</xdr:col>
      <xdr:colOff>393700</xdr:colOff>
      <xdr:row>311</xdr:row>
      <xdr:rowOff>101600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DD4D441B-197B-6248-84A5-4C9737818F72}"/>
            </a:ext>
          </a:extLst>
        </xdr:cNvPr>
        <xdr:cNvCxnSpPr/>
      </xdr:nvCxnSpPr>
      <xdr:spPr>
        <a:xfrm flipH="1">
          <a:off x="13881100" y="70827900"/>
          <a:ext cx="355600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308</xdr:row>
      <xdr:rowOff>139700</xdr:rowOff>
    </xdr:from>
    <xdr:to>
      <xdr:col>9</xdr:col>
      <xdr:colOff>419100</xdr:colOff>
      <xdr:row>308</xdr:row>
      <xdr:rowOff>139700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1C4B983B-2BD4-DB4C-AD92-1981A233BD70}"/>
            </a:ext>
          </a:extLst>
        </xdr:cNvPr>
        <xdr:cNvCxnSpPr/>
      </xdr:nvCxnSpPr>
      <xdr:spPr>
        <a:xfrm>
          <a:off x="13881100" y="70142100"/>
          <a:ext cx="381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</xdr:colOff>
      <xdr:row>304</xdr:row>
      <xdr:rowOff>50800</xdr:rowOff>
    </xdr:from>
    <xdr:to>
      <xdr:col>8</xdr:col>
      <xdr:colOff>1244600</xdr:colOff>
      <xdr:row>306</xdr:row>
      <xdr:rowOff>0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85392C72-ED02-CE4A-8EE3-031B6CB327A8}"/>
            </a:ext>
          </a:extLst>
        </xdr:cNvPr>
        <xdr:cNvSpPr/>
      </xdr:nvSpPr>
      <xdr:spPr>
        <a:xfrm flipV="1">
          <a:off x="1333500" y="69062600"/>
          <a:ext cx="12471400" cy="4318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355600</xdr:colOff>
      <xdr:row>296</xdr:row>
      <xdr:rowOff>12700</xdr:rowOff>
    </xdr:from>
    <xdr:to>
      <xdr:col>9</xdr:col>
      <xdr:colOff>12700</xdr:colOff>
      <xdr:row>296</xdr:row>
      <xdr:rowOff>228600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C5968936-FE2C-444A-9FE3-716E201F3DBD}"/>
            </a:ext>
          </a:extLst>
        </xdr:cNvPr>
        <xdr:cNvSpPr/>
      </xdr:nvSpPr>
      <xdr:spPr>
        <a:xfrm flipV="1">
          <a:off x="7785100" y="67094100"/>
          <a:ext cx="60706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241300</xdr:colOff>
      <xdr:row>300</xdr:row>
      <xdr:rowOff>139700</xdr:rowOff>
    </xdr:from>
    <xdr:to>
      <xdr:col>1</xdr:col>
      <xdr:colOff>482600</xdr:colOff>
      <xdr:row>309</xdr:row>
      <xdr:rowOff>127000</xdr:rowOff>
    </xdr:to>
    <xdr:sp macro="" textlink="">
      <xdr:nvSpPr>
        <xdr:cNvPr id="104" name="Left Bracket 103">
          <a:extLst>
            <a:ext uri="{FF2B5EF4-FFF2-40B4-BE49-F238E27FC236}">
              <a16:creationId xmlns:a16="http://schemas.microsoft.com/office/drawing/2014/main" id="{A744A55E-463D-7642-8DEB-698482DEF1B4}"/>
            </a:ext>
          </a:extLst>
        </xdr:cNvPr>
        <xdr:cNvSpPr/>
      </xdr:nvSpPr>
      <xdr:spPr>
        <a:xfrm>
          <a:off x="1079500" y="68186300"/>
          <a:ext cx="203200" cy="2184400"/>
        </a:xfrm>
        <a:prstGeom prst="leftBracket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482600</xdr:colOff>
      <xdr:row>300</xdr:row>
      <xdr:rowOff>139700</xdr:rowOff>
    </xdr:from>
    <xdr:to>
      <xdr:col>1</xdr:col>
      <xdr:colOff>723900</xdr:colOff>
      <xdr:row>300</xdr:row>
      <xdr:rowOff>139700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71DA66C6-7DE3-AB44-BA5A-B16ABDBF9404}"/>
            </a:ext>
          </a:extLst>
        </xdr:cNvPr>
        <xdr:cNvCxnSpPr>
          <a:endCxn id="104" idx="0"/>
        </xdr:cNvCxnSpPr>
      </xdr:nvCxnSpPr>
      <xdr:spPr>
        <a:xfrm flipH="1">
          <a:off x="1282700" y="68186300"/>
          <a:ext cx="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431800</xdr:colOff>
      <xdr:row>309</xdr:row>
      <xdr:rowOff>127000</xdr:rowOff>
    </xdr:from>
    <xdr:to>
      <xdr:col>1</xdr:col>
      <xdr:colOff>787400</xdr:colOff>
      <xdr:row>309</xdr:row>
      <xdr:rowOff>127000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70372FD9-3041-554D-8E6B-2079CEE1D6A8}"/>
            </a:ext>
          </a:extLst>
        </xdr:cNvPr>
        <xdr:cNvCxnSpPr/>
      </xdr:nvCxnSpPr>
      <xdr:spPr>
        <a:xfrm>
          <a:off x="1270000" y="70370700"/>
          <a:ext cx="127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3605971</xdr:colOff>
      <xdr:row>282</xdr:row>
      <xdr:rowOff>157916</xdr:rowOff>
    </xdr:from>
    <xdr:to>
      <xdr:col>8</xdr:col>
      <xdr:colOff>825499</xdr:colOff>
      <xdr:row>290</xdr:row>
      <xdr:rowOff>34926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A82F11FE-1E0C-1245-A65A-A95BC8F4B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891846" y="64038916"/>
          <a:ext cx="8506653" cy="1543885"/>
        </a:xfrm>
        <a:prstGeom prst="rect">
          <a:avLst/>
        </a:prstGeom>
      </xdr:spPr>
    </xdr:pic>
    <xdr:clientData/>
  </xdr:twoCellAnchor>
  <xdr:twoCellAnchor>
    <xdr:from>
      <xdr:col>1</xdr:col>
      <xdr:colOff>812800</xdr:colOff>
      <xdr:row>360</xdr:row>
      <xdr:rowOff>25400</xdr:rowOff>
    </xdr:from>
    <xdr:to>
      <xdr:col>4</xdr:col>
      <xdr:colOff>0</xdr:colOff>
      <xdr:row>361</xdr:row>
      <xdr:rowOff>0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1D23533F-A5E0-7542-9BF4-1C6A62331553}"/>
            </a:ext>
          </a:extLst>
        </xdr:cNvPr>
        <xdr:cNvSpPr/>
      </xdr:nvSpPr>
      <xdr:spPr>
        <a:xfrm flipV="1">
          <a:off x="1282700" y="82092800"/>
          <a:ext cx="61468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330200</xdr:colOff>
      <xdr:row>359</xdr:row>
      <xdr:rowOff>25400</xdr:rowOff>
    </xdr:from>
    <xdr:to>
      <xdr:col>8</xdr:col>
      <xdr:colOff>1270000</xdr:colOff>
      <xdr:row>360</xdr:row>
      <xdr:rowOff>25400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6959617E-AA9D-1740-A0FA-AD0064BF49E7}"/>
            </a:ext>
          </a:extLst>
        </xdr:cNvPr>
        <xdr:cNvSpPr/>
      </xdr:nvSpPr>
      <xdr:spPr>
        <a:xfrm flipV="1">
          <a:off x="7759700" y="81838800"/>
          <a:ext cx="60706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330</xdr:row>
      <xdr:rowOff>0</xdr:rowOff>
    </xdr:from>
    <xdr:to>
      <xdr:col>2</xdr:col>
      <xdr:colOff>2667000</xdr:colOff>
      <xdr:row>333</xdr:row>
      <xdr:rowOff>114300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197D92CF-FEF6-D34E-BEB6-421F940FABF4}"/>
            </a:ext>
          </a:extLst>
        </xdr:cNvPr>
        <xdr:cNvSpPr/>
      </xdr:nvSpPr>
      <xdr:spPr>
        <a:xfrm>
          <a:off x="1422400" y="74828400"/>
          <a:ext cx="2527300" cy="7874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Asset Valuation </a:t>
          </a:r>
          <a:r>
            <a:rPr lang="en-US" sz="1800" b="1" u="sng">
              <a:solidFill>
                <a:schemeClr val="tx1"/>
              </a:solidFill>
            </a:rPr>
            <a:t>without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Circular Calculations</a:t>
          </a:r>
        </a:p>
      </xdr:txBody>
    </xdr:sp>
    <xdr:clientData/>
  </xdr:twoCellAnchor>
  <xdr:twoCellAnchor>
    <xdr:from>
      <xdr:col>4</xdr:col>
      <xdr:colOff>330200</xdr:colOff>
      <xdr:row>356</xdr:row>
      <xdr:rowOff>25400</xdr:rowOff>
    </xdr:from>
    <xdr:to>
      <xdr:col>9</xdr:col>
      <xdr:colOff>25400</xdr:colOff>
      <xdr:row>357</xdr:row>
      <xdr:rowOff>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6F57B92-DB4C-7244-8BB6-31FB6E32979F}"/>
            </a:ext>
          </a:extLst>
        </xdr:cNvPr>
        <xdr:cNvSpPr/>
      </xdr:nvSpPr>
      <xdr:spPr>
        <a:xfrm flipV="1">
          <a:off x="7759700" y="81102200"/>
          <a:ext cx="6108700" cy="2159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358</xdr:row>
      <xdr:rowOff>12700</xdr:rowOff>
    </xdr:from>
    <xdr:to>
      <xdr:col>8</xdr:col>
      <xdr:colOff>1270000</xdr:colOff>
      <xdr:row>359</xdr:row>
      <xdr:rowOff>0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DBC43AF4-FD30-5743-AA98-96B55644FC0D}"/>
            </a:ext>
          </a:extLst>
        </xdr:cNvPr>
        <xdr:cNvSpPr/>
      </xdr:nvSpPr>
      <xdr:spPr>
        <a:xfrm flipV="1">
          <a:off x="1308100" y="81572100"/>
          <a:ext cx="12522200" cy="2413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381000</xdr:colOff>
      <xdr:row>356</xdr:row>
      <xdr:rowOff>139700</xdr:rowOff>
    </xdr:from>
    <xdr:to>
      <xdr:col>9</xdr:col>
      <xdr:colOff>571500</xdr:colOff>
      <xdr:row>359</xdr:row>
      <xdr:rowOff>88900</xdr:rowOff>
    </xdr:to>
    <xdr:sp macro="" textlink="">
      <xdr:nvSpPr>
        <xdr:cNvPr id="113" name="Right Bracket 112">
          <a:extLst>
            <a:ext uri="{FF2B5EF4-FFF2-40B4-BE49-F238E27FC236}">
              <a16:creationId xmlns:a16="http://schemas.microsoft.com/office/drawing/2014/main" id="{CCF1131C-6895-4842-8DAC-6F79AC3B6B08}"/>
            </a:ext>
          </a:extLst>
        </xdr:cNvPr>
        <xdr:cNvSpPr/>
      </xdr:nvSpPr>
      <xdr:spPr>
        <a:xfrm>
          <a:off x="14224000" y="81216500"/>
          <a:ext cx="190500" cy="685800"/>
        </a:xfrm>
        <a:prstGeom prst="rightBracket">
          <a:avLst>
            <a:gd name="adj" fmla="val 38636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</xdr:colOff>
      <xdr:row>359</xdr:row>
      <xdr:rowOff>88900</xdr:rowOff>
    </xdr:from>
    <xdr:to>
      <xdr:col>9</xdr:col>
      <xdr:colOff>393700</xdr:colOff>
      <xdr:row>359</xdr:row>
      <xdr:rowOff>101600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3FBA957F-4534-004A-BA2E-EAE43EF18C3F}"/>
            </a:ext>
          </a:extLst>
        </xdr:cNvPr>
        <xdr:cNvCxnSpPr/>
      </xdr:nvCxnSpPr>
      <xdr:spPr>
        <a:xfrm flipH="1">
          <a:off x="13881100" y="81902300"/>
          <a:ext cx="355600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356</xdr:row>
      <xdr:rowOff>139700</xdr:rowOff>
    </xdr:from>
    <xdr:to>
      <xdr:col>9</xdr:col>
      <xdr:colOff>419100</xdr:colOff>
      <xdr:row>356</xdr:row>
      <xdr:rowOff>139700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9323AE57-EA99-BC45-83D9-D8E208FDEC28}"/>
            </a:ext>
          </a:extLst>
        </xdr:cNvPr>
        <xdr:cNvCxnSpPr/>
      </xdr:nvCxnSpPr>
      <xdr:spPr>
        <a:xfrm>
          <a:off x="13881100" y="81216500"/>
          <a:ext cx="381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353</xdr:row>
      <xdr:rowOff>12700</xdr:rowOff>
    </xdr:from>
    <xdr:to>
      <xdr:col>8</xdr:col>
      <xdr:colOff>1270000</xdr:colOff>
      <xdr:row>353</xdr:row>
      <xdr:rowOff>241300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88B80AF7-7381-DD48-A7FC-8CEF7A8857B3}"/>
            </a:ext>
          </a:extLst>
        </xdr:cNvPr>
        <xdr:cNvSpPr/>
      </xdr:nvSpPr>
      <xdr:spPr>
        <a:xfrm flipV="1">
          <a:off x="1320800" y="80340200"/>
          <a:ext cx="12509500" cy="2286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355600</xdr:colOff>
      <xdr:row>340</xdr:row>
      <xdr:rowOff>12700</xdr:rowOff>
    </xdr:from>
    <xdr:to>
      <xdr:col>9</xdr:col>
      <xdr:colOff>12700</xdr:colOff>
      <xdr:row>340</xdr:row>
      <xdr:rowOff>228600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D4FD6ECF-2742-2846-8A05-5035EA8BF7E1}"/>
            </a:ext>
          </a:extLst>
        </xdr:cNvPr>
        <xdr:cNvSpPr/>
      </xdr:nvSpPr>
      <xdr:spPr>
        <a:xfrm flipV="1">
          <a:off x="7785100" y="77203300"/>
          <a:ext cx="60706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469900</xdr:colOff>
      <xdr:row>350</xdr:row>
      <xdr:rowOff>152400</xdr:rowOff>
    </xdr:from>
    <xdr:to>
      <xdr:col>1</xdr:col>
      <xdr:colOff>711200</xdr:colOff>
      <xdr:row>350</xdr:row>
      <xdr:rowOff>152400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E295F67D-E576-AA4D-8BD6-ADC9D8C740C0}"/>
            </a:ext>
          </a:extLst>
        </xdr:cNvPr>
        <xdr:cNvCxnSpPr/>
      </xdr:nvCxnSpPr>
      <xdr:spPr>
        <a:xfrm flipH="1">
          <a:off x="1282700" y="79756000"/>
          <a:ext cx="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444500</xdr:colOff>
      <xdr:row>357</xdr:row>
      <xdr:rowOff>139700</xdr:rowOff>
    </xdr:from>
    <xdr:to>
      <xdr:col>1</xdr:col>
      <xdr:colOff>800100</xdr:colOff>
      <xdr:row>357</xdr:row>
      <xdr:rowOff>139700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F6279D40-7BC2-2948-9E8C-48831B289D74}"/>
            </a:ext>
          </a:extLst>
        </xdr:cNvPr>
        <xdr:cNvCxnSpPr/>
      </xdr:nvCxnSpPr>
      <xdr:spPr>
        <a:xfrm>
          <a:off x="1282700" y="81457800"/>
          <a:ext cx="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363</xdr:row>
      <xdr:rowOff>25400</xdr:rowOff>
    </xdr:from>
    <xdr:to>
      <xdr:col>9</xdr:col>
      <xdr:colOff>0</xdr:colOff>
      <xdr:row>364</xdr:row>
      <xdr:rowOff>0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F24A4E12-DD38-F04B-86A6-73576EFF0F8C}"/>
            </a:ext>
          </a:extLst>
        </xdr:cNvPr>
        <xdr:cNvSpPr/>
      </xdr:nvSpPr>
      <xdr:spPr>
        <a:xfrm flipV="1">
          <a:off x="1282700" y="82829400"/>
          <a:ext cx="12560300" cy="2286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507999</xdr:colOff>
      <xdr:row>329</xdr:row>
      <xdr:rowOff>114300</xdr:rowOff>
    </xdr:from>
    <xdr:to>
      <xdr:col>7</xdr:col>
      <xdr:colOff>1264986</xdr:colOff>
      <xdr:row>334</xdr:row>
      <xdr:rowOff>12700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3727C1E2-9AD6-214E-A44C-111195365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629399" y="74739500"/>
          <a:ext cx="5919537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223592</xdr:colOff>
      <xdr:row>357</xdr:row>
      <xdr:rowOff>31303</xdr:rowOff>
    </xdr:from>
    <xdr:to>
      <xdr:col>2</xdr:col>
      <xdr:colOff>20392</xdr:colOff>
      <xdr:row>358</xdr:row>
      <xdr:rowOff>2504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B02ED6D1-9893-184A-B870-D2A25785C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23592" y="81349403"/>
          <a:ext cx="1079500" cy="174401"/>
        </a:xfrm>
        <a:prstGeom prst="rect">
          <a:avLst/>
        </a:prstGeom>
      </xdr:spPr>
    </xdr:pic>
    <xdr:clientData/>
  </xdr:twoCellAnchor>
  <xdr:twoCellAnchor>
    <xdr:from>
      <xdr:col>0</xdr:col>
      <xdr:colOff>774700</xdr:colOff>
      <xdr:row>350</xdr:row>
      <xdr:rowOff>152400</xdr:rowOff>
    </xdr:from>
    <xdr:to>
      <xdr:col>1</xdr:col>
      <xdr:colOff>330200</xdr:colOff>
      <xdr:row>357</xdr:row>
      <xdr:rowOff>139700</xdr:rowOff>
    </xdr:to>
    <xdr:sp macro="" textlink="">
      <xdr:nvSpPr>
        <xdr:cNvPr id="123" name="Left Bracket 122">
          <a:extLst>
            <a:ext uri="{FF2B5EF4-FFF2-40B4-BE49-F238E27FC236}">
              <a16:creationId xmlns:a16="http://schemas.microsoft.com/office/drawing/2014/main" id="{6B2FBDCE-5B11-7A4F-A538-D4B9727AB4EF}"/>
            </a:ext>
          </a:extLst>
        </xdr:cNvPr>
        <xdr:cNvSpPr/>
      </xdr:nvSpPr>
      <xdr:spPr>
        <a:xfrm>
          <a:off x="774700" y="79756000"/>
          <a:ext cx="393700" cy="1701800"/>
        </a:xfrm>
        <a:prstGeom prst="leftBracket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152400</xdr:colOff>
      <xdr:row>357</xdr:row>
      <xdr:rowOff>127000</xdr:rowOff>
    </xdr:from>
    <xdr:to>
      <xdr:col>1</xdr:col>
      <xdr:colOff>393700</xdr:colOff>
      <xdr:row>357</xdr:row>
      <xdr:rowOff>139700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4348FB79-89A4-DB40-93EB-1A0A0B837860}"/>
            </a:ext>
          </a:extLst>
        </xdr:cNvPr>
        <xdr:cNvCxnSpPr/>
      </xdr:nvCxnSpPr>
      <xdr:spPr>
        <a:xfrm flipV="1">
          <a:off x="990600" y="81445100"/>
          <a:ext cx="241300" cy="127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518</xdr:row>
      <xdr:rowOff>127000</xdr:rowOff>
    </xdr:from>
    <xdr:to>
      <xdr:col>2</xdr:col>
      <xdr:colOff>4089400</xdr:colOff>
      <xdr:row>523</xdr:row>
      <xdr:rowOff>0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73A3AE0D-763E-A44E-8D59-F0EF4092D4DB}"/>
            </a:ext>
          </a:extLst>
        </xdr:cNvPr>
        <xdr:cNvSpPr/>
      </xdr:nvSpPr>
      <xdr:spPr>
        <a:xfrm>
          <a:off x="1320800" y="121373900"/>
          <a:ext cx="4051300" cy="9906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 </a:t>
          </a:r>
          <a:r>
            <a:rPr lang="en-US" sz="1800" b="1" u="sng">
              <a:solidFill>
                <a:schemeClr val="tx1"/>
              </a:solidFill>
            </a:rPr>
            <a:t>Noncircular</a:t>
          </a:r>
          <a:r>
            <a:rPr lang="en-US" sz="1800" b="1">
              <a:solidFill>
                <a:schemeClr val="tx1"/>
              </a:solidFill>
            </a:rPr>
            <a:t> Valuation 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highlighting </a:t>
          </a:r>
          <a:r>
            <a:rPr lang="en-US" sz="1800" b="1" u="sng">
              <a:solidFill>
                <a:schemeClr val="tx1"/>
              </a:solidFill>
            </a:rPr>
            <a:t>Noncircular</a:t>
          </a:r>
          <a:r>
            <a:rPr lang="en-US" sz="1800" b="1">
              <a:solidFill>
                <a:schemeClr val="tx1"/>
              </a:solidFill>
            </a:rPr>
            <a:t> 'LEEKe'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= Circular 'Ke' Discount</a:t>
          </a:r>
          <a:r>
            <a:rPr lang="en-US" sz="1800" b="1" baseline="0">
              <a:solidFill>
                <a:schemeClr val="tx1"/>
              </a:solidFill>
            </a:rPr>
            <a:t> Rate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368300</xdr:colOff>
      <xdr:row>547</xdr:row>
      <xdr:rowOff>38100</xdr:rowOff>
    </xdr:from>
    <xdr:to>
      <xdr:col>9</xdr:col>
      <xdr:colOff>25400</xdr:colOff>
      <xdr:row>551</xdr:row>
      <xdr:rowOff>38100</xdr:rowOff>
    </xdr:to>
    <xdr:sp macro="" textlink="">
      <xdr:nvSpPr>
        <xdr:cNvPr id="126" name="Rectangle 125">
          <a:extLst>
            <a:ext uri="{FF2B5EF4-FFF2-40B4-BE49-F238E27FC236}">
              <a16:creationId xmlns:a16="http://schemas.microsoft.com/office/drawing/2014/main" id="{108A1BAA-B76E-B140-A024-CA6C25F3AD30}"/>
            </a:ext>
          </a:extLst>
        </xdr:cNvPr>
        <xdr:cNvSpPr/>
      </xdr:nvSpPr>
      <xdr:spPr>
        <a:xfrm flipV="1">
          <a:off x="1206500" y="128270000"/>
          <a:ext cx="12661900" cy="9652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944033</xdr:colOff>
      <xdr:row>511</xdr:row>
      <xdr:rowOff>125236</xdr:rowOff>
    </xdr:from>
    <xdr:to>
      <xdr:col>6</xdr:col>
      <xdr:colOff>944033</xdr:colOff>
      <xdr:row>523</xdr:row>
      <xdr:rowOff>49036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EF275DC5-B8BC-F247-BF25-2EE3028F52AD}"/>
            </a:ext>
          </a:extLst>
        </xdr:cNvPr>
        <xdr:cNvCxnSpPr/>
      </xdr:nvCxnSpPr>
      <xdr:spPr>
        <a:xfrm>
          <a:off x="10945283" y="116473111"/>
          <a:ext cx="0" cy="268605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542</xdr:row>
      <xdr:rowOff>12700</xdr:rowOff>
    </xdr:from>
    <xdr:to>
      <xdr:col>9</xdr:col>
      <xdr:colOff>38100</xdr:colOff>
      <xdr:row>543</xdr:row>
      <xdr:rowOff>12700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7670EF7F-A323-DE44-92A2-EA598A60667B}"/>
            </a:ext>
          </a:extLst>
        </xdr:cNvPr>
        <xdr:cNvSpPr/>
      </xdr:nvSpPr>
      <xdr:spPr>
        <a:xfrm flipV="1">
          <a:off x="7467600" y="126987300"/>
          <a:ext cx="6413500" cy="2413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543</xdr:row>
      <xdr:rowOff>12700</xdr:rowOff>
    </xdr:from>
    <xdr:to>
      <xdr:col>4</xdr:col>
      <xdr:colOff>0</xdr:colOff>
      <xdr:row>544</xdr:row>
      <xdr:rowOff>12700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4ED1AAAF-F879-B04D-BAB8-8EA8FA097D95}"/>
            </a:ext>
          </a:extLst>
        </xdr:cNvPr>
        <xdr:cNvSpPr/>
      </xdr:nvSpPr>
      <xdr:spPr>
        <a:xfrm flipV="1">
          <a:off x="1282700" y="1272286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381000</xdr:colOff>
      <xdr:row>539</xdr:row>
      <xdr:rowOff>25400</xdr:rowOff>
    </xdr:from>
    <xdr:to>
      <xdr:col>9</xdr:col>
      <xdr:colOff>139700</xdr:colOff>
      <xdr:row>540</xdr:row>
      <xdr:rowOff>25400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DB34D30F-4D82-5347-A2E7-4BD90776BE4B}"/>
            </a:ext>
          </a:extLst>
        </xdr:cNvPr>
        <xdr:cNvSpPr/>
      </xdr:nvSpPr>
      <xdr:spPr>
        <a:xfrm flipV="1">
          <a:off x="7810500" y="126276100"/>
          <a:ext cx="6172200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531</xdr:row>
      <xdr:rowOff>228600</xdr:rowOff>
    </xdr:from>
    <xdr:to>
      <xdr:col>8</xdr:col>
      <xdr:colOff>1231900</xdr:colOff>
      <xdr:row>532</xdr:row>
      <xdr:rowOff>228600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29828E11-D8A7-8F46-B60D-A413BBE42F28}"/>
            </a:ext>
          </a:extLst>
        </xdr:cNvPr>
        <xdr:cNvSpPr/>
      </xdr:nvSpPr>
      <xdr:spPr>
        <a:xfrm flipV="1">
          <a:off x="1308100" y="124523500"/>
          <a:ext cx="12484100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342900</xdr:colOff>
      <xdr:row>528</xdr:row>
      <xdr:rowOff>0</xdr:rowOff>
    </xdr:from>
    <xdr:to>
      <xdr:col>9</xdr:col>
      <xdr:colOff>12700</xdr:colOff>
      <xdr:row>529</xdr:row>
      <xdr:rowOff>25400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A685FAD3-8114-2D48-A410-70C6C4A9498D}"/>
            </a:ext>
          </a:extLst>
        </xdr:cNvPr>
        <xdr:cNvSpPr/>
      </xdr:nvSpPr>
      <xdr:spPr>
        <a:xfrm flipV="1">
          <a:off x="7772400" y="123571000"/>
          <a:ext cx="6083300" cy="2667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530</xdr:row>
      <xdr:rowOff>12700</xdr:rowOff>
    </xdr:from>
    <xdr:to>
      <xdr:col>9</xdr:col>
      <xdr:colOff>0</xdr:colOff>
      <xdr:row>531</xdr:row>
      <xdr:rowOff>25400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06AA18D-4825-0242-81A5-6836D2A14399}"/>
            </a:ext>
          </a:extLst>
        </xdr:cNvPr>
        <xdr:cNvSpPr/>
      </xdr:nvSpPr>
      <xdr:spPr>
        <a:xfrm flipV="1">
          <a:off x="1282700" y="124066300"/>
          <a:ext cx="12560300" cy="2540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38100</xdr:colOff>
      <xdr:row>571</xdr:row>
      <xdr:rowOff>127000</xdr:rowOff>
    </xdr:from>
    <xdr:to>
      <xdr:col>2</xdr:col>
      <xdr:colOff>4089400</xdr:colOff>
      <xdr:row>576</xdr:row>
      <xdr:rowOff>0</xdr:rowOff>
    </xdr:to>
    <xdr:sp macro="" textlink="">
      <xdr:nvSpPr>
        <xdr:cNvPr id="134" name="Rectangle 133">
          <a:extLst>
            <a:ext uri="{FF2B5EF4-FFF2-40B4-BE49-F238E27FC236}">
              <a16:creationId xmlns:a16="http://schemas.microsoft.com/office/drawing/2014/main" id="{44789DAB-FB10-E240-BD0C-176CE8914885}"/>
            </a:ext>
          </a:extLst>
        </xdr:cNvPr>
        <xdr:cNvSpPr/>
      </xdr:nvSpPr>
      <xdr:spPr>
        <a:xfrm>
          <a:off x="1320800" y="133540500"/>
          <a:ext cx="4051300" cy="9906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 </a:t>
          </a:r>
          <a:r>
            <a:rPr lang="en-US" sz="1800" b="1" u="sng">
              <a:solidFill>
                <a:schemeClr val="tx1"/>
              </a:solidFill>
            </a:rPr>
            <a:t>Noncircular</a:t>
          </a:r>
          <a:r>
            <a:rPr lang="en-US" sz="1800" b="1">
              <a:solidFill>
                <a:schemeClr val="tx1"/>
              </a:solidFill>
            </a:rPr>
            <a:t> Valuation 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highlighting </a:t>
          </a:r>
          <a:r>
            <a:rPr lang="en-US" sz="1800" b="1" u="sng">
              <a:solidFill>
                <a:schemeClr val="tx1"/>
              </a:solidFill>
            </a:rPr>
            <a:t>Noncircular</a:t>
          </a:r>
          <a:r>
            <a:rPr lang="en-US" sz="1800" b="1">
              <a:solidFill>
                <a:schemeClr val="tx1"/>
              </a:solidFill>
            </a:rPr>
            <a:t> 'LEEWACC'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= Circular 'WACC' Discount</a:t>
          </a:r>
          <a:r>
            <a:rPr lang="en-US" sz="1800" b="1" baseline="0">
              <a:solidFill>
                <a:schemeClr val="tx1"/>
              </a:solidFill>
            </a:rPr>
            <a:t> Rate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355600</xdr:colOff>
      <xdr:row>601</xdr:row>
      <xdr:rowOff>0</xdr:rowOff>
    </xdr:from>
    <xdr:to>
      <xdr:col>9</xdr:col>
      <xdr:colOff>12700</xdr:colOff>
      <xdr:row>605</xdr:row>
      <xdr:rowOff>0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DD7259F1-AD5E-954E-8B46-8AF5A2DFE9CE}"/>
            </a:ext>
          </a:extLst>
        </xdr:cNvPr>
        <xdr:cNvSpPr/>
      </xdr:nvSpPr>
      <xdr:spPr>
        <a:xfrm flipV="1">
          <a:off x="1193800" y="140614400"/>
          <a:ext cx="12661900" cy="9652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2823</xdr:colOff>
      <xdr:row>564</xdr:row>
      <xdr:rowOff>59973</xdr:rowOff>
    </xdr:from>
    <xdr:to>
      <xdr:col>7</xdr:col>
      <xdr:colOff>2823</xdr:colOff>
      <xdr:row>576</xdr:row>
      <xdr:rowOff>16934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F0675BD9-190A-AB46-A568-E9288B3499F9}"/>
            </a:ext>
          </a:extLst>
        </xdr:cNvPr>
        <xdr:cNvCxnSpPr/>
      </xdr:nvCxnSpPr>
      <xdr:spPr>
        <a:xfrm>
          <a:off x="11289948" y="128615723"/>
          <a:ext cx="0" cy="265571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596</xdr:row>
      <xdr:rowOff>12700</xdr:rowOff>
    </xdr:from>
    <xdr:to>
      <xdr:col>9</xdr:col>
      <xdr:colOff>38100</xdr:colOff>
      <xdr:row>597</xdr:row>
      <xdr:rowOff>12700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8392E0BD-9C9B-524F-AC4A-B8F4A1FC470B}"/>
            </a:ext>
          </a:extLst>
        </xdr:cNvPr>
        <xdr:cNvSpPr/>
      </xdr:nvSpPr>
      <xdr:spPr>
        <a:xfrm flipV="1">
          <a:off x="7467600" y="139369800"/>
          <a:ext cx="6413500" cy="2413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597</xdr:row>
      <xdr:rowOff>12700</xdr:rowOff>
    </xdr:from>
    <xdr:to>
      <xdr:col>4</xdr:col>
      <xdr:colOff>0</xdr:colOff>
      <xdr:row>598</xdr:row>
      <xdr:rowOff>12700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F9CCA424-37E7-2B47-92CD-9D6A5600C62F}"/>
            </a:ext>
          </a:extLst>
        </xdr:cNvPr>
        <xdr:cNvSpPr/>
      </xdr:nvSpPr>
      <xdr:spPr>
        <a:xfrm flipV="1">
          <a:off x="1282700" y="1396111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381000</xdr:colOff>
      <xdr:row>593</xdr:row>
      <xdr:rowOff>12700</xdr:rowOff>
    </xdr:from>
    <xdr:to>
      <xdr:col>9</xdr:col>
      <xdr:colOff>139700</xdr:colOff>
      <xdr:row>594</xdr:row>
      <xdr:rowOff>12700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B7A2203C-F320-4E4A-83CA-DED47B4978FE}"/>
            </a:ext>
          </a:extLst>
        </xdr:cNvPr>
        <xdr:cNvSpPr/>
      </xdr:nvSpPr>
      <xdr:spPr>
        <a:xfrm flipV="1">
          <a:off x="7810500" y="138645900"/>
          <a:ext cx="6172200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584</xdr:row>
      <xdr:rowOff>228600</xdr:rowOff>
    </xdr:from>
    <xdr:to>
      <xdr:col>8</xdr:col>
      <xdr:colOff>1231900</xdr:colOff>
      <xdr:row>585</xdr:row>
      <xdr:rowOff>228600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BFCF974D-C61A-854B-885F-9BB3A5120CB8}"/>
            </a:ext>
          </a:extLst>
        </xdr:cNvPr>
        <xdr:cNvSpPr/>
      </xdr:nvSpPr>
      <xdr:spPr>
        <a:xfrm flipV="1">
          <a:off x="1308100" y="136690100"/>
          <a:ext cx="12484100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342900</xdr:colOff>
      <xdr:row>581</xdr:row>
      <xdr:rowOff>0</xdr:rowOff>
    </xdr:from>
    <xdr:to>
      <xdr:col>9</xdr:col>
      <xdr:colOff>12700</xdr:colOff>
      <xdr:row>582</xdr:row>
      <xdr:rowOff>25400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498EFC6D-FAEE-E842-BB9D-BE9C205FF082}"/>
            </a:ext>
          </a:extLst>
        </xdr:cNvPr>
        <xdr:cNvSpPr/>
      </xdr:nvSpPr>
      <xdr:spPr>
        <a:xfrm flipV="1">
          <a:off x="7772400" y="135737600"/>
          <a:ext cx="6083300" cy="2667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50800</xdr:colOff>
      <xdr:row>583</xdr:row>
      <xdr:rowOff>12700</xdr:rowOff>
    </xdr:from>
    <xdr:to>
      <xdr:col>9</xdr:col>
      <xdr:colOff>50800</xdr:colOff>
      <xdr:row>584</xdr:row>
      <xdr:rowOff>25400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B3A2210C-50AA-8943-95E1-F4273EC6B873}"/>
            </a:ext>
          </a:extLst>
        </xdr:cNvPr>
        <xdr:cNvSpPr/>
      </xdr:nvSpPr>
      <xdr:spPr>
        <a:xfrm flipV="1">
          <a:off x="1333500" y="136232900"/>
          <a:ext cx="12560300" cy="2540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296334</xdr:colOff>
      <xdr:row>653</xdr:row>
      <xdr:rowOff>249766</xdr:rowOff>
    </xdr:from>
    <xdr:to>
      <xdr:col>9</xdr:col>
      <xdr:colOff>29634</xdr:colOff>
      <xdr:row>657</xdr:row>
      <xdr:rowOff>237066</xdr:rowOff>
    </xdr:to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9EC5D71B-1AB6-FC45-B022-AB273292BA33}"/>
            </a:ext>
          </a:extLst>
        </xdr:cNvPr>
        <xdr:cNvSpPr/>
      </xdr:nvSpPr>
      <xdr:spPr>
        <a:xfrm flipV="1">
          <a:off x="1134534" y="152637066"/>
          <a:ext cx="12738100" cy="9652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38100</xdr:colOff>
      <xdr:row>649</xdr:row>
      <xdr:rowOff>12700</xdr:rowOff>
    </xdr:from>
    <xdr:to>
      <xdr:col>9</xdr:col>
      <xdr:colOff>38100</xdr:colOff>
      <xdr:row>650</xdr:row>
      <xdr:rowOff>12700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7CB1B42E-90BD-DF46-8654-817EAEFC34E5}"/>
            </a:ext>
          </a:extLst>
        </xdr:cNvPr>
        <xdr:cNvSpPr/>
      </xdr:nvSpPr>
      <xdr:spPr>
        <a:xfrm flipV="1">
          <a:off x="7467600" y="151396700"/>
          <a:ext cx="6413500" cy="2413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650</xdr:row>
      <xdr:rowOff>12700</xdr:rowOff>
    </xdr:from>
    <xdr:to>
      <xdr:col>4</xdr:col>
      <xdr:colOff>0</xdr:colOff>
      <xdr:row>651</xdr:row>
      <xdr:rowOff>12700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673C288F-7351-DB4E-A504-DACBB1785B24}"/>
            </a:ext>
          </a:extLst>
        </xdr:cNvPr>
        <xdr:cNvSpPr/>
      </xdr:nvSpPr>
      <xdr:spPr>
        <a:xfrm flipV="1">
          <a:off x="1282700" y="1516380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381000</xdr:colOff>
      <xdr:row>646</xdr:row>
      <xdr:rowOff>12700</xdr:rowOff>
    </xdr:from>
    <xdr:to>
      <xdr:col>9</xdr:col>
      <xdr:colOff>139700</xdr:colOff>
      <xdr:row>647</xdr:row>
      <xdr:rowOff>12700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DF441994-104A-DF41-B824-AFB3158F8A5F}"/>
            </a:ext>
          </a:extLst>
        </xdr:cNvPr>
        <xdr:cNvSpPr/>
      </xdr:nvSpPr>
      <xdr:spPr>
        <a:xfrm flipV="1">
          <a:off x="7810500" y="150672800"/>
          <a:ext cx="6172200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638</xdr:row>
      <xdr:rowOff>228600</xdr:rowOff>
    </xdr:from>
    <xdr:to>
      <xdr:col>8</xdr:col>
      <xdr:colOff>1231900</xdr:colOff>
      <xdr:row>639</xdr:row>
      <xdr:rowOff>228600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606F733D-92B6-214C-AC5E-2F104DE0168F}"/>
            </a:ext>
          </a:extLst>
        </xdr:cNvPr>
        <xdr:cNvSpPr/>
      </xdr:nvSpPr>
      <xdr:spPr>
        <a:xfrm flipV="1">
          <a:off x="1308100" y="148958300"/>
          <a:ext cx="12484100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342900</xdr:colOff>
      <xdr:row>635</xdr:row>
      <xdr:rowOff>0</xdr:rowOff>
    </xdr:from>
    <xdr:to>
      <xdr:col>9</xdr:col>
      <xdr:colOff>12700</xdr:colOff>
      <xdr:row>636</xdr:row>
      <xdr:rowOff>25400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4BA28416-5BE4-9946-A31E-001B657A5BA1}"/>
            </a:ext>
          </a:extLst>
        </xdr:cNvPr>
        <xdr:cNvSpPr/>
      </xdr:nvSpPr>
      <xdr:spPr>
        <a:xfrm flipV="1">
          <a:off x="7772400" y="148005800"/>
          <a:ext cx="6083300" cy="2667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12700</xdr:colOff>
      <xdr:row>637</xdr:row>
      <xdr:rowOff>12700</xdr:rowOff>
    </xdr:from>
    <xdr:to>
      <xdr:col>9</xdr:col>
      <xdr:colOff>12700</xdr:colOff>
      <xdr:row>638</xdr:row>
      <xdr:rowOff>25400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F79A1FF8-DBEE-1D4D-8F8B-7DF745658467}"/>
            </a:ext>
          </a:extLst>
        </xdr:cNvPr>
        <xdr:cNvSpPr/>
      </xdr:nvSpPr>
      <xdr:spPr>
        <a:xfrm flipV="1">
          <a:off x="1295400" y="148501100"/>
          <a:ext cx="12560300" cy="2540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38100</xdr:colOff>
      <xdr:row>625</xdr:row>
      <xdr:rowOff>127000</xdr:rowOff>
    </xdr:from>
    <xdr:to>
      <xdr:col>2</xdr:col>
      <xdr:colOff>4089400</xdr:colOff>
      <xdr:row>630</xdr:row>
      <xdr:rowOff>0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AA411D08-D10A-FD4D-9EE9-1018EBC26FED}"/>
            </a:ext>
          </a:extLst>
        </xdr:cNvPr>
        <xdr:cNvSpPr/>
      </xdr:nvSpPr>
      <xdr:spPr>
        <a:xfrm>
          <a:off x="1320800" y="145923000"/>
          <a:ext cx="4051300" cy="9525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 </a:t>
          </a:r>
          <a:r>
            <a:rPr lang="en-US" sz="1800" b="1" u="sng">
              <a:solidFill>
                <a:schemeClr val="tx1"/>
              </a:solidFill>
            </a:rPr>
            <a:t>Noncircular</a:t>
          </a:r>
          <a:r>
            <a:rPr lang="en-US" sz="1800" b="1">
              <a:solidFill>
                <a:schemeClr val="tx1"/>
              </a:solidFill>
            </a:rPr>
            <a:t> Valuation 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highlighting </a:t>
          </a:r>
          <a:r>
            <a:rPr lang="en-US" sz="1800" b="1" u="sng">
              <a:solidFill>
                <a:schemeClr val="tx1"/>
              </a:solidFill>
            </a:rPr>
            <a:t>Noncircular</a:t>
          </a:r>
          <a:r>
            <a:rPr lang="en-US" sz="1800" b="1">
              <a:solidFill>
                <a:schemeClr val="tx1"/>
              </a:solidFill>
            </a:rPr>
            <a:t> 'LEEWACCbt'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= Circular 'WACCbt' Discount</a:t>
          </a:r>
          <a:r>
            <a:rPr lang="en-US" sz="1800" b="1" baseline="0">
              <a:solidFill>
                <a:schemeClr val="tx1"/>
              </a:solidFill>
            </a:rPr>
            <a:t> Rate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254000</xdr:colOff>
      <xdr:row>616</xdr:row>
      <xdr:rowOff>69850</xdr:rowOff>
    </xdr:from>
    <xdr:to>
      <xdr:col>7</xdr:col>
      <xdr:colOff>275166</xdr:colOff>
      <xdr:row>629</xdr:row>
      <xdr:rowOff>229658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8314D128-C2E6-AF4D-9F5C-597329430CD9}"/>
            </a:ext>
          </a:extLst>
        </xdr:cNvPr>
        <xdr:cNvCxnSpPr/>
      </xdr:nvCxnSpPr>
      <xdr:spPr>
        <a:xfrm>
          <a:off x="11541125" y="140563600"/>
          <a:ext cx="21166" cy="2985558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1181100</xdr:colOff>
      <xdr:row>514</xdr:row>
      <xdr:rowOff>129469</xdr:rowOff>
    </xdr:from>
    <xdr:to>
      <xdr:col>9</xdr:col>
      <xdr:colOff>1119364</xdr:colOff>
      <xdr:row>522</xdr:row>
      <xdr:rowOff>118180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B16DB574-42D3-CD41-A1D9-2CFD3AD40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1182350" y="117191719"/>
          <a:ext cx="3795889" cy="1798461"/>
        </a:xfrm>
        <a:prstGeom prst="rect">
          <a:avLst/>
        </a:prstGeom>
      </xdr:spPr>
    </xdr:pic>
    <xdr:clientData/>
  </xdr:twoCellAnchor>
  <xdr:twoCellAnchor editAs="oneCell">
    <xdr:from>
      <xdr:col>7</xdr:col>
      <xdr:colOff>393700</xdr:colOff>
      <xdr:row>564</xdr:row>
      <xdr:rowOff>95250</xdr:rowOff>
    </xdr:from>
    <xdr:to>
      <xdr:col>10</xdr:col>
      <xdr:colOff>476250</xdr:colOff>
      <xdr:row>577</xdr:row>
      <xdr:rowOff>38100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F8603225-AF2E-E242-A5D7-7997FB7EE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680825" y="128651000"/>
          <a:ext cx="3940175" cy="2879725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635000</xdr:colOff>
      <xdr:row>615</xdr:row>
      <xdr:rowOff>148565</xdr:rowOff>
    </xdr:from>
    <xdr:to>
      <xdr:col>10</xdr:col>
      <xdr:colOff>104775</xdr:colOff>
      <xdr:row>631</xdr:row>
      <xdr:rowOff>85725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5F7562D8-5BF5-BC4C-AF5E-D17AA2B1A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922125" y="140435940"/>
          <a:ext cx="3327400" cy="3429660"/>
        </a:xfrm>
        <a:prstGeom prst="rect">
          <a:avLst/>
        </a:prstGeom>
      </xdr:spPr>
    </xdr:pic>
    <xdr:clientData/>
  </xdr:twoCellAnchor>
  <xdr:twoCellAnchor>
    <xdr:from>
      <xdr:col>2</xdr:col>
      <xdr:colOff>110067</xdr:colOff>
      <xdr:row>1295</xdr:row>
      <xdr:rowOff>6350</xdr:rowOff>
    </xdr:from>
    <xdr:to>
      <xdr:col>3</xdr:col>
      <xdr:colOff>635000</xdr:colOff>
      <xdr:row>1302</xdr:row>
      <xdr:rowOff>12700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F98F5514-A2BF-9F4F-A984-F6228CABC213}"/>
            </a:ext>
          </a:extLst>
        </xdr:cNvPr>
        <xdr:cNvSpPr/>
      </xdr:nvSpPr>
      <xdr:spPr>
        <a:xfrm>
          <a:off x="1392767" y="299891450"/>
          <a:ext cx="5363633" cy="144145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 Noncircular Direct </a:t>
          </a:r>
          <a:r>
            <a:rPr lang="en-US" sz="1800" b="1" u="sng">
              <a:solidFill>
                <a:schemeClr val="tx1"/>
              </a:solidFill>
            </a:rPr>
            <a:t>Tax Sield (IE)(T</a:t>
          </a:r>
          <a:r>
            <a:rPr lang="en-US" sz="1800" b="1" u="none">
              <a:solidFill>
                <a:schemeClr val="tx1"/>
              </a:solidFill>
            </a:rPr>
            <a:t>) Valuation @</a:t>
          </a:r>
        </a:p>
        <a:p>
          <a:pPr algn="ctr"/>
          <a:r>
            <a:rPr lang="en-US" sz="1800" b="1" u="sng">
              <a:solidFill>
                <a:schemeClr val="tx1"/>
              </a:solidFill>
            </a:rPr>
            <a:t>LEEShield</a:t>
          </a:r>
          <a:r>
            <a:rPr lang="en-US" sz="1800" b="1" u="none">
              <a:solidFill>
                <a:schemeClr val="tx1"/>
              </a:solidFill>
            </a:rPr>
            <a:t> Discount Rate </a:t>
          </a:r>
        </a:p>
        <a:p>
          <a:pPr algn="ctr"/>
          <a:r>
            <a:rPr lang="en-US" sz="1800" b="1" u="none">
              <a:solidFill>
                <a:schemeClr val="tx1"/>
              </a:solidFill>
            </a:rPr>
            <a:t>w/ APV2 Method for Comparison</a:t>
          </a:r>
        </a:p>
      </xdr:txBody>
    </xdr:sp>
    <xdr:clientData/>
  </xdr:twoCellAnchor>
  <xdr:twoCellAnchor editAs="oneCell">
    <xdr:from>
      <xdr:col>2</xdr:col>
      <xdr:colOff>3060700</xdr:colOff>
      <xdr:row>1284</xdr:row>
      <xdr:rowOff>88900</xdr:rowOff>
    </xdr:from>
    <xdr:to>
      <xdr:col>4</xdr:col>
      <xdr:colOff>635000</xdr:colOff>
      <xdr:row>1287</xdr:row>
      <xdr:rowOff>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16C32BF3-6B3F-CF48-A891-071D48970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343400" y="297738800"/>
          <a:ext cx="3721100" cy="520700"/>
        </a:xfrm>
        <a:prstGeom prst="rect">
          <a:avLst/>
        </a:prstGeom>
      </xdr:spPr>
    </xdr:pic>
    <xdr:clientData/>
  </xdr:twoCellAnchor>
  <xdr:twoCellAnchor editAs="oneCell">
    <xdr:from>
      <xdr:col>2</xdr:col>
      <xdr:colOff>3060700</xdr:colOff>
      <xdr:row>1287</xdr:row>
      <xdr:rowOff>114300</xdr:rowOff>
    </xdr:from>
    <xdr:to>
      <xdr:col>7</xdr:col>
      <xdr:colOff>1047750</xdr:colOff>
      <xdr:row>1291</xdr:row>
      <xdr:rowOff>12700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5BDEC1CC-5864-324E-89F7-24C0E8EE1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343400" y="298373800"/>
          <a:ext cx="7988300" cy="711200"/>
        </a:xfrm>
        <a:prstGeom prst="rect">
          <a:avLst/>
        </a:prstGeom>
      </xdr:spPr>
    </xdr:pic>
    <xdr:clientData/>
  </xdr:twoCellAnchor>
  <xdr:twoCellAnchor>
    <xdr:from>
      <xdr:col>4</xdr:col>
      <xdr:colOff>406400</xdr:colOff>
      <xdr:row>1309</xdr:row>
      <xdr:rowOff>12700</xdr:rowOff>
    </xdr:from>
    <xdr:to>
      <xdr:col>9</xdr:col>
      <xdr:colOff>38100</xdr:colOff>
      <xdr:row>1310</xdr:row>
      <xdr:rowOff>12700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29687272-3247-A44C-ADE4-CE312A415D0B}"/>
            </a:ext>
          </a:extLst>
        </xdr:cNvPr>
        <xdr:cNvSpPr/>
      </xdr:nvSpPr>
      <xdr:spPr>
        <a:xfrm>
          <a:off x="7835900" y="302996600"/>
          <a:ext cx="6045200" cy="241300"/>
        </a:xfrm>
        <a:prstGeom prst="rect">
          <a:avLst/>
        </a:prstGeom>
        <a:solidFill>
          <a:srgbClr val="00B0F0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1090789</xdr:colOff>
      <xdr:row>1297</xdr:row>
      <xdr:rowOff>194733</xdr:rowOff>
    </xdr:from>
    <xdr:to>
      <xdr:col>8</xdr:col>
      <xdr:colOff>559153</xdr:colOff>
      <xdr:row>1301</xdr:row>
      <xdr:rowOff>156635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5446DA47-D372-F14F-941F-B449BC6F8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520289" y="300486233"/>
          <a:ext cx="4608689" cy="774702"/>
        </a:xfrm>
        <a:prstGeom prst="rect">
          <a:avLst/>
        </a:prstGeom>
      </xdr:spPr>
    </xdr:pic>
    <xdr:clientData/>
  </xdr:twoCellAnchor>
  <xdr:twoCellAnchor>
    <xdr:from>
      <xdr:col>1</xdr:col>
      <xdr:colOff>368300</xdr:colOff>
      <xdr:row>1330</xdr:row>
      <xdr:rowOff>12700</xdr:rowOff>
    </xdr:from>
    <xdr:to>
      <xdr:col>8</xdr:col>
      <xdr:colOff>1244600</xdr:colOff>
      <xdr:row>1332</xdr:row>
      <xdr:rowOff>12700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E98C604A-0902-8A48-8E36-C17A7868D0E8}"/>
            </a:ext>
          </a:extLst>
        </xdr:cNvPr>
        <xdr:cNvSpPr/>
      </xdr:nvSpPr>
      <xdr:spPr>
        <a:xfrm>
          <a:off x="1206500" y="308114700"/>
          <a:ext cx="12598400" cy="482600"/>
        </a:xfrm>
        <a:prstGeom prst="rect">
          <a:avLst/>
        </a:prstGeom>
        <a:solidFill>
          <a:srgbClr val="00B0F0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355600</xdr:colOff>
      <xdr:row>1323</xdr:row>
      <xdr:rowOff>228600</xdr:rowOff>
    </xdr:from>
    <xdr:to>
      <xdr:col>9</xdr:col>
      <xdr:colOff>25400</xdr:colOff>
      <xdr:row>1325</xdr:row>
      <xdr:rowOff>12700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70F5D171-29A2-2148-A024-35A6C39D9530}"/>
            </a:ext>
          </a:extLst>
        </xdr:cNvPr>
        <xdr:cNvSpPr/>
      </xdr:nvSpPr>
      <xdr:spPr>
        <a:xfrm flipV="1">
          <a:off x="7785100" y="306616100"/>
          <a:ext cx="6083300" cy="2667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25400</xdr:colOff>
      <xdr:row>1324</xdr:row>
      <xdr:rowOff>228600</xdr:rowOff>
    </xdr:from>
    <xdr:to>
      <xdr:col>9</xdr:col>
      <xdr:colOff>25400</xdr:colOff>
      <xdr:row>1326</xdr:row>
      <xdr:rowOff>0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A160C2E7-0790-CB49-9633-026106BFB165}"/>
            </a:ext>
          </a:extLst>
        </xdr:cNvPr>
        <xdr:cNvSpPr/>
      </xdr:nvSpPr>
      <xdr:spPr>
        <a:xfrm flipV="1">
          <a:off x="1308100" y="306857400"/>
          <a:ext cx="12560300" cy="2540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406400</xdr:colOff>
      <xdr:row>1326</xdr:row>
      <xdr:rowOff>12700</xdr:rowOff>
    </xdr:from>
    <xdr:to>
      <xdr:col>9</xdr:col>
      <xdr:colOff>0</xdr:colOff>
      <xdr:row>1326</xdr:row>
      <xdr:rowOff>228600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D313BB76-30DE-5646-8A35-8CDC73FE3EBC}"/>
            </a:ext>
          </a:extLst>
        </xdr:cNvPr>
        <xdr:cNvSpPr/>
      </xdr:nvSpPr>
      <xdr:spPr>
        <a:xfrm>
          <a:off x="1244600" y="307124100"/>
          <a:ext cx="12598400" cy="215900"/>
        </a:xfrm>
        <a:prstGeom prst="rect">
          <a:avLst/>
        </a:prstGeom>
        <a:solidFill>
          <a:srgbClr val="00B0F0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1341</xdr:row>
      <xdr:rowOff>25400</xdr:rowOff>
    </xdr:from>
    <xdr:to>
      <xdr:col>9</xdr:col>
      <xdr:colOff>38100</xdr:colOff>
      <xdr:row>1344</xdr:row>
      <xdr:rowOff>25400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18B46956-84E6-984A-9F4D-A97D842C2A0F}"/>
            </a:ext>
          </a:extLst>
        </xdr:cNvPr>
        <xdr:cNvSpPr/>
      </xdr:nvSpPr>
      <xdr:spPr>
        <a:xfrm flipV="1">
          <a:off x="1282700" y="310845200"/>
          <a:ext cx="12598400" cy="7366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444500</xdr:colOff>
      <xdr:row>1334</xdr:row>
      <xdr:rowOff>38100</xdr:rowOff>
    </xdr:from>
    <xdr:to>
      <xdr:col>8</xdr:col>
      <xdr:colOff>1244600</xdr:colOff>
      <xdr:row>1335</xdr:row>
      <xdr:rowOff>0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41726AE7-38D7-4343-B3BA-13179D0E6BF8}"/>
            </a:ext>
          </a:extLst>
        </xdr:cNvPr>
        <xdr:cNvSpPr/>
      </xdr:nvSpPr>
      <xdr:spPr>
        <a:xfrm flipV="1">
          <a:off x="7874000" y="309130700"/>
          <a:ext cx="5930900" cy="2032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50800</xdr:colOff>
      <xdr:row>1335</xdr:row>
      <xdr:rowOff>25400</xdr:rowOff>
    </xdr:from>
    <xdr:to>
      <xdr:col>3</xdr:col>
      <xdr:colOff>1282700</xdr:colOff>
      <xdr:row>1335</xdr:row>
      <xdr:rowOff>241300</xdr:rowOff>
    </xdr:to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AF17E662-0763-0440-9036-60B522652DF4}"/>
            </a:ext>
          </a:extLst>
        </xdr:cNvPr>
        <xdr:cNvSpPr/>
      </xdr:nvSpPr>
      <xdr:spPr>
        <a:xfrm flipV="1">
          <a:off x="1333500" y="309359300"/>
          <a:ext cx="60706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25400</xdr:colOff>
      <xdr:row>1561</xdr:row>
      <xdr:rowOff>186870</xdr:rowOff>
    </xdr:from>
    <xdr:to>
      <xdr:col>2</xdr:col>
      <xdr:colOff>3136900</xdr:colOff>
      <xdr:row>1567</xdr:row>
      <xdr:rowOff>38099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22103F85-3E3B-2E40-AED3-5FFEA4E187D0}"/>
            </a:ext>
          </a:extLst>
        </xdr:cNvPr>
        <xdr:cNvSpPr/>
      </xdr:nvSpPr>
      <xdr:spPr>
        <a:xfrm>
          <a:off x="1308100" y="361679670"/>
          <a:ext cx="3111500" cy="1210129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u="sng">
              <a:solidFill>
                <a:schemeClr val="tx1"/>
              </a:solidFill>
            </a:rPr>
            <a:t>Noncircular</a:t>
          </a:r>
          <a:r>
            <a:rPr lang="en-US" sz="1800" b="1">
              <a:solidFill>
                <a:schemeClr val="tx1"/>
              </a:solidFill>
            </a:rPr>
            <a:t> Equity Valuation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using </a:t>
          </a:r>
          <a:r>
            <a:rPr lang="en-US" sz="1800" b="1" u="sng">
              <a:solidFill>
                <a:schemeClr val="tx1"/>
              </a:solidFill>
            </a:rPr>
            <a:t>Risk-free</a:t>
          </a:r>
          <a:r>
            <a:rPr lang="en-US" sz="1800" b="1" u="sng" baseline="0">
              <a:solidFill>
                <a:schemeClr val="tx1"/>
              </a:solidFill>
            </a:rPr>
            <a:t> rate</a:t>
          </a:r>
          <a:r>
            <a:rPr lang="en-US" sz="1800" b="1" u="none" baseline="0">
              <a:solidFill>
                <a:schemeClr val="tx1"/>
              </a:solidFill>
            </a:rPr>
            <a:t> (Rf)</a:t>
          </a:r>
          <a:endParaRPr lang="en-US" sz="1800" b="1" u="none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419100</xdr:colOff>
      <xdr:row>1597</xdr:row>
      <xdr:rowOff>12700</xdr:rowOff>
    </xdr:from>
    <xdr:to>
      <xdr:col>9</xdr:col>
      <xdr:colOff>76200</xdr:colOff>
      <xdr:row>1602</xdr:row>
      <xdr:rowOff>50800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C78D0A99-965F-544B-8637-D8C9D769E242}"/>
            </a:ext>
          </a:extLst>
        </xdr:cNvPr>
        <xdr:cNvSpPr/>
      </xdr:nvSpPr>
      <xdr:spPr>
        <a:xfrm flipV="1">
          <a:off x="1257300" y="370116100"/>
          <a:ext cx="12661900" cy="12446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38100</xdr:colOff>
      <xdr:row>1592</xdr:row>
      <xdr:rowOff>12700</xdr:rowOff>
    </xdr:from>
    <xdr:to>
      <xdr:col>9</xdr:col>
      <xdr:colOff>38100</xdr:colOff>
      <xdr:row>1593</xdr:row>
      <xdr:rowOff>12700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8AC6AD40-BBAE-584B-B67B-654BA93B82C6}"/>
            </a:ext>
          </a:extLst>
        </xdr:cNvPr>
        <xdr:cNvSpPr/>
      </xdr:nvSpPr>
      <xdr:spPr>
        <a:xfrm flipV="1">
          <a:off x="7467600" y="368896900"/>
          <a:ext cx="6413500" cy="2413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1593</xdr:row>
      <xdr:rowOff>12700</xdr:rowOff>
    </xdr:from>
    <xdr:to>
      <xdr:col>4</xdr:col>
      <xdr:colOff>0</xdr:colOff>
      <xdr:row>1594</xdr:row>
      <xdr:rowOff>12700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91854DEB-8B27-7E40-8DFF-0D2CA4D4C60A}"/>
            </a:ext>
          </a:extLst>
        </xdr:cNvPr>
        <xdr:cNvSpPr/>
      </xdr:nvSpPr>
      <xdr:spPr>
        <a:xfrm flipV="1">
          <a:off x="1282700" y="3691382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76200</xdr:colOff>
      <xdr:row>1589</xdr:row>
      <xdr:rowOff>12700</xdr:rowOff>
    </xdr:from>
    <xdr:to>
      <xdr:col>9</xdr:col>
      <xdr:colOff>25400</xdr:colOff>
      <xdr:row>1590</xdr:row>
      <xdr:rowOff>38100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8BDF9E8D-0C70-E240-8E9E-4CA0657CA09D}"/>
            </a:ext>
          </a:extLst>
        </xdr:cNvPr>
        <xdr:cNvSpPr/>
      </xdr:nvSpPr>
      <xdr:spPr>
        <a:xfrm flipV="1">
          <a:off x="7505700" y="368173000"/>
          <a:ext cx="6362700" cy="2667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1575</xdr:row>
      <xdr:rowOff>228600</xdr:rowOff>
    </xdr:from>
    <xdr:to>
      <xdr:col>9</xdr:col>
      <xdr:colOff>50800</xdr:colOff>
      <xdr:row>1577</xdr:row>
      <xdr:rowOff>12700</xdr:rowOff>
    </xdr:to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1061D53E-391A-CC46-9928-72948B1D57B1}"/>
            </a:ext>
          </a:extLst>
        </xdr:cNvPr>
        <xdr:cNvSpPr/>
      </xdr:nvSpPr>
      <xdr:spPr>
        <a:xfrm flipV="1">
          <a:off x="1308100" y="365010700"/>
          <a:ext cx="12585700" cy="2667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342900</xdr:colOff>
      <xdr:row>1572</xdr:row>
      <xdr:rowOff>0</xdr:rowOff>
    </xdr:from>
    <xdr:to>
      <xdr:col>9</xdr:col>
      <xdr:colOff>12700</xdr:colOff>
      <xdr:row>1573</xdr:row>
      <xdr:rowOff>25400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8EF2172C-2134-BE4F-9AB0-D6B0446152A6}"/>
            </a:ext>
          </a:extLst>
        </xdr:cNvPr>
        <xdr:cNvSpPr/>
      </xdr:nvSpPr>
      <xdr:spPr>
        <a:xfrm flipV="1">
          <a:off x="7772400" y="364058200"/>
          <a:ext cx="6083300" cy="2667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1574</xdr:row>
      <xdr:rowOff>12700</xdr:rowOff>
    </xdr:from>
    <xdr:to>
      <xdr:col>9</xdr:col>
      <xdr:colOff>0</xdr:colOff>
      <xdr:row>1575</xdr:row>
      <xdr:rowOff>25400</xdr:rowOff>
    </xdr:to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B957B3B2-8880-7E44-8D4D-6A419DB39A2A}"/>
            </a:ext>
          </a:extLst>
        </xdr:cNvPr>
        <xdr:cNvSpPr/>
      </xdr:nvSpPr>
      <xdr:spPr>
        <a:xfrm flipV="1">
          <a:off x="1282700" y="364553500"/>
          <a:ext cx="12560300" cy="2540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2514599</xdr:colOff>
      <xdr:row>1555</xdr:row>
      <xdr:rowOff>139700</xdr:rowOff>
    </xdr:from>
    <xdr:to>
      <xdr:col>9</xdr:col>
      <xdr:colOff>85724</xdr:colOff>
      <xdr:row>1560</xdr:row>
      <xdr:rowOff>25400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107AE17-1FB9-444A-8994-A43834FC8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797299" y="360413300"/>
          <a:ext cx="10144125" cy="901700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1617</xdr:row>
      <xdr:rowOff>186870</xdr:rowOff>
    </xdr:from>
    <xdr:to>
      <xdr:col>2</xdr:col>
      <xdr:colOff>3136900</xdr:colOff>
      <xdr:row>1623</xdr:row>
      <xdr:rowOff>38099</xdr:rowOff>
    </xdr:to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AA223850-3584-324F-A2E7-42A5BFBABC64}"/>
            </a:ext>
          </a:extLst>
        </xdr:cNvPr>
        <xdr:cNvSpPr/>
      </xdr:nvSpPr>
      <xdr:spPr>
        <a:xfrm>
          <a:off x="1308100" y="376360870"/>
          <a:ext cx="3111500" cy="1210129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u="sng">
              <a:solidFill>
                <a:schemeClr val="tx1"/>
              </a:solidFill>
            </a:rPr>
            <a:t>Noncircular</a:t>
          </a:r>
          <a:r>
            <a:rPr lang="en-US" sz="1800" b="1">
              <a:solidFill>
                <a:schemeClr val="tx1"/>
              </a:solidFill>
            </a:rPr>
            <a:t> Asset Valuation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using </a:t>
          </a:r>
          <a:r>
            <a:rPr lang="en-US" sz="1800" b="1" u="sng">
              <a:solidFill>
                <a:schemeClr val="tx1"/>
              </a:solidFill>
            </a:rPr>
            <a:t>Risk-free</a:t>
          </a:r>
          <a:r>
            <a:rPr lang="en-US" sz="1800" b="1" u="sng" baseline="0">
              <a:solidFill>
                <a:schemeClr val="tx1"/>
              </a:solidFill>
            </a:rPr>
            <a:t> rate</a:t>
          </a:r>
          <a:r>
            <a:rPr lang="en-US" sz="1800" b="1" u="none" baseline="0">
              <a:solidFill>
                <a:schemeClr val="tx1"/>
              </a:solidFill>
            </a:rPr>
            <a:t> (Rf)</a:t>
          </a:r>
          <a:endParaRPr lang="en-US" sz="1800" b="1" u="none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368300</xdr:colOff>
      <xdr:row>1655</xdr:row>
      <xdr:rowOff>12700</xdr:rowOff>
    </xdr:from>
    <xdr:to>
      <xdr:col>9</xdr:col>
      <xdr:colOff>25400</xdr:colOff>
      <xdr:row>1660</xdr:row>
      <xdr:rowOff>0</xdr:rowOff>
    </xdr:to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3014705A-D453-6740-80CD-C3685028608E}"/>
            </a:ext>
          </a:extLst>
        </xdr:cNvPr>
        <xdr:cNvSpPr/>
      </xdr:nvSpPr>
      <xdr:spPr>
        <a:xfrm flipV="1">
          <a:off x="1206500" y="385279900"/>
          <a:ext cx="12661900" cy="11938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38100</xdr:colOff>
      <xdr:row>1650</xdr:row>
      <xdr:rowOff>12700</xdr:rowOff>
    </xdr:from>
    <xdr:to>
      <xdr:col>9</xdr:col>
      <xdr:colOff>38100</xdr:colOff>
      <xdr:row>1651</xdr:row>
      <xdr:rowOff>12700</xdr:rowOff>
    </xdr:to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C060937D-28C3-0C49-BE4C-C4826A4400AE}"/>
            </a:ext>
          </a:extLst>
        </xdr:cNvPr>
        <xdr:cNvSpPr/>
      </xdr:nvSpPr>
      <xdr:spPr>
        <a:xfrm flipV="1">
          <a:off x="7467600" y="384060700"/>
          <a:ext cx="6413500" cy="2413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1651</xdr:row>
      <xdr:rowOff>12700</xdr:rowOff>
    </xdr:from>
    <xdr:to>
      <xdr:col>4</xdr:col>
      <xdr:colOff>0</xdr:colOff>
      <xdr:row>1652</xdr:row>
      <xdr:rowOff>12700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FE911D22-E3C5-4B4D-9F1A-6CBA8752FE2B}"/>
            </a:ext>
          </a:extLst>
        </xdr:cNvPr>
        <xdr:cNvSpPr/>
      </xdr:nvSpPr>
      <xdr:spPr>
        <a:xfrm flipV="1">
          <a:off x="1282700" y="3843020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50800</xdr:colOff>
      <xdr:row>1647</xdr:row>
      <xdr:rowOff>12700</xdr:rowOff>
    </xdr:from>
    <xdr:to>
      <xdr:col>9</xdr:col>
      <xdr:colOff>63500</xdr:colOff>
      <xdr:row>1647</xdr:row>
      <xdr:rowOff>228600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5F8E9B53-2D74-C245-8B7F-44C9E1372D99}"/>
            </a:ext>
          </a:extLst>
        </xdr:cNvPr>
        <xdr:cNvSpPr/>
      </xdr:nvSpPr>
      <xdr:spPr>
        <a:xfrm flipV="1">
          <a:off x="7480300" y="383336800"/>
          <a:ext cx="64262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1631</xdr:row>
      <xdr:rowOff>228600</xdr:rowOff>
    </xdr:from>
    <xdr:to>
      <xdr:col>9</xdr:col>
      <xdr:colOff>25400</xdr:colOff>
      <xdr:row>1632</xdr:row>
      <xdr:rowOff>215900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E31680BE-C379-DE45-9340-2BC3C82CFE67}"/>
            </a:ext>
          </a:extLst>
        </xdr:cNvPr>
        <xdr:cNvSpPr/>
      </xdr:nvSpPr>
      <xdr:spPr>
        <a:xfrm flipV="1">
          <a:off x="1308100" y="379691900"/>
          <a:ext cx="12560300" cy="2286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342900</xdr:colOff>
      <xdr:row>1628</xdr:row>
      <xdr:rowOff>25400</xdr:rowOff>
    </xdr:from>
    <xdr:to>
      <xdr:col>9</xdr:col>
      <xdr:colOff>12700</xdr:colOff>
      <xdr:row>1629</xdr:row>
      <xdr:rowOff>12700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2072956F-F011-154C-998F-B7E0A0841BB0}"/>
            </a:ext>
          </a:extLst>
        </xdr:cNvPr>
        <xdr:cNvSpPr/>
      </xdr:nvSpPr>
      <xdr:spPr>
        <a:xfrm flipV="1">
          <a:off x="7772400" y="378764800"/>
          <a:ext cx="6083300" cy="2286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1630</xdr:row>
      <xdr:rowOff>12700</xdr:rowOff>
    </xdr:from>
    <xdr:to>
      <xdr:col>9</xdr:col>
      <xdr:colOff>0</xdr:colOff>
      <xdr:row>1631</xdr:row>
      <xdr:rowOff>25400</xdr:rowOff>
    </xdr:to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0AD0D38B-52F4-CE4F-A3EA-19E085437B5F}"/>
            </a:ext>
          </a:extLst>
        </xdr:cNvPr>
        <xdr:cNvSpPr/>
      </xdr:nvSpPr>
      <xdr:spPr>
        <a:xfrm flipV="1">
          <a:off x="1282700" y="379234700"/>
          <a:ext cx="12560300" cy="2540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25400</xdr:colOff>
      <xdr:row>1673</xdr:row>
      <xdr:rowOff>186870</xdr:rowOff>
    </xdr:from>
    <xdr:to>
      <xdr:col>2</xdr:col>
      <xdr:colOff>3136900</xdr:colOff>
      <xdr:row>1679</xdr:row>
      <xdr:rowOff>38099</xdr:rowOff>
    </xdr:to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405B46CB-FFBF-1440-AF35-6A1567482B5D}"/>
            </a:ext>
          </a:extLst>
        </xdr:cNvPr>
        <xdr:cNvSpPr/>
      </xdr:nvSpPr>
      <xdr:spPr>
        <a:xfrm>
          <a:off x="1308100" y="392502570"/>
          <a:ext cx="3111500" cy="1210129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u="sng">
              <a:solidFill>
                <a:schemeClr val="tx1"/>
              </a:solidFill>
            </a:rPr>
            <a:t>Noncircular</a:t>
          </a:r>
          <a:r>
            <a:rPr lang="en-US" sz="1800" b="1">
              <a:solidFill>
                <a:schemeClr val="tx1"/>
              </a:solidFill>
            </a:rPr>
            <a:t> Asset Valuation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using </a:t>
          </a:r>
          <a:r>
            <a:rPr lang="en-US" sz="1800" b="1" u="sng">
              <a:solidFill>
                <a:schemeClr val="tx1"/>
              </a:solidFill>
            </a:rPr>
            <a:t>Risk-free</a:t>
          </a:r>
          <a:r>
            <a:rPr lang="en-US" sz="1800" b="1" u="sng" baseline="0">
              <a:solidFill>
                <a:schemeClr val="tx1"/>
              </a:solidFill>
            </a:rPr>
            <a:t> rate</a:t>
          </a:r>
          <a:r>
            <a:rPr lang="en-US" sz="1800" b="1" u="none" baseline="0">
              <a:solidFill>
                <a:schemeClr val="tx1"/>
              </a:solidFill>
            </a:rPr>
            <a:t> (Rf)</a:t>
          </a:r>
          <a:endParaRPr lang="en-US" sz="1800" b="1" u="none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12700</xdr:colOff>
      <xdr:row>1709</xdr:row>
      <xdr:rowOff>177800</xdr:rowOff>
    </xdr:from>
    <xdr:to>
      <xdr:col>9</xdr:col>
      <xdr:colOff>114300</xdr:colOff>
      <xdr:row>1715</xdr:row>
      <xdr:rowOff>25400</xdr:rowOff>
    </xdr:to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33F3B661-490A-FA49-A6C5-B42058B0EB47}"/>
            </a:ext>
          </a:extLst>
        </xdr:cNvPr>
        <xdr:cNvSpPr/>
      </xdr:nvSpPr>
      <xdr:spPr>
        <a:xfrm flipV="1">
          <a:off x="1295400" y="401129500"/>
          <a:ext cx="12661900" cy="12700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38100</xdr:colOff>
      <xdr:row>1705</xdr:row>
      <xdr:rowOff>12700</xdr:rowOff>
    </xdr:from>
    <xdr:to>
      <xdr:col>9</xdr:col>
      <xdr:colOff>38100</xdr:colOff>
      <xdr:row>1706</xdr:row>
      <xdr:rowOff>12700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CF65E412-A06F-7948-A012-3C9CC895B339}"/>
            </a:ext>
          </a:extLst>
        </xdr:cNvPr>
        <xdr:cNvSpPr/>
      </xdr:nvSpPr>
      <xdr:spPr>
        <a:xfrm flipV="1">
          <a:off x="7467600" y="399961100"/>
          <a:ext cx="6413500" cy="2413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1706</xdr:row>
      <xdr:rowOff>12700</xdr:rowOff>
    </xdr:from>
    <xdr:to>
      <xdr:col>4</xdr:col>
      <xdr:colOff>0</xdr:colOff>
      <xdr:row>1707</xdr:row>
      <xdr:rowOff>12700</xdr:rowOff>
    </xdr:to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97758725-79D4-6340-8A53-67B7E14D8E2F}"/>
            </a:ext>
          </a:extLst>
        </xdr:cNvPr>
        <xdr:cNvSpPr/>
      </xdr:nvSpPr>
      <xdr:spPr>
        <a:xfrm flipV="1">
          <a:off x="1282700" y="4002024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50800</xdr:colOff>
      <xdr:row>1702</xdr:row>
      <xdr:rowOff>12700</xdr:rowOff>
    </xdr:from>
    <xdr:to>
      <xdr:col>9</xdr:col>
      <xdr:colOff>12700</xdr:colOff>
      <xdr:row>1702</xdr:row>
      <xdr:rowOff>228600</xdr:rowOff>
    </xdr:to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A054AB0A-9D6C-D84F-A37B-D7BC0CE30D86}"/>
            </a:ext>
          </a:extLst>
        </xdr:cNvPr>
        <xdr:cNvSpPr/>
      </xdr:nvSpPr>
      <xdr:spPr>
        <a:xfrm flipV="1">
          <a:off x="7480300" y="399237200"/>
          <a:ext cx="63754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1687</xdr:row>
      <xdr:rowOff>228600</xdr:rowOff>
    </xdr:from>
    <xdr:to>
      <xdr:col>8</xdr:col>
      <xdr:colOff>1257300</xdr:colOff>
      <xdr:row>1689</xdr:row>
      <xdr:rowOff>50800</xdr:rowOff>
    </xdr:to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AC9D7A52-8882-264D-9A90-6099D34DDC27}"/>
            </a:ext>
          </a:extLst>
        </xdr:cNvPr>
        <xdr:cNvSpPr/>
      </xdr:nvSpPr>
      <xdr:spPr>
        <a:xfrm flipV="1">
          <a:off x="1308100" y="395833600"/>
          <a:ext cx="12509500" cy="3048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342900</xdr:colOff>
      <xdr:row>1684</xdr:row>
      <xdr:rowOff>0</xdr:rowOff>
    </xdr:from>
    <xdr:to>
      <xdr:col>9</xdr:col>
      <xdr:colOff>12700</xdr:colOff>
      <xdr:row>1685</xdr:row>
      <xdr:rowOff>25400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B262DE32-3A06-114B-9D4F-8F54FF978619}"/>
            </a:ext>
          </a:extLst>
        </xdr:cNvPr>
        <xdr:cNvSpPr/>
      </xdr:nvSpPr>
      <xdr:spPr>
        <a:xfrm flipV="1">
          <a:off x="7772400" y="394881100"/>
          <a:ext cx="6083300" cy="2667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1686</xdr:row>
      <xdr:rowOff>12700</xdr:rowOff>
    </xdr:from>
    <xdr:to>
      <xdr:col>9</xdr:col>
      <xdr:colOff>0</xdr:colOff>
      <xdr:row>1687</xdr:row>
      <xdr:rowOff>25400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65C0A571-A814-764F-AD64-3311E31F8415}"/>
            </a:ext>
          </a:extLst>
        </xdr:cNvPr>
        <xdr:cNvSpPr/>
      </xdr:nvSpPr>
      <xdr:spPr>
        <a:xfrm flipV="1">
          <a:off x="1282700" y="395376400"/>
          <a:ext cx="12560300" cy="2540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25400</xdr:colOff>
      <xdr:row>1586</xdr:row>
      <xdr:rowOff>228600</xdr:rowOff>
    </xdr:from>
    <xdr:to>
      <xdr:col>9</xdr:col>
      <xdr:colOff>38100</xdr:colOff>
      <xdr:row>1588</xdr:row>
      <xdr:rowOff>12700</xdr:rowOff>
    </xdr:to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D64CF93E-6513-A24F-9E4E-5B6B64379095}"/>
            </a:ext>
          </a:extLst>
        </xdr:cNvPr>
        <xdr:cNvSpPr/>
      </xdr:nvSpPr>
      <xdr:spPr>
        <a:xfrm flipV="1">
          <a:off x="1308100" y="367665000"/>
          <a:ext cx="12573000" cy="2667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1642</xdr:row>
      <xdr:rowOff>228600</xdr:rowOff>
    </xdr:from>
    <xdr:to>
      <xdr:col>9</xdr:col>
      <xdr:colOff>38100</xdr:colOff>
      <xdr:row>1644</xdr:row>
      <xdr:rowOff>12700</xdr:rowOff>
    </xdr:to>
    <xdr:sp macro="" textlink="">
      <xdr:nvSpPr>
        <xdr:cNvPr id="193" name="Rectangle 192">
          <a:extLst>
            <a:ext uri="{FF2B5EF4-FFF2-40B4-BE49-F238E27FC236}">
              <a16:creationId xmlns:a16="http://schemas.microsoft.com/office/drawing/2014/main" id="{383AA46F-CC21-2B4E-A349-6B9BCB716670}"/>
            </a:ext>
          </a:extLst>
        </xdr:cNvPr>
        <xdr:cNvSpPr/>
      </xdr:nvSpPr>
      <xdr:spPr>
        <a:xfrm flipV="1">
          <a:off x="1308100" y="382346200"/>
          <a:ext cx="12573000" cy="2667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1697</xdr:row>
      <xdr:rowOff>228600</xdr:rowOff>
    </xdr:from>
    <xdr:to>
      <xdr:col>9</xdr:col>
      <xdr:colOff>38100</xdr:colOff>
      <xdr:row>1699</xdr:row>
      <xdr:rowOff>12700</xdr:rowOff>
    </xdr:to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803627C9-76A2-5E4F-AC17-E73F92B71022}"/>
            </a:ext>
          </a:extLst>
        </xdr:cNvPr>
        <xdr:cNvSpPr/>
      </xdr:nvSpPr>
      <xdr:spPr>
        <a:xfrm flipV="1">
          <a:off x="1308100" y="398246600"/>
          <a:ext cx="12573000" cy="2667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1521</xdr:row>
      <xdr:rowOff>186870</xdr:rowOff>
    </xdr:from>
    <xdr:to>
      <xdr:col>2</xdr:col>
      <xdr:colOff>3136900</xdr:colOff>
      <xdr:row>1527</xdr:row>
      <xdr:rowOff>38099</xdr:rowOff>
    </xdr:to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1A4EA629-BD64-6D44-B23B-1591BC17D18F}"/>
            </a:ext>
          </a:extLst>
        </xdr:cNvPr>
        <xdr:cNvSpPr/>
      </xdr:nvSpPr>
      <xdr:spPr>
        <a:xfrm>
          <a:off x="1308100" y="352700770"/>
          <a:ext cx="3111500" cy="1095829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u="sng">
              <a:solidFill>
                <a:schemeClr val="tx1"/>
              </a:solidFill>
            </a:rPr>
            <a:t>Noncircular</a:t>
          </a:r>
          <a:r>
            <a:rPr lang="en-US" sz="1800" b="1">
              <a:solidFill>
                <a:schemeClr val="tx1"/>
              </a:solidFill>
            </a:rPr>
            <a:t> Debt Valuation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using </a:t>
          </a:r>
          <a:r>
            <a:rPr lang="en-US" sz="1800" b="1" u="sng">
              <a:solidFill>
                <a:schemeClr val="tx1"/>
              </a:solidFill>
            </a:rPr>
            <a:t>Risk-free</a:t>
          </a:r>
          <a:r>
            <a:rPr lang="en-US" sz="1800" b="1" u="sng" baseline="0">
              <a:solidFill>
                <a:schemeClr val="tx1"/>
              </a:solidFill>
            </a:rPr>
            <a:t> rate</a:t>
          </a:r>
          <a:r>
            <a:rPr lang="en-US" sz="1800" b="1" u="none" baseline="0">
              <a:solidFill>
                <a:schemeClr val="tx1"/>
              </a:solidFill>
            </a:rPr>
            <a:t> (Rf)</a:t>
          </a:r>
        </a:p>
        <a:p>
          <a:pPr algn="ctr"/>
          <a:r>
            <a:rPr lang="en-US" sz="1800" b="1" u="none" baseline="0">
              <a:solidFill>
                <a:schemeClr val="tx1"/>
              </a:solidFill>
            </a:rPr>
            <a:t>Discounting</a:t>
          </a:r>
          <a:endParaRPr lang="en-US" sz="1800" b="1" u="none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419100</xdr:colOff>
      <xdr:row>1548</xdr:row>
      <xdr:rowOff>12700</xdr:rowOff>
    </xdr:from>
    <xdr:to>
      <xdr:col>9</xdr:col>
      <xdr:colOff>76200</xdr:colOff>
      <xdr:row>1549</xdr:row>
      <xdr:rowOff>50800</xdr:rowOff>
    </xdr:to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0DD6319B-A0BD-8849-8335-6DE5FD489AFE}"/>
            </a:ext>
          </a:extLst>
        </xdr:cNvPr>
        <xdr:cNvSpPr/>
      </xdr:nvSpPr>
      <xdr:spPr>
        <a:xfrm flipV="1">
          <a:off x="1257300" y="358825800"/>
          <a:ext cx="12661900" cy="2794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38100</xdr:colOff>
      <xdr:row>1545</xdr:row>
      <xdr:rowOff>12700</xdr:rowOff>
    </xdr:from>
    <xdr:to>
      <xdr:col>9</xdr:col>
      <xdr:colOff>38100</xdr:colOff>
      <xdr:row>1546</xdr:row>
      <xdr:rowOff>12700</xdr:rowOff>
    </xdr:to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1D2172A3-5E29-6147-8291-7ECC1CE74CDD}"/>
            </a:ext>
          </a:extLst>
        </xdr:cNvPr>
        <xdr:cNvSpPr/>
      </xdr:nvSpPr>
      <xdr:spPr>
        <a:xfrm flipV="1">
          <a:off x="7467600" y="358076500"/>
          <a:ext cx="6413500" cy="2413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1546</xdr:row>
      <xdr:rowOff>12700</xdr:rowOff>
    </xdr:from>
    <xdr:to>
      <xdr:col>4</xdr:col>
      <xdr:colOff>0</xdr:colOff>
      <xdr:row>1547</xdr:row>
      <xdr:rowOff>12700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2BC243D0-4768-9F49-9D8B-1D62B4EE1969}"/>
            </a:ext>
          </a:extLst>
        </xdr:cNvPr>
        <xdr:cNvSpPr/>
      </xdr:nvSpPr>
      <xdr:spPr>
        <a:xfrm flipV="1">
          <a:off x="1282700" y="3583178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371475</xdr:colOff>
      <xdr:row>1531</xdr:row>
      <xdr:rowOff>12700</xdr:rowOff>
    </xdr:from>
    <xdr:to>
      <xdr:col>9</xdr:col>
      <xdr:colOff>41275</xdr:colOff>
      <xdr:row>1532</xdr:row>
      <xdr:rowOff>0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0FD6F463-CE3D-1F40-B8F3-589BB9A6D920}"/>
            </a:ext>
          </a:extLst>
        </xdr:cNvPr>
        <xdr:cNvSpPr/>
      </xdr:nvSpPr>
      <xdr:spPr>
        <a:xfrm flipV="1">
          <a:off x="7800975" y="354698300"/>
          <a:ext cx="6083300" cy="2286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</xdr:colOff>
      <xdr:row>1542</xdr:row>
      <xdr:rowOff>228600</xdr:rowOff>
    </xdr:from>
    <xdr:to>
      <xdr:col>9</xdr:col>
      <xdr:colOff>22225</xdr:colOff>
      <xdr:row>1544</xdr:row>
      <xdr:rowOff>12700</xdr:rowOff>
    </xdr:to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EC4AC837-CC76-AB43-B7D4-E4430544339B}"/>
            </a:ext>
          </a:extLst>
        </xdr:cNvPr>
        <xdr:cNvSpPr/>
      </xdr:nvSpPr>
      <xdr:spPr>
        <a:xfrm flipV="1">
          <a:off x="1292225" y="357568500"/>
          <a:ext cx="12573000" cy="2667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63500</xdr:colOff>
      <xdr:row>1561</xdr:row>
      <xdr:rowOff>165100</xdr:rowOff>
    </xdr:from>
    <xdr:to>
      <xdr:col>10</xdr:col>
      <xdr:colOff>301996</xdr:colOff>
      <xdr:row>1566</xdr:row>
      <xdr:rowOff>190500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C3594C5-3A5C-AE40-B504-EEB0D269A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0058400" y="361657900"/>
          <a:ext cx="5381996" cy="1041400"/>
        </a:xfrm>
        <a:prstGeom prst="rect">
          <a:avLst/>
        </a:prstGeom>
      </xdr:spPr>
    </xdr:pic>
    <xdr:clientData/>
  </xdr:twoCellAnchor>
  <xdr:twoCellAnchor>
    <xdr:from>
      <xdr:col>6</xdr:col>
      <xdr:colOff>88900</xdr:colOff>
      <xdr:row>1560</xdr:row>
      <xdr:rowOff>190500</xdr:rowOff>
    </xdr:from>
    <xdr:to>
      <xdr:col>6</xdr:col>
      <xdr:colOff>88900</xdr:colOff>
      <xdr:row>1568</xdr:row>
      <xdr:rowOff>12700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148527BC-B781-474F-A55C-9337CCA9D759}"/>
            </a:ext>
          </a:extLst>
        </xdr:cNvPr>
        <xdr:cNvCxnSpPr/>
      </xdr:nvCxnSpPr>
      <xdr:spPr>
        <a:xfrm>
          <a:off x="10083800" y="361480100"/>
          <a:ext cx="0" cy="162560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482600</xdr:colOff>
      <xdr:row>1616</xdr:row>
      <xdr:rowOff>127000</xdr:rowOff>
    </xdr:from>
    <xdr:to>
      <xdr:col>10</xdr:col>
      <xdr:colOff>965200</xdr:colOff>
      <xdr:row>1621</xdr:row>
      <xdr:rowOff>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FEBB821B-AAE8-9144-8826-13B53DCA6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0477500" y="376059700"/>
          <a:ext cx="5626100" cy="889000"/>
        </a:xfrm>
        <a:prstGeom prst="rect">
          <a:avLst/>
        </a:prstGeom>
      </xdr:spPr>
    </xdr:pic>
    <xdr:clientData/>
  </xdr:twoCellAnchor>
  <xdr:twoCellAnchor>
    <xdr:from>
      <xdr:col>6</xdr:col>
      <xdr:colOff>393700</xdr:colOff>
      <xdr:row>1615</xdr:row>
      <xdr:rowOff>76200</xdr:rowOff>
    </xdr:from>
    <xdr:to>
      <xdr:col>6</xdr:col>
      <xdr:colOff>393700</xdr:colOff>
      <xdr:row>1622</xdr:row>
      <xdr:rowOff>139700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59D8CE96-DCC8-9447-8105-E0711F7F8C95}"/>
            </a:ext>
          </a:extLst>
        </xdr:cNvPr>
        <xdr:cNvCxnSpPr/>
      </xdr:nvCxnSpPr>
      <xdr:spPr>
        <a:xfrm>
          <a:off x="10388600" y="375805700"/>
          <a:ext cx="0" cy="162560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558800</xdr:colOff>
      <xdr:row>1614</xdr:row>
      <xdr:rowOff>190500</xdr:rowOff>
    </xdr:from>
    <xdr:to>
      <xdr:col>11</xdr:col>
      <xdr:colOff>177800</xdr:colOff>
      <xdr:row>1615</xdr:row>
      <xdr:rowOff>0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F18DBAE9-E7EF-3943-8597-4EDDB050AAE5}"/>
            </a:ext>
          </a:extLst>
        </xdr:cNvPr>
        <xdr:cNvCxnSpPr/>
      </xdr:nvCxnSpPr>
      <xdr:spPr>
        <a:xfrm flipV="1">
          <a:off x="1841500" y="375716800"/>
          <a:ext cx="14236700" cy="1270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990600</xdr:colOff>
      <xdr:row>1672</xdr:row>
      <xdr:rowOff>25400</xdr:rowOff>
    </xdr:from>
    <xdr:to>
      <xdr:col>5</xdr:col>
      <xdr:colOff>990600</xdr:colOff>
      <xdr:row>1679</xdr:row>
      <xdr:rowOff>88900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111963F1-7F26-CD43-A2CA-9DE8156572E9}"/>
            </a:ext>
          </a:extLst>
        </xdr:cNvPr>
        <xdr:cNvCxnSpPr/>
      </xdr:nvCxnSpPr>
      <xdr:spPr>
        <a:xfrm>
          <a:off x="9702800" y="392137900"/>
          <a:ext cx="0" cy="162560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1671</xdr:row>
      <xdr:rowOff>57150</xdr:rowOff>
    </xdr:from>
    <xdr:to>
      <xdr:col>11</xdr:col>
      <xdr:colOff>190500</xdr:colOff>
      <xdr:row>1671</xdr:row>
      <xdr:rowOff>69850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5557E10B-AD47-AD40-B391-8989A4E06E28}"/>
            </a:ext>
          </a:extLst>
        </xdr:cNvPr>
        <xdr:cNvCxnSpPr/>
      </xdr:nvCxnSpPr>
      <xdr:spPr>
        <a:xfrm flipV="1">
          <a:off x="1819275" y="381041275"/>
          <a:ext cx="14801850" cy="1270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3368675</xdr:colOff>
      <xdr:row>1521</xdr:row>
      <xdr:rowOff>200025</xdr:rowOff>
    </xdr:from>
    <xdr:to>
      <xdr:col>9</xdr:col>
      <xdr:colOff>88900</xdr:colOff>
      <xdr:row>1526</xdr:row>
      <xdr:rowOff>187325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4A23929B-D935-9140-ADFA-75D5EBEE6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651375" y="352713925"/>
          <a:ext cx="9293225" cy="1003300"/>
        </a:xfrm>
        <a:prstGeom prst="rect">
          <a:avLst/>
        </a:prstGeom>
      </xdr:spPr>
    </xdr:pic>
    <xdr:clientData/>
  </xdr:twoCellAnchor>
  <xdr:twoCellAnchor>
    <xdr:from>
      <xdr:col>2</xdr:col>
      <xdr:colOff>2476500</xdr:colOff>
      <xdr:row>1560</xdr:row>
      <xdr:rowOff>63500</xdr:rowOff>
    </xdr:from>
    <xdr:to>
      <xdr:col>10</xdr:col>
      <xdr:colOff>736600</xdr:colOff>
      <xdr:row>1560</xdr:row>
      <xdr:rowOff>76200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A53AE066-4014-9D44-B651-4193CE1C7901}"/>
            </a:ext>
          </a:extLst>
        </xdr:cNvPr>
        <xdr:cNvCxnSpPr/>
      </xdr:nvCxnSpPr>
      <xdr:spPr>
        <a:xfrm flipV="1">
          <a:off x="3759200" y="361353100"/>
          <a:ext cx="11849100" cy="1270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355600</xdr:colOff>
      <xdr:row>710</xdr:row>
      <xdr:rowOff>215900</xdr:rowOff>
    </xdr:from>
    <xdr:to>
      <xdr:col>9</xdr:col>
      <xdr:colOff>12700</xdr:colOff>
      <xdr:row>716</xdr:row>
      <xdr:rowOff>38100</xdr:rowOff>
    </xdr:to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1A662013-5516-DB44-BEA8-A7250F39A6B9}"/>
            </a:ext>
          </a:extLst>
        </xdr:cNvPr>
        <xdr:cNvSpPr/>
      </xdr:nvSpPr>
      <xdr:spPr>
        <a:xfrm flipV="1">
          <a:off x="1193800" y="165506400"/>
          <a:ext cx="12661900" cy="12827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38100</xdr:colOff>
      <xdr:row>706</xdr:row>
      <xdr:rowOff>12700</xdr:rowOff>
    </xdr:from>
    <xdr:to>
      <xdr:col>9</xdr:col>
      <xdr:colOff>38100</xdr:colOff>
      <xdr:row>707</xdr:row>
      <xdr:rowOff>12700</xdr:rowOff>
    </xdr:to>
    <xdr:sp macro="" textlink="">
      <xdr:nvSpPr>
        <xdr:cNvPr id="213" name="Rectangle 212">
          <a:extLst>
            <a:ext uri="{FF2B5EF4-FFF2-40B4-BE49-F238E27FC236}">
              <a16:creationId xmlns:a16="http://schemas.microsoft.com/office/drawing/2014/main" id="{5B5F600D-C73D-8545-90E5-012A8930A3FE}"/>
            </a:ext>
          </a:extLst>
        </xdr:cNvPr>
        <xdr:cNvSpPr/>
      </xdr:nvSpPr>
      <xdr:spPr>
        <a:xfrm flipV="1">
          <a:off x="7467600" y="164299900"/>
          <a:ext cx="6413500" cy="2413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707</xdr:row>
      <xdr:rowOff>12700</xdr:rowOff>
    </xdr:from>
    <xdr:to>
      <xdr:col>4</xdr:col>
      <xdr:colOff>0</xdr:colOff>
      <xdr:row>708</xdr:row>
      <xdr:rowOff>12700</xdr:rowOff>
    </xdr:to>
    <xdr:sp macro="" textlink="">
      <xdr:nvSpPr>
        <xdr:cNvPr id="214" name="Rectangle 213">
          <a:extLst>
            <a:ext uri="{FF2B5EF4-FFF2-40B4-BE49-F238E27FC236}">
              <a16:creationId xmlns:a16="http://schemas.microsoft.com/office/drawing/2014/main" id="{B77B1973-1AAE-4949-B5A0-32E11E918985}"/>
            </a:ext>
          </a:extLst>
        </xdr:cNvPr>
        <xdr:cNvSpPr/>
      </xdr:nvSpPr>
      <xdr:spPr>
        <a:xfrm flipV="1">
          <a:off x="1282700" y="1645412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292100</xdr:colOff>
      <xdr:row>700</xdr:row>
      <xdr:rowOff>12700</xdr:rowOff>
    </xdr:from>
    <xdr:to>
      <xdr:col>9</xdr:col>
      <xdr:colOff>50800</xdr:colOff>
      <xdr:row>701</xdr:row>
      <xdr:rowOff>12700</xdr:rowOff>
    </xdr:to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8447C99E-4DDA-ED4F-A9A7-54F3BED1B22E}"/>
            </a:ext>
          </a:extLst>
        </xdr:cNvPr>
        <xdr:cNvSpPr/>
      </xdr:nvSpPr>
      <xdr:spPr>
        <a:xfrm flipV="1">
          <a:off x="7721600" y="162852100"/>
          <a:ext cx="6172200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693</xdr:row>
      <xdr:rowOff>228600</xdr:rowOff>
    </xdr:from>
    <xdr:to>
      <xdr:col>8</xdr:col>
      <xdr:colOff>1231900</xdr:colOff>
      <xdr:row>694</xdr:row>
      <xdr:rowOff>228600</xdr:rowOff>
    </xdr:to>
    <xdr:sp macro="" textlink="">
      <xdr:nvSpPr>
        <xdr:cNvPr id="216" name="Rectangle 215">
          <a:extLst>
            <a:ext uri="{FF2B5EF4-FFF2-40B4-BE49-F238E27FC236}">
              <a16:creationId xmlns:a16="http://schemas.microsoft.com/office/drawing/2014/main" id="{478E6308-6125-B648-8B93-DDB9E99E64AC}"/>
            </a:ext>
          </a:extLst>
        </xdr:cNvPr>
        <xdr:cNvSpPr/>
      </xdr:nvSpPr>
      <xdr:spPr>
        <a:xfrm flipV="1">
          <a:off x="1308100" y="161353500"/>
          <a:ext cx="12484100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342900</xdr:colOff>
      <xdr:row>690</xdr:row>
      <xdr:rowOff>0</xdr:rowOff>
    </xdr:from>
    <xdr:to>
      <xdr:col>9</xdr:col>
      <xdr:colOff>12700</xdr:colOff>
      <xdr:row>691</xdr:row>
      <xdr:rowOff>25400</xdr:rowOff>
    </xdr:to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809B0A77-B050-B147-A348-C9004374DB76}"/>
            </a:ext>
          </a:extLst>
        </xdr:cNvPr>
        <xdr:cNvSpPr/>
      </xdr:nvSpPr>
      <xdr:spPr>
        <a:xfrm flipV="1">
          <a:off x="7772400" y="160401000"/>
          <a:ext cx="6083300" cy="2667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692</xdr:row>
      <xdr:rowOff>12700</xdr:rowOff>
    </xdr:from>
    <xdr:to>
      <xdr:col>9</xdr:col>
      <xdr:colOff>0</xdr:colOff>
      <xdr:row>693</xdr:row>
      <xdr:rowOff>25400</xdr:rowOff>
    </xdr:to>
    <xdr:sp macro="" textlink="">
      <xdr:nvSpPr>
        <xdr:cNvPr id="218" name="Rectangle 217">
          <a:extLst>
            <a:ext uri="{FF2B5EF4-FFF2-40B4-BE49-F238E27FC236}">
              <a16:creationId xmlns:a16="http://schemas.microsoft.com/office/drawing/2014/main" id="{D860A5B7-546B-B84C-99F1-2C19FDFAE4EC}"/>
            </a:ext>
          </a:extLst>
        </xdr:cNvPr>
        <xdr:cNvSpPr/>
      </xdr:nvSpPr>
      <xdr:spPr>
        <a:xfrm flipV="1">
          <a:off x="1282700" y="160896300"/>
          <a:ext cx="12560300" cy="2540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304800</xdr:colOff>
      <xdr:row>704</xdr:row>
      <xdr:rowOff>12700</xdr:rowOff>
    </xdr:from>
    <xdr:to>
      <xdr:col>9</xdr:col>
      <xdr:colOff>63500</xdr:colOff>
      <xdr:row>705</xdr:row>
      <xdr:rowOff>12700</xdr:rowOff>
    </xdr:to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86BC16AD-43FB-8842-A758-B87D8BA21823}"/>
            </a:ext>
          </a:extLst>
        </xdr:cNvPr>
        <xdr:cNvSpPr/>
      </xdr:nvSpPr>
      <xdr:spPr>
        <a:xfrm flipV="1">
          <a:off x="7734300" y="163817300"/>
          <a:ext cx="6172200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584200</xdr:colOff>
      <xdr:row>671</xdr:row>
      <xdr:rowOff>76200</xdr:rowOff>
    </xdr:from>
    <xdr:to>
      <xdr:col>8</xdr:col>
      <xdr:colOff>1111250</xdr:colOff>
      <xdr:row>677</xdr:row>
      <xdr:rowOff>38101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E3E4CEBA-4DC3-ED4A-85FF-35836D640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296400" y="156362400"/>
          <a:ext cx="4381500" cy="1181101"/>
        </a:xfrm>
        <a:prstGeom prst="rect">
          <a:avLst/>
        </a:prstGeom>
      </xdr:spPr>
    </xdr:pic>
    <xdr:clientData/>
  </xdr:twoCellAnchor>
  <xdr:twoCellAnchor editAs="oneCell">
    <xdr:from>
      <xdr:col>6</xdr:col>
      <xdr:colOff>241300</xdr:colOff>
      <xdr:row>666</xdr:row>
      <xdr:rowOff>139700</xdr:rowOff>
    </xdr:from>
    <xdr:to>
      <xdr:col>7</xdr:col>
      <xdr:colOff>835025</xdr:colOff>
      <xdr:row>669</xdr:row>
      <xdr:rowOff>177800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D8AA70B5-472B-EC45-B7AD-4D1C40833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0236200" y="155409900"/>
          <a:ext cx="1879600" cy="647700"/>
        </a:xfrm>
        <a:prstGeom prst="rect">
          <a:avLst/>
        </a:prstGeom>
      </xdr:spPr>
    </xdr:pic>
    <xdr:clientData/>
  </xdr:twoCellAnchor>
  <xdr:twoCellAnchor>
    <xdr:from>
      <xdr:col>5</xdr:col>
      <xdr:colOff>355600</xdr:colOff>
      <xdr:row>678</xdr:row>
      <xdr:rowOff>101600</xdr:rowOff>
    </xdr:from>
    <xdr:to>
      <xdr:col>8</xdr:col>
      <xdr:colOff>990600</xdr:colOff>
      <xdr:row>678</xdr:row>
      <xdr:rowOff>101600</xdr:rowOff>
    </xdr:to>
    <xdr:cxnSp macro="">
      <xdr:nvCxnSpPr>
        <xdr:cNvPr id="222" name="Straight Connector 221">
          <a:extLst>
            <a:ext uri="{FF2B5EF4-FFF2-40B4-BE49-F238E27FC236}">
              <a16:creationId xmlns:a16="http://schemas.microsoft.com/office/drawing/2014/main" id="{E186D559-DA8B-CC49-B011-E579D037711F}"/>
            </a:ext>
          </a:extLst>
        </xdr:cNvPr>
        <xdr:cNvCxnSpPr/>
      </xdr:nvCxnSpPr>
      <xdr:spPr>
        <a:xfrm>
          <a:off x="9067800" y="157924500"/>
          <a:ext cx="4483100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686</xdr:row>
      <xdr:rowOff>203200</xdr:rowOff>
    </xdr:from>
    <xdr:to>
      <xdr:col>8</xdr:col>
      <xdr:colOff>1270000</xdr:colOff>
      <xdr:row>686</xdr:row>
      <xdr:rowOff>203200</xdr:rowOff>
    </xdr:to>
    <xdr:cxnSp macro="">
      <xdr:nvCxnSpPr>
        <xdr:cNvPr id="223" name="Straight Connector 222">
          <a:extLst>
            <a:ext uri="{FF2B5EF4-FFF2-40B4-BE49-F238E27FC236}">
              <a16:creationId xmlns:a16="http://schemas.microsoft.com/office/drawing/2014/main" id="{9BBB59A5-B093-1948-8C91-489B1E1EAD67}"/>
            </a:ext>
          </a:extLst>
        </xdr:cNvPr>
        <xdr:cNvCxnSpPr/>
      </xdr:nvCxnSpPr>
      <xdr:spPr>
        <a:xfrm>
          <a:off x="8712200" y="159677100"/>
          <a:ext cx="5118100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663</xdr:row>
      <xdr:rowOff>165100</xdr:rowOff>
    </xdr:from>
    <xdr:to>
      <xdr:col>8</xdr:col>
      <xdr:colOff>1270000</xdr:colOff>
      <xdr:row>663</xdr:row>
      <xdr:rowOff>177800</xdr:rowOff>
    </xdr:to>
    <xdr:cxnSp macro="">
      <xdr:nvCxnSpPr>
        <xdr:cNvPr id="224" name="Straight Connector 223">
          <a:extLst>
            <a:ext uri="{FF2B5EF4-FFF2-40B4-BE49-F238E27FC236}">
              <a16:creationId xmlns:a16="http://schemas.microsoft.com/office/drawing/2014/main" id="{1F69B950-C071-7E46-8716-AE2CBA9CD640}"/>
            </a:ext>
          </a:extLst>
        </xdr:cNvPr>
        <xdr:cNvCxnSpPr/>
      </xdr:nvCxnSpPr>
      <xdr:spPr>
        <a:xfrm>
          <a:off x="1028700" y="154825700"/>
          <a:ext cx="12801600" cy="1270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1231900</xdr:colOff>
      <xdr:row>663</xdr:row>
      <xdr:rowOff>165100</xdr:rowOff>
    </xdr:from>
    <xdr:to>
      <xdr:col>8</xdr:col>
      <xdr:colOff>1244600</xdr:colOff>
      <xdr:row>686</xdr:row>
      <xdr:rowOff>228600</xdr:rowOff>
    </xdr:to>
    <xdr:cxnSp macro="">
      <xdr:nvCxnSpPr>
        <xdr:cNvPr id="225" name="Straight Connector 224">
          <a:extLst>
            <a:ext uri="{FF2B5EF4-FFF2-40B4-BE49-F238E27FC236}">
              <a16:creationId xmlns:a16="http://schemas.microsoft.com/office/drawing/2014/main" id="{9B2CDA32-0200-844D-AB66-7ECF41F5A55D}"/>
            </a:ext>
          </a:extLst>
        </xdr:cNvPr>
        <xdr:cNvCxnSpPr/>
      </xdr:nvCxnSpPr>
      <xdr:spPr>
        <a:xfrm>
          <a:off x="13792200" y="154825700"/>
          <a:ext cx="12700" cy="485140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663</xdr:row>
      <xdr:rowOff>139700</xdr:rowOff>
    </xdr:from>
    <xdr:to>
      <xdr:col>1</xdr:col>
      <xdr:colOff>190500</xdr:colOff>
      <xdr:row>681</xdr:row>
      <xdr:rowOff>38100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68434918-5111-F941-93DB-187DF6422D83}"/>
            </a:ext>
          </a:extLst>
        </xdr:cNvPr>
        <xdr:cNvCxnSpPr/>
      </xdr:nvCxnSpPr>
      <xdr:spPr>
        <a:xfrm>
          <a:off x="1028700" y="154800300"/>
          <a:ext cx="0" cy="367030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1257300</xdr:colOff>
      <xdr:row>664</xdr:row>
      <xdr:rowOff>0</xdr:rowOff>
    </xdr:from>
    <xdr:to>
      <xdr:col>4</xdr:col>
      <xdr:colOff>1270000</xdr:colOff>
      <xdr:row>686</xdr:row>
      <xdr:rowOff>228600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6D236061-1B19-7D40-A7A9-D2E4759B53A8}"/>
            </a:ext>
          </a:extLst>
        </xdr:cNvPr>
        <xdr:cNvCxnSpPr/>
      </xdr:nvCxnSpPr>
      <xdr:spPr>
        <a:xfrm>
          <a:off x="8686800" y="154863800"/>
          <a:ext cx="12700" cy="481330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4470400</xdr:colOff>
      <xdr:row>681</xdr:row>
      <xdr:rowOff>215900</xdr:rowOff>
    </xdr:from>
    <xdr:to>
      <xdr:col>4</xdr:col>
      <xdr:colOff>1016000</xdr:colOff>
      <xdr:row>681</xdr:row>
      <xdr:rowOff>228600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6781925B-5C00-D343-9887-C99EC1C4E139}"/>
            </a:ext>
          </a:extLst>
        </xdr:cNvPr>
        <xdr:cNvCxnSpPr/>
      </xdr:nvCxnSpPr>
      <xdr:spPr>
        <a:xfrm flipV="1">
          <a:off x="5753100" y="158635700"/>
          <a:ext cx="2692400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406400</xdr:colOff>
      <xdr:row>664</xdr:row>
      <xdr:rowOff>50800</xdr:rowOff>
    </xdr:from>
    <xdr:to>
      <xdr:col>4</xdr:col>
      <xdr:colOff>1016000</xdr:colOff>
      <xdr:row>681</xdr:row>
      <xdr:rowOff>158751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D6702E29-A81D-874C-B5A4-2361A1F6E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244600" y="154914600"/>
          <a:ext cx="7200900" cy="3562351"/>
        </a:xfrm>
        <a:prstGeom prst="rect">
          <a:avLst/>
        </a:prstGeom>
      </xdr:spPr>
    </xdr:pic>
    <xdr:clientData/>
  </xdr:twoCellAnchor>
  <xdr:twoCellAnchor>
    <xdr:from>
      <xdr:col>2</xdr:col>
      <xdr:colOff>63500</xdr:colOff>
      <xdr:row>681</xdr:row>
      <xdr:rowOff>12700</xdr:rowOff>
    </xdr:from>
    <xdr:to>
      <xdr:col>2</xdr:col>
      <xdr:colOff>4114800</xdr:colOff>
      <xdr:row>686</xdr:row>
      <xdr:rowOff>25400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879491EC-0899-314C-A0D6-DD1888F5B9AE}"/>
            </a:ext>
          </a:extLst>
        </xdr:cNvPr>
        <xdr:cNvSpPr/>
      </xdr:nvSpPr>
      <xdr:spPr>
        <a:xfrm>
          <a:off x="1346200" y="158445200"/>
          <a:ext cx="4051300" cy="10541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 </a:t>
          </a:r>
          <a:r>
            <a:rPr lang="en-US" sz="1800" b="1" u="sng">
              <a:solidFill>
                <a:schemeClr val="tx1"/>
              </a:solidFill>
            </a:rPr>
            <a:t>Noncircular</a:t>
          </a:r>
          <a:r>
            <a:rPr lang="en-US" sz="1800" b="1">
              <a:solidFill>
                <a:schemeClr val="tx1"/>
              </a:solidFill>
            </a:rPr>
            <a:t> Valuation 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highlighting </a:t>
          </a:r>
          <a:r>
            <a:rPr lang="en-US" sz="1800" b="1" u="sng">
              <a:solidFill>
                <a:schemeClr val="tx1"/>
              </a:solidFill>
            </a:rPr>
            <a:t>Noncircular</a:t>
          </a:r>
          <a:r>
            <a:rPr lang="en-US" sz="1800" b="1">
              <a:solidFill>
                <a:schemeClr val="tx1"/>
              </a:solidFill>
            </a:rPr>
            <a:t> 'LEEDE'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= Circular D/E</a:t>
          </a:r>
          <a:r>
            <a:rPr lang="en-US" sz="1800" b="1" baseline="0">
              <a:solidFill>
                <a:schemeClr val="tx1"/>
              </a:solidFill>
            </a:rPr>
            <a:t> Ratio in 'Ke' Discount Rate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4318000</xdr:colOff>
      <xdr:row>669</xdr:row>
      <xdr:rowOff>101600</xdr:rowOff>
    </xdr:from>
    <xdr:to>
      <xdr:col>3</xdr:col>
      <xdr:colOff>419100</xdr:colOff>
      <xdr:row>669</xdr:row>
      <xdr:rowOff>114300</xdr:rowOff>
    </xdr:to>
    <xdr:cxnSp macro="">
      <xdr:nvCxnSpPr>
        <xdr:cNvPr id="231" name="Straight Arrow Connector 230">
          <a:extLst>
            <a:ext uri="{FF2B5EF4-FFF2-40B4-BE49-F238E27FC236}">
              <a16:creationId xmlns:a16="http://schemas.microsoft.com/office/drawing/2014/main" id="{1118C951-9E72-894C-AA74-B10CBF2B8E95}"/>
            </a:ext>
          </a:extLst>
        </xdr:cNvPr>
        <xdr:cNvCxnSpPr/>
      </xdr:nvCxnSpPr>
      <xdr:spPr>
        <a:xfrm flipH="1" flipV="1">
          <a:off x="5600700" y="155981400"/>
          <a:ext cx="939800" cy="12700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406400</xdr:colOff>
      <xdr:row>671</xdr:row>
      <xdr:rowOff>127000</xdr:rowOff>
    </xdr:from>
    <xdr:to>
      <xdr:col>5</xdr:col>
      <xdr:colOff>901700</xdr:colOff>
      <xdr:row>680</xdr:row>
      <xdr:rowOff>177800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A325DE8D-631F-7A45-B5E8-A04DAF7A90E2}"/>
            </a:ext>
          </a:extLst>
        </xdr:cNvPr>
        <xdr:cNvCxnSpPr/>
      </xdr:nvCxnSpPr>
      <xdr:spPr>
        <a:xfrm>
          <a:off x="6527800" y="156413200"/>
          <a:ext cx="3086100" cy="199390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4711700</xdr:colOff>
      <xdr:row>673</xdr:row>
      <xdr:rowOff>152400</xdr:rowOff>
    </xdr:from>
    <xdr:to>
      <xdr:col>3</xdr:col>
      <xdr:colOff>393700</xdr:colOff>
      <xdr:row>673</xdr:row>
      <xdr:rowOff>165100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E08CDDEC-A7C5-5945-8AC5-378EF50E5614}"/>
            </a:ext>
          </a:extLst>
        </xdr:cNvPr>
        <xdr:cNvCxnSpPr/>
      </xdr:nvCxnSpPr>
      <xdr:spPr>
        <a:xfrm flipH="1" flipV="1">
          <a:off x="5994400" y="156845000"/>
          <a:ext cx="520700" cy="12700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393700</xdr:colOff>
      <xdr:row>669</xdr:row>
      <xdr:rowOff>127000</xdr:rowOff>
    </xdr:from>
    <xdr:to>
      <xdr:col>3</xdr:col>
      <xdr:colOff>406400</xdr:colOff>
      <xdr:row>673</xdr:row>
      <xdr:rowOff>177800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BFEC2E07-D119-234E-B7EE-4CE6C32FC1C2}"/>
            </a:ext>
          </a:extLst>
        </xdr:cNvPr>
        <xdr:cNvCxnSpPr/>
      </xdr:nvCxnSpPr>
      <xdr:spPr>
        <a:xfrm>
          <a:off x="6515100" y="156006800"/>
          <a:ext cx="12700" cy="86360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1739</xdr:row>
      <xdr:rowOff>152400</xdr:rowOff>
    </xdr:from>
    <xdr:to>
      <xdr:col>3</xdr:col>
      <xdr:colOff>330200</xdr:colOff>
      <xdr:row>1744</xdr:row>
      <xdr:rowOff>144946</xdr:rowOff>
    </xdr:to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B1BAA8F9-BD83-D24A-B91A-198CC542B0C8}"/>
            </a:ext>
          </a:extLst>
        </xdr:cNvPr>
        <xdr:cNvSpPr/>
      </xdr:nvSpPr>
      <xdr:spPr>
        <a:xfrm>
          <a:off x="1285875" y="410768800"/>
          <a:ext cx="5165725" cy="1072046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Equity Value = </a:t>
          </a:r>
          <a:r>
            <a:rPr lang="en-US" sz="1800" b="1" i="1">
              <a:solidFill>
                <a:schemeClr val="tx1"/>
              </a:solidFill>
            </a:rPr>
            <a:t>f</a:t>
          </a:r>
          <a:r>
            <a:rPr lang="en-US" sz="1800" b="1">
              <a:solidFill>
                <a:schemeClr val="tx1"/>
              </a:solidFill>
            </a:rPr>
            <a:t>(Economic Profit)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 Economic Profit = EP (Circular  Calculation)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Method #2</a:t>
          </a:r>
        </a:p>
      </xdr:txBody>
    </xdr:sp>
    <xdr:clientData/>
  </xdr:twoCellAnchor>
  <xdr:twoCellAnchor>
    <xdr:from>
      <xdr:col>2</xdr:col>
      <xdr:colOff>16710</xdr:colOff>
      <xdr:row>1766</xdr:row>
      <xdr:rowOff>20709</xdr:rowOff>
    </xdr:from>
    <xdr:to>
      <xdr:col>9</xdr:col>
      <xdr:colOff>269185</xdr:colOff>
      <xdr:row>1769</xdr:row>
      <xdr:rowOff>46109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03ECFAFF-1DE6-D54B-9EB2-7C21E3D0153D}"/>
            </a:ext>
          </a:extLst>
        </xdr:cNvPr>
        <xdr:cNvSpPr/>
      </xdr:nvSpPr>
      <xdr:spPr>
        <a:xfrm flipV="1">
          <a:off x="1299410" y="417101409"/>
          <a:ext cx="12812775" cy="7493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1753</xdr:row>
      <xdr:rowOff>12700</xdr:rowOff>
    </xdr:from>
    <xdr:to>
      <xdr:col>8</xdr:col>
      <xdr:colOff>1244600</xdr:colOff>
      <xdr:row>1754</xdr:row>
      <xdr:rowOff>12700</xdr:rowOff>
    </xdr:to>
    <xdr:sp macro="" textlink="">
      <xdr:nvSpPr>
        <xdr:cNvPr id="237" name="Rectangle 236">
          <a:extLst>
            <a:ext uri="{FF2B5EF4-FFF2-40B4-BE49-F238E27FC236}">
              <a16:creationId xmlns:a16="http://schemas.microsoft.com/office/drawing/2014/main" id="{E4D71A2A-98C7-9943-9CA1-B4F0F8E89A1B}"/>
            </a:ext>
          </a:extLst>
        </xdr:cNvPr>
        <xdr:cNvSpPr/>
      </xdr:nvSpPr>
      <xdr:spPr>
        <a:xfrm flipV="1">
          <a:off x="1282700" y="413880300"/>
          <a:ext cx="12522200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426830</xdr:colOff>
      <xdr:row>1756</xdr:row>
      <xdr:rowOff>17393</xdr:rowOff>
    </xdr:from>
    <xdr:to>
      <xdr:col>8</xdr:col>
      <xdr:colOff>1215887</xdr:colOff>
      <xdr:row>1756</xdr:row>
      <xdr:rowOff>261178</xdr:rowOff>
    </xdr:to>
    <xdr:sp macro="" textlink="">
      <xdr:nvSpPr>
        <xdr:cNvPr id="238" name="Rectangle 237">
          <a:extLst>
            <a:ext uri="{FF2B5EF4-FFF2-40B4-BE49-F238E27FC236}">
              <a16:creationId xmlns:a16="http://schemas.microsoft.com/office/drawing/2014/main" id="{0C764D21-C34F-DE48-89C3-F507A4BB8C08}"/>
            </a:ext>
          </a:extLst>
        </xdr:cNvPr>
        <xdr:cNvSpPr/>
      </xdr:nvSpPr>
      <xdr:spPr>
        <a:xfrm flipV="1">
          <a:off x="1265030" y="414621593"/>
          <a:ext cx="12511157" cy="23108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381000</xdr:colOff>
      <xdr:row>1755</xdr:row>
      <xdr:rowOff>139700</xdr:rowOff>
    </xdr:from>
    <xdr:to>
      <xdr:col>9</xdr:col>
      <xdr:colOff>520700</xdr:colOff>
      <xdr:row>1764</xdr:row>
      <xdr:rowOff>127000</xdr:rowOff>
    </xdr:to>
    <xdr:sp macro="" textlink="">
      <xdr:nvSpPr>
        <xdr:cNvPr id="239" name="Right Bracket 238">
          <a:extLst>
            <a:ext uri="{FF2B5EF4-FFF2-40B4-BE49-F238E27FC236}">
              <a16:creationId xmlns:a16="http://schemas.microsoft.com/office/drawing/2014/main" id="{89CA535C-BAB1-254E-95C1-342F7D901350}"/>
            </a:ext>
          </a:extLst>
        </xdr:cNvPr>
        <xdr:cNvSpPr/>
      </xdr:nvSpPr>
      <xdr:spPr>
        <a:xfrm>
          <a:off x="14224000" y="414489900"/>
          <a:ext cx="139700" cy="2209800"/>
        </a:xfrm>
        <a:prstGeom prst="rightBracket">
          <a:avLst>
            <a:gd name="adj" fmla="val 38636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12700</xdr:colOff>
      <xdr:row>1764</xdr:row>
      <xdr:rowOff>127000</xdr:rowOff>
    </xdr:from>
    <xdr:to>
      <xdr:col>9</xdr:col>
      <xdr:colOff>381002</xdr:colOff>
      <xdr:row>1764</xdr:row>
      <xdr:rowOff>139700</xdr:rowOff>
    </xdr:to>
    <xdr:cxnSp macro="">
      <xdr:nvCxnSpPr>
        <xdr:cNvPr id="240" name="Straight Arrow Connector 239">
          <a:extLst>
            <a:ext uri="{FF2B5EF4-FFF2-40B4-BE49-F238E27FC236}">
              <a16:creationId xmlns:a16="http://schemas.microsoft.com/office/drawing/2014/main" id="{AB20A136-C3DE-E44D-B6B3-87CBEE188C17}"/>
            </a:ext>
          </a:extLst>
        </xdr:cNvPr>
        <xdr:cNvCxnSpPr/>
      </xdr:nvCxnSpPr>
      <xdr:spPr>
        <a:xfrm flipH="1">
          <a:off x="13855700" y="416699700"/>
          <a:ext cx="368302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1755</xdr:row>
      <xdr:rowOff>139700</xdr:rowOff>
    </xdr:from>
    <xdr:to>
      <xdr:col>9</xdr:col>
      <xdr:colOff>381000</xdr:colOff>
      <xdr:row>1755</xdr:row>
      <xdr:rowOff>139700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8A9500AD-A804-7347-889B-BCE58BAC9291}"/>
            </a:ext>
          </a:extLst>
        </xdr:cNvPr>
        <xdr:cNvCxnSpPr/>
      </xdr:nvCxnSpPr>
      <xdr:spPr>
        <a:xfrm>
          <a:off x="13843000" y="414489900"/>
          <a:ext cx="381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2032000</xdr:colOff>
      <xdr:row>1732</xdr:row>
      <xdr:rowOff>0</xdr:rowOff>
    </xdr:from>
    <xdr:ext cx="1066800" cy="317500"/>
    <xdr:pic>
      <xdr:nvPicPr>
        <xdr:cNvPr id="242" name="Picture 241">
          <a:extLst>
            <a:ext uri="{FF2B5EF4-FFF2-40B4-BE49-F238E27FC236}">
              <a16:creationId xmlns:a16="http://schemas.microsoft.com/office/drawing/2014/main" id="{CC431900-FD1E-DE47-9754-C9E25C2BA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317875" y="394874750"/>
          <a:ext cx="1066800" cy="317500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88900" dir="2700000" algn="tl" rotWithShape="0">
            <a:prstClr val="black">
              <a:alpha val="40000"/>
            </a:prstClr>
          </a:outerShdw>
        </a:effectLst>
      </xdr:spPr>
    </xdr:pic>
    <xdr:clientData/>
  </xdr:oneCellAnchor>
  <xdr:twoCellAnchor>
    <xdr:from>
      <xdr:col>1</xdr:col>
      <xdr:colOff>378177</xdr:colOff>
      <xdr:row>1724</xdr:row>
      <xdr:rowOff>96309</xdr:rowOff>
    </xdr:from>
    <xdr:to>
      <xdr:col>10</xdr:col>
      <xdr:colOff>395111</xdr:colOff>
      <xdr:row>1724</xdr:row>
      <xdr:rowOff>100542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F33C0FE7-F2DD-6F46-A180-1A59105AD561}"/>
            </a:ext>
          </a:extLst>
        </xdr:cNvPr>
        <xdr:cNvCxnSpPr/>
      </xdr:nvCxnSpPr>
      <xdr:spPr>
        <a:xfrm>
          <a:off x="1219552" y="392700934"/>
          <a:ext cx="14320309" cy="4233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310598</xdr:colOff>
      <xdr:row>1745</xdr:row>
      <xdr:rowOff>63500</xdr:rowOff>
    </xdr:from>
    <xdr:to>
      <xdr:col>10</xdr:col>
      <xdr:colOff>533400</xdr:colOff>
      <xdr:row>1745</xdr:row>
      <xdr:rowOff>82826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5C3B4F54-713D-EE4C-9E77-271C6998044C}"/>
            </a:ext>
          </a:extLst>
        </xdr:cNvPr>
        <xdr:cNvCxnSpPr/>
      </xdr:nvCxnSpPr>
      <xdr:spPr>
        <a:xfrm flipV="1">
          <a:off x="7740098" y="412000700"/>
          <a:ext cx="7665002" cy="19326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4656667</xdr:colOff>
      <xdr:row>1733</xdr:row>
      <xdr:rowOff>49950</xdr:rowOff>
    </xdr:from>
    <xdr:to>
      <xdr:col>3</xdr:col>
      <xdr:colOff>124500</xdr:colOff>
      <xdr:row>1734</xdr:row>
      <xdr:rowOff>156986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016C1F8D-1E27-5F4A-B502-E81AA7DF03B3}"/>
            </a:ext>
          </a:extLst>
        </xdr:cNvPr>
        <xdr:cNvCxnSpPr/>
      </xdr:nvCxnSpPr>
      <xdr:spPr>
        <a:xfrm flipV="1">
          <a:off x="5942542" y="394511950"/>
          <a:ext cx="309708" cy="313411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1147010</xdr:colOff>
      <xdr:row>1726</xdr:row>
      <xdr:rowOff>44098</xdr:rowOff>
    </xdr:from>
    <xdr:to>
      <xdr:col>3</xdr:col>
      <xdr:colOff>691445</xdr:colOff>
      <xdr:row>1726</xdr:row>
      <xdr:rowOff>57986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B29812C6-F150-3146-A08F-FC1A94F34471}"/>
            </a:ext>
          </a:extLst>
        </xdr:cNvPr>
        <xdr:cNvCxnSpPr/>
      </xdr:nvCxnSpPr>
      <xdr:spPr>
        <a:xfrm flipV="1">
          <a:off x="2432885" y="393061473"/>
          <a:ext cx="4386310" cy="13888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854910</xdr:colOff>
      <xdr:row>1726</xdr:row>
      <xdr:rowOff>51923</xdr:rowOff>
    </xdr:from>
    <xdr:to>
      <xdr:col>2</xdr:col>
      <xdr:colOff>1157326</xdr:colOff>
      <xdr:row>1729</xdr:row>
      <xdr:rowOff>151564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71148D5A-7115-3146-95BB-26188B1DA8AD}"/>
            </a:ext>
          </a:extLst>
        </xdr:cNvPr>
        <xdr:cNvCxnSpPr/>
      </xdr:nvCxnSpPr>
      <xdr:spPr>
        <a:xfrm flipH="1">
          <a:off x="2140785" y="393069298"/>
          <a:ext cx="302416" cy="718766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691445</xdr:colOff>
      <xdr:row>1726</xdr:row>
      <xdr:rowOff>56445</xdr:rowOff>
    </xdr:from>
    <xdr:to>
      <xdr:col>3</xdr:col>
      <xdr:colOff>1210234</xdr:colOff>
      <xdr:row>1729</xdr:row>
      <xdr:rowOff>67495</xdr:rowOff>
    </xdr:to>
    <xdr:cxnSp macro="">
      <xdr:nvCxnSpPr>
        <xdr:cNvPr id="248" name="Straight Arrow Connector 247">
          <a:extLst>
            <a:ext uri="{FF2B5EF4-FFF2-40B4-BE49-F238E27FC236}">
              <a16:creationId xmlns:a16="http://schemas.microsoft.com/office/drawing/2014/main" id="{F3AC7030-D3FF-F14B-82B5-6BB8BEC603D1}"/>
            </a:ext>
          </a:extLst>
        </xdr:cNvPr>
        <xdr:cNvCxnSpPr/>
      </xdr:nvCxnSpPr>
      <xdr:spPr>
        <a:xfrm>
          <a:off x="6819195" y="393692945"/>
          <a:ext cx="518789" cy="630175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1257300</xdr:colOff>
      <xdr:row>1755</xdr:row>
      <xdr:rowOff>139700</xdr:rowOff>
    </xdr:from>
    <xdr:to>
      <xdr:col>9</xdr:col>
      <xdr:colOff>342902</xdr:colOff>
      <xdr:row>1755</xdr:row>
      <xdr:rowOff>152400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0E93C2FF-0223-E34F-A495-7EFEB9C7FA37}"/>
            </a:ext>
          </a:extLst>
        </xdr:cNvPr>
        <xdr:cNvCxnSpPr/>
      </xdr:nvCxnSpPr>
      <xdr:spPr>
        <a:xfrm flipH="1">
          <a:off x="13817600" y="414489900"/>
          <a:ext cx="368302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254000</xdr:colOff>
      <xdr:row>1734</xdr:row>
      <xdr:rowOff>149225</xdr:rowOff>
    </xdr:from>
    <xdr:to>
      <xdr:col>10</xdr:col>
      <xdr:colOff>508000</xdr:colOff>
      <xdr:row>1734</xdr:row>
      <xdr:rowOff>149225</xdr:rowOff>
    </xdr:to>
    <xdr:cxnSp macro="">
      <xdr:nvCxnSpPr>
        <xdr:cNvPr id="250" name="Straight Connector 249">
          <a:extLst>
            <a:ext uri="{FF2B5EF4-FFF2-40B4-BE49-F238E27FC236}">
              <a16:creationId xmlns:a16="http://schemas.microsoft.com/office/drawing/2014/main" id="{613BE769-D9D1-E744-965D-5193F0679247}"/>
            </a:ext>
          </a:extLst>
        </xdr:cNvPr>
        <xdr:cNvCxnSpPr/>
      </xdr:nvCxnSpPr>
      <xdr:spPr>
        <a:xfrm>
          <a:off x="7683500" y="395436725"/>
          <a:ext cx="7969250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207064</xdr:colOff>
      <xdr:row>1735</xdr:row>
      <xdr:rowOff>43483</xdr:rowOff>
    </xdr:from>
    <xdr:to>
      <xdr:col>10</xdr:col>
      <xdr:colOff>182507</xdr:colOff>
      <xdr:row>1744</xdr:row>
      <xdr:rowOff>189671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FC780EDF-3D39-2D40-837F-47C0C9710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636564" y="395537358"/>
          <a:ext cx="7690693" cy="2130563"/>
        </a:xfrm>
        <a:prstGeom prst="rect">
          <a:avLst/>
        </a:prstGeom>
      </xdr:spPr>
    </xdr:pic>
    <xdr:clientData/>
  </xdr:twoCellAnchor>
  <xdr:twoCellAnchor>
    <xdr:from>
      <xdr:col>2</xdr:col>
      <xdr:colOff>1097446</xdr:colOff>
      <xdr:row>1734</xdr:row>
      <xdr:rowOff>140115</xdr:rowOff>
    </xdr:from>
    <xdr:to>
      <xdr:col>2</xdr:col>
      <xdr:colOff>4688233</xdr:colOff>
      <xdr:row>1734</xdr:row>
      <xdr:rowOff>160820</xdr:rowOff>
    </xdr:to>
    <xdr:cxnSp macro="">
      <xdr:nvCxnSpPr>
        <xdr:cNvPr id="252" name="Straight Connector 251">
          <a:extLst>
            <a:ext uri="{FF2B5EF4-FFF2-40B4-BE49-F238E27FC236}">
              <a16:creationId xmlns:a16="http://schemas.microsoft.com/office/drawing/2014/main" id="{A4F8BF0C-8063-8047-8835-70C4EAAF35C7}"/>
            </a:ext>
          </a:extLst>
        </xdr:cNvPr>
        <xdr:cNvCxnSpPr/>
      </xdr:nvCxnSpPr>
      <xdr:spPr>
        <a:xfrm flipV="1">
          <a:off x="2383321" y="394808490"/>
          <a:ext cx="3590787" cy="20705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828261</xdr:colOff>
      <xdr:row>1731</xdr:row>
      <xdr:rowOff>201395</xdr:rowOff>
    </xdr:from>
    <xdr:to>
      <xdr:col>2</xdr:col>
      <xdr:colOff>1097446</xdr:colOff>
      <xdr:row>1734</xdr:row>
      <xdr:rowOff>192570</xdr:rowOff>
    </xdr:to>
    <xdr:cxnSp macro="">
      <xdr:nvCxnSpPr>
        <xdr:cNvPr id="253" name="Straight Arrow Connector 252">
          <a:extLst>
            <a:ext uri="{FF2B5EF4-FFF2-40B4-BE49-F238E27FC236}">
              <a16:creationId xmlns:a16="http://schemas.microsoft.com/office/drawing/2014/main" id="{EDE7B733-36E3-F940-8551-CA6B986EB9AD}"/>
            </a:ext>
          </a:extLst>
        </xdr:cNvPr>
        <xdr:cNvCxnSpPr/>
      </xdr:nvCxnSpPr>
      <xdr:spPr>
        <a:xfrm flipH="1" flipV="1">
          <a:off x="2114136" y="394869770"/>
          <a:ext cx="269185" cy="610300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1283804</xdr:colOff>
      <xdr:row>1770</xdr:row>
      <xdr:rowOff>176831</xdr:rowOff>
    </xdr:from>
    <xdr:to>
      <xdr:col>8</xdr:col>
      <xdr:colOff>502292</xdr:colOff>
      <xdr:row>1783</xdr:row>
      <xdr:rowOff>202230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94F518E1-EC76-C04B-9881-AF177E2D9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405204" y="418222731"/>
          <a:ext cx="5666913" cy="2666999"/>
        </a:xfrm>
        <a:prstGeom prst="rect">
          <a:avLst/>
        </a:prstGeom>
      </xdr:spPr>
    </xdr:pic>
    <xdr:clientData/>
  </xdr:twoCellAnchor>
  <xdr:twoCellAnchor>
    <xdr:from>
      <xdr:col>1</xdr:col>
      <xdr:colOff>447675</xdr:colOff>
      <xdr:row>1934</xdr:row>
      <xdr:rowOff>202532</xdr:rowOff>
    </xdr:from>
    <xdr:to>
      <xdr:col>3</xdr:col>
      <xdr:colOff>685132</xdr:colOff>
      <xdr:row>1939</xdr:row>
      <xdr:rowOff>195077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18400E20-0010-F148-BAED-4D617F42E0BD}"/>
            </a:ext>
          </a:extLst>
        </xdr:cNvPr>
        <xdr:cNvSpPr/>
      </xdr:nvSpPr>
      <xdr:spPr>
        <a:xfrm>
          <a:off x="1285875" y="457542232"/>
          <a:ext cx="5520657" cy="1199045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   Asset Value = </a:t>
          </a:r>
          <a:r>
            <a:rPr lang="en-US" sz="1800" b="1" i="1">
              <a:solidFill>
                <a:schemeClr val="tx1"/>
              </a:solidFill>
            </a:rPr>
            <a:t>f</a:t>
          </a:r>
          <a:r>
            <a:rPr lang="en-US" sz="1800" b="1">
              <a:solidFill>
                <a:schemeClr val="tx1"/>
              </a:solidFill>
            </a:rPr>
            <a:t>(EVA)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   (Circular  Calculation)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EVA Method #3</a:t>
          </a:r>
        </a:p>
      </xdr:txBody>
    </xdr:sp>
    <xdr:clientData/>
  </xdr:twoCellAnchor>
  <xdr:twoCellAnchor>
    <xdr:from>
      <xdr:col>1</xdr:col>
      <xdr:colOff>423332</xdr:colOff>
      <xdr:row>1963</xdr:row>
      <xdr:rowOff>218265</xdr:rowOff>
    </xdr:from>
    <xdr:to>
      <xdr:col>9</xdr:col>
      <xdr:colOff>224252</xdr:colOff>
      <xdr:row>1968</xdr:row>
      <xdr:rowOff>7798</xdr:rowOff>
    </xdr:to>
    <xdr:sp macro="" textlink="">
      <xdr:nvSpPr>
        <xdr:cNvPr id="256" name="Rectangle 255">
          <a:extLst>
            <a:ext uri="{FF2B5EF4-FFF2-40B4-BE49-F238E27FC236}">
              <a16:creationId xmlns:a16="http://schemas.microsoft.com/office/drawing/2014/main" id="{0EE89793-896E-6D4C-9400-F4C6C1D388A1}"/>
            </a:ext>
          </a:extLst>
        </xdr:cNvPr>
        <xdr:cNvSpPr/>
      </xdr:nvSpPr>
      <xdr:spPr>
        <a:xfrm flipV="1">
          <a:off x="1261532" y="464555665"/>
          <a:ext cx="12805720" cy="996033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442643</xdr:colOff>
      <xdr:row>1949</xdr:row>
      <xdr:rowOff>224367</xdr:rowOff>
    </xdr:from>
    <xdr:to>
      <xdr:col>8</xdr:col>
      <xdr:colOff>1235688</xdr:colOff>
      <xdr:row>1950</xdr:row>
      <xdr:rowOff>224367</xdr:rowOff>
    </xdr:to>
    <xdr:sp macro="" textlink="">
      <xdr:nvSpPr>
        <xdr:cNvPr id="257" name="Rectangle 256">
          <a:extLst>
            <a:ext uri="{FF2B5EF4-FFF2-40B4-BE49-F238E27FC236}">
              <a16:creationId xmlns:a16="http://schemas.microsoft.com/office/drawing/2014/main" id="{D7EE09ED-16F4-C048-8B7F-51766538270B}"/>
            </a:ext>
          </a:extLst>
        </xdr:cNvPr>
        <xdr:cNvSpPr/>
      </xdr:nvSpPr>
      <xdr:spPr>
        <a:xfrm flipV="1">
          <a:off x="1280843" y="461183567"/>
          <a:ext cx="12515145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25776</xdr:colOff>
      <xdr:row>1955</xdr:row>
      <xdr:rowOff>17392</xdr:rowOff>
    </xdr:from>
    <xdr:to>
      <xdr:col>8</xdr:col>
      <xdr:colOff>1266018</xdr:colOff>
      <xdr:row>1955</xdr:row>
      <xdr:rowOff>261177</xdr:rowOff>
    </xdr:to>
    <xdr:sp macro="" textlink="">
      <xdr:nvSpPr>
        <xdr:cNvPr id="258" name="Rectangle 257">
          <a:extLst>
            <a:ext uri="{FF2B5EF4-FFF2-40B4-BE49-F238E27FC236}">
              <a16:creationId xmlns:a16="http://schemas.microsoft.com/office/drawing/2014/main" id="{314485CC-8192-DB4B-A518-8F093A61AE74}"/>
            </a:ext>
          </a:extLst>
        </xdr:cNvPr>
        <xdr:cNvSpPr/>
      </xdr:nvSpPr>
      <xdr:spPr>
        <a:xfrm flipV="1">
          <a:off x="1308476" y="462424392"/>
          <a:ext cx="12517842" cy="21838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381000</xdr:colOff>
      <xdr:row>1954</xdr:row>
      <xdr:rowOff>139700</xdr:rowOff>
    </xdr:from>
    <xdr:to>
      <xdr:col>9</xdr:col>
      <xdr:colOff>520700</xdr:colOff>
      <xdr:row>1963</xdr:row>
      <xdr:rowOff>127000</xdr:rowOff>
    </xdr:to>
    <xdr:sp macro="" textlink="">
      <xdr:nvSpPr>
        <xdr:cNvPr id="259" name="Right Bracket 258">
          <a:extLst>
            <a:ext uri="{FF2B5EF4-FFF2-40B4-BE49-F238E27FC236}">
              <a16:creationId xmlns:a16="http://schemas.microsoft.com/office/drawing/2014/main" id="{DC531A83-D2AB-DB4A-AB5E-22B654420AA2}"/>
            </a:ext>
          </a:extLst>
        </xdr:cNvPr>
        <xdr:cNvSpPr/>
      </xdr:nvSpPr>
      <xdr:spPr>
        <a:xfrm>
          <a:off x="14224000" y="462305400"/>
          <a:ext cx="139700" cy="2159000"/>
        </a:xfrm>
        <a:prstGeom prst="rightBracket">
          <a:avLst>
            <a:gd name="adj" fmla="val 38636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12700</xdr:colOff>
      <xdr:row>1963</xdr:row>
      <xdr:rowOff>127000</xdr:rowOff>
    </xdr:from>
    <xdr:to>
      <xdr:col>9</xdr:col>
      <xdr:colOff>381002</xdr:colOff>
      <xdr:row>1963</xdr:row>
      <xdr:rowOff>139700</xdr:rowOff>
    </xdr:to>
    <xdr:cxnSp macro="">
      <xdr:nvCxnSpPr>
        <xdr:cNvPr id="260" name="Straight Arrow Connector 259">
          <a:extLst>
            <a:ext uri="{FF2B5EF4-FFF2-40B4-BE49-F238E27FC236}">
              <a16:creationId xmlns:a16="http://schemas.microsoft.com/office/drawing/2014/main" id="{87A1E184-84A1-474F-B86A-04422EA3AE48}"/>
            </a:ext>
          </a:extLst>
        </xdr:cNvPr>
        <xdr:cNvCxnSpPr/>
      </xdr:nvCxnSpPr>
      <xdr:spPr>
        <a:xfrm flipH="1">
          <a:off x="13855700" y="464464400"/>
          <a:ext cx="368302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1954</xdr:row>
      <xdr:rowOff>139700</xdr:rowOff>
    </xdr:from>
    <xdr:to>
      <xdr:col>9</xdr:col>
      <xdr:colOff>381000</xdr:colOff>
      <xdr:row>1954</xdr:row>
      <xdr:rowOff>139700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F57B4664-3EDB-6343-B42D-C8B7830415A0}"/>
            </a:ext>
          </a:extLst>
        </xdr:cNvPr>
        <xdr:cNvCxnSpPr/>
      </xdr:nvCxnSpPr>
      <xdr:spPr>
        <a:xfrm>
          <a:off x="13843000" y="462305400"/>
          <a:ext cx="381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1614237</xdr:colOff>
      <xdr:row>1927</xdr:row>
      <xdr:rowOff>10026</xdr:rowOff>
    </xdr:from>
    <xdr:ext cx="1066800" cy="317500"/>
    <xdr:pic>
      <xdr:nvPicPr>
        <xdr:cNvPr id="262" name="Picture 261">
          <a:extLst>
            <a:ext uri="{FF2B5EF4-FFF2-40B4-BE49-F238E27FC236}">
              <a16:creationId xmlns:a16="http://schemas.microsoft.com/office/drawing/2014/main" id="{F837CCD9-06A5-1D4A-A83E-D5AC7FA47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896937" y="455749526"/>
          <a:ext cx="1066800" cy="317500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88900" dir="2700000" algn="tl" rotWithShape="0">
            <a:prstClr val="black">
              <a:alpha val="40000"/>
            </a:prstClr>
          </a:outerShdw>
        </a:effectLst>
      </xdr:spPr>
    </xdr:pic>
    <xdr:clientData/>
  </xdr:oneCellAnchor>
  <xdr:twoCellAnchor>
    <xdr:from>
      <xdr:col>2</xdr:col>
      <xdr:colOff>70518</xdr:colOff>
      <xdr:row>1917</xdr:row>
      <xdr:rowOff>54310</xdr:rowOff>
    </xdr:from>
    <xdr:to>
      <xdr:col>10</xdr:col>
      <xdr:colOff>335882</xdr:colOff>
      <xdr:row>1917</xdr:row>
      <xdr:rowOff>109121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3E311645-113A-1941-9C84-B0F3454FFCBB}"/>
            </a:ext>
          </a:extLst>
        </xdr:cNvPr>
        <xdr:cNvCxnSpPr/>
      </xdr:nvCxnSpPr>
      <xdr:spPr>
        <a:xfrm flipV="1">
          <a:off x="1356393" y="436759685"/>
          <a:ext cx="14124239" cy="5481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310598</xdr:colOff>
      <xdr:row>1941</xdr:row>
      <xdr:rowOff>63500</xdr:rowOff>
    </xdr:from>
    <xdr:to>
      <xdr:col>10</xdr:col>
      <xdr:colOff>533400</xdr:colOff>
      <xdr:row>1941</xdr:row>
      <xdr:rowOff>82826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D69CF5B3-2D53-C14C-B7B0-6E77330E2CB6}"/>
            </a:ext>
          </a:extLst>
        </xdr:cNvPr>
        <xdr:cNvCxnSpPr/>
      </xdr:nvCxnSpPr>
      <xdr:spPr>
        <a:xfrm flipV="1">
          <a:off x="7740098" y="459092300"/>
          <a:ext cx="7665002" cy="19326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9095</xdr:colOff>
      <xdr:row>1927</xdr:row>
      <xdr:rowOff>177968</xdr:rowOff>
    </xdr:from>
    <xdr:to>
      <xdr:col>7</xdr:col>
      <xdr:colOff>417763</xdr:colOff>
      <xdr:row>1929</xdr:row>
      <xdr:rowOff>150166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85EFDC63-A28F-2141-9314-3D3A206D0422}"/>
            </a:ext>
          </a:extLst>
        </xdr:cNvPr>
        <xdr:cNvCxnSpPr/>
      </xdr:nvCxnSpPr>
      <xdr:spPr>
        <a:xfrm flipV="1">
          <a:off x="11296220" y="438947093"/>
          <a:ext cx="408668" cy="448448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1236578</xdr:colOff>
      <xdr:row>1918</xdr:row>
      <xdr:rowOff>81047</xdr:rowOff>
    </xdr:from>
    <xdr:to>
      <xdr:col>6</xdr:col>
      <xdr:colOff>1102895</xdr:colOff>
      <xdr:row>1918</xdr:row>
      <xdr:rowOff>114467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74E0FB33-C785-1148-A8D7-C63CF1A42887}"/>
            </a:ext>
          </a:extLst>
        </xdr:cNvPr>
        <xdr:cNvCxnSpPr/>
      </xdr:nvCxnSpPr>
      <xdr:spPr>
        <a:xfrm flipV="1">
          <a:off x="2522453" y="436992797"/>
          <a:ext cx="8581692" cy="3342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935789</xdr:colOff>
      <xdr:row>1918</xdr:row>
      <xdr:rowOff>117094</xdr:rowOff>
    </xdr:from>
    <xdr:to>
      <xdr:col>2</xdr:col>
      <xdr:colOff>1274299</xdr:colOff>
      <xdr:row>1922</xdr:row>
      <xdr:rowOff>147888</xdr:rowOff>
    </xdr:to>
    <xdr:cxnSp macro="">
      <xdr:nvCxnSpPr>
        <xdr:cNvPr id="267" name="Straight Arrow Connector 266">
          <a:extLst>
            <a:ext uri="{FF2B5EF4-FFF2-40B4-BE49-F238E27FC236}">
              <a16:creationId xmlns:a16="http://schemas.microsoft.com/office/drawing/2014/main" id="{F4AF9470-446C-0343-A379-C695013BB38A}"/>
            </a:ext>
          </a:extLst>
        </xdr:cNvPr>
        <xdr:cNvCxnSpPr/>
      </xdr:nvCxnSpPr>
      <xdr:spPr>
        <a:xfrm flipH="1">
          <a:off x="2221664" y="437028844"/>
          <a:ext cx="338510" cy="856294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3594491</xdr:colOff>
      <xdr:row>1918</xdr:row>
      <xdr:rowOff>110441</xdr:rowOff>
    </xdr:from>
    <xdr:to>
      <xdr:col>2</xdr:col>
      <xdr:colOff>4000891</xdr:colOff>
      <xdr:row>1921</xdr:row>
      <xdr:rowOff>115120</xdr:rowOff>
    </xdr:to>
    <xdr:cxnSp macro="">
      <xdr:nvCxnSpPr>
        <xdr:cNvPr id="268" name="Straight Arrow Connector 267">
          <a:extLst>
            <a:ext uri="{FF2B5EF4-FFF2-40B4-BE49-F238E27FC236}">
              <a16:creationId xmlns:a16="http://schemas.microsoft.com/office/drawing/2014/main" id="{A2626000-CF1A-D544-B153-E3912B93B8BE}"/>
            </a:ext>
          </a:extLst>
        </xdr:cNvPr>
        <xdr:cNvCxnSpPr/>
      </xdr:nvCxnSpPr>
      <xdr:spPr>
        <a:xfrm>
          <a:off x="4880366" y="437022191"/>
          <a:ext cx="406400" cy="623804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1257300</xdr:colOff>
      <xdr:row>1954</xdr:row>
      <xdr:rowOff>139700</xdr:rowOff>
    </xdr:from>
    <xdr:to>
      <xdr:col>9</xdr:col>
      <xdr:colOff>342902</xdr:colOff>
      <xdr:row>1954</xdr:row>
      <xdr:rowOff>152400</xdr:rowOff>
    </xdr:to>
    <xdr:cxnSp macro="">
      <xdr:nvCxnSpPr>
        <xdr:cNvPr id="269" name="Straight Arrow Connector 268">
          <a:extLst>
            <a:ext uri="{FF2B5EF4-FFF2-40B4-BE49-F238E27FC236}">
              <a16:creationId xmlns:a16="http://schemas.microsoft.com/office/drawing/2014/main" id="{030514E0-C1DD-0D48-97F5-69070C69CFB7}"/>
            </a:ext>
          </a:extLst>
        </xdr:cNvPr>
        <xdr:cNvCxnSpPr/>
      </xdr:nvCxnSpPr>
      <xdr:spPr>
        <a:xfrm flipH="1">
          <a:off x="13817600" y="462305400"/>
          <a:ext cx="368302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174625</xdr:colOff>
      <xdr:row>1930</xdr:row>
      <xdr:rowOff>180976</xdr:rowOff>
    </xdr:from>
    <xdr:to>
      <xdr:col>10</xdr:col>
      <xdr:colOff>508000</xdr:colOff>
      <xdr:row>1931</xdr:row>
      <xdr:rowOff>15875</xdr:rowOff>
    </xdr:to>
    <xdr:cxnSp macro="">
      <xdr:nvCxnSpPr>
        <xdr:cNvPr id="270" name="Straight Connector 269">
          <a:extLst>
            <a:ext uri="{FF2B5EF4-FFF2-40B4-BE49-F238E27FC236}">
              <a16:creationId xmlns:a16="http://schemas.microsoft.com/office/drawing/2014/main" id="{2408EDDB-7FE8-654A-8EDF-239EFE5050CB}"/>
            </a:ext>
          </a:extLst>
        </xdr:cNvPr>
        <xdr:cNvCxnSpPr/>
      </xdr:nvCxnSpPr>
      <xdr:spPr>
        <a:xfrm flipV="1">
          <a:off x="1460500" y="439632726"/>
          <a:ext cx="14192250" cy="73024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1420394</xdr:colOff>
      <xdr:row>1929</xdr:row>
      <xdr:rowOff>146217</xdr:rowOff>
    </xdr:from>
    <xdr:to>
      <xdr:col>7</xdr:col>
      <xdr:colOff>33421</xdr:colOff>
      <xdr:row>1929</xdr:row>
      <xdr:rowOff>162928</xdr:rowOff>
    </xdr:to>
    <xdr:cxnSp macro="">
      <xdr:nvCxnSpPr>
        <xdr:cNvPr id="271" name="Straight Connector 270">
          <a:extLst>
            <a:ext uri="{FF2B5EF4-FFF2-40B4-BE49-F238E27FC236}">
              <a16:creationId xmlns:a16="http://schemas.microsoft.com/office/drawing/2014/main" id="{355736D2-D8C9-1949-AF73-E174C13E7E79}"/>
            </a:ext>
          </a:extLst>
        </xdr:cNvPr>
        <xdr:cNvCxnSpPr/>
      </xdr:nvCxnSpPr>
      <xdr:spPr>
        <a:xfrm>
          <a:off x="2706269" y="439391592"/>
          <a:ext cx="8614277" cy="16711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1045500</xdr:colOff>
      <xdr:row>1925</xdr:row>
      <xdr:rowOff>84421</xdr:rowOff>
    </xdr:from>
    <xdr:to>
      <xdr:col>2</xdr:col>
      <xdr:colOff>1420395</xdr:colOff>
      <xdr:row>1929</xdr:row>
      <xdr:rowOff>129507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57A4B8A0-B3F1-2444-AA0F-DD1A85D46B17}"/>
            </a:ext>
          </a:extLst>
        </xdr:cNvPr>
        <xdr:cNvCxnSpPr/>
      </xdr:nvCxnSpPr>
      <xdr:spPr>
        <a:xfrm flipH="1" flipV="1">
          <a:off x="2331375" y="438440796"/>
          <a:ext cx="374895" cy="934086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292100</xdr:colOff>
      <xdr:row>1019</xdr:row>
      <xdr:rowOff>20707</xdr:rowOff>
    </xdr:from>
    <xdr:to>
      <xdr:col>2</xdr:col>
      <xdr:colOff>3302000</xdr:colOff>
      <xdr:row>1027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3" name="Rectangle 272">
              <a:extLst>
                <a:ext uri="{FF2B5EF4-FFF2-40B4-BE49-F238E27FC236}">
                  <a16:creationId xmlns:a16="http://schemas.microsoft.com/office/drawing/2014/main" id="{23A1FCC8-E041-7A4C-9D78-62DA7877FC0E}"/>
                </a:ext>
              </a:extLst>
            </xdr:cNvPr>
            <xdr:cNvSpPr/>
          </xdr:nvSpPr>
          <xdr:spPr>
            <a:xfrm>
              <a:off x="1130300" y="236888407"/>
              <a:ext cx="3454400" cy="1617593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Circular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14:m>
                <m:oMath xmlns:m="http://schemas.openxmlformats.org/officeDocument/2006/math">
                  <m:r>
                    <a:rPr lang="en-US" sz="1800" b="1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≠</m:t>
                  </m:r>
                </m:oMath>
              </a14:m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WACCbt = f(Ke, Kd)</a:t>
              </a:r>
            </a:p>
            <a:p>
              <a:pPr algn="ctr"/>
              <a:endParaRPr lang="en-US" sz="1800" b="1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Case 1 of 4</a:t>
              </a:r>
            </a:p>
          </xdr:txBody>
        </xdr:sp>
      </mc:Choice>
      <mc:Fallback xmlns="">
        <xdr:sp macro="" textlink="">
          <xdr:nvSpPr>
            <xdr:cNvPr id="273" name="Rectangle 272">
              <a:extLst>
                <a:ext uri="{FF2B5EF4-FFF2-40B4-BE49-F238E27FC236}">
                  <a16:creationId xmlns:a16="http://schemas.microsoft.com/office/drawing/2014/main" id="{23A1FCC8-E041-7A4C-9D78-62DA7877FC0E}"/>
                </a:ext>
              </a:extLst>
            </xdr:cNvPr>
            <xdr:cNvSpPr/>
          </xdr:nvSpPr>
          <xdr:spPr>
            <a:xfrm>
              <a:off x="1130300" y="236888407"/>
              <a:ext cx="3454400" cy="1617593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Circular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:r>
                <a:rPr lang="en-US" sz="18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WACCbt = f(Ke, Kd)</a:t>
              </a:r>
            </a:p>
            <a:p>
              <a:pPr algn="ctr"/>
              <a:endParaRPr lang="en-US" sz="1800" b="1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Case 1 of 4</a:t>
              </a:r>
            </a:p>
          </xdr:txBody>
        </xdr:sp>
      </mc:Fallback>
    </mc:AlternateContent>
    <xdr:clientData/>
  </xdr:twoCellAnchor>
  <xdr:twoCellAnchor>
    <xdr:from>
      <xdr:col>1</xdr:col>
      <xdr:colOff>430841</xdr:colOff>
      <xdr:row>1060</xdr:row>
      <xdr:rowOff>19224</xdr:rowOff>
    </xdr:from>
    <xdr:to>
      <xdr:col>8</xdr:col>
      <xdr:colOff>1245298</xdr:colOff>
      <xdr:row>1064</xdr:row>
      <xdr:rowOff>33420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E11E150F-9962-0B4C-9B77-E55468891924}"/>
            </a:ext>
          </a:extLst>
        </xdr:cNvPr>
        <xdr:cNvSpPr/>
      </xdr:nvSpPr>
      <xdr:spPr>
        <a:xfrm flipV="1">
          <a:off x="1269041" y="246577024"/>
          <a:ext cx="12536557" cy="992096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355600</xdr:colOff>
      <xdr:row>1056</xdr:row>
      <xdr:rowOff>12700</xdr:rowOff>
    </xdr:from>
    <xdr:to>
      <xdr:col>9</xdr:col>
      <xdr:colOff>38100</xdr:colOff>
      <xdr:row>1057</xdr:row>
      <xdr:rowOff>12700</xdr:rowOff>
    </xdr:to>
    <xdr:sp macro="" textlink="">
      <xdr:nvSpPr>
        <xdr:cNvPr id="275" name="Rectangle 274">
          <a:extLst>
            <a:ext uri="{FF2B5EF4-FFF2-40B4-BE49-F238E27FC236}">
              <a16:creationId xmlns:a16="http://schemas.microsoft.com/office/drawing/2014/main" id="{C1CF96C3-C4F9-D84E-B322-916B9137ADA8}"/>
            </a:ext>
          </a:extLst>
        </xdr:cNvPr>
        <xdr:cNvSpPr/>
      </xdr:nvSpPr>
      <xdr:spPr>
        <a:xfrm flipV="1">
          <a:off x="7785100" y="245567200"/>
          <a:ext cx="6096000" cy="2413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447537</xdr:colOff>
      <xdr:row>1052</xdr:row>
      <xdr:rowOff>228600</xdr:rowOff>
    </xdr:from>
    <xdr:to>
      <xdr:col>8</xdr:col>
      <xdr:colOff>1275798</xdr:colOff>
      <xdr:row>1053</xdr:row>
      <xdr:rowOff>241300</xdr:rowOff>
    </xdr:to>
    <xdr:sp macro="" textlink="">
      <xdr:nvSpPr>
        <xdr:cNvPr id="276" name="Rectangle 275">
          <a:extLst>
            <a:ext uri="{FF2B5EF4-FFF2-40B4-BE49-F238E27FC236}">
              <a16:creationId xmlns:a16="http://schemas.microsoft.com/office/drawing/2014/main" id="{0CC14DB3-4BBC-0B44-96A3-1CB9938E174C}"/>
            </a:ext>
          </a:extLst>
        </xdr:cNvPr>
        <xdr:cNvSpPr/>
      </xdr:nvSpPr>
      <xdr:spPr>
        <a:xfrm flipV="1">
          <a:off x="1285737" y="244767100"/>
          <a:ext cx="12550361" cy="2540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212587</xdr:colOff>
      <xdr:row>1034</xdr:row>
      <xdr:rowOff>6526</xdr:rowOff>
    </xdr:from>
    <xdr:to>
      <xdr:col>8</xdr:col>
      <xdr:colOff>1255091</xdr:colOff>
      <xdr:row>1035</xdr:row>
      <xdr:rowOff>6525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5DDED585-E11B-6546-B22D-04EC2EEF6BEA}"/>
            </a:ext>
          </a:extLst>
        </xdr:cNvPr>
        <xdr:cNvSpPr/>
      </xdr:nvSpPr>
      <xdr:spPr>
        <a:xfrm flipV="1">
          <a:off x="7642087" y="240176226"/>
          <a:ext cx="6173304" cy="241299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292100</xdr:colOff>
      <xdr:row>1030</xdr:row>
      <xdr:rowOff>139700</xdr:rowOff>
    </xdr:from>
    <xdr:to>
      <xdr:col>1</xdr:col>
      <xdr:colOff>342900</xdr:colOff>
      <xdr:row>1030</xdr:row>
      <xdr:rowOff>139700</xdr:rowOff>
    </xdr:to>
    <xdr:cxnSp macro="">
      <xdr:nvCxnSpPr>
        <xdr:cNvPr id="278" name="Straight Connector 277">
          <a:extLst>
            <a:ext uri="{FF2B5EF4-FFF2-40B4-BE49-F238E27FC236}">
              <a16:creationId xmlns:a16="http://schemas.microsoft.com/office/drawing/2014/main" id="{DAD2C90B-307E-D245-8C03-9095912F9B62}"/>
            </a:ext>
          </a:extLst>
        </xdr:cNvPr>
        <xdr:cNvCxnSpPr>
          <a:cxnSpLocks/>
        </xdr:cNvCxnSpPr>
      </xdr:nvCxnSpPr>
      <xdr:spPr>
        <a:xfrm>
          <a:off x="1130300" y="239344200"/>
          <a:ext cx="508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469900</xdr:colOff>
      <xdr:row>1044</xdr:row>
      <xdr:rowOff>127000</xdr:rowOff>
    </xdr:from>
    <xdr:to>
      <xdr:col>2</xdr:col>
      <xdr:colOff>0</xdr:colOff>
      <xdr:row>1044</xdr:row>
      <xdr:rowOff>127000</xdr:rowOff>
    </xdr:to>
    <xdr:cxnSp macro="">
      <xdr:nvCxnSpPr>
        <xdr:cNvPr id="279" name="Straight Arrow Connector 278">
          <a:extLst>
            <a:ext uri="{FF2B5EF4-FFF2-40B4-BE49-F238E27FC236}">
              <a16:creationId xmlns:a16="http://schemas.microsoft.com/office/drawing/2014/main" id="{CE480959-46CF-6546-8949-E3114EE67C46}"/>
            </a:ext>
          </a:extLst>
        </xdr:cNvPr>
        <xdr:cNvCxnSpPr/>
      </xdr:nvCxnSpPr>
      <xdr:spPr>
        <a:xfrm>
          <a:off x="1282700" y="242735100"/>
          <a:ext cx="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1057</xdr:row>
      <xdr:rowOff>12700</xdr:rowOff>
    </xdr:from>
    <xdr:to>
      <xdr:col>4</xdr:col>
      <xdr:colOff>0</xdr:colOff>
      <xdr:row>1058</xdr:row>
      <xdr:rowOff>12700</xdr:rowOff>
    </xdr:to>
    <xdr:sp macro="" textlink="">
      <xdr:nvSpPr>
        <xdr:cNvPr id="280" name="Rectangle 279">
          <a:extLst>
            <a:ext uri="{FF2B5EF4-FFF2-40B4-BE49-F238E27FC236}">
              <a16:creationId xmlns:a16="http://schemas.microsoft.com/office/drawing/2014/main" id="{FD10EA29-6DDB-314F-81D1-8B37D62C2411}"/>
            </a:ext>
          </a:extLst>
        </xdr:cNvPr>
        <xdr:cNvSpPr/>
      </xdr:nvSpPr>
      <xdr:spPr>
        <a:xfrm flipV="1">
          <a:off x="1282700" y="2458085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152400</xdr:colOff>
      <xdr:row>1044</xdr:row>
      <xdr:rowOff>152400</xdr:rowOff>
    </xdr:from>
    <xdr:to>
      <xdr:col>2</xdr:col>
      <xdr:colOff>63500</xdr:colOff>
      <xdr:row>1044</xdr:row>
      <xdr:rowOff>165100</xdr:rowOff>
    </xdr:to>
    <xdr:cxnSp macro="">
      <xdr:nvCxnSpPr>
        <xdr:cNvPr id="281" name="Straight Arrow Connector 280">
          <a:extLst>
            <a:ext uri="{FF2B5EF4-FFF2-40B4-BE49-F238E27FC236}">
              <a16:creationId xmlns:a16="http://schemas.microsoft.com/office/drawing/2014/main" id="{A4080B7A-2261-B64D-B1CE-C523B41863FA}"/>
            </a:ext>
          </a:extLst>
        </xdr:cNvPr>
        <xdr:cNvCxnSpPr/>
      </xdr:nvCxnSpPr>
      <xdr:spPr>
        <a:xfrm flipV="1">
          <a:off x="990600" y="242760500"/>
          <a:ext cx="355600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76200</xdr:colOff>
      <xdr:row>1043</xdr:row>
      <xdr:rowOff>76200</xdr:rowOff>
    </xdr:from>
    <xdr:ext cx="406400" cy="393700"/>
    <xdr:pic>
      <xdr:nvPicPr>
        <xdr:cNvPr id="282" name="Picture 281">
          <a:extLst>
            <a:ext uri="{FF2B5EF4-FFF2-40B4-BE49-F238E27FC236}">
              <a16:creationId xmlns:a16="http://schemas.microsoft.com/office/drawing/2014/main" id="{8BF20105-CFD4-D441-8EC2-0F4688A6B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14400" y="242443000"/>
          <a:ext cx="406400" cy="393700"/>
        </a:xfrm>
        <a:prstGeom prst="rect">
          <a:avLst/>
        </a:prstGeom>
      </xdr:spPr>
    </xdr:pic>
    <xdr:clientData/>
  </xdr:oneCellAnchor>
  <xdr:oneCellAnchor>
    <xdr:from>
      <xdr:col>7</xdr:col>
      <xdr:colOff>717550</xdr:colOff>
      <xdr:row>1049</xdr:row>
      <xdr:rowOff>177800</xdr:rowOff>
    </xdr:from>
    <xdr:ext cx="819150" cy="6484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3" name="TextBox 282">
              <a:extLst>
                <a:ext uri="{FF2B5EF4-FFF2-40B4-BE49-F238E27FC236}">
                  <a16:creationId xmlns:a16="http://schemas.microsoft.com/office/drawing/2014/main" id="{5274E042-3122-A84E-AA68-FC7ABA4D8551}"/>
                </a:ext>
              </a:extLst>
            </xdr:cNvPr>
            <xdr:cNvSpPr txBox="1"/>
          </xdr:nvSpPr>
          <xdr:spPr>
            <a:xfrm>
              <a:off x="11995150" y="243992400"/>
              <a:ext cx="819150" cy="64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3" name="TextBox 282">
              <a:extLst>
                <a:ext uri="{FF2B5EF4-FFF2-40B4-BE49-F238E27FC236}">
                  <a16:creationId xmlns:a16="http://schemas.microsoft.com/office/drawing/2014/main" id="{5274E042-3122-A84E-AA68-FC7ABA4D8551}"/>
                </a:ext>
              </a:extLst>
            </xdr:cNvPr>
            <xdr:cNvSpPr txBox="1"/>
          </xdr:nvSpPr>
          <xdr:spPr>
            <a:xfrm>
              <a:off x="11995150" y="243992400"/>
              <a:ext cx="819150" cy="64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</xdr:col>
      <xdr:colOff>447536</xdr:colOff>
      <xdr:row>1054</xdr:row>
      <xdr:rowOff>20707</xdr:rowOff>
    </xdr:from>
    <xdr:to>
      <xdr:col>9</xdr:col>
      <xdr:colOff>4693</xdr:colOff>
      <xdr:row>1055</xdr:row>
      <xdr:rowOff>33407</xdr:rowOff>
    </xdr:to>
    <xdr:sp macro="" textlink="">
      <xdr:nvSpPr>
        <xdr:cNvPr id="284" name="Rectangle 283">
          <a:extLst>
            <a:ext uri="{FF2B5EF4-FFF2-40B4-BE49-F238E27FC236}">
              <a16:creationId xmlns:a16="http://schemas.microsoft.com/office/drawing/2014/main" id="{01860B70-E30E-9F40-9C71-A7E18DE7F73B}"/>
            </a:ext>
          </a:extLst>
        </xdr:cNvPr>
        <xdr:cNvSpPr/>
      </xdr:nvSpPr>
      <xdr:spPr>
        <a:xfrm flipV="1">
          <a:off x="1285736" y="245054507"/>
          <a:ext cx="12561957" cy="2794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717550</xdr:colOff>
      <xdr:row>1049</xdr:row>
      <xdr:rowOff>177800</xdr:rowOff>
    </xdr:from>
    <xdr:ext cx="819150" cy="6484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5" name="TextBox 284">
              <a:extLst>
                <a:ext uri="{FF2B5EF4-FFF2-40B4-BE49-F238E27FC236}">
                  <a16:creationId xmlns:a16="http://schemas.microsoft.com/office/drawing/2014/main" id="{ADD697A2-F32C-DB40-A0CF-6B76BD02F558}"/>
                </a:ext>
              </a:extLst>
            </xdr:cNvPr>
            <xdr:cNvSpPr txBox="1"/>
          </xdr:nvSpPr>
          <xdr:spPr>
            <a:xfrm>
              <a:off x="13277850" y="243992400"/>
              <a:ext cx="819150" cy="64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5" name="TextBox 284">
              <a:extLst>
                <a:ext uri="{FF2B5EF4-FFF2-40B4-BE49-F238E27FC236}">
                  <a16:creationId xmlns:a16="http://schemas.microsoft.com/office/drawing/2014/main" id="{ADD697A2-F32C-DB40-A0CF-6B76BD02F558}"/>
                </a:ext>
              </a:extLst>
            </xdr:cNvPr>
            <xdr:cNvSpPr txBox="1"/>
          </xdr:nvSpPr>
          <xdr:spPr>
            <a:xfrm>
              <a:off x="13277850" y="243992400"/>
              <a:ext cx="819150" cy="64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4146136</xdr:colOff>
      <xdr:row>1006</xdr:row>
      <xdr:rowOff>69349</xdr:rowOff>
    </xdr:from>
    <xdr:to>
      <xdr:col>9</xdr:col>
      <xdr:colOff>584614</xdr:colOff>
      <xdr:row>1011</xdr:row>
      <xdr:rowOff>35203</xdr:rowOff>
    </xdr:to>
    <xdr:sp macro="" textlink="">
      <xdr:nvSpPr>
        <xdr:cNvPr id="286" name="Rectangle 285">
          <a:extLst>
            <a:ext uri="{FF2B5EF4-FFF2-40B4-BE49-F238E27FC236}">
              <a16:creationId xmlns:a16="http://schemas.microsoft.com/office/drawing/2014/main" id="{16B10F35-4751-744E-A3F9-29C97EA4AA61}"/>
            </a:ext>
          </a:extLst>
        </xdr:cNvPr>
        <xdr:cNvSpPr/>
      </xdr:nvSpPr>
      <xdr:spPr>
        <a:xfrm>
          <a:off x="5428836" y="234295449"/>
          <a:ext cx="8998778" cy="981854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Case 1 of 4</a:t>
          </a:r>
        </a:p>
        <a:p>
          <a:pPr algn="ctr"/>
          <a:r>
            <a:rPr lang="en-US" sz="1800" b="1" baseline="0">
              <a:solidFill>
                <a:schemeClr val="tx1"/>
              </a:solidFill>
            </a:rPr>
            <a:t>2</a:t>
          </a:r>
          <a:r>
            <a:rPr lang="en-US" sz="1800" b="1">
              <a:solidFill>
                <a:schemeClr val="tx1"/>
              </a:solidFill>
            </a:rPr>
            <a:t>-Term WACCbt = f(Ke, Kd)</a:t>
          </a:r>
        </a:p>
      </xdr:txBody>
    </xdr:sp>
    <xdr:clientData/>
  </xdr:twoCellAnchor>
  <xdr:twoCellAnchor>
    <xdr:from>
      <xdr:col>1</xdr:col>
      <xdr:colOff>292100</xdr:colOff>
      <xdr:row>1080</xdr:row>
      <xdr:rowOff>20707</xdr:rowOff>
    </xdr:from>
    <xdr:to>
      <xdr:col>2</xdr:col>
      <xdr:colOff>3302000</xdr:colOff>
      <xdr:row>1088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7" name="Rectangle 286">
              <a:extLst>
                <a:ext uri="{FF2B5EF4-FFF2-40B4-BE49-F238E27FC236}">
                  <a16:creationId xmlns:a16="http://schemas.microsoft.com/office/drawing/2014/main" id="{1A3FBCF7-BC2D-B64B-A914-F094F7F8BFC3}"/>
                </a:ext>
              </a:extLst>
            </xdr:cNvPr>
            <xdr:cNvSpPr/>
          </xdr:nvSpPr>
          <xdr:spPr>
            <a:xfrm>
              <a:off x="1130300" y="251417207"/>
              <a:ext cx="3454400" cy="1922393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Circular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14:m>
                <m:oMath xmlns:m="http://schemas.openxmlformats.org/officeDocument/2006/math">
                  <m:r>
                    <a:rPr lang="en-US" sz="1800" b="1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≠</m:t>
                  </m:r>
                </m:oMath>
              </a14:m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WACCbt = f(Ku)</a:t>
              </a:r>
            </a:p>
            <a:p>
              <a:pPr algn="ctr"/>
              <a:endParaRPr lang="en-US" sz="1800" b="1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Case 2 of 4</a:t>
              </a:r>
            </a:p>
          </xdr:txBody>
        </xdr:sp>
      </mc:Choice>
      <mc:Fallback xmlns="">
        <xdr:sp macro="" textlink="">
          <xdr:nvSpPr>
            <xdr:cNvPr id="287" name="Rectangle 286">
              <a:extLst>
                <a:ext uri="{FF2B5EF4-FFF2-40B4-BE49-F238E27FC236}">
                  <a16:creationId xmlns:a16="http://schemas.microsoft.com/office/drawing/2014/main" id="{1A3FBCF7-BC2D-B64B-A914-F094F7F8BFC3}"/>
                </a:ext>
              </a:extLst>
            </xdr:cNvPr>
            <xdr:cNvSpPr/>
          </xdr:nvSpPr>
          <xdr:spPr>
            <a:xfrm>
              <a:off x="1130300" y="251417207"/>
              <a:ext cx="3454400" cy="1922393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Circular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:r>
                <a:rPr lang="en-US" sz="18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WACCbt = f(Ku)</a:t>
              </a:r>
            </a:p>
            <a:p>
              <a:pPr algn="ctr"/>
              <a:endParaRPr lang="en-US" sz="1800" b="1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Case 2 of 4</a:t>
              </a:r>
            </a:p>
          </xdr:txBody>
        </xdr:sp>
      </mc:Fallback>
    </mc:AlternateContent>
    <xdr:clientData/>
  </xdr:twoCellAnchor>
  <xdr:twoCellAnchor>
    <xdr:from>
      <xdr:col>2</xdr:col>
      <xdr:colOff>21253</xdr:colOff>
      <xdr:row>1119</xdr:row>
      <xdr:rowOff>52319</xdr:rowOff>
    </xdr:from>
    <xdr:to>
      <xdr:col>8</xdr:col>
      <xdr:colOff>1281046</xdr:colOff>
      <xdr:row>1122</xdr:row>
      <xdr:rowOff>217236</xdr:rowOff>
    </xdr:to>
    <xdr:sp macro="" textlink="">
      <xdr:nvSpPr>
        <xdr:cNvPr id="288" name="Rectangle 287">
          <a:extLst>
            <a:ext uri="{FF2B5EF4-FFF2-40B4-BE49-F238E27FC236}">
              <a16:creationId xmlns:a16="http://schemas.microsoft.com/office/drawing/2014/main" id="{32487D69-B088-0E4B-9429-2D91C1020C04}"/>
            </a:ext>
          </a:extLst>
        </xdr:cNvPr>
        <xdr:cNvSpPr/>
      </xdr:nvSpPr>
      <xdr:spPr>
        <a:xfrm flipV="1">
          <a:off x="1303953" y="260935719"/>
          <a:ext cx="12537393" cy="901517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355600</xdr:colOff>
      <xdr:row>1114</xdr:row>
      <xdr:rowOff>213226</xdr:rowOff>
    </xdr:from>
    <xdr:to>
      <xdr:col>9</xdr:col>
      <xdr:colOff>38100</xdr:colOff>
      <xdr:row>1115</xdr:row>
      <xdr:rowOff>263357</xdr:rowOff>
    </xdr:to>
    <xdr:sp macro="" textlink="">
      <xdr:nvSpPr>
        <xdr:cNvPr id="289" name="Rectangle 288">
          <a:extLst>
            <a:ext uri="{FF2B5EF4-FFF2-40B4-BE49-F238E27FC236}">
              <a16:creationId xmlns:a16="http://schemas.microsoft.com/office/drawing/2014/main" id="{9974DDAB-7E64-FC44-B4F2-C32218F79D06}"/>
            </a:ext>
          </a:extLst>
        </xdr:cNvPr>
        <xdr:cNvSpPr/>
      </xdr:nvSpPr>
      <xdr:spPr>
        <a:xfrm flipV="1">
          <a:off x="7785100" y="259877426"/>
          <a:ext cx="6096000" cy="240631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177800</xdr:colOff>
      <xdr:row>1103</xdr:row>
      <xdr:rowOff>127000</xdr:rowOff>
    </xdr:from>
    <xdr:to>
      <xdr:col>2</xdr:col>
      <xdr:colOff>0</xdr:colOff>
      <xdr:row>1103</xdr:row>
      <xdr:rowOff>127000</xdr:rowOff>
    </xdr:to>
    <xdr:cxnSp macro="">
      <xdr:nvCxnSpPr>
        <xdr:cNvPr id="290" name="Straight Arrow Connector 289">
          <a:extLst>
            <a:ext uri="{FF2B5EF4-FFF2-40B4-BE49-F238E27FC236}">
              <a16:creationId xmlns:a16="http://schemas.microsoft.com/office/drawing/2014/main" id="{E9E60E4E-B9FE-B741-8109-F13B6F4FC657}"/>
            </a:ext>
          </a:extLst>
        </xdr:cNvPr>
        <xdr:cNvCxnSpPr/>
      </xdr:nvCxnSpPr>
      <xdr:spPr>
        <a:xfrm flipH="1">
          <a:off x="1016000" y="257098800"/>
          <a:ext cx="266700" cy="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447537</xdr:colOff>
      <xdr:row>1111</xdr:row>
      <xdr:rowOff>262022</xdr:rowOff>
    </xdr:from>
    <xdr:to>
      <xdr:col>8</xdr:col>
      <xdr:colOff>1275798</xdr:colOff>
      <xdr:row>1112</xdr:row>
      <xdr:rowOff>274722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63744BF3-DD85-3543-9FE1-2BADF1353C02}"/>
            </a:ext>
          </a:extLst>
        </xdr:cNvPr>
        <xdr:cNvSpPr/>
      </xdr:nvSpPr>
      <xdr:spPr>
        <a:xfrm flipV="1">
          <a:off x="1285737" y="259138822"/>
          <a:ext cx="12550361" cy="2540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246008</xdr:colOff>
      <xdr:row>1095</xdr:row>
      <xdr:rowOff>6526</xdr:rowOff>
    </xdr:from>
    <xdr:to>
      <xdr:col>9</xdr:col>
      <xdr:colOff>1801</xdr:colOff>
      <xdr:row>1096</xdr:row>
      <xdr:rowOff>6525</xdr:rowOff>
    </xdr:to>
    <xdr:sp macro="" textlink="">
      <xdr:nvSpPr>
        <xdr:cNvPr id="292" name="Rectangle 291">
          <a:extLst>
            <a:ext uri="{FF2B5EF4-FFF2-40B4-BE49-F238E27FC236}">
              <a16:creationId xmlns:a16="http://schemas.microsoft.com/office/drawing/2014/main" id="{28570BB6-DAFF-A344-B0E0-DF7B4C868596}"/>
            </a:ext>
          </a:extLst>
        </xdr:cNvPr>
        <xdr:cNvSpPr/>
      </xdr:nvSpPr>
      <xdr:spPr>
        <a:xfrm flipV="1">
          <a:off x="7675508" y="255022526"/>
          <a:ext cx="6169293" cy="241299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292100</xdr:colOff>
      <xdr:row>1091</xdr:row>
      <xdr:rowOff>139700</xdr:rowOff>
    </xdr:from>
    <xdr:to>
      <xdr:col>1</xdr:col>
      <xdr:colOff>342900</xdr:colOff>
      <xdr:row>1091</xdr:row>
      <xdr:rowOff>139700</xdr:rowOff>
    </xdr:to>
    <xdr:cxnSp macro="">
      <xdr:nvCxnSpPr>
        <xdr:cNvPr id="293" name="Straight Connector 292">
          <a:extLst>
            <a:ext uri="{FF2B5EF4-FFF2-40B4-BE49-F238E27FC236}">
              <a16:creationId xmlns:a16="http://schemas.microsoft.com/office/drawing/2014/main" id="{E87F159E-BB59-3F4B-975E-CBD5E019F56B}"/>
            </a:ext>
          </a:extLst>
        </xdr:cNvPr>
        <xdr:cNvCxnSpPr>
          <a:endCxn id="298" idx="0"/>
        </xdr:cNvCxnSpPr>
      </xdr:nvCxnSpPr>
      <xdr:spPr>
        <a:xfrm>
          <a:off x="1130300" y="254190500"/>
          <a:ext cx="508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469900</xdr:colOff>
      <xdr:row>1105</xdr:row>
      <xdr:rowOff>127000</xdr:rowOff>
    </xdr:from>
    <xdr:to>
      <xdr:col>2</xdr:col>
      <xdr:colOff>0</xdr:colOff>
      <xdr:row>1105</xdr:row>
      <xdr:rowOff>127000</xdr:rowOff>
    </xdr:to>
    <xdr:cxnSp macro="">
      <xdr:nvCxnSpPr>
        <xdr:cNvPr id="294" name="Straight Arrow Connector 293">
          <a:extLst>
            <a:ext uri="{FF2B5EF4-FFF2-40B4-BE49-F238E27FC236}">
              <a16:creationId xmlns:a16="http://schemas.microsoft.com/office/drawing/2014/main" id="{03C2AAF9-8AC5-444B-8F30-23EB96441E2D}"/>
            </a:ext>
          </a:extLst>
        </xdr:cNvPr>
        <xdr:cNvCxnSpPr/>
      </xdr:nvCxnSpPr>
      <xdr:spPr>
        <a:xfrm>
          <a:off x="1282700" y="257581400"/>
          <a:ext cx="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1116</xdr:row>
      <xdr:rowOff>12700</xdr:rowOff>
    </xdr:from>
    <xdr:to>
      <xdr:col>4</xdr:col>
      <xdr:colOff>0</xdr:colOff>
      <xdr:row>1117</xdr:row>
      <xdr:rowOff>12700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E6C4B2A9-FA42-9D4D-B73E-7D20AFF79D7A}"/>
            </a:ext>
          </a:extLst>
        </xdr:cNvPr>
        <xdr:cNvSpPr/>
      </xdr:nvSpPr>
      <xdr:spPr>
        <a:xfrm flipV="1">
          <a:off x="1282700" y="2601341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152400</xdr:colOff>
      <xdr:row>1105</xdr:row>
      <xdr:rowOff>152400</xdr:rowOff>
    </xdr:from>
    <xdr:to>
      <xdr:col>2</xdr:col>
      <xdr:colOff>63500</xdr:colOff>
      <xdr:row>1105</xdr:row>
      <xdr:rowOff>165100</xdr:rowOff>
    </xdr:to>
    <xdr:cxnSp macro="">
      <xdr:nvCxnSpPr>
        <xdr:cNvPr id="296" name="Straight Arrow Connector 295">
          <a:extLst>
            <a:ext uri="{FF2B5EF4-FFF2-40B4-BE49-F238E27FC236}">
              <a16:creationId xmlns:a16="http://schemas.microsoft.com/office/drawing/2014/main" id="{D15E99DC-1353-6848-A226-CD35A7F227A7}"/>
            </a:ext>
          </a:extLst>
        </xdr:cNvPr>
        <xdr:cNvCxnSpPr/>
      </xdr:nvCxnSpPr>
      <xdr:spPr>
        <a:xfrm flipV="1">
          <a:off x="990600" y="257606800"/>
          <a:ext cx="355600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76200</xdr:colOff>
      <xdr:row>1104</xdr:row>
      <xdr:rowOff>76200</xdr:rowOff>
    </xdr:from>
    <xdr:ext cx="406400" cy="393700"/>
    <xdr:pic>
      <xdr:nvPicPr>
        <xdr:cNvPr id="297" name="Picture 296">
          <a:extLst>
            <a:ext uri="{FF2B5EF4-FFF2-40B4-BE49-F238E27FC236}">
              <a16:creationId xmlns:a16="http://schemas.microsoft.com/office/drawing/2014/main" id="{DD96FBB0-EE12-1D45-8047-DA89FC2FB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14400" y="257289300"/>
          <a:ext cx="406400" cy="393700"/>
        </a:xfrm>
        <a:prstGeom prst="rect">
          <a:avLst/>
        </a:prstGeom>
      </xdr:spPr>
    </xdr:pic>
    <xdr:clientData/>
  </xdr:oneCellAnchor>
  <xdr:twoCellAnchor>
    <xdr:from>
      <xdr:col>1</xdr:col>
      <xdr:colOff>177800</xdr:colOff>
      <xdr:row>1091</xdr:row>
      <xdr:rowOff>139700</xdr:rowOff>
    </xdr:from>
    <xdr:to>
      <xdr:col>1</xdr:col>
      <xdr:colOff>342900</xdr:colOff>
      <xdr:row>1105</xdr:row>
      <xdr:rowOff>127000</xdr:rowOff>
    </xdr:to>
    <xdr:sp macro="" textlink="">
      <xdr:nvSpPr>
        <xdr:cNvPr id="298" name="Left Bracket 297">
          <a:extLst>
            <a:ext uri="{FF2B5EF4-FFF2-40B4-BE49-F238E27FC236}">
              <a16:creationId xmlns:a16="http://schemas.microsoft.com/office/drawing/2014/main" id="{C1861DFA-5149-5F4A-B7DA-EF5908B7F7DC}"/>
            </a:ext>
          </a:extLst>
        </xdr:cNvPr>
        <xdr:cNvSpPr/>
      </xdr:nvSpPr>
      <xdr:spPr>
        <a:xfrm>
          <a:off x="1016000" y="254190500"/>
          <a:ext cx="165100" cy="3390900"/>
        </a:xfrm>
        <a:prstGeom prst="leftBracket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177800</xdr:colOff>
      <xdr:row>1105</xdr:row>
      <xdr:rowOff>114300</xdr:rowOff>
    </xdr:from>
    <xdr:to>
      <xdr:col>1</xdr:col>
      <xdr:colOff>431800</xdr:colOff>
      <xdr:row>1105</xdr:row>
      <xdr:rowOff>127000</xdr:rowOff>
    </xdr:to>
    <xdr:cxnSp macro="">
      <xdr:nvCxnSpPr>
        <xdr:cNvPr id="299" name="Straight Arrow Connector 298">
          <a:extLst>
            <a:ext uri="{FF2B5EF4-FFF2-40B4-BE49-F238E27FC236}">
              <a16:creationId xmlns:a16="http://schemas.microsoft.com/office/drawing/2014/main" id="{5DC0B601-01E0-9D4F-9963-4A47ACED7E95}"/>
            </a:ext>
          </a:extLst>
        </xdr:cNvPr>
        <xdr:cNvCxnSpPr/>
      </xdr:nvCxnSpPr>
      <xdr:spPr>
        <a:xfrm>
          <a:off x="1016000" y="257568700"/>
          <a:ext cx="254000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447536</xdr:colOff>
      <xdr:row>1112</xdr:row>
      <xdr:rowOff>248479</xdr:rowOff>
    </xdr:from>
    <xdr:to>
      <xdr:col>9</xdr:col>
      <xdr:colOff>4693</xdr:colOff>
      <xdr:row>1113</xdr:row>
      <xdr:rowOff>281885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7B647BFB-FDCF-0C44-AA50-CD97E5E26F71}"/>
            </a:ext>
          </a:extLst>
        </xdr:cNvPr>
        <xdr:cNvSpPr/>
      </xdr:nvSpPr>
      <xdr:spPr>
        <a:xfrm flipV="1">
          <a:off x="1285736" y="259391979"/>
          <a:ext cx="12561957" cy="274706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717550</xdr:colOff>
      <xdr:row>1110</xdr:row>
      <xdr:rowOff>0</xdr:rowOff>
    </xdr:from>
    <xdr:ext cx="819150" cy="6484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2" name="TextBox 301">
              <a:extLst>
                <a:ext uri="{FF2B5EF4-FFF2-40B4-BE49-F238E27FC236}">
                  <a16:creationId xmlns:a16="http://schemas.microsoft.com/office/drawing/2014/main" id="{8CBF47F4-00FD-724C-8994-86A0C9B74A3E}"/>
                </a:ext>
              </a:extLst>
            </xdr:cNvPr>
            <xdr:cNvSpPr txBox="1"/>
          </xdr:nvSpPr>
          <xdr:spPr>
            <a:xfrm>
              <a:off x="13277850" y="258660900"/>
              <a:ext cx="819150" cy="64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2" name="TextBox 301">
              <a:extLst>
                <a:ext uri="{FF2B5EF4-FFF2-40B4-BE49-F238E27FC236}">
                  <a16:creationId xmlns:a16="http://schemas.microsoft.com/office/drawing/2014/main" id="{8CBF47F4-00FD-724C-8994-86A0C9B74A3E}"/>
                </a:ext>
              </a:extLst>
            </xdr:cNvPr>
            <xdr:cNvSpPr txBox="1"/>
          </xdr:nvSpPr>
          <xdr:spPr>
            <a:xfrm>
              <a:off x="13277850" y="258660900"/>
              <a:ext cx="819150" cy="64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655888</xdr:colOff>
      <xdr:row>1025</xdr:row>
      <xdr:rowOff>70404</xdr:rowOff>
    </xdr:from>
    <xdr:to>
      <xdr:col>3</xdr:col>
      <xdr:colOff>1087093</xdr:colOff>
      <xdr:row>1027</xdr:row>
      <xdr:rowOff>193842</xdr:rowOff>
    </xdr:to>
    <xdr:cxnSp macro="">
      <xdr:nvCxnSpPr>
        <xdr:cNvPr id="303" name="Straight Arrow Connector 302">
          <a:extLst>
            <a:ext uri="{FF2B5EF4-FFF2-40B4-BE49-F238E27FC236}">
              <a16:creationId xmlns:a16="http://schemas.microsoft.com/office/drawing/2014/main" id="{A2C02C7F-E9DF-1945-A336-7AF1DA8F7D7B}"/>
            </a:ext>
          </a:extLst>
        </xdr:cNvPr>
        <xdr:cNvCxnSpPr/>
      </xdr:nvCxnSpPr>
      <xdr:spPr>
        <a:xfrm flipV="1">
          <a:off x="6777288" y="238157304"/>
          <a:ext cx="431205" cy="529838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300420</xdr:colOff>
      <xdr:row>1027</xdr:row>
      <xdr:rowOff>177227</xdr:rowOff>
    </xdr:from>
    <xdr:to>
      <xdr:col>7</xdr:col>
      <xdr:colOff>635000</xdr:colOff>
      <xdr:row>1027</xdr:row>
      <xdr:rowOff>206375</xdr:rowOff>
    </xdr:to>
    <xdr:cxnSp macro="">
      <xdr:nvCxnSpPr>
        <xdr:cNvPr id="304" name="Straight Connector 303">
          <a:extLst>
            <a:ext uri="{FF2B5EF4-FFF2-40B4-BE49-F238E27FC236}">
              <a16:creationId xmlns:a16="http://schemas.microsoft.com/office/drawing/2014/main" id="{7D1F0E2E-3F30-0844-8C3B-1ED6581CCBE3}"/>
            </a:ext>
          </a:extLst>
        </xdr:cNvPr>
        <xdr:cNvCxnSpPr/>
      </xdr:nvCxnSpPr>
      <xdr:spPr>
        <a:xfrm>
          <a:off x="6421820" y="238670527"/>
          <a:ext cx="5490780" cy="29148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4511952</xdr:colOff>
      <xdr:row>1022</xdr:row>
      <xdr:rowOff>110714</xdr:rowOff>
    </xdr:from>
    <xdr:to>
      <xdr:col>3</xdr:col>
      <xdr:colOff>343401</xdr:colOff>
      <xdr:row>1027</xdr:row>
      <xdr:rowOff>177967</xdr:rowOff>
    </xdr:to>
    <xdr:cxnSp macro="">
      <xdr:nvCxnSpPr>
        <xdr:cNvPr id="305" name="Straight Arrow Connector 304">
          <a:extLst>
            <a:ext uri="{FF2B5EF4-FFF2-40B4-BE49-F238E27FC236}">
              <a16:creationId xmlns:a16="http://schemas.microsoft.com/office/drawing/2014/main" id="{73859022-F195-8842-981C-770C457554A0}"/>
            </a:ext>
          </a:extLst>
        </xdr:cNvPr>
        <xdr:cNvCxnSpPr/>
      </xdr:nvCxnSpPr>
      <xdr:spPr>
        <a:xfrm flipH="1" flipV="1">
          <a:off x="5794652" y="237588014"/>
          <a:ext cx="670149" cy="1083253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913230</xdr:colOff>
      <xdr:row>1024</xdr:row>
      <xdr:rowOff>31750</xdr:rowOff>
    </xdr:from>
    <xdr:to>
      <xdr:col>5</xdr:col>
      <xdr:colOff>174625</xdr:colOff>
      <xdr:row>1027</xdr:row>
      <xdr:rowOff>193843</xdr:rowOff>
    </xdr:to>
    <xdr:cxnSp macro="">
      <xdr:nvCxnSpPr>
        <xdr:cNvPr id="306" name="Straight Arrow Connector 305">
          <a:extLst>
            <a:ext uri="{FF2B5EF4-FFF2-40B4-BE49-F238E27FC236}">
              <a16:creationId xmlns:a16="http://schemas.microsoft.com/office/drawing/2014/main" id="{FA55CF68-A2D0-8943-A3FB-E037492DF411}"/>
            </a:ext>
          </a:extLst>
        </xdr:cNvPr>
        <xdr:cNvCxnSpPr/>
      </xdr:nvCxnSpPr>
      <xdr:spPr>
        <a:xfrm flipV="1">
          <a:off x="8342730" y="237915450"/>
          <a:ext cx="544095" cy="771693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106112</xdr:colOff>
      <xdr:row>1026</xdr:row>
      <xdr:rowOff>54420</xdr:rowOff>
    </xdr:from>
    <xdr:to>
      <xdr:col>5</xdr:col>
      <xdr:colOff>358477</xdr:colOff>
      <xdr:row>1027</xdr:row>
      <xdr:rowOff>193842</xdr:rowOff>
    </xdr:to>
    <xdr:cxnSp macro="">
      <xdr:nvCxnSpPr>
        <xdr:cNvPr id="307" name="Straight Arrow Connector 306">
          <a:extLst>
            <a:ext uri="{FF2B5EF4-FFF2-40B4-BE49-F238E27FC236}">
              <a16:creationId xmlns:a16="http://schemas.microsoft.com/office/drawing/2014/main" id="{5141612C-1203-7146-B5B0-26265DC7E012}"/>
            </a:ext>
          </a:extLst>
        </xdr:cNvPr>
        <xdr:cNvCxnSpPr/>
      </xdr:nvCxnSpPr>
      <xdr:spPr>
        <a:xfrm flipV="1">
          <a:off x="8818312" y="238344520"/>
          <a:ext cx="252365" cy="342622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1025</xdr:row>
      <xdr:rowOff>129074</xdr:rowOff>
    </xdr:from>
    <xdr:to>
      <xdr:col>7</xdr:col>
      <xdr:colOff>1059384</xdr:colOff>
      <xdr:row>1028</xdr:row>
      <xdr:rowOff>0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224EAE81-90F9-2D42-B36E-FAEA3F297408}"/>
            </a:ext>
          </a:extLst>
        </xdr:cNvPr>
        <xdr:cNvCxnSpPr/>
      </xdr:nvCxnSpPr>
      <xdr:spPr>
        <a:xfrm flipV="1">
          <a:off x="11912600" y="238215974"/>
          <a:ext cx="424384" cy="493226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428625</xdr:colOff>
      <xdr:row>1089</xdr:row>
      <xdr:rowOff>21724</xdr:rowOff>
    </xdr:from>
    <xdr:to>
      <xdr:col>5</xdr:col>
      <xdr:colOff>455362</xdr:colOff>
      <xdr:row>1089</xdr:row>
      <xdr:rowOff>63500</xdr:rowOff>
    </xdr:to>
    <xdr:cxnSp macro="">
      <xdr:nvCxnSpPr>
        <xdr:cNvPr id="309" name="Straight Connector 308">
          <a:extLst>
            <a:ext uri="{FF2B5EF4-FFF2-40B4-BE49-F238E27FC236}">
              <a16:creationId xmlns:a16="http://schemas.microsoft.com/office/drawing/2014/main" id="{14DE0637-04A2-4C42-857B-1B2CA7358801}"/>
            </a:ext>
          </a:extLst>
        </xdr:cNvPr>
        <xdr:cNvCxnSpPr/>
      </xdr:nvCxnSpPr>
      <xdr:spPr>
        <a:xfrm flipV="1">
          <a:off x="7858125" y="248703599"/>
          <a:ext cx="1312612" cy="41776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1193967</xdr:colOff>
      <xdr:row>1085</xdr:row>
      <xdr:rowOff>53474</xdr:rowOff>
    </xdr:from>
    <xdr:to>
      <xdr:col>4</xdr:col>
      <xdr:colOff>426956</xdr:colOff>
      <xdr:row>1089</xdr:row>
      <xdr:rowOff>53475</xdr:rowOff>
    </xdr:to>
    <xdr:cxnSp macro="">
      <xdr:nvCxnSpPr>
        <xdr:cNvPr id="310" name="Straight Arrow Connector 309">
          <a:extLst>
            <a:ext uri="{FF2B5EF4-FFF2-40B4-BE49-F238E27FC236}">
              <a16:creationId xmlns:a16="http://schemas.microsoft.com/office/drawing/2014/main" id="{44B5ABCE-A4A4-704B-B096-3ED52E087228}"/>
            </a:ext>
          </a:extLst>
        </xdr:cNvPr>
        <xdr:cNvCxnSpPr/>
      </xdr:nvCxnSpPr>
      <xdr:spPr>
        <a:xfrm flipH="1" flipV="1">
          <a:off x="7321717" y="247782849"/>
          <a:ext cx="534739" cy="952501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470402</xdr:colOff>
      <xdr:row>1087</xdr:row>
      <xdr:rowOff>40865</xdr:rowOff>
    </xdr:from>
    <xdr:to>
      <xdr:col>5</xdr:col>
      <xdr:colOff>806434</xdr:colOff>
      <xdr:row>1089</xdr:row>
      <xdr:rowOff>37599</xdr:rowOff>
    </xdr:to>
    <xdr:cxnSp macro="">
      <xdr:nvCxnSpPr>
        <xdr:cNvPr id="311" name="Straight Arrow Connector 310">
          <a:extLst>
            <a:ext uri="{FF2B5EF4-FFF2-40B4-BE49-F238E27FC236}">
              <a16:creationId xmlns:a16="http://schemas.microsoft.com/office/drawing/2014/main" id="{22C5A5F8-EFBF-BD4C-9972-4E4DA646A896}"/>
            </a:ext>
          </a:extLst>
        </xdr:cNvPr>
        <xdr:cNvCxnSpPr/>
      </xdr:nvCxnSpPr>
      <xdr:spPr>
        <a:xfrm flipV="1">
          <a:off x="9182602" y="253126465"/>
          <a:ext cx="336032" cy="479334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292100</xdr:colOff>
      <xdr:row>1147</xdr:row>
      <xdr:rowOff>137681</xdr:rowOff>
    </xdr:from>
    <xdr:to>
      <xdr:col>2</xdr:col>
      <xdr:colOff>3302000</xdr:colOff>
      <xdr:row>1155</xdr:row>
      <xdr:rowOff>129674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2" name="Rectangle 311">
              <a:extLst>
                <a:ext uri="{FF2B5EF4-FFF2-40B4-BE49-F238E27FC236}">
                  <a16:creationId xmlns:a16="http://schemas.microsoft.com/office/drawing/2014/main" id="{8B4C3484-29E5-5143-A8E0-9F4E7A0B0F8B}"/>
                </a:ext>
              </a:extLst>
            </xdr:cNvPr>
            <xdr:cNvSpPr/>
          </xdr:nvSpPr>
          <xdr:spPr>
            <a:xfrm>
              <a:off x="1130300" y="267028181"/>
              <a:ext cx="3454400" cy="1617593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 u="sng">
                  <a:solidFill>
                    <a:schemeClr val="tx1"/>
                  </a:solidFill>
                </a:rPr>
                <a:t>Noncircular</a:t>
              </a:r>
              <a:r>
                <a:rPr lang="en-US" sz="1800" b="1">
                  <a:solidFill>
                    <a:schemeClr val="tx1"/>
                  </a:solidFill>
                </a:rPr>
                <a:t>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14:m>
                <m:oMath xmlns:m="http://schemas.openxmlformats.org/officeDocument/2006/math">
                  <m:r>
                    <a:rPr lang="en-US" sz="1800" b="1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≠</m:t>
                  </m:r>
                </m:oMath>
              </a14:m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WACCbt = f(Ke,Kd)</a:t>
              </a:r>
            </a:p>
            <a:p>
              <a:pPr algn="ctr"/>
              <a:endParaRPr lang="en-US" sz="1800" b="1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Case 3 of 4</a:t>
              </a:r>
            </a:p>
          </xdr:txBody>
        </xdr:sp>
      </mc:Choice>
      <mc:Fallback xmlns="">
        <xdr:sp macro="" textlink="">
          <xdr:nvSpPr>
            <xdr:cNvPr id="312" name="Rectangle 311">
              <a:extLst>
                <a:ext uri="{FF2B5EF4-FFF2-40B4-BE49-F238E27FC236}">
                  <a16:creationId xmlns:a16="http://schemas.microsoft.com/office/drawing/2014/main" id="{8B4C3484-29E5-5143-A8E0-9F4E7A0B0F8B}"/>
                </a:ext>
              </a:extLst>
            </xdr:cNvPr>
            <xdr:cNvSpPr/>
          </xdr:nvSpPr>
          <xdr:spPr>
            <a:xfrm>
              <a:off x="1130300" y="267028181"/>
              <a:ext cx="3454400" cy="1617593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 u="sng">
                  <a:solidFill>
                    <a:schemeClr val="tx1"/>
                  </a:solidFill>
                </a:rPr>
                <a:t>Noncircular</a:t>
              </a:r>
              <a:r>
                <a:rPr lang="en-US" sz="1800" b="1">
                  <a:solidFill>
                    <a:schemeClr val="tx1"/>
                  </a:solidFill>
                </a:rPr>
                <a:t>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:r>
                <a:rPr lang="en-US" sz="18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WACCbt = f(Ke,Kd)</a:t>
              </a:r>
            </a:p>
            <a:p>
              <a:pPr algn="ctr"/>
              <a:endParaRPr lang="en-US" sz="1800" b="1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Case 3 of 4</a:t>
              </a:r>
            </a:p>
          </xdr:txBody>
        </xdr:sp>
      </mc:Fallback>
    </mc:AlternateContent>
    <xdr:clientData/>
  </xdr:twoCellAnchor>
  <xdr:twoCellAnchor>
    <xdr:from>
      <xdr:col>1</xdr:col>
      <xdr:colOff>443556</xdr:colOff>
      <xdr:row>1195</xdr:row>
      <xdr:rowOff>58094</xdr:rowOff>
    </xdr:from>
    <xdr:to>
      <xdr:col>9</xdr:col>
      <xdr:colOff>16711</xdr:colOff>
      <xdr:row>1199</xdr:row>
      <xdr:rowOff>16709</xdr:rowOff>
    </xdr:to>
    <xdr:sp macro="" textlink="">
      <xdr:nvSpPr>
        <xdr:cNvPr id="313" name="Rectangle 312">
          <a:extLst>
            <a:ext uri="{FF2B5EF4-FFF2-40B4-BE49-F238E27FC236}">
              <a16:creationId xmlns:a16="http://schemas.microsoft.com/office/drawing/2014/main" id="{04BFF67B-4AD3-D74C-A2D0-59CC39902B47}"/>
            </a:ext>
          </a:extLst>
        </xdr:cNvPr>
        <xdr:cNvSpPr/>
      </xdr:nvSpPr>
      <xdr:spPr>
        <a:xfrm flipV="1">
          <a:off x="1281756" y="278073794"/>
          <a:ext cx="12577955" cy="936515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322179</xdr:colOff>
      <xdr:row>1190</xdr:row>
      <xdr:rowOff>229937</xdr:rowOff>
    </xdr:from>
    <xdr:to>
      <xdr:col>9</xdr:col>
      <xdr:colOff>4679</xdr:colOff>
      <xdr:row>1191</xdr:row>
      <xdr:rowOff>263359</xdr:rowOff>
    </xdr:to>
    <xdr:sp macro="" textlink="">
      <xdr:nvSpPr>
        <xdr:cNvPr id="314" name="Rectangle 313">
          <a:extLst>
            <a:ext uri="{FF2B5EF4-FFF2-40B4-BE49-F238E27FC236}">
              <a16:creationId xmlns:a16="http://schemas.microsoft.com/office/drawing/2014/main" id="{D76F1A14-1D67-3F49-B640-2DB807F17ACC}"/>
            </a:ext>
          </a:extLst>
        </xdr:cNvPr>
        <xdr:cNvSpPr/>
      </xdr:nvSpPr>
      <xdr:spPr>
        <a:xfrm flipV="1">
          <a:off x="7751679" y="276988337"/>
          <a:ext cx="6096000" cy="262022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19747</xdr:colOff>
      <xdr:row>1189</xdr:row>
      <xdr:rowOff>21390</xdr:rowOff>
    </xdr:from>
    <xdr:to>
      <xdr:col>9</xdr:col>
      <xdr:colOff>5797</xdr:colOff>
      <xdr:row>1190</xdr:row>
      <xdr:rowOff>0</xdr:rowOff>
    </xdr:to>
    <xdr:sp macro="" textlink="">
      <xdr:nvSpPr>
        <xdr:cNvPr id="315" name="Rectangle 314">
          <a:extLst>
            <a:ext uri="{FF2B5EF4-FFF2-40B4-BE49-F238E27FC236}">
              <a16:creationId xmlns:a16="http://schemas.microsoft.com/office/drawing/2014/main" id="{E000F2A6-2382-6E4C-8F84-58112BF0580B}"/>
            </a:ext>
          </a:extLst>
        </xdr:cNvPr>
        <xdr:cNvSpPr/>
      </xdr:nvSpPr>
      <xdr:spPr>
        <a:xfrm flipV="1">
          <a:off x="1302447" y="276513090"/>
          <a:ext cx="12546350" cy="24531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212587</xdr:colOff>
      <xdr:row>1162</xdr:row>
      <xdr:rowOff>6526</xdr:rowOff>
    </xdr:from>
    <xdr:to>
      <xdr:col>8</xdr:col>
      <xdr:colOff>1255091</xdr:colOff>
      <xdr:row>1163</xdr:row>
      <xdr:rowOff>6525</xdr:rowOff>
    </xdr:to>
    <xdr:sp macro="" textlink="">
      <xdr:nvSpPr>
        <xdr:cNvPr id="316" name="Rectangle 315">
          <a:extLst>
            <a:ext uri="{FF2B5EF4-FFF2-40B4-BE49-F238E27FC236}">
              <a16:creationId xmlns:a16="http://schemas.microsoft.com/office/drawing/2014/main" id="{2BFF159F-EF68-724D-BC02-D536BAB55861}"/>
            </a:ext>
          </a:extLst>
        </xdr:cNvPr>
        <xdr:cNvSpPr/>
      </xdr:nvSpPr>
      <xdr:spPr>
        <a:xfrm flipV="1">
          <a:off x="7642087" y="270135526"/>
          <a:ext cx="6173304" cy="241299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644111</xdr:colOff>
      <xdr:row>1158</xdr:row>
      <xdr:rowOff>139700</xdr:rowOff>
    </xdr:from>
    <xdr:to>
      <xdr:col>0</xdr:col>
      <xdr:colOff>694911</xdr:colOff>
      <xdr:row>1158</xdr:row>
      <xdr:rowOff>139700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6D7B70BB-DB3D-3F40-8911-58C3DF542AF7}"/>
            </a:ext>
          </a:extLst>
        </xdr:cNvPr>
        <xdr:cNvCxnSpPr>
          <a:cxnSpLocks/>
        </xdr:cNvCxnSpPr>
      </xdr:nvCxnSpPr>
      <xdr:spPr>
        <a:xfrm>
          <a:off x="644111" y="269303500"/>
          <a:ext cx="508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469900</xdr:colOff>
      <xdr:row>1184</xdr:row>
      <xdr:rowOff>127000</xdr:rowOff>
    </xdr:from>
    <xdr:to>
      <xdr:col>2</xdr:col>
      <xdr:colOff>0</xdr:colOff>
      <xdr:row>1184</xdr:row>
      <xdr:rowOff>127000</xdr:rowOff>
    </xdr:to>
    <xdr:cxnSp macro="">
      <xdr:nvCxnSpPr>
        <xdr:cNvPr id="318" name="Straight Arrow Connector 317">
          <a:extLst>
            <a:ext uri="{FF2B5EF4-FFF2-40B4-BE49-F238E27FC236}">
              <a16:creationId xmlns:a16="http://schemas.microsoft.com/office/drawing/2014/main" id="{413CEDCF-20FF-7A4E-B177-F21F916FAA3D}"/>
            </a:ext>
          </a:extLst>
        </xdr:cNvPr>
        <xdr:cNvCxnSpPr/>
      </xdr:nvCxnSpPr>
      <xdr:spPr>
        <a:xfrm>
          <a:off x="1282700" y="275399500"/>
          <a:ext cx="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1192</xdr:row>
      <xdr:rowOff>12700</xdr:rowOff>
    </xdr:from>
    <xdr:to>
      <xdr:col>4</xdr:col>
      <xdr:colOff>0</xdr:colOff>
      <xdr:row>1193</xdr:row>
      <xdr:rowOff>12700</xdr:rowOff>
    </xdr:to>
    <xdr:sp macro="" textlink="">
      <xdr:nvSpPr>
        <xdr:cNvPr id="319" name="Rectangle 318">
          <a:extLst>
            <a:ext uri="{FF2B5EF4-FFF2-40B4-BE49-F238E27FC236}">
              <a16:creationId xmlns:a16="http://schemas.microsoft.com/office/drawing/2014/main" id="{80A297BA-7E1B-B84E-B928-0E09055600F6}"/>
            </a:ext>
          </a:extLst>
        </xdr:cNvPr>
        <xdr:cNvSpPr/>
      </xdr:nvSpPr>
      <xdr:spPr>
        <a:xfrm flipV="1">
          <a:off x="1282700" y="2772664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13896</xdr:colOff>
      <xdr:row>1187</xdr:row>
      <xdr:rowOff>197513</xdr:rowOff>
    </xdr:from>
    <xdr:to>
      <xdr:col>9</xdr:col>
      <xdr:colOff>21402</xdr:colOff>
      <xdr:row>1188</xdr:row>
      <xdr:rowOff>279379</xdr:rowOff>
    </xdr:to>
    <xdr:sp macro="" textlink="">
      <xdr:nvSpPr>
        <xdr:cNvPr id="320" name="Rectangle 319">
          <a:extLst>
            <a:ext uri="{FF2B5EF4-FFF2-40B4-BE49-F238E27FC236}">
              <a16:creationId xmlns:a16="http://schemas.microsoft.com/office/drawing/2014/main" id="{37E7F4F6-1A45-2944-A471-0F8FAE7D5D23}"/>
            </a:ext>
          </a:extLst>
        </xdr:cNvPr>
        <xdr:cNvSpPr/>
      </xdr:nvSpPr>
      <xdr:spPr>
        <a:xfrm flipV="1">
          <a:off x="1296596" y="276193913"/>
          <a:ext cx="12567806" cy="297766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3860131</xdr:colOff>
      <xdr:row>1132</xdr:row>
      <xdr:rowOff>150395</xdr:rowOff>
    </xdr:from>
    <xdr:to>
      <xdr:col>9</xdr:col>
      <xdr:colOff>641902</xdr:colOff>
      <xdr:row>1138</xdr:row>
      <xdr:rowOff>82828</xdr:rowOff>
    </xdr:to>
    <xdr:sp macro="" textlink="">
      <xdr:nvSpPr>
        <xdr:cNvPr id="321" name="Rectangle 320">
          <a:extLst>
            <a:ext uri="{FF2B5EF4-FFF2-40B4-BE49-F238E27FC236}">
              <a16:creationId xmlns:a16="http://schemas.microsoft.com/office/drawing/2014/main" id="{4BF34297-3A52-2341-BDDC-AF7F91FBB462}"/>
            </a:ext>
          </a:extLst>
        </xdr:cNvPr>
        <xdr:cNvSpPr/>
      </xdr:nvSpPr>
      <xdr:spPr>
        <a:xfrm>
          <a:off x="5142831" y="263992895"/>
          <a:ext cx="9342071" cy="1151633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Case 3 of 4</a:t>
          </a:r>
        </a:p>
        <a:p>
          <a:pPr algn="ctr"/>
          <a:r>
            <a:rPr lang="en-US" sz="1800" b="1" baseline="0">
              <a:solidFill>
                <a:schemeClr val="tx1"/>
              </a:solidFill>
            </a:rPr>
            <a:t>2-</a:t>
          </a:r>
          <a:r>
            <a:rPr lang="en-US" sz="1800" b="1">
              <a:solidFill>
                <a:schemeClr val="tx1"/>
              </a:solidFill>
            </a:rPr>
            <a:t>Term WACCbt = f(Ke,Kd)</a:t>
          </a:r>
        </a:p>
        <a:p>
          <a:pPr algn="ctr"/>
          <a:r>
            <a:rPr lang="en-US" sz="1800" b="1" u="sng">
              <a:solidFill>
                <a:schemeClr val="tx1"/>
              </a:solidFill>
            </a:rPr>
            <a:t>Noncircular</a:t>
          </a:r>
          <a:r>
            <a:rPr lang="en-US" sz="1800" b="1">
              <a:solidFill>
                <a:schemeClr val="tx1"/>
              </a:solidFill>
            </a:rPr>
            <a:t> Asset Valuation</a:t>
          </a:r>
        </a:p>
      </xdr:txBody>
    </xdr:sp>
    <xdr:clientData/>
  </xdr:twoCellAnchor>
  <xdr:twoCellAnchor>
    <xdr:from>
      <xdr:col>4</xdr:col>
      <xdr:colOff>374926</xdr:colOff>
      <xdr:row>1175</xdr:row>
      <xdr:rowOff>261177</xdr:rowOff>
    </xdr:from>
    <xdr:to>
      <xdr:col>9</xdr:col>
      <xdr:colOff>133626</xdr:colOff>
      <xdr:row>1176</xdr:row>
      <xdr:rowOff>261178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8A938ED8-CDC0-9E41-B6F4-A577AA1729BB}"/>
            </a:ext>
          </a:extLst>
        </xdr:cNvPr>
        <xdr:cNvSpPr/>
      </xdr:nvSpPr>
      <xdr:spPr>
        <a:xfrm flipV="1">
          <a:off x="7804426" y="273450877"/>
          <a:ext cx="6172200" cy="241301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284108</xdr:colOff>
      <xdr:row>1179</xdr:row>
      <xdr:rowOff>226144</xdr:rowOff>
    </xdr:from>
    <xdr:to>
      <xdr:col>9</xdr:col>
      <xdr:colOff>54432</xdr:colOff>
      <xdr:row>1180</xdr:row>
      <xdr:rowOff>257909</xdr:rowOff>
    </xdr:to>
    <xdr:sp macro="" textlink="">
      <xdr:nvSpPr>
        <xdr:cNvPr id="323" name="Rectangle 322">
          <a:extLst>
            <a:ext uri="{FF2B5EF4-FFF2-40B4-BE49-F238E27FC236}">
              <a16:creationId xmlns:a16="http://schemas.microsoft.com/office/drawing/2014/main" id="{5437C534-39E3-F64D-826E-0998134865A0}"/>
            </a:ext>
          </a:extLst>
        </xdr:cNvPr>
        <xdr:cNvSpPr/>
      </xdr:nvSpPr>
      <xdr:spPr>
        <a:xfrm flipV="1">
          <a:off x="7713608" y="274368344"/>
          <a:ext cx="6183824" cy="26036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292100</xdr:colOff>
      <xdr:row>1228</xdr:row>
      <xdr:rowOff>20707</xdr:rowOff>
    </xdr:from>
    <xdr:to>
      <xdr:col>2</xdr:col>
      <xdr:colOff>3302000</xdr:colOff>
      <xdr:row>1236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4" name="Rectangle 323">
              <a:extLst>
                <a:ext uri="{FF2B5EF4-FFF2-40B4-BE49-F238E27FC236}">
                  <a16:creationId xmlns:a16="http://schemas.microsoft.com/office/drawing/2014/main" id="{D5586514-AE0A-784F-A73E-75D8E4B03AC2}"/>
                </a:ext>
              </a:extLst>
            </xdr:cNvPr>
            <xdr:cNvSpPr/>
          </xdr:nvSpPr>
          <xdr:spPr>
            <a:xfrm>
              <a:off x="1130300" y="284907107"/>
              <a:ext cx="3454400" cy="1617593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 u="sng">
                  <a:solidFill>
                    <a:schemeClr val="tx1"/>
                  </a:solidFill>
                </a:rPr>
                <a:t>Noncircular</a:t>
              </a:r>
              <a:r>
                <a:rPr lang="en-US" sz="1800" b="1">
                  <a:solidFill>
                    <a:schemeClr val="tx1"/>
                  </a:solidFill>
                </a:rPr>
                <a:t>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14:m>
                <m:oMath xmlns:m="http://schemas.openxmlformats.org/officeDocument/2006/math">
                  <m:r>
                    <a:rPr lang="en-US" sz="1800" b="1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≠</m:t>
                  </m:r>
                </m:oMath>
              </a14:m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WACCbt = f(Ku)</a:t>
              </a:r>
            </a:p>
            <a:p>
              <a:pPr algn="ctr"/>
              <a:endParaRPr lang="en-US" sz="1800" b="1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Case 4 of 4</a:t>
              </a:r>
            </a:p>
          </xdr:txBody>
        </xdr:sp>
      </mc:Choice>
      <mc:Fallback xmlns="">
        <xdr:sp macro="" textlink="">
          <xdr:nvSpPr>
            <xdr:cNvPr id="324" name="Rectangle 323">
              <a:extLst>
                <a:ext uri="{FF2B5EF4-FFF2-40B4-BE49-F238E27FC236}">
                  <a16:creationId xmlns:a16="http://schemas.microsoft.com/office/drawing/2014/main" id="{D5586514-AE0A-784F-A73E-75D8E4B03AC2}"/>
                </a:ext>
              </a:extLst>
            </xdr:cNvPr>
            <xdr:cNvSpPr/>
          </xdr:nvSpPr>
          <xdr:spPr>
            <a:xfrm>
              <a:off x="1130300" y="284907107"/>
              <a:ext cx="3454400" cy="1617593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 u="sng">
                  <a:solidFill>
                    <a:schemeClr val="tx1"/>
                  </a:solidFill>
                </a:rPr>
                <a:t>Noncircular</a:t>
              </a:r>
              <a:r>
                <a:rPr lang="en-US" sz="1800" b="1">
                  <a:solidFill>
                    <a:schemeClr val="tx1"/>
                  </a:solidFill>
                </a:rPr>
                <a:t>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:r>
                <a:rPr lang="en-US" sz="18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WACCbt = f(Ku)</a:t>
              </a:r>
            </a:p>
            <a:p>
              <a:pPr algn="ctr"/>
              <a:endParaRPr lang="en-US" sz="1800" b="1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Case 4 of 4</a:t>
              </a:r>
            </a:p>
          </xdr:txBody>
        </xdr:sp>
      </mc:Fallback>
    </mc:AlternateContent>
    <xdr:clientData/>
  </xdr:twoCellAnchor>
  <xdr:twoCellAnchor>
    <xdr:from>
      <xdr:col>2</xdr:col>
      <xdr:colOff>21253</xdr:colOff>
      <xdr:row>1273</xdr:row>
      <xdr:rowOff>52319</xdr:rowOff>
    </xdr:from>
    <xdr:to>
      <xdr:col>8</xdr:col>
      <xdr:colOff>1281046</xdr:colOff>
      <xdr:row>1276</xdr:row>
      <xdr:rowOff>217235</xdr:rowOff>
    </xdr:to>
    <xdr:sp macro="" textlink="">
      <xdr:nvSpPr>
        <xdr:cNvPr id="325" name="Rectangle 324">
          <a:extLst>
            <a:ext uri="{FF2B5EF4-FFF2-40B4-BE49-F238E27FC236}">
              <a16:creationId xmlns:a16="http://schemas.microsoft.com/office/drawing/2014/main" id="{CA48B543-2A67-E940-B991-C7DAB1CE9AE9}"/>
            </a:ext>
          </a:extLst>
        </xdr:cNvPr>
        <xdr:cNvSpPr/>
      </xdr:nvSpPr>
      <xdr:spPr>
        <a:xfrm flipV="1">
          <a:off x="1303953" y="295301919"/>
          <a:ext cx="12537393" cy="901516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355600</xdr:colOff>
      <xdr:row>1269</xdr:row>
      <xdr:rowOff>12700</xdr:rowOff>
    </xdr:from>
    <xdr:to>
      <xdr:col>9</xdr:col>
      <xdr:colOff>38100</xdr:colOff>
      <xdr:row>1270</xdr:row>
      <xdr:rowOff>12700</xdr:rowOff>
    </xdr:to>
    <xdr:sp macro="" textlink="">
      <xdr:nvSpPr>
        <xdr:cNvPr id="326" name="Rectangle 325">
          <a:extLst>
            <a:ext uri="{FF2B5EF4-FFF2-40B4-BE49-F238E27FC236}">
              <a16:creationId xmlns:a16="http://schemas.microsoft.com/office/drawing/2014/main" id="{CCF216CD-A030-5A40-B9A9-756419EA3B91}"/>
            </a:ext>
          </a:extLst>
        </xdr:cNvPr>
        <xdr:cNvSpPr/>
      </xdr:nvSpPr>
      <xdr:spPr>
        <a:xfrm flipV="1">
          <a:off x="7785100" y="294259000"/>
          <a:ext cx="6096000" cy="2413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434474</xdr:colOff>
      <xdr:row>1266</xdr:row>
      <xdr:rowOff>16711</xdr:rowOff>
    </xdr:from>
    <xdr:to>
      <xdr:col>9</xdr:col>
      <xdr:colOff>5798</xdr:colOff>
      <xdr:row>1266</xdr:row>
      <xdr:rowOff>267369</xdr:rowOff>
    </xdr:to>
    <xdr:sp macro="" textlink="">
      <xdr:nvSpPr>
        <xdr:cNvPr id="327" name="Rectangle 326">
          <a:extLst>
            <a:ext uri="{FF2B5EF4-FFF2-40B4-BE49-F238E27FC236}">
              <a16:creationId xmlns:a16="http://schemas.microsoft.com/office/drawing/2014/main" id="{DF1A6BEF-4577-E342-A6F2-889E5034CDF5}"/>
            </a:ext>
          </a:extLst>
        </xdr:cNvPr>
        <xdr:cNvSpPr/>
      </xdr:nvSpPr>
      <xdr:spPr>
        <a:xfrm flipV="1">
          <a:off x="1272674" y="293526411"/>
          <a:ext cx="12576124" cy="237958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246008</xdr:colOff>
      <xdr:row>1243</xdr:row>
      <xdr:rowOff>23235</xdr:rowOff>
    </xdr:from>
    <xdr:to>
      <xdr:col>9</xdr:col>
      <xdr:colOff>1801</xdr:colOff>
      <xdr:row>1244</xdr:row>
      <xdr:rowOff>23234</xdr:rowOff>
    </xdr:to>
    <xdr:sp macro="" textlink="">
      <xdr:nvSpPr>
        <xdr:cNvPr id="328" name="Rectangle 327">
          <a:extLst>
            <a:ext uri="{FF2B5EF4-FFF2-40B4-BE49-F238E27FC236}">
              <a16:creationId xmlns:a16="http://schemas.microsoft.com/office/drawing/2014/main" id="{512D567B-8716-3E46-A028-38A18C2BECBA}"/>
            </a:ext>
          </a:extLst>
        </xdr:cNvPr>
        <xdr:cNvSpPr/>
      </xdr:nvSpPr>
      <xdr:spPr>
        <a:xfrm flipV="1">
          <a:off x="7675508" y="288148135"/>
          <a:ext cx="6169293" cy="241299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1270</xdr:row>
      <xdr:rowOff>12700</xdr:rowOff>
    </xdr:from>
    <xdr:to>
      <xdr:col>4</xdr:col>
      <xdr:colOff>0</xdr:colOff>
      <xdr:row>1271</xdr:row>
      <xdr:rowOff>12700</xdr:rowOff>
    </xdr:to>
    <xdr:sp macro="" textlink="">
      <xdr:nvSpPr>
        <xdr:cNvPr id="329" name="Rectangle 328">
          <a:extLst>
            <a:ext uri="{FF2B5EF4-FFF2-40B4-BE49-F238E27FC236}">
              <a16:creationId xmlns:a16="http://schemas.microsoft.com/office/drawing/2014/main" id="{D77538AE-5364-9B4D-811A-5DD974008C86}"/>
            </a:ext>
          </a:extLst>
        </xdr:cNvPr>
        <xdr:cNvSpPr/>
      </xdr:nvSpPr>
      <xdr:spPr>
        <a:xfrm flipV="1">
          <a:off x="1282700" y="2945003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152400</xdr:colOff>
      <xdr:row>1259</xdr:row>
      <xdr:rowOff>152400</xdr:rowOff>
    </xdr:from>
    <xdr:to>
      <xdr:col>2</xdr:col>
      <xdr:colOff>63500</xdr:colOff>
      <xdr:row>1259</xdr:row>
      <xdr:rowOff>165100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EFCB646F-F326-C04C-8C89-E2B830E5DD8D}"/>
            </a:ext>
          </a:extLst>
        </xdr:cNvPr>
        <xdr:cNvCxnSpPr/>
      </xdr:nvCxnSpPr>
      <xdr:spPr>
        <a:xfrm flipV="1">
          <a:off x="990600" y="292049200"/>
          <a:ext cx="355600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76200</xdr:colOff>
      <xdr:row>1259</xdr:row>
      <xdr:rowOff>0</xdr:rowOff>
    </xdr:from>
    <xdr:ext cx="406400" cy="393700"/>
    <xdr:pic>
      <xdr:nvPicPr>
        <xdr:cNvPr id="331" name="Picture 330">
          <a:extLst>
            <a:ext uri="{FF2B5EF4-FFF2-40B4-BE49-F238E27FC236}">
              <a16:creationId xmlns:a16="http://schemas.microsoft.com/office/drawing/2014/main" id="{E8990F5E-4D93-934E-9639-3CD1F5672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14400" y="291896800"/>
          <a:ext cx="406400" cy="393700"/>
        </a:xfrm>
        <a:prstGeom prst="rect">
          <a:avLst/>
        </a:prstGeom>
      </xdr:spPr>
    </xdr:pic>
    <xdr:clientData/>
  </xdr:oneCellAnchor>
  <xdr:oneCellAnchor>
    <xdr:from>
      <xdr:col>7</xdr:col>
      <xdr:colOff>717550</xdr:colOff>
      <xdr:row>1264</xdr:row>
      <xdr:rowOff>0</xdr:rowOff>
    </xdr:from>
    <xdr:ext cx="819150" cy="6484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2" name="TextBox 331">
              <a:extLst>
                <a:ext uri="{FF2B5EF4-FFF2-40B4-BE49-F238E27FC236}">
                  <a16:creationId xmlns:a16="http://schemas.microsoft.com/office/drawing/2014/main" id="{9ED4E752-8A88-194C-B110-9773289D702B}"/>
                </a:ext>
              </a:extLst>
            </xdr:cNvPr>
            <xdr:cNvSpPr txBox="1"/>
          </xdr:nvSpPr>
          <xdr:spPr>
            <a:xfrm>
              <a:off x="11995150" y="293027100"/>
              <a:ext cx="819150" cy="64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2" name="TextBox 331">
              <a:extLst>
                <a:ext uri="{FF2B5EF4-FFF2-40B4-BE49-F238E27FC236}">
                  <a16:creationId xmlns:a16="http://schemas.microsoft.com/office/drawing/2014/main" id="{9ED4E752-8A88-194C-B110-9773289D702B}"/>
                </a:ext>
              </a:extLst>
            </xdr:cNvPr>
            <xdr:cNvSpPr txBox="1"/>
          </xdr:nvSpPr>
          <xdr:spPr>
            <a:xfrm>
              <a:off x="11995150" y="293027100"/>
              <a:ext cx="819150" cy="64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</xdr:col>
      <xdr:colOff>430825</xdr:colOff>
      <xdr:row>1266</xdr:row>
      <xdr:rowOff>248479</xdr:rowOff>
    </xdr:from>
    <xdr:to>
      <xdr:col>8</xdr:col>
      <xdr:colOff>1274693</xdr:colOff>
      <xdr:row>1267</xdr:row>
      <xdr:rowOff>281884</xdr:rowOff>
    </xdr:to>
    <xdr:sp macro="" textlink="">
      <xdr:nvSpPr>
        <xdr:cNvPr id="333" name="Rectangle 332">
          <a:extLst>
            <a:ext uri="{FF2B5EF4-FFF2-40B4-BE49-F238E27FC236}">
              <a16:creationId xmlns:a16="http://schemas.microsoft.com/office/drawing/2014/main" id="{DE2E15A4-6167-F24E-B7E8-EC03CC43AA11}"/>
            </a:ext>
          </a:extLst>
        </xdr:cNvPr>
        <xdr:cNvSpPr/>
      </xdr:nvSpPr>
      <xdr:spPr>
        <a:xfrm flipV="1">
          <a:off x="1269025" y="293758179"/>
          <a:ext cx="12565968" cy="27470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885657</xdr:colOff>
      <xdr:row>1207</xdr:row>
      <xdr:rowOff>24705</xdr:rowOff>
    </xdr:from>
    <xdr:to>
      <xdr:col>9</xdr:col>
      <xdr:colOff>99172</xdr:colOff>
      <xdr:row>1212</xdr:row>
      <xdr:rowOff>183816</xdr:rowOff>
    </xdr:to>
    <xdr:sp macro="" textlink="">
      <xdr:nvSpPr>
        <xdr:cNvPr id="334" name="Rectangle 333">
          <a:extLst>
            <a:ext uri="{FF2B5EF4-FFF2-40B4-BE49-F238E27FC236}">
              <a16:creationId xmlns:a16="http://schemas.microsoft.com/office/drawing/2014/main" id="{DC5F498D-53F3-194A-A59A-B8580FBDF8E9}"/>
            </a:ext>
          </a:extLst>
        </xdr:cNvPr>
        <xdr:cNvSpPr/>
      </xdr:nvSpPr>
      <xdr:spPr>
        <a:xfrm>
          <a:off x="7007057" y="280643905"/>
          <a:ext cx="6935115" cy="1175111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Case 4 of 4</a:t>
          </a:r>
        </a:p>
        <a:p>
          <a:pPr algn="ctr"/>
          <a:r>
            <a:rPr lang="en-US" sz="1800" b="1" baseline="0">
              <a:solidFill>
                <a:schemeClr val="tx1"/>
              </a:solidFill>
            </a:rPr>
            <a:t>2</a:t>
          </a:r>
          <a:r>
            <a:rPr lang="en-US" sz="1800" b="1">
              <a:solidFill>
                <a:schemeClr val="tx1"/>
              </a:solidFill>
            </a:rPr>
            <a:t>-Term WACCbt = f(Ku)</a:t>
          </a:r>
        </a:p>
        <a:p>
          <a:pPr algn="ctr"/>
          <a:r>
            <a:rPr lang="en-US" sz="1800" b="1" u="sng">
              <a:solidFill>
                <a:schemeClr val="tx1"/>
              </a:solidFill>
            </a:rPr>
            <a:t>Noncircular</a:t>
          </a:r>
          <a:r>
            <a:rPr lang="en-US" sz="1800" b="1">
              <a:solidFill>
                <a:schemeClr val="tx1"/>
              </a:solidFill>
            </a:rPr>
            <a:t> Asset Valuation</a:t>
          </a:r>
        </a:p>
      </xdr:txBody>
    </xdr:sp>
    <xdr:clientData/>
  </xdr:twoCellAnchor>
  <xdr:twoCellAnchor>
    <xdr:from>
      <xdr:col>3</xdr:col>
      <xdr:colOff>568154</xdr:colOff>
      <xdr:row>1224</xdr:row>
      <xdr:rowOff>16710</xdr:rowOff>
    </xdr:from>
    <xdr:to>
      <xdr:col>9</xdr:col>
      <xdr:colOff>50131</xdr:colOff>
      <xdr:row>1227</xdr:row>
      <xdr:rowOff>58123</xdr:rowOff>
    </xdr:to>
    <xdr:sp macro="" textlink="">
      <xdr:nvSpPr>
        <xdr:cNvPr id="335" name="Rectangle 334">
          <a:extLst>
            <a:ext uri="{FF2B5EF4-FFF2-40B4-BE49-F238E27FC236}">
              <a16:creationId xmlns:a16="http://schemas.microsoft.com/office/drawing/2014/main" id="{08AFF76C-ADCB-7A41-A224-47E96DAD3336}"/>
            </a:ext>
          </a:extLst>
        </xdr:cNvPr>
        <xdr:cNvSpPr/>
      </xdr:nvSpPr>
      <xdr:spPr>
        <a:xfrm>
          <a:off x="6689554" y="284090310"/>
          <a:ext cx="7203577" cy="651013"/>
        </a:xfrm>
        <a:prstGeom prst="rect">
          <a:avLst/>
        </a:prstGeom>
        <a:noFill/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217238</xdr:colOff>
      <xdr:row>1139</xdr:row>
      <xdr:rowOff>133685</xdr:rowOff>
    </xdr:from>
    <xdr:to>
      <xdr:col>10</xdr:col>
      <xdr:colOff>66843</xdr:colOff>
      <xdr:row>1144</xdr:row>
      <xdr:rowOff>150396</xdr:rowOff>
    </xdr:to>
    <xdr:sp macro="" textlink="">
      <xdr:nvSpPr>
        <xdr:cNvPr id="336" name="Rectangle 335">
          <a:extLst>
            <a:ext uri="{FF2B5EF4-FFF2-40B4-BE49-F238E27FC236}">
              <a16:creationId xmlns:a16="http://schemas.microsoft.com/office/drawing/2014/main" id="{F1F174DC-AEC9-E047-8156-0FB9CAB47745}"/>
            </a:ext>
          </a:extLst>
        </xdr:cNvPr>
        <xdr:cNvSpPr/>
      </xdr:nvSpPr>
      <xdr:spPr>
        <a:xfrm>
          <a:off x="11494838" y="265398585"/>
          <a:ext cx="3443705" cy="1032711"/>
        </a:xfrm>
        <a:prstGeom prst="rect">
          <a:avLst/>
        </a:prstGeom>
        <a:noFill/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4162011</xdr:colOff>
      <xdr:row>1071</xdr:row>
      <xdr:rowOff>41415</xdr:rowOff>
    </xdr:from>
    <xdr:to>
      <xdr:col>9</xdr:col>
      <xdr:colOff>600489</xdr:colOff>
      <xdr:row>1074</xdr:row>
      <xdr:rowOff>183815</xdr:rowOff>
    </xdr:to>
    <xdr:sp macro="" textlink="">
      <xdr:nvSpPr>
        <xdr:cNvPr id="337" name="Rectangle 336">
          <a:extLst>
            <a:ext uri="{FF2B5EF4-FFF2-40B4-BE49-F238E27FC236}">
              <a16:creationId xmlns:a16="http://schemas.microsoft.com/office/drawing/2014/main" id="{F8521042-539A-8F47-9494-3013AFAB6A47}"/>
            </a:ext>
          </a:extLst>
        </xdr:cNvPr>
        <xdr:cNvSpPr/>
      </xdr:nvSpPr>
      <xdr:spPr>
        <a:xfrm>
          <a:off x="5444711" y="249266215"/>
          <a:ext cx="8998778" cy="8663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Case 2 of 4</a:t>
          </a:r>
        </a:p>
        <a:p>
          <a:pPr algn="ctr"/>
          <a:r>
            <a:rPr lang="en-US" sz="1800" b="1" baseline="0">
              <a:solidFill>
                <a:schemeClr val="tx1"/>
              </a:solidFill>
            </a:rPr>
            <a:t>2</a:t>
          </a:r>
          <a:r>
            <a:rPr lang="en-US" sz="1800" b="1">
              <a:solidFill>
                <a:schemeClr val="tx1"/>
              </a:solidFill>
            </a:rPr>
            <a:t>-Term WACCbt = f(Ku)</a:t>
          </a:r>
        </a:p>
      </xdr:txBody>
    </xdr:sp>
    <xdr:clientData/>
  </xdr:twoCellAnchor>
  <xdr:twoCellAnchor editAs="oneCell">
    <xdr:from>
      <xdr:col>2</xdr:col>
      <xdr:colOff>16711</xdr:colOff>
      <xdr:row>1012</xdr:row>
      <xdr:rowOff>83553</xdr:rowOff>
    </xdr:from>
    <xdr:to>
      <xdr:col>2</xdr:col>
      <xdr:colOff>3183181</xdr:colOff>
      <xdr:row>1017</xdr:row>
      <xdr:rowOff>100264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56D558AF-242F-4D48-968B-AC20E4676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299411" y="235528853"/>
          <a:ext cx="3166470" cy="1032711"/>
        </a:xfrm>
        <a:prstGeom prst="rect">
          <a:avLst/>
        </a:prstGeom>
      </xdr:spPr>
    </xdr:pic>
    <xdr:clientData/>
  </xdr:twoCellAnchor>
  <xdr:twoCellAnchor editAs="oneCell">
    <xdr:from>
      <xdr:col>7</xdr:col>
      <xdr:colOff>518025</xdr:colOff>
      <xdr:row>1140</xdr:row>
      <xdr:rowOff>33422</xdr:rowOff>
    </xdr:from>
    <xdr:to>
      <xdr:col>9</xdr:col>
      <xdr:colOff>527359</xdr:colOff>
      <xdr:row>1144</xdr:row>
      <xdr:rowOff>100263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1A9B7C95-3815-4C41-8136-D77F38CEC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1795625" y="265501522"/>
          <a:ext cx="2581084" cy="879641"/>
        </a:xfrm>
        <a:prstGeom prst="rect">
          <a:avLst/>
        </a:prstGeom>
      </xdr:spPr>
    </xdr:pic>
    <xdr:clientData/>
  </xdr:twoCellAnchor>
  <xdr:twoCellAnchor editAs="oneCell">
    <xdr:from>
      <xdr:col>2</xdr:col>
      <xdr:colOff>4010526</xdr:colOff>
      <xdr:row>1128</xdr:row>
      <xdr:rowOff>167104</xdr:rowOff>
    </xdr:from>
    <xdr:to>
      <xdr:col>9</xdr:col>
      <xdr:colOff>679111</xdr:colOff>
      <xdr:row>1132</xdr:row>
      <xdr:rowOff>100263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58D41C35-9C45-D144-AC34-00286811B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293226" y="263196804"/>
          <a:ext cx="9241585" cy="745959"/>
        </a:xfrm>
        <a:prstGeom prst="rect">
          <a:avLst/>
        </a:prstGeom>
      </xdr:spPr>
    </xdr:pic>
    <xdr:clientData/>
  </xdr:twoCellAnchor>
  <xdr:twoCellAnchor editAs="oneCell">
    <xdr:from>
      <xdr:col>2</xdr:col>
      <xdr:colOff>3225131</xdr:colOff>
      <xdr:row>1224</xdr:row>
      <xdr:rowOff>116973</xdr:rowOff>
    </xdr:from>
    <xdr:to>
      <xdr:col>2</xdr:col>
      <xdr:colOff>3463289</xdr:colOff>
      <xdr:row>1226</xdr:row>
      <xdr:rowOff>39814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3CD83C67-F03D-C947-8A21-DB309C9B6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507831" y="284190573"/>
          <a:ext cx="238158" cy="329241"/>
        </a:xfrm>
        <a:prstGeom prst="rect">
          <a:avLst/>
        </a:prstGeom>
      </xdr:spPr>
    </xdr:pic>
    <xdr:clientData/>
  </xdr:twoCellAnchor>
  <xdr:twoCellAnchor editAs="oneCell">
    <xdr:from>
      <xdr:col>2</xdr:col>
      <xdr:colOff>3141579</xdr:colOff>
      <xdr:row>1218</xdr:row>
      <xdr:rowOff>167105</xdr:rowOff>
    </xdr:from>
    <xdr:to>
      <xdr:col>2</xdr:col>
      <xdr:colOff>3379737</xdr:colOff>
      <xdr:row>1220</xdr:row>
      <xdr:rowOff>89947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3CF19CA5-3E65-D34C-B5B6-6A92457BB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424279" y="283021505"/>
          <a:ext cx="238158" cy="329242"/>
        </a:xfrm>
        <a:prstGeom prst="rect">
          <a:avLst/>
        </a:prstGeom>
      </xdr:spPr>
    </xdr:pic>
    <xdr:clientData/>
  </xdr:twoCellAnchor>
  <xdr:twoCellAnchor editAs="oneCell">
    <xdr:from>
      <xdr:col>4</xdr:col>
      <xdr:colOff>166270</xdr:colOff>
      <xdr:row>1931</xdr:row>
      <xdr:rowOff>162928</xdr:rowOff>
    </xdr:from>
    <xdr:to>
      <xdr:col>10</xdr:col>
      <xdr:colOff>214726</xdr:colOff>
      <xdr:row>1940</xdr:row>
      <xdr:rowOff>189330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6060044D-7707-8340-AFC0-820F662E1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595770" y="439852803"/>
          <a:ext cx="7763706" cy="2169527"/>
        </a:xfrm>
        <a:prstGeom prst="rect">
          <a:avLst/>
        </a:prstGeom>
      </xdr:spPr>
    </xdr:pic>
    <xdr:clientData/>
  </xdr:twoCellAnchor>
  <xdr:twoCellAnchor>
    <xdr:from>
      <xdr:col>5</xdr:col>
      <xdr:colOff>919080</xdr:colOff>
      <xdr:row>1927</xdr:row>
      <xdr:rowOff>210553</xdr:rowOff>
    </xdr:from>
    <xdr:to>
      <xdr:col>6</xdr:col>
      <xdr:colOff>50133</xdr:colOff>
      <xdr:row>1929</xdr:row>
      <xdr:rowOff>165388</xdr:rowOff>
    </xdr:to>
    <xdr:cxnSp macro="">
      <xdr:nvCxnSpPr>
        <xdr:cNvPr id="344" name="Straight Arrow Connector 343">
          <a:extLst>
            <a:ext uri="{FF2B5EF4-FFF2-40B4-BE49-F238E27FC236}">
              <a16:creationId xmlns:a16="http://schemas.microsoft.com/office/drawing/2014/main" id="{5A2A113C-7457-A444-A558-B9807348043A}"/>
            </a:ext>
          </a:extLst>
        </xdr:cNvPr>
        <xdr:cNvCxnSpPr/>
      </xdr:nvCxnSpPr>
      <xdr:spPr>
        <a:xfrm flipV="1">
          <a:off x="9634455" y="438979678"/>
          <a:ext cx="416928" cy="431085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601580</xdr:colOff>
      <xdr:row>1928</xdr:row>
      <xdr:rowOff>88567</xdr:rowOff>
    </xdr:from>
    <xdr:to>
      <xdr:col>3</xdr:col>
      <xdr:colOff>884090</xdr:colOff>
      <xdr:row>1929</xdr:row>
      <xdr:rowOff>148678</xdr:rowOff>
    </xdr:to>
    <xdr:cxnSp macro="">
      <xdr:nvCxnSpPr>
        <xdr:cNvPr id="345" name="Straight Arrow Connector 344">
          <a:extLst>
            <a:ext uri="{FF2B5EF4-FFF2-40B4-BE49-F238E27FC236}">
              <a16:creationId xmlns:a16="http://schemas.microsoft.com/office/drawing/2014/main" id="{BAC69F0B-8DA7-F24C-96CF-93AB61E9EC8C}"/>
            </a:ext>
          </a:extLst>
        </xdr:cNvPr>
        <xdr:cNvCxnSpPr/>
      </xdr:nvCxnSpPr>
      <xdr:spPr>
        <a:xfrm flipV="1">
          <a:off x="6729330" y="439079942"/>
          <a:ext cx="282510" cy="314111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3642894</xdr:colOff>
      <xdr:row>1927</xdr:row>
      <xdr:rowOff>177132</xdr:rowOff>
    </xdr:from>
    <xdr:to>
      <xdr:col>2</xdr:col>
      <xdr:colOff>4043947</xdr:colOff>
      <xdr:row>1929</xdr:row>
      <xdr:rowOff>148678</xdr:rowOff>
    </xdr:to>
    <xdr:cxnSp macro="">
      <xdr:nvCxnSpPr>
        <xdr:cNvPr id="346" name="Straight Arrow Connector 345">
          <a:extLst>
            <a:ext uri="{FF2B5EF4-FFF2-40B4-BE49-F238E27FC236}">
              <a16:creationId xmlns:a16="http://schemas.microsoft.com/office/drawing/2014/main" id="{1759CCE5-55EC-BB48-91C9-6AE0C8279794}"/>
            </a:ext>
          </a:extLst>
        </xdr:cNvPr>
        <xdr:cNvCxnSpPr/>
      </xdr:nvCxnSpPr>
      <xdr:spPr>
        <a:xfrm flipV="1">
          <a:off x="4928769" y="438946257"/>
          <a:ext cx="401053" cy="447796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66842</xdr:colOff>
      <xdr:row>1926</xdr:row>
      <xdr:rowOff>8355</xdr:rowOff>
    </xdr:from>
    <xdr:to>
      <xdr:col>3</xdr:col>
      <xdr:colOff>718553</xdr:colOff>
      <xdr:row>1929</xdr:row>
      <xdr:rowOff>149514</xdr:rowOff>
    </xdr:to>
    <xdr:cxnSp macro="">
      <xdr:nvCxnSpPr>
        <xdr:cNvPr id="347" name="Straight Arrow Connector 346">
          <a:extLst>
            <a:ext uri="{FF2B5EF4-FFF2-40B4-BE49-F238E27FC236}">
              <a16:creationId xmlns:a16="http://schemas.microsoft.com/office/drawing/2014/main" id="{3978C158-EB01-384B-AE1A-C6E2AF082657}"/>
            </a:ext>
          </a:extLst>
        </xdr:cNvPr>
        <xdr:cNvCxnSpPr/>
      </xdr:nvCxnSpPr>
      <xdr:spPr>
        <a:xfrm flipV="1">
          <a:off x="6194592" y="438571105"/>
          <a:ext cx="651711" cy="823784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751973</xdr:colOff>
      <xdr:row>1918</xdr:row>
      <xdr:rowOff>97756</xdr:rowOff>
    </xdr:from>
    <xdr:to>
      <xdr:col>5</xdr:col>
      <xdr:colOff>1158373</xdr:colOff>
      <xdr:row>1921</xdr:row>
      <xdr:rowOff>102435</xdr:rowOff>
    </xdr:to>
    <xdr:cxnSp macro="">
      <xdr:nvCxnSpPr>
        <xdr:cNvPr id="348" name="Straight Arrow Connector 347">
          <a:extLst>
            <a:ext uri="{FF2B5EF4-FFF2-40B4-BE49-F238E27FC236}">
              <a16:creationId xmlns:a16="http://schemas.microsoft.com/office/drawing/2014/main" id="{11A4522A-E7B2-3F4C-8B8B-3F1F04A102FC}"/>
            </a:ext>
          </a:extLst>
        </xdr:cNvPr>
        <xdr:cNvCxnSpPr/>
      </xdr:nvCxnSpPr>
      <xdr:spPr>
        <a:xfrm>
          <a:off x="9467348" y="437009506"/>
          <a:ext cx="406400" cy="623804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787067</xdr:colOff>
      <xdr:row>1918</xdr:row>
      <xdr:rowOff>83553</xdr:rowOff>
    </xdr:from>
    <xdr:to>
      <xdr:col>3</xdr:col>
      <xdr:colOff>1004304</xdr:colOff>
      <xdr:row>1920</xdr:row>
      <xdr:rowOff>1</xdr:rowOff>
    </xdr:to>
    <xdr:cxnSp macro="">
      <xdr:nvCxnSpPr>
        <xdr:cNvPr id="349" name="Straight Arrow Connector 348">
          <a:extLst>
            <a:ext uri="{FF2B5EF4-FFF2-40B4-BE49-F238E27FC236}">
              <a16:creationId xmlns:a16="http://schemas.microsoft.com/office/drawing/2014/main" id="{88D14F10-9F71-2D47-8CDC-1227D1F4EECD}"/>
            </a:ext>
          </a:extLst>
        </xdr:cNvPr>
        <xdr:cNvCxnSpPr/>
      </xdr:nvCxnSpPr>
      <xdr:spPr>
        <a:xfrm>
          <a:off x="6914817" y="436995303"/>
          <a:ext cx="217237" cy="329198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410244</xdr:colOff>
      <xdr:row>1918</xdr:row>
      <xdr:rowOff>114467</xdr:rowOff>
    </xdr:from>
    <xdr:to>
      <xdr:col>3</xdr:col>
      <xdr:colOff>944980</xdr:colOff>
      <xdr:row>1922</xdr:row>
      <xdr:rowOff>97756</xdr:rowOff>
    </xdr:to>
    <xdr:cxnSp macro="">
      <xdr:nvCxnSpPr>
        <xdr:cNvPr id="350" name="Straight Arrow Connector 349">
          <a:extLst>
            <a:ext uri="{FF2B5EF4-FFF2-40B4-BE49-F238E27FC236}">
              <a16:creationId xmlns:a16="http://schemas.microsoft.com/office/drawing/2014/main" id="{71694EE8-5940-7445-946B-37BBD78E87BC}"/>
            </a:ext>
          </a:extLst>
        </xdr:cNvPr>
        <xdr:cNvCxnSpPr/>
      </xdr:nvCxnSpPr>
      <xdr:spPr>
        <a:xfrm>
          <a:off x="6537994" y="437026217"/>
          <a:ext cx="534736" cy="808789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1036053</xdr:colOff>
      <xdr:row>1918</xdr:row>
      <xdr:rowOff>64336</xdr:rowOff>
    </xdr:from>
    <xdr:to>
      <xdr:col>7</xdr:col>
      <xdr:colOff>155742</xdr:colOff>
      <xdr:row>1921</xdr:row>
      <xdr:rowOff>69015</xdr:rowOff>
    </xdr:to>
    <xdr:cxnSp macro="">
      <xdr:nvCxnSpPr>
        <xdr:cNvPr id="351" name="Straight Arrow Connector 350">
          <a:extLst>
            <a:ext uri="{FF2B5EF4-FFF2-40B4-BE49-F238E27FC236}">
              <a16:creationId xmlns:a16="http://schemas.microsoft.com/office/drawing/2014/main" id="{418AD0D1-8790-2D45-B414-95F790424391}"/>
            </a:ext>
          </a:extLst>
        </xdr:cNvPr>
        <xdr:cNvCxnSpPr/>
      </xdr:nvCxnSpPr>
      <xdr:spPr>
        <a:xfrm>
          <a:off x="11037303" y="436976086"/>
          <a:ext cx="405564" cy="623804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317499</xdr:colOff>
      <xdr:row>1833</xdr:row>
      <xdr:rowOff>237945</xdr:rowOff>
    </xdr:from>
    <xdr:to>
      <xdr:col>9</xdr:col>
      <xdr:colOff>118789</xdr:colOff>
      <xdr:row>1838</xdr:row>
      <xdr:rowOff>16709</xdr:rowOff>
    </xdr:to>
    <xdr:sp macro="" textlink="">
      <xdr:nvSpPr>
        <xdr:cNvPr id="352" name="Rectangle 351">
          <a:extLst>
            <a:ext uri="{FF2B5EF4-FFF2-40B4-BE49-F238E27FC236}">
              <a16:creationId xmlns:a16="http://schemas.microsoft.com/office/drawing/2014/main" id="{DAC9571A-3E68-7F45-9700-B4B71E753B6C}"/>
            </a:ext>
          </a:extLst>
        </xdr:cNvPr>
        <xdr:cNvSpPr/>
      </xdr:nvSpPr>
      <xdr:spPr>
        <a:xfrm flipV="1">
          <a:off x="1155699" y="432355445"/>
          <a:ext cx="12806090" cy="1010664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16710</xdr:colOff>
      <xdr:row>1829</xdr:row>
      <xdr:rowOff>33421</xdr:rowOff>
    </xdr:from>
    <xdr:to>
      <xdr:col>9</xdr:col>
      <xdr:colOff>16710</xdr:colOff>
      <xdr:row>1830</xdr:row>
      <xdr:rowOff>18122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087A623A-233F-EA4A-8546-D57DCEF54761}"/>
            </a:ext>
          </a:extLst>
        </xdr:cNvPr>
        <xdr:cNvSpPr/>
      </xdr:nvSpPr>
      <xdr:spPr>
        <a:xfrm flipV="1">
          <a:off x="1299410" y="431173021"/>
          <a:ext cx="12560300" cy="238701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1822</xdr:row>
      <xdr:rowOff>1</xdr:rowOff>
    </xdr:from>
    <xdr:to>
      <xdr:col>9</xdr:col>
      <xdr:colOff>0</xdr:colOff>
      <xdr:row>1823</xdr:row>
      <xdr:rowOff>1412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76C1055D-46C8-2B4F-B554-A821AAD09668}"/>
            </a:ext>
          </a:extLst>
        </xdr:cNvPr>
        <xdr:cNvSpPr/>
      </xdr:nvSpPr>
      <xdr:spPr>
        <a:xfrm flipV="1">
          <a:off x="1282700" y="429437801"/>
          <a:ext cx="12560300" cy="242711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3826709</xdr:colOff>
      <xdr:row>1806</xdr:row>
      <xdr:rowOff>66841</xdr:rowOff>
    </xdr:from>
    <xdr:to>
      <xdr:col>9</xdr:col>
      <xdr:colOff>226470</xdr:colOff>
      <xdr:row>1815</xdr:row>
      <xdr:rowOff>127500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85702BB2-8AFE-AB4F-B971-DB0128D89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109409" y="425643841"/>
          <a:ext cx="8972761" cy="1889459"/>
        </a:xfrm>
        <a:prstGeom prst="rect">
          <a:avLst/>
        </a:prstGeom>
      </xdr:spPr>
    </xdr:pic>
    <xdr:clientData/>
  </xdr:twoCellAnchor>
  <xdr:twoCellAnchor>
    <xdr:from>
      <xdr:col>1</xdr:col>
      <xdr:colOff>267369</xdr:colOff>
      <xdr:row>1809</xdr:row>
      <xdr:rowOff>150395</xdr:rowOff>
    </xdr:from>
    <xdr:to>
      <xdr:col>2</xdr:col>
      <xdr:colOff>3225131</xdr:colOff>
      <xdr:row>1814</xdr:row>
      <xdr:rowOff>142940</xdr:rowOff>
    </xdr:to>
    <xdr:sp macro="" textlink="">
      <xdr:nvSpPr>
        <xdr:cNvPr id="356" name="Rectangle 355">
          <a:extLst>
            <a:ext uri="{FF2B5EF4-FFF2-40B4-BE49-F238E27FC236}">
              <a16:creationId xmlns:a16="http://schemas.microsoft.com/office/drawing/2014/main" id="{D67EE022-558E-004B-A438-F722BD8B0443}"/>
            </a:ext>
          </a:extLst>
        </xdr:cNvPr>
        <xdr:cNvSpPr/>
      </xdr:nvSpPr>
      <xdr:spPr>
        <a:xfrm>
          <a:off x="1105569" y="426451295"/>
          <a:ext cx="3402262" cy="1199045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   Asset Value = </a:t>
          </a:r>
          <a:r>
            <a:rPr lang="en-US" sz="1800" b="1" i="1">
              <a:solidFill>
                <a:schemeClr val="tx1"/>
              </a:solidFill>
            </a:rPr>
            <a:t>f</a:t>
          </a:r>
          <a:r>
            <a:rPr lang="en-US" sz="1800" b="1">
              <a:solidFill>
                <a:schemeClr val="tx1"/>
              </a:solidFill>
            </a:rPr>
            <a:t>(EVA)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   (Circular  Calculation)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EVA Method #1</a:t>
          </a:r>
        </a:p>
      </xdr:txBody>
    </xdr:sp>
    <xdr:clientData/>
  </xdr:twoCellAnchor>
  <xdr:twoCellAnchor>
    <xdr:from>
      <xdr:col>1</xdr:col>
      <xdr:colOff>350921</xdr:colOff>
      <xdr:row>1806</xdr:row>
      <xdr:rowOff>100266</xdr:rowOff>
    </xdr:from>
    <xdr:to>
      <xdr:col>9</xdr:col>
      <xdr:colOff>685131</xdr:colOff>
      <xdr:row>1806</xdr:row>
      <xdr:rowOff>152405</xdr:rowOff>
    </xdr:to>
    <xdr:cxnSp macro="">
      <xdr:nvCxnSpPr>
        <xdr:cNvPr id="357" name="Straight Connector 356">
          <a:extLst>
            <a:ext uri="{FF2B5EF4-FFF2-40B4-BE49-F238E27FC236}">
              <a16:creationId xmlns:a16="http://schemas.microsoft.com/office/drawing/2014/main" id="{A97CFF42-98EA-6A4C-8046-8BFF3C2A52D7}"/>
            </a:ext>
          </a:extLst>
        </xdr:cNvPr>
        <xdr:cNvCxnSpPr/>
      </xdr:nvCxnSpPr>
      <xdr:spPr>
        <a:xfrm flipV="1">
          <a:off x="1189121" y="425677266"/>
          <a:ext cx="13339010" cy="52139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3576052</xdr:colOff>
      <xdr:row>1815</xdr:row>
      <xdr:rowOff>83553</xdr:rowOff>
    </xdr:from>
    <xdr:to>
      <xdr:col>9</xdr:col>
      <xdr:colOff>317500</xdr:colOff>
      <xdr:row>1815</xdr:row>
      <xdr:rowOff>118981</xdr:rowOff>
    </xdr:to>
    <xdr:cxnSp macro="">
      <xdr:nvCxnSpPr>
        <xdr:cNvPr id="358" name="Straight Connector 357">
          <a:extLst>
            <a:ext uri="{FF2B5EF4-FFF2-40B4-BE49-F238E27FC236}">
              <a16:creationId xmlns:a16="http://schemas.microsoft.com/office/drawing/2014/main" id="{6D3D2E00-C47E-6045-A62F-02D8D7E7DE08}"/>
            </a:ext>
          </a:extLst>
        </xdr:cNvPr>
        <xdr:cNvCxnSpPr/>
      </xdr:nvCxnSpPr>
      <xdr:spPr>
        <a:xfrm flipV="1">
          <a:off x="4858752" y="427832253"/>
          <a:ext cx="9301748" cy="35428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100263</xdr:colOff>
      <xdr:row>1796</xdr:row>
      <xdr:rowOff>33421</xdr:rowOff>
    </xdr:from>
    <xdr:to>
      <xdr:col>9</xdr:col>
      <xdr:colOff>719029</xdr:colOff>
      <xdr:row>1804</xdr:row>
      <xdr:rowOff>145716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2B62FAD2-2656-914F-9D72-2C0090C70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938463" y="423553021"/>
          <a:ext cx="13636266" cy="1769645"/>
        </a:xfrm>
        <a:prstGeom prst="rect">
          <a:avLst/>
        </a:prstGeom>
      </xdr:spPr>
    </xdr:pic>
    <xdr:clientData/>
  </xdr:twoCellAnchor>
  <xdr:twoCellAnchor>
    <xdr:from>
      <xdr:col>1</xdr:col>
      <xdr:colOff>200526</xdr:colOff>
      <xdr:row>1794</xdr:row>
      <xdr:rowOff>167106</xdr:rowOff>
    </xdr:from>
    <xdr:to>
      <xdr:col>9</xdr:col>
      <xdr:colOff>685131</xdr:colOff>
      <xdr:row>1794</xdr:row>
      <xdr:rowOff>185823</xdr:rowOff>
    </xdr:to>
    <xdr:cxnSp macro="">
      <xdr:nvCxnSpPr>
        <xdr:cNvPr id="360" name="Straight Connector 359">
          <a:extLst>
            <a:ext uri="{FF2B5EF4-FFF2-40B4-BE49-F238E27FC236}">
              <a16:creationId xmlns:a16="http://schemas.microsoft.com/office/drawing/2014/main" id="{FED0A3D4-3450-0445-AB60-87834DB2DC15}"/>
            </a:ext>
          </a:extLst>
        </xdr:cNvPr>
        <xdr:cNvCxnSpPr/>
      </xdr:nvCxnSpPr>
      <xdr:spPr>
        <a:xfrm flipV="1">
          <a:off x="1038726" y="423280306"/>
          <a:ext cx="13489405" cy="18717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594895</xdr:colOff>
      <xdr:row>1801</xdr:row>
      <xdr:rowOff>193841</xdr:rowOff>
    </xdr:from>
    <xdr:ext cx="1066800" cy="317500"/>
    <xdr:pic>
      <xdr:nvPicPr>
        <xdr:cNvPr id="361" name="Picture 360">
          <a:extLst>
            <a:ext uri="{FF2B5EF4-FFF2-40B4-BE49-F238E27FC236}">
              <a16:creationId xmlns:a16="http://schemas.microsoft.com/office/drawing/2014/main" id="{34B99960-EF8E-E04A-8085-6660803C6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77595" y="424729441"/>
          <a:ext cx="1066800" cy="317500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88900" dir="2700000" algn="tl" rotWithShape="0">
            <a:prstClr val="black">
              <a:alpha val="40000"/>
            </a:prstClr>
          </a:outerShdw>
        </a:effectLst>
      </xdr:spPr>
    </xdr:pic>
    <xdr:clientData/>
  </xdr:oneCellAnchor>
  <xdr:twoCellAnchor>
    <xdr:from>
      <xdr:col>2</xdr:col>
      <xdr:colOff>66842</xdr:colOff>
      <xdr:row>1795</xdr:row>
      <xdr:rowOff>50131</xdr:rowOff>
    </xdr:from>
    <xdr:to>
      <xdr:col>5</xdr:col>
      <xdr:colOff>584868</xdr:colOff>
      <xdr:row>1795</xdr:row>
      <xdr:rowOff>50131</xdr:rowOff>
    </xdr:to>
    <xdr:cxnSp macro="">
      <xdr:nvCxnSpPr>
        <xdr:cNvPr id="362" name="Straight Connector 361">
          <a:extLst>
            <a:ext uri="{FF2B5EF4-FFF2-40B4-BE49-F238E27FC236}">
              <a16:creationId xmlns:a16="http://schemas.microsoft.com/office/drawing/2014/main" id="{EA1470D3-22B1-3E4E-B973-4DFFF16AA42B}"/>
            </a:ext>
          </a:extLst>
        </xdr:cNvPr>
        <xdr:cNvCxnSpPr/>
      </xdr:nvCxnSpPr>
      <xdr:spPr>
        <a:xfrm>
          <a:off x="1349542" y="423366531"/>
          <a:ext cx="7947526" cy="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217238</xdr:colOff>
      <xdr:row>1795</xdr:row>
      <xdr:rowOff>52758</xdr:rowOff>
    </xdr:from>
    <xdr:to>
      <xdr:col>2</xdr:col>
      <xdr:colOff>104563</xdr:colOff>
      <xdr:row>1799</xdr:row>
      <xdr:rowOff>83552</xdr:rowOff>
    </xdr:to>
    <xdr:cxnSp macro="">
      <xdr:nvCxnSpPr>
        <xdr:cNvPr id="363" name="Straight Arrow Connector 362">
          <a:extLst>
            <a:ext uri="{FF2B5EF4-FFF2-40B4-BE49-F238E27FC236}">
              <a16:creationId xmlns:a16="http://schemas.microsoft.com/office/drawing/2014/main" id="{2A9402DD-27AF-3143-AFC8-1B69E7B6B83A}"/>
            </a:ext>
          </a:extLst>
        </xdr:cNvPr>
        <xdr:cNvCxnSpPr/>
      </xdr:nvCxnSpPr>
      <xdr:spPr>
        <a:xfrm flipH="1">
          <a:off x="1055438" y="423369158"/>
          <a:ext cx="331825" cy="843594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2658702</xdr:colOff>
      <xdr:row>1795</xdr:row>
      <xdr:rowOff>46105</xdr:rowOff>
    </xdr:from>
    <xdr:to>
      <xdr:col>2</xdr:col>
      <xdr:colOff>3065102</xdr:colOff>
      <xdr:row>1798</xdr:row>
      <xdr:rowOff>50784</xdr:rowOff>
    </xdr:to>
    <xdr:cxnSp macro="">
      <xdr:nvCxnSpPr>
        <xdr:cNvPr id="364" name="Straight Arrow Connector 363">
          <a:extLst>
            <a:ext uri="{FF2B5EF4-FFF2-40B4-BE49-F238E27FC236}">
              <a16:creationId xmlns:a16="http://schemas.microsoft.com/office/drawing/2014/main" id="{0A4E0B5F-F409-034F-855D-AB9B7CC9F23E}"/>
            </a:ext>
          </a:extLst>
        </xdr:cNvPr>
        <xdr:cNvCxnSpPr/>
      </xdr:nvCxnSpPr>
      <xdr:spPr>
        <a:xfrm>
          <a:off x="3941402" y="423362505"/>
          <a:ext cx="406400" cy="614279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250658</xdr:colOff>
      <xdr:row>1806</xdr:row>
      <xdr:rowOff>16711</xdr:rowOff>
    </xdr:from>
    <xdr:to>
      <xdr:col>5</xdr:col>
      <xdr:colOff>768684</xdr:colOff>
      <xdr:row>1806</xdr:row>
      <xdr:rowOff>50131</xdr:rowOff>
    </xdr:to>
    <xdr:cxnSp macro="">
      <xdr:nvCxnSpPr>
        <xdr:cNvPr id="365" name="Straight Connector 364">
          <a:extLst>
            <a:ext uri="{FF2B5EF4-FFF2-40B4-BE49-F238E27FC236}">
              <a16:creationId xmlns:a16="http://schemas.microsoft.com/office/drawing/2014/main" id="{D7FAD708-95A9-7D4E-8018-F3AD4DBDDD65}"/>
            </a:ext>
          </a:extLst>
        </xdr:cNvPr>
        <xdr:cNvCxnSpPr/>
      </xdr:nvCxnSpPr>
      <xdr:spPr>
        <a:xfrm flipV="1">
          <a:off x="1533358" y="425593711"/>
          <a:ext cx="7947526" cy="3342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326949</xdr:colOff>
      <xdr:row>1802</xdr:row>
      <xdr:rowOff>20085</xdr:rowOff>
    </xdr:from>
    <xdr:to>
      <xdr:col>2</xdr:col>
      <xdr:colOff>250659</xdr:colOff>
      <xdr:row>1806</xdr:row>
      <xdr:rowOff>33421</xdr:rowOff>
    </xdr:to>
    <xdr:cxnSp macro="">
      <xdr:nvCxnSpPr>
        <xdr:cNvPr id="366" name="Straight Arrow Connector 365">
          <a:extLst>
            <a:ext uri="{FF2B5EF4-FFF2-40B4-BE49-F238E27FC236}">
              <a16:creationId xmlns:a16="http://schemas.microsoft.com/office/drawing/2014/main" id="{56BED05C-F95A-9148-B4BC-49D0290F13DE}"/>
            </a:ext>
          </a:extLst>
        </xdr:cNvPr>
        <xdr:cNvCxnSpPr/>
      </xdr:nvCxnSpPr>
      <xdr:spPr>
        <a:xfrm flipH="1" flipV="1">
          <a:off x="1165149" y="424758885"/>
          <a:ext cx="368210" cy="851536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768686</xdr:colOff>
      <xdr:row>1804</xdr:row>
      <xdr:rowOff>33422</xdr:rowOff>
    </xdr:from>
    <xdr:to>
      <xdr:col>5</xdr:col>
      <xdr:colOff>1186449</xdr:colOff>
      <xdr:row>1806</xdr:row>
      <xdr:rowOff>20006</xdr:rowOff>
    </xdr:to>
    <xdr:cxnSp macro="">
      <xdr:nvCxnSpPr>
        <xdr:cNvPr id="367" name="Straight Arrow Connector 366">
          <a:extLst>
            <a:ext uri="{FF2B5EF4-FFF2-40B4-BE49-F238E27FC236}">
              <a16:creationId xmlns:a16="http://schemas.microsoft.com/office/drawing/2014/main" id="{3520DA20-67E3-924E-B7BE-6ABB44E14C9D}"/>
            </a:ext>
          </a:extLst>
        </xdr:cNvPr>
        <xdr:cNvCxnSpPr/>
      </xdr:nvCxnSpPr>
      <xdr:spPr>
        <a:xfrm flipV="1">
          <a:off x="9480886" y="425204022"/>
          <a:ext cx="417763" cy="392984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4277896</xdr:colOff>
      <xdr:row>1804</xdr:row>
      <xdr:rowOff>167107</xdr:rowOff>
    </xdr:from>
    <xdr:to>
      <xdr:col>2</xdr:col>
      <xdr:colOff>4560406</xdr:colOff>
      <xdr:row>1806</xdr:row>
      <xdr:rowOff>36717</xdr:rowOff>
    </xdr:to>
    <xdr:cxnSp macro="">
      <xdr:nvCxnSpPr>
        <xdr:cNvPr id="368" name="Straight Arrow Connector 367">
          <a:extLst>
            <a:ext uri="{FF2B5EF4-FFF2-40B4-BE49-F238E27FC236}">
              <a16:creationId xmlns:a16="http://schemas.microsoft.com/office/drawing/2014/main" id="{FBC1756B-CFC1-C149-BAAC-05EA78A85762}"/>
            </a:ext>
          </a:extLst>
        </xdr:cNvPr>
        <xdr:cNvCxnSpPr/>
      </xdr:nvCxnSpPr>
      <xdr:spPr>
        <a:xfrm flipV="1">
          <a:off x="5560596" y="425337707"/>
          <a:ext cx="282510" cy="276010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2606842</xdr:colOff>
      <xdr:row>1803</xdr:row>
      <xdr:rowOff>133684</xdr:rowOff>
    </xdr:from>
    <xdr:to>
      <xdr:col>2</xdr:col>
      <xdr:colOff>3074736</xdr:colOff>
      <xdr:row>1806</xdr:row>
      <xdr:rowOff>20007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F2838795-17D7-7A43-830F-624477794AB6}"/>
            </a:ext>
          </a:extLst>
        </xdr:cNvPr>
        <xdr:cNvCxnSpPr/>
      </xdr:nvCxnSpPr>
      <xdr:spPr>
        <a:xfrm flipV="1">
          <a:off x="3889542" y="425088384"/>
          <a:ext cx="467894" cy="508623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3743158</xdr:colOff>
      <xdr:row>1802</xdr:row>
      <xdr:rowOff>150394</xdr:rowOff>
    </xdr:from>
    <xdr:to>
      <xdr:col>2</xdr:col>
      <xdr:colOff>4394869</xdr:colOff>
      <xdr:row>1806</xdr:row>
      <xdr:rowOff>53428</xdr:rowOff>
    </xdr:to>
    <xdr:cxnSp macro="">
      <xdr:nvCxnSpPr>
        <xdr:cNvPr id="370" name="Straight Arrow Connector 369">
          <a:extLst>
            <a:ext uri="{FF2B5EF4-FFF2-40B4-BE49-F238E27FC236}">
              <a16:creationId xmlns:a16="http://schemas.microsoft.com/office/drawing/2014/main" id="{0BFF3522-B3CF-E34F-8C30-64C5485B7D4B}"/>
            </a:ext>
          </a:extLst>
        </xdr:cNvPr>
        <xdr:cNvCxnSpPr/>
      </xdr:nvCxnSpPr>
      <xdr:spPr>
        <a:xfrm flipV="1">
          <a:off x="5025858" y="424889194"/>
          <a:ext cx="651711" cy="741234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501317</xdr:colOff>
      <xdr:row>1795</xdr:row>
      <xdr:rowOff>33420</xdr:rowOff>
    </xdr:from>
    <xdr:to>
      <xdr:col>4</xdr:col>
      <xdr:colOff>907717</xdr:colOff>
      <xdr:row>1798</xdr:row>
      <xdr:rowOff>38099</xdr:rowOff>
    </xdr:to>
    <xdr:cxnSp macro="">
      <xdr:nvCxnSpPr>
        <xdr:cNvPr id="371" name="Straight Arrow Connector 370">
          <a:extLst>
            <a:ext uri="{FF2B5EF4-FFF2-40B4-BE49-F238E27FC236}">
              <a16:creationId xmlns:a16="http://schemas.microsoft.com/office/drawing/2014/main" id="{0E9CC743-3A3D-D343-989D-4836568EE008}"/>
            </a:ext>
          </a:extLst>
        </xdr:cNvPr>
        <xdr:cNvCxnSpPr/>
      </xdr:nvCxnSpPr>
      <xdr:spPr>
        <a:xfrm>
          <a:off x="7930817" y="423349820"/>
          <a:ext cx="406400" cy="614279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4177633</xdr:colOff>
      <xdr:row>1795</xdr:row>
      <xdr:rowOff>66842</xdr:rowOff>
    </xdr:from>
    <xdr:to>
      <xdr:col>2</xdr:col>
      <xdr:colOff>4428289</xdr:colOff>
      <xdr:row>1797</xdr:row>
      <xdr:rowOff>33421</xdr:rowOff>
    </xdr:to>
    <xdr:cxnSp macro="">
      <xdr:nvCxnSpPr>
        <xdr:cNvPr id="372" name="Straight Arrow Connector 371">
          <a:extLst>
            <a:ext uri="{FF2B5EF4-FFF2-40B4-BE49-F238E27FC236}">
              <a16:creationId xmlns:a16="http://schemas.microsoft.com/office/drawing/2014/main" id="{E49DBF13-438C-5443-990D-FBEF6DEAB530}"/>
            </a:ext>
          </a:extLst>
        </xdr:cNvPr>
        <xdr:cNvCxnSpPr/>
      </xdr:nvCxnSpPr>
      <xdr:spPr>
        <a:xfrm>
          <a:off x="5460333" y="423383242"/>
          <a:ext cx="250656" cy="372979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4027237</xdr:colOff>
      <xdr:row>1795</xdr:row>
      <xdr:rowOff>50131</xdr:rowOff>
    </xdr:from>
    <xdr:to>
      <xdr:col>2</xdr:col>
      <xdr:colOff>4561973</xdr:colOff>
      <xdr:row>1799</xdr:row>
      <xdr:rowOff>33420</xdr:rowOff>
    </xdr:to>
    <xdr:cxnSp macro="">
      <xdr:nvCxnSpPr>
        <xdr:cNvPr id="373" name="Straight Arrow Connector 372">
          <a:extLst>
            <a:ext uri="{FF2B5EF4-FFF2-40B4-BE49-F238E27FC236}">
              <a16:creationId xmlns:a16="http://schemas.microsoft.com/office/drawing/2014/main" id="{8AED37ED-A608-CF46-B3D4-F60543D81669}"/>
            </a:ext>
          </a:extLst>
        </xdr:cNvPr>
        <xdr:cNvCxnSpPr/>
      </xdr:nvCxnSpPr>
      <xdr:spPr>
        <a:xfrm>
          <a:off x="5309937" y="423366531"/>
          <a:ext cx="534736" cy="796089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568158</xdr:colOff>
      <xdr:row>1795</xdr:row>
      <xdr:rowOff>66842</xdr:rowOff>
    </xdr:from>
    <xdr:to>
      <xdr:col>5</xdr:col>
      <xdr:colOff>1024690</xdr:colOff>
      <xdr:row>1798</xdr:row>
      <xdr:rowOff>138363</xdr:rowOff>
    </xdr:to>
    <xdr:cxnSp macro="">
      <xdr:nvCxnSpPr>
        <xdr:cNvPr id="374" name="Straight Arrow Connector 373">
          <a:extLst>
            <a:ext uri="{FF2B5EF4-FFF2-40B4-BE49-F238E27FC236}">
              <a16:creationId xmlns:a16="http://schemas.microsoft.com/office/drawing/2014/main" id="{BA2DFD97-5022-3747-A7EF-4BF7E6DAEFB4}"/>
            </a:ext>
          </a:extLst>
        </xdr:cNvPr>
        <xdr:cNvCxnSpPr/>
      </xdr:nvCxnSpPr>
      <xdr:spPr>
        <a:xfrm>
          <a:off x="9280358" y="423383242"/>
          <a:ext cx="456532" cy="681121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618289</xdr:colOff>
      <xdr:row>1804</xdr:row>
      <xdr:rowOff>16711</xdr:rowOff>
    </xdr:from>
    <xdr:to>
      <xdr:col>4</xdr:col>
      <xdr:colOff>1036052</xdr:colOff>
      <xdr:row>1806</xdr:row>
      <xdr:rowOff>3295</xdr:rowOff>
    </xdr:to>
    <xdr:cxnSp macro="">
      <xdr:nvCxnSpPr>
        <xdr:cNvPr id="375" name="Straight Arrow Connector 374">
          <a:extLst>
            <a:ext uri="{FF2B5EF4-FFF2-40B4-BE49-F238E27FC236}">
              <a16:creationId xmlns:a16="http://schemas.microsoft.com/office/drawing/2014/main" id="{69D84C13-EE32-9544-8B97-C2376B55EF63}"/>
            </a:ext>
          </a:extLst>
        </xdr:cNvPr>
        <xdr:cNvCxnSpPr/>
      </xdr:nvCxnSpPr>
      <xdr:spPr>
        <a:xfrm flipV="1">
          <a:off x="8047789" y="425187311"/>
          <a:ext cx="417763" cy="392984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300789</xdr:colOff>
      <xdr:row>1893</xdr:row>
      <xdr:rowOff>3998</xdr:rowOff>
    </xdr:from>
    <xdr:to>
      <xdr:col>9</xdr:col>
      <xdr:colOff>102079</xdr:colOff>
      <xdr:row>1897</xdr:row>
      <xdr:rowOff>33420</xdr:rowOff>
    </xdr:to>
    <xdr:sp macro="" textlink="">
      <xdr:nvSpPr>
        <xdr:cNvPr id="376" name="Rectangle 375">
          <a:extLst>
            <a:ext uri="{FF2B5EF4-FFF2-40B4-BE49-F238E27FC236}">
              <a16:creationId xmlns:a16="http://schemas.microsoft.com/office/drawing/2014/main" id="{6008D5B9-B088-2540-90B6-530E63842D1F}"/>
            </a:ext>
          </a:extLst>
        </xdr:cNvPr>
        <xdr:cNvSpPr/>
      </xdr:nvSpPr>
      <xdr:spPr>
        <a:xfrm flipV="1">
          <a:off x="1138989" y="445621598"/>
          <a:ext cx="12806090" cy="1007322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33421</xdr:colOff>
      <xdr:row>1888</xdr:row>
      <xdr:rowOff>16710</xdr:rowOff>
    </xdr:from>
    <xdr:to>
      <xdr:col>9</xdr:col>
      <xdr:colOff>33421</xdr:colOff>
      <xdr:row>1889</xdr:row>
      <xdr:rowOff>1411</xdr:rowOff>
    </xdr:to>
    <xdr:sp macro="" textlink="">
      <xdr:nvSpPr>
        <xdr:cNvPr id="377" name="Rectangle 376">
          <a:extLst>
            <a:ext uri="{FF2B5EF4-FFF2-40B4-BE49-F238E27FC236}">
              <a16:creationId xmlns:a16="http://schemas.microsoft.com/office/drawing/2014/main" id="{BE0CC73E-D4B1-DB4A-B649-30FE3548BB2A}"/>
            </a:ext>
          </a:extLst>
        </xdr:cNvPr>
        <xdr:cNvSpPr/>
      </xdr:nvSpPr>
      <xdr:spPr>
        <a:xfrm flipV="1">
          <a:off x="1316121" y="444402410"/>
          <a:ext cx="12560300" cy="238701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1873</xdr:row>
      <xdr:rowOff>1</xdr:rowOff>
    </xdr:from>
    <xdr:to>
      <xdr:col>9</xdr:col>
      <xdr:colOff>0</xdr:colOff>
      <xdr:row>1874</xdr:row>
      <xdr:rowOff>1412</xdr:rowOff>
    </xdr:to>
    <xdr:sp macro="" textlink="">
      <xdr:nvSpPr>
        <xdr:cNvPr id="378" name="Rectangle 377">
          <a:extLst>
            <a:ext uri="{FF2B5EF4-FFF2-40B4-BE49-F238E27FC236}">
              <a16:creationId xmlns:a16="http://schemas.microsoft.com/office/drawing/2014/main" id="{36A110F5-6A84-CE4B-96F6-E743CF6118BE}"/>
            </a:ext>
          </a:extLst>
        </xdr:cNvPr>
        <xdr:cNvSpPr/>
      </xdr:nvSpPr>
      <xdr:spPr>
        <a:xfrm flipV="1">
          <a:off x="1282700" y="440867801"/>
          <a:ext cx="12560300" cy="242711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267369</xdr:colOff>
      <xdr:row>1860</xdr:row>
      <xdr:rowOff>150395</xdr:rowOff>
    </xdr:from>
    <xdr:to>
      <xdr:col>2</xdr:col>
      <xdr:colOff>3225131</xdr:colOff>
      <xdr:row>1865</xdr:row>
      <xdr:rowOff>142940</xdr:rowOff>
    </xdr:to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2F104C96-A71A-FB46-B32E-E0BBA63FE17E}"/>
            </a:ext>
          </a:extLst>
        </xdr:cNvPr>
        <xdr:cNvSpPr/>
      </xdr:nvSpPr>
      <xdr:spPr>
        <a:xfrm>
          <a:off x="1105569" y="438033695"/>
          <a:ext cx="3402262" cy="1084745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   Asset Value = </a:t>
          </a:r>
          <a:r>
            <a:rPr lang="en-US" sz="1800" b="1" i="1">
              <a:solidFill>
                <a:schemeClr val="tx1"/>
              </a:solidFill>
            </a:rPr>
            <a:t>f</a:t>
          </a:r>
          <a:r>
            <a:rPr lang="en-US" sz="1800" b="1">
              <a:solidFill>
                <a:schemeClr val="tx1"/>
              </a:solidFill>
            </a:rPr>
            <a:t>(EVA)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   (Circular  Calculation)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EVA Method #2</a:t>
          </a:r>
        </a:p>
      </xdr:txBody>
    </xdr:sp>
    <xdr:clientData/>
  </xdr:twoCellAnchor>
  <xdr:twoCellAnchor>
    <xdr:from>
      <xdr:col>1</xdr:col>
      <xdr:colOff>350921</xdr:colOff>
      <xdr:row>1857</xdr:row>
      <xdr:rowOff>100263</xdr:rowOff>
    </xdr:from>
    <xdr:to>
      <xdr:col>11</xdr:col>
      <xdr:colOff>484606</xdr:colOff>
      <xdr:row>1857</xdr:row>
      <xdr:rowOff>152407</xdr:rowOff>
    </xdr:to>
    <xdr:cxnSp macro="">
      <xdr:nvCxnSpPr>
        <xdr:cNvPr id="380" name="Straight Connector 379">
          <a:extLst>
            <a:ext uri="{FF2B5EF4-FFF2-40B4-BE49-F238E27FC236}">
              <a16:creationId xmlns:a16="http://schemas.microsoft.com/office/drawing/2014/main" id="{D26F4E8E-77FE-7C47-B0F7-A1BC72D65B2C}"/>
            </a:ext>
          </a:extLst>
        </xdr:cNvPr>
        <xdr:cNvCxnSpPr/>
      </xdr:nvCxnSpPr>
      <xdr:spPr>
        <a:xfrm flipV="1">
          <a:off x="1189121" y="437373963"/>
          <a:ext cx="15195885" cy="52144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3576052</xdr:colOff>
      <xdr:row>1866</xdr:row>
      <xdr:rowOff>147052</xdr:rowOff>
    </xdr:from>
    <xdr:to>
      <xdr:col>11</xdr:col>
      <xdr:colOff>518027</xdr:colOff>
      <xdr:row>1866</xdr:row>
      <xdr:rowOff>182482</xdr:rowOff>
    </xdr:to>
    <xdr:cxnSp macro="">
      <xdr:nvCxnSpPr>
        <xdr:cNvPr id="381" name="Straight Connector 380">
          <a:extLst>
            <a:ext uri="{FF2B5EF4-FFF2-40B4-BE49-F238E27FC236}">
              <a16:creationId xmlns:a16="http://schemas.microsoft.com/office/drawing/2014/main" id="{B52E86C6-938E-534D-9B08-D084C90BA6B4}"/>
            </a:ext>
          </a:extLst>
        </xdr:cNvPr>
        <xdr:cNvCxnSpPr/>
      </xdr:nvCxnSpPr>
      <xdr:spPr>
        <a:xfrm flipV="1">
          <a:off x="4861927" y="425216052"/>
          <a:ext cx="12086725" cy="3543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200526</xdr:colOff>
      <xdr:row>1845</xdr:row>
      <xdr:rowOff>157603</xdr:rowOff>
    </xdr:from>
    <xdr:to>
      <xdr:col>11</xdr:col>
      <xdr:colOff>384343</xdr:colOff>
      <xdr:row>1845</xdr:row>
      <xdr:rowOff>169333</xdr:rowOff>
    </xdr:to>
    <xdr:cxnSp macro="">
      <xdr:nvCxnSpPr>
        <xdr:cNvPr id="382" name="Straight Connector 381">
          <a:extLst>
            <a:ext uri="{FF2B5EF4-FFF2-40B4-BE49-F238E27FC236}">
              <a16:creationId xmlns:a16="http://schemas.microsoft.com/office/drawing/2014/main" id="{24244D16-73FB-DD43-88B0-51143E01F656}"/>
            </a:ext>
          </a:extLst>
        </xdr:cNvPr>
        <xdr:cNvCxnSpPr/>
      </xdr:nvCxnSpPr>
      <xdr:spPr>
        <a:xfrm>
          <a:off x="1038726" y="434967503"/>
          <a:ext cx="15246017" cy="1173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812132</xdr:colOff>
      <xdr:row>1853</xdr:row>
      <xdr:rowOff>110289</xdr:rowOff>
    </xdr:from>
    <xdr:ext cx="1066800" cy="317500"/>
    <xdr:pic>
      <xdr:nvPicPr>
        <xdr:cNvPr id="383" name="Picture 382">
          <a:extLst>
            <a:ext uri="{FF2B5EF4-FFF2-40B4-BE49-F238E27FC236}">
              <a16:creationId xmlns:a16="http://schemas.microsoft.com/office/drawing/2014/main" id="{E4DFAEE7-1334-CB4A-B547-3DC4C1407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094832" y="436571189"/>
          <a:ext cx="1066800" cy="317500"/>
        </a:xfrm>
        <a:prstGeom prst="rect">
          <a:avLst/>
        </a:prstGeom>
        <a:ln>
          <a:solidFill>
            <a:schemeClr val="tx1"/>
          </a:solidFill>
        </a:ln>
        <a:effectLst>
          <a:outerShdw blurRad="50800" dist="88900" dir="2700000" algn="tl" rotWithShape="0">
            <a:prstClr val="black">
              <a:alpha val="40000"/>
            </a:prstClr>
          </a:outerShdw>
        </a:effectLst>
      </xdr:spPr>
    </xdr:pic>
    <xdr:clientData/>
  </xdr:oneCellAnchor>
  <xdr:twoCellAnchor>
    <xdr:from>
      <xdr:col>1</xdr:col>
      <xdr:colOff>284079</xdr:colOff>
      <xdr:row>1846</xdr:row>
      <xdr:rowOff>50132</xdr:rowOff>
    </xdr:from>
    <xdr:to>
      <xdr:col>6</xdr:col>
      <xdr:colOff>802106</xdr:colOff>
      <xdr:row>1846</xdr:row>
      <xdr:rowOff>50132</xdr:rowOff>
    </xdr:to>
    <xdr:cxnSp macro="">
      <xdr:nvCxnSpPr>
        <xdr:cNvPr id="384" name="Straight Connector 383">
          <a:extLst>
            <a:ext uri="{FF2B5EF4-FFF2-40B4-BE49-F238E27FC236}">
              <a16:creationId xmlns:a16="http://schemas.microsoft.com/office/drawing/2014/main" id="{D0DA0EBF-BB75-D544-9CF0-8E32885D7A88}"/>
            </a:ext>
          </a:extLst>
        </xdr:cNvPr>
        <xdr:cNvCxnSpPr/>
      </xdr:nvCxnSpPr>
      <xdr:spPr>
        <a:xfrm>
          <a:off x="1122279" y="435063232"/>
          <a:ext cx="9674727" cy="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668421</xdr:colOff>
      <xdr:row>1846</xdr:row>
      <xdr:rowOff>19337</xdr:rowOff>
    </xdr:from>
    <xdr:to>
      <xdr:col>1</xdr:col>
      <xdr:colOff>271669</xdr:colOff>
      <xdr:row>1851</xdr:row>
      <xdr:rowOff>50131</xdr:rowOff>
    </xdr:to>
    <xdr:cxnSp macro="">
      <xdr:nvCxnSpPr>
        <xdr:cNvPr id="385" name="Straight Arrow Connector 384">
          <a:extLst>
            <a:ext uri="{FF2B5EF4-FFF2-40B4-BE49-F238E27FC236}">
              <a16:creationId xmlns:a16="http://schemas.microsoft.com/office/drawing/2014/main" id="{74046D7A-2C8F-CB4E-8C59-D5D9A091D0F7}"/>
            </a:ext>
          </a:extLst>
        </xdr:cNvPr>
        <xdr:cNvCxnSpPr/>
      </xdr:nvCxnSpPr>
      <xdr:spPr>
        <a:xfrm flipH="1">
          <a:off x="668421" y="435032437"/>
          <a:ext cx="441448" cy="1046794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4129228</xdr:colOff>
      <xdr:row>1846</xdr:row>
      <xdr:rowOff>62815</xdr:rowOff>
    </xdr:from>
    <xdr:to>
      <xdr:col>2</xdr:col>
      <xdr:colOff>4612105</xdr:colOff>
      <xdr:row>1849</xdr:row>
      <xdr:rowOff>183816</xdr:rowOff>
    </xdr:to>
    <xdr:cxnSp macro="">
      <xdr:nvCxnSpPr>
        <xdr:cNvPr id="386" name="Straight Arrow Connector 385">
          <a:extLst>
            <a:ext uri="{FF2B5EF4-FFF2-40B4-BE49-F238E27FC236}">
              <a16:creationId xmlns:a16="http://schemas.microsoft.com/office/drawing/2014/main" id="{D40DEC9C-C7B7-4246-8DD9-C5E59BF502C9}"/>
            </a:ext>
          </a:extLst>
        </xdr:cNvPr>
        <xdr:cNvCxnSpPr/>
      </xdr:nvCxnSpPr>
      <xdr:spPr>
        <a:xfrm>
          <a:off x="5411928" y="435075915"/>
          <a:ext cx="482877" cy="730601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233948</xdr:colOff>
      <xdr:row>1857</xdr:row>
      <xdr:rowOff>16710</xdr:rowOff>
    </xdr:from>
    <xdr:to>
      <xdr:col>6</xdr:col>
      <xdr:colOff>718553</xdr:colOff>
      <xdr:row>1857</xdr:row>
      <xdr:rowOff>66844</xdr:rowOff>
    </xdr:to>
    <xdr:cxnSp macro="">
      <xdr:nvCxnSpPr>
        <xdr:cNvPr id="387" name="Straight Connector 386">
          <a:extLst>
            <a:ext uri="{FF2B5EF4-FFF2-40B4-BE49-F238E27FC236}">
              <a16:creationId xmlns:a16="http://schemas.microsoft.com/office/drawing/2014/main" id="{FCECB128-CEAD-5E4A-8CF9-FC8342E679CE}"/>
            </a:ext>
          </a:extLst>
        </xdr:cNvPr>
        <xdr:cNvCxnSpPr/>
      </xdr:nvCxnSpPr>
      <xdr:spPr>
        <a:xfrm flipV="1">
          <a:off x="1072148" y="437290410"/>
          <a:ext cx="9641305" cy="50134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644449</xdr:colOff>
      <xdr:row>1853</xdr:row>
      <xdr:rowOff>3374</xdr:rowOff>
    </xdr:from>
    <xdr:to>
      <xdr:col>1</xdr:col>
      <xdr:colOff>233948</xdr:colOff>
      <xdr:row>1857</xdr:row>
      <xdr:rowOff>66842</xdr:rowOff>
    </xdr:to>
    <xdr:cxnSp macro="">
      <xdr:nvCxnSpPr>
        <xdr:cNvPr id="388" name="Straight Arrow Connector 387">
          <a:extLst>
            <a:ext uri="{FF2B5EF4-FFF2-40B4-BE49-F238E27FC236}">
              <a16:creationId xmlns:a16="http://schemas.microsoft.com/office/drawing/2014/main" id="{177DF019-BBAB-1D47-9038-0833297F8349}"/>
            </a:ext>
          </a:extLst>
        </xdr:cNvPr>
        <xdr:cNvCxnSpPr/>
      </xdr:nvCxnSpPr>
      <xdr:spPr>
        <a:xfrm flipH="1" flipV="1">
          <a:off x="644449" y="436464274"/>
          <a:ext cx="427699" cy="876268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718555</xdr:colOff>
      <xdr:row>1855</xdr:row>
      <xdr:rowOff>16711</xdr:rowOff>
    </xdr:from>
    <xdr:to>
      <xdr:col>6</xdr:col>
      <xdr:colOff>1136318</xdr:colOff>
      <xdr:row>1857</xdr:row>
      <xdr:rowOff>3295</xdr:rowOff>
    </xdr:to>
    <xdr:cxnSp macro="">
      <xdr:nvCxnSpPr>
        <xdr:cNvPr id="389" name="Straight Arrow Connector 388">
          <a:extLst>
            <a:ext uri="{FF2B5EF4-FFF2-40B4-BE49-F238E27FC236}">
              <a16:creationId xmlns:a16="http://schemas.microsoft.com/office/drawing/2014/main" id="{1EF630AF-2EAB-884C-9677-E64D71C1E6EC}"/>
            </a:ext>
          </a:extLst>
        </xdr:cNvPr>
        <xdr:cNvCxnSpPr/>
      </xdr:nvCxnSpPr>
      <xdr:spPr>
        <a:xfrm flipV="1">
          <a:off x="10713455" y="436884011"/>
          <a:ext cx="417763" cy="392984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735265</xdr:colOff>
      <xdr:row>1855</xdr:row>
      <xdr:rowOff>167107</xdr:rowOff>
    </xdr:from>
    <xdr:to>
      <xdr:col>3</xdr:col>
      <xdr:colOff>1017775</xdr:colOff>
      <xdr:row>1857</xdr:row>
      <xdr:rowOff>36717</xdr:rowOff>
    </xdr:to>
    <xdr:cxnSp macro="">
      <xdr:nvCxnSpPr>
        <xdr:cNvPr id="390" name="Straight Arrow Connector 389">
          <a:extLst>
            <a:ext uri="{FF2B5EF4-FFF2-40B4-BE49-F238E27FC236}">
              <a16:creationId xmlns:a16="http://schemas.microsoft.com/office/drawing/2014/main" id="{DAFA3741-D223-6D40-94F4-8A92D8119C03}"/>
            </a:ext>
          </a:extLst>
        </xdr:cNvPr>
        <xdr:cNvCxnSpPr/>
      </xdr:nvCxnSpPr>
      <xdr:spPr>
        <a:xfrm flipV="1">
          <a:off x="6856665" y="437034407"/>
          <a:ext cx="282510" cy="276010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3860131</xdr:colOff>
      <xdr:row>1854</xdr:row>
      <xdr:rowOff>150394</xdr:rowOff>
    </xdr:from>
    <xdr:to>
      <xdr:col>2</xdr:col>
      <xdr:colOff>4328025</xdr:colOff>
      <xdr:row>1857</xdr:row>
      <xdr:rowOff>36717</xdr:rowOff>
    </xdr:to>
    <xdr:cxnSp macro="">
      <xdr:nvCxnSpPr>
        <xdr:cNvPr id="391" name="Straight Arrow Connector 390">
          <a:extLst>
            <a:ext uri="{FF2B5EF4-FFF2-40B4-BE49-F238E27FC236}">
              <a16:creationId xmlns:a16="http://schemas.microsoft.com/office/drawing/2014/main" id="{9E52A783-8BC9-1F46-8ABE-75E7C30C994F}"/>
            </a:ext>
          </a:extLst>
        </xdr:cNvPr>
        <xdr:cNvCxnSpPr/>
      </xdr:nvCxnSpPr>
      <xdr:spPr>
        <a:xfrm flipV="1">
          <a:off x="5142831" y="436814494"/>
          <a:ext cx="467894" cy="495923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200528</xdr:colOff>
      <xdr:row>1853</xdr:row>
      <xdr:rowOff>133684</xdr:rowOff>
    </xdr:from>
    <xdr:to>
      <xdr:col>3</xdr:col>
      <xdr:colOff>852239</xdr:colOff>
      <xdr:row>1857</xdr:row>
      <xdr:rowOff>36718</xdr:rowOff>
    </xdr:to>
    <xdr:cxnSp macro="">
      <xdr:nvCxnSpPr>
        <xdr:cNvPr id="392" name="Straight Arrow Connector 391">
          <a:extLst>
            <a:ext uri="{FF2B5EF4-FFF2-40B4-BE49-F238E27FC236}">
              <a16:creationId xmlns:a16="http://schemas.microsoft.com/office/drawing/2014/main" id="{F05C7DBD-2A3E-3842-9316-85E879C2D982}"/>
            </a:ext>
          </a:extLst>
        </xdr:cNvPr>
        <xdr:cNvCxnSpPr/>
      </xdr:nvCxnSpPr>
      <xdr:spPr>
        <a:xfrm flipV="1">
          <a:off x="6321928" y="436594584"/>
          <a:ext cx="651711" cy="715834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818817</xdr:colOff>
      <xdr:row>1846</xdr:row>
      <xdr:rowOff>66841</xdr:rowOff>
    </xdr:from>
    <xdr:to>
      <xdr:col>5</xdr:col>
      <xdr:colOff>1225217</xdr:colOff>
      <xdr:row>1849</xdr:row>
      <xdr:rowOff>71520</xdr:rowOff>
    </xdr:to>
    <xdr:cxnSp macro="">
      <xdr:nvCxnSpPr>
        <xdr:cNvPr id="393" name="Straight Arrow Connector 392">
          <a:extLst>
            <a:ext uri="{FF2B5EF4-FFF2-40B4-BE49-F238E27FC236}">
              <a16:creationId xmlns:a16="http://schemas.microsoft.com/office/drawing/2014/main" id="{47CAB93E-848A-AD4F-892B-C874595D4B56}"/>
            </a:ext>
          </a:extLst>
        </xdr:cNvPr>
        <xdr:cNvCxnSpPr/>
      </xdr:nvCxnSpPr>
      <xdr:spPr>
        <a:xfrm>
          <a:off x="9531017" y="435079941"/>
          <a:ext cx="406400" cy="614279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785397</xdr:colOff>
      <xdr:row>1846</xdr:row>
      <xdr:rowOff>50131</xdr:rowOff>
    </xdr:from>
    <xdr:to>
      <xdr:col>3</xdr:col>
      <xdr:colOff>1102895</xdr:colOff>
      <xdr:row>1848</xdr:row>
      <xdr:rowOff>100262</xdr:rowOff>
    </xdr:to>
    <xdr:cxnSp macro="">
      <xdr:nvCxnSpPr>
        <xdr:cNvPr id="394" name="Straight Arrow Connector 393">
          <a:extLst>
            <a:ext uri="{FF2B5EF4-FFF2-40B4-BE49-F238E27FC236}">
              <a16:creationId xmlns:a16="http://schemas.microsoft.com/office/drawing/2014/main" id="{5B75F3E4-08F0-3D45-9370-78D2E7B10857}"/>
            </a:ext>
          </a:extLst>
        </xdr:cNvPr>
        <xdr:cNvCxnSpPr/>
      </xdr:nvCxnSpPr>
      <xdr:spPr>
        <a:xfrm>
          <a:off x="6906797" y="435063231"/>
          <a:ext cx="317498" cy="456531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618291</xdr:colOff>
      <xdr:row>1846</xdr:row>
      <xdr:rowOff>66842</xdr:rowOff>
    </xdr:from>
    <xdr:to>
      <xdr:col>3</xdr:col>
      <xdr:colOff>1253290</xdr:colOff>
      <xdr:row>1850</xdr:row>
      <xdr:rowOff>183816</xdr:rowOff>
    </xdr:to>
    <xdr:cxnSp macro="">
      <xdr:nvCxnSpPr>
        <xdr:cNvPr id="395" name="Straight Arrow Connector 394">
          <a:extLst>
            <a:ext uri="{FF2B5EF4-FFF2-40B4-BE49-F238E27FC236}">
              <a16:creationId xmlns:a16="http://schemas.microsoft.com/office/drawing/2014/main" id="{8306B0AF-B9E3-284E-806F-3F1367137F0D}"/>
            </a:ext>
          </a:extLst>
        </xdr:cNvPr>
        <xdr:cNvCxnSpPr/>
      </xdr:nvCxnSpPr>
      <xdr:spPr>
        <a:xfrm>
          <a:off x="6739691" y="435079942"/>
          <a:ext cx="634999" cy="929774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802106</xdr:colOff>
      <xdr:row>1846</xdr:row>
      <xdr:rowOff>66842</xdr:rowOff>
    </xdr:from>
    <xdr:to>
      <xdr:col>7</xdr:col>
      <xdr:colOff>55480</xdr:colOff>
      <xdr:row>1850</xdr:row>
      <xdr:rowOff>88232</xdr:rowOff>
    </xdr:to>
    <xdr:cxnSp macro="">
      <xdr:nvCxnSpPr>
        <xdr:cNvPr id="396" name="Straight Arrow Connector 395">
          <a:extLst>
            <a:ext uri="{FF2B5EF4-FFF2-40B4-BE49-F238E27FC236}">
              <a16:creationId xmlns:a16="http://schemas.microsoft.com/office/drawing/2014/main" id="{85303C22-580F-0843-98C2-F2F166BB4148}"/>
            </a:ext>
          </a:extLst>
        </xdr:cNvPr>
        <xdr:cNvCxnSpPr/>
      </xdr:nvCxnSpPr>
      <xdr:spPr>
        <a:xfrm>
          <a:off x="10797006" y="435079942"/>
          <a:ext cx="536074" cy="834190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601578</xdr:colOff>
      <xdr:row>1855</xdr:row>
      <xdr:rowOff>50132</xdr:rowOff>
    </xdr:from>
    <xdr:to>
      <xdr:col>5</xdr:col>
      <xdr:colOff>1019341</xdr:colOff>
      <xdr:row>1857</xdr:row>
      <xdr:rowOff>36716</xdr:rowOff>
    </xdr:to>
    <xdr:cxnSp macro="">
      <xdr:nvCxnSpPr>
        <xdr:cNvPr id="397" name="Straight Arrow Connector 396">
          <a:extLst>
            <a:ext uri="{FF2B5EF4-FFF2-40B4-BE49-F238E27FC236}">
              <a16:creationId xmlns:a16="http://schemas.microsoft.com/office/drawing/2014/main" id="{1E71D84A-7156-D445-BD51-39DD02E1C35B}"/>
            </a:ext>
          </a:extLst>
        </xdr:cNvPr>
        <xdr:cNvCxnSpPr/>
      </xdr:nvCxnSpPr>
      <xdr:spPr>
        <a:xfrm flipV="1">
          <a:off x="9313778" y="436917432"/>
          <a:ext cx="417763" cy="392984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200525</xdr:colOff>
      <xdr:row>1849</xdr:row>
      <xdr:rowOff>50133</xdr:rowOff>
    </xdr:from>
    <xdr:to>
      <xdr:col>9</xdr:col>
      <xdr:colOff>377460</xdr:colOff>
      <xdr:row>1850</xdr:row>
      <xdr:rowOff>183817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3DA57306-47C1-6847-9DA6-2DD101365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4043525" y="435672833"/>
          <a:ext cx="176935" cy="33688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2165</xdr:row>
      <xdr:rowOff>0</xdr:rowOff>
    </xdr:from>
    <xdr:to>
      <xdr:col>2</xdr:col>
      <xdr:colOff>3626184</xdr:colOff>
      <xdr:row>2176</xdr:row>
      <xdr:rowOff>16710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9" name="Rectangle 398">
              <a:extLst>
                <a:ext uri="{FF2B5EF4-FFF2-40B4-BE49-F238E27FC236}">
                  <a16:creationId xmlns:a16="http://schemas.microsoft.com/office/drawing/2014/main" id="{4FB74552-1D2E-B440-97EE-6574F43791AE}"/>
                </a:ext>
              </a:extLst>
            </xdr:cNvPr>
            <xdr:cNvSpPr/>
          </xdr:nvSpPr>
          <xdr:spPr>
            <a:xfrm>
              <a:off x="1282700" y="510222500"/>
              <a:ext cx="3626184" cy="2264610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 u="none">
                  <a:solidFill>
                    <a:schemeClr val="tx1"/>
                  </a:solidFill>
                </a:rPr>
                <a:t>Discounted</a:t>
              </a:r>
            </a:p>
            <a:p>
              <a:pPr algn="ctr"/>
              <a:r>
                <a:rPr lang="en-US" sz="1800" b="1" u="none">
                  <a:solidFill>
                    <a:schemeClr val="tx1"/>
                  </a:solidFill>
                </a:rPr>
                <a:t> '</a:t>
              </a:r>
              <a:r>
                <a:rPr lang="en-US" sz="1800" b="1" u="sng">
                  <a:solidFill>
                    <a:schemeClr val="tx1"/>
                  </a:solidFill>
                </a:rPr>
                <a:t>Pretax</a:t>
              </a:r>
              <a:r>
                <a:rPr lang="en-US" sz="1800" b="1" u="none">
                  <a:solidFill>
                    <a:schemeClr val="tx1"/>
                  </a:solidFill>
                </a:rPr>
                <a:t> FCFF' (FCFFpt) @ </a:t>
              </a:r>
              <a:r>
                <a:rPr lang="en-US" sz="1800" b="1" u="none">
                  <a:solidFill>
                    <a:srgbClr val="0070C0"/>
                  </a:solidFill>
                </a:rPr>
                <a:t>LEEPT</a:t>
              </a:r>
              <a:endParaRPr lang="en-US" sz="1800" b="1" u="none" baseline="-25000">
                <a:solidFill>
                  <a:srgbClr val="0070C0"/>
                </a:solidFill>
              </a:endParaRPr>
            </a:p>
            <a:p>
              <a:pPr algn="ctr"/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 u="sng">
                  <a:solidFill>
                    <a:schemeClr val="tx1"/>
                  </a:solidFill>
                </a:rPr>
                <a:t>Noncircular</a:t>
              </a:r>
              <a:r>
                <a:rPr lang="en-US" sz="1800" b="1">
                  <a:solidFill>
                    <a:schemeClr val="tx1"/>
                  </a:solidFill>
                </a:rPr>
                <a:t>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14:m>
                <m:oMath xmlns:m="http://schemas.openxmlformats.org/officeDocument/2006/math">
                  <m:r>
                    <a:rPr lang="en-US" sz="1800" b="1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≠</m:t>
                  </m:r>
                </m:oMath>
              </a14:m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</xdr:txBody>
        </xdr:sp>
      </mc:Choice>
      <mc:Fallback xmlns="">
        <xdr:sp macro="" textlink="">
          <xdr:nvSpPr>
            <xdr:cNvPr id="399" name="Rectangle 398">
              <a:extLst>
                <a:ext uri="{FF2B5EF4-FFF2-40B4-BE49-F238E27FC236}">
                  <a16:creationId xmlns:a16="http://schemas.microsoft.com/office/drawing/2014/main" id="{4FB74552-1D2E-B440-97EE-6574F43791AE}"/>
                </a:ext>
              </a:extLst>
            </xdr:cNvPr>
            <xdr:cNvSpPr/>
          </xdr:nvSpPr>
          <xdr:spPr>
            <a:xfrm>
              <a:off x="1282700" y="510222500"/>
              <a:ext cx="3626184" cy="2264610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 u="none">
                  <a:solidFill>
                    <a:schemeClr val="tx1"/>
                  </a:solidFill>
                </a:rPr>
                <a:t>Discounted</a:t>
              </a:r>
            </a:p>
            <a:p>
              <a:pPr algn="ctr"/>
              <a:r>
                <a:rPr lang="en-US" sz="1800" b="1" u="none">
                  <a:solidFill>
                    <a:schemeClr val="tx1"/>
                  </a:solidFill>
                </a:rPr>
                <a:t> '</a:t>
              </a:r>
              <a:r>
                <a:rPr lang="en-US" sz="1800" b="1" u="sng">
                  <a:solidFill>
                    <a:schemeClr val="tx1"/>
                  </a:solidFill>
                </a:rPr>
                <a:t>Pretax</a:t>
              </a:r>
              <a:r>
                <a:rPr lang="en-US" sz="1800" b="1" u="none">
                  <a:solidFill>
                    <a:schemeClr val="tx1"/>
                  </a:solidFill>
                </a:rPr>
                <a:t> FCFF' (FCFFpt) @ </a:t>
              </a:r>
              <a:r>
                <a:rPr lang="en-US" sz="1800" b="1" u="none">
                  <a:solidFill>
                    <a:srgbClr val="0070C0"/>
                  </a:solidFill>
                </a:rPr>
                <a:t>LEEPT</a:t>
              </a:r>
              <a:endParaRPr lang="en-US" sz="1800" b="1" u="none" baseline="-25000">
                <a:solidFill>
                  <a:srgbClr val="0070C0"/>
                </a:solidFill>
              </a:endParaRPr>
            </a:p>
            <a:p>
              <a:pPr algn="ctr"/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 u="sng">
                  <a:solidFill>
                    <a:schemeClr val="tx1"/>
                  </a:solidFill>
                </a:rPr>
                <a:t>Noncircular</a:t>
              </a:r>
              <a:r>
                <a:rPr lang="en-US" sz="1800" b="1">
                  <a:solidFill>
                    <a:schemeClr val="tx1"/>
                  </a:solidFill>
                </a:rPr>
                <a:t>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:r>
                <a:rPr lang="en-US" sz="18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</xdr:txBody>
        </xdr:sp>
      </mc:Fallback>
    </mc:AlternateContent>
    <xdr:clientData/>
  </xdr:twoCellAnchor>
  <xdr:twoCellAnchor>
    <xdr:from>
      <xdr:col>2</xdr:col>
      <xdr:colOff>21253</xdr:colOff>
      <xdr:row>2215</xdr:row>
      <xdr:rowOff>18899</xdr:rowOff>
    </xdr:from>
    <xdr:to>
      <xdr:col>8</xdr:col>
      <xdr:colOff>1281046</xdr:colOff>
      <xdr:row>2218</xdr:row>
      <xdr:rowOff>-1</xdr:rowOff>
    </xdr:to>
    <xdr:sp macro="" textlink="">
      <xdr:nvSpPr>
        <xdr:cNvPr id="400" name="Rectangle 399">
          <a:extLst>
            <a:ext uri="{FF2B5EF4-FFF2-40B4-BE49-F238E27FC236}">
              <a16:creationId xmlns:a16="http://schemas.microsoft.com/office/drawing/2014/main" id="{EF6FA5AB-7928-3245-BAB4-E42F7067E0F1}"/>
            </a:ext>
          </a:extLst>
        </xdr:cNvPr>
        <xdr:cNvSpPr/>
      </xdr:nvSpPr>
      <xdr:spPr>
        <a:xfrm flipV="1">
          <a:off x="1303953" y="522001599"/>
          <a:ext cx="12537393" cy="7177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305468</xdr:colOff>
      <xdr:row>2211</xdr:row>
      <xdr:rowOff>12700</xdr:rowOff>
    </xdr:from>
    <xdr:to>
      <xdr:col>8</xdr:col>
      <xdr:colOff>1274679</xdr:colOff>
      <xdr:row>2212</xdr:row>
      <xdr:rowOff>12700</xdr:rowOff>
    </xdr:to>
    <xdr:sp macro="" textlink="">
      <xdr:nvSpPr>
        <xdr:cNvPr id="401" name="Rectangle 400">
          <a:extLst>
            <a:ext uri="{FF2B5EF4-FFF2-40B4-BE49-F238E27FC236}">
              <a16:creationId xmlns:a16="http://schemas.microsoft.com/office/drawing/2014/main" id="{A04944F5-A5FD-734E-AC09-5A621CBB56C6}"/>
            </a:ext>
          </a:extLst>
        </xdr:cNvPr>
        <xdr:cNvSpPr/>
      </xdr:nvSpPr>
      <xdr:spPr>
        <a:xfrm flipV="1">
          <a:off x="7734968" y="520992100"/>
          <a:ext cx="6100011" cy="2413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16708</xdr:colOff>
      <xdr:row>2207</xdr:row>
      <xdr:rowOff>33424</xdr:rowOff>
    </xdr:from>
    <xdr:to>
      <xdr:col>9</xdr:col>
      <xdr:colOff>39217</xdr:colOff>
      <xdr:row>2208</xdr:row>
      <xdr:rowOff>3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DCB3B72-6092-D94A-9C71-AC870DE978E2}"/>
            </a:ext>
          </a:extLst>
        </xdr:cNvPr>
        <xdr:cNvSpPr/>
      </xdr:nvSpPr>
      <xdr:spPr>
        <a:xfrm flipV="1">
          <a:off x="1299408" y="520022224"/>
          <a:ext cx="12582809" cy="220579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2212</xdr:row>
      <xdr:rowOff>12700</xdr:rowOff>
    </xdr:from>
    <xdr:to>
      <xdr:col>4</xdr:col>
      <xdr:colOff>0</xdr:colOff>
      <xdr:row>2213</xdr:row>
      <xdr:rowOff>12700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A17F1079-B043-3F42-89B8-7919E64DB587}"/>
            </a:ext>
          </a:extLst>
        </xdr:cNvPr>
        <xdr:cNvSpPr/>
      </xdr:nvSpPr>
      <xdr:spPr>
        <a:xfrm flipV="1">
          <a:off x="1282700" y="5212334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152400</xdr:colOff>
      <xdr:row>2212</xdr:row>
      <xdr:rowOff>152400</xdr:rowOff>
    </xdr:from>
    <xdr:to>
      <xdr:col>2</xdr:col>
      <xdr:colOff>63500</xdr:colOff>
      <xdr:row>2212</xdr:row>
      <xdr:rowOff>165100</xdr:rowOff>
    </xdr:to>
    <xdr:cxnSp macro="">
      <xdr:nvCxnSpPr>
        <xdr:cNvPr id="404" name="Straight Arrow Connector 403">
          <a:extLst>
            <a:ext uri="{FF2B5EF4-FFF2-40B4-BE49-F238E27FC236}">
              <a16:creationId xmlns:a16="http://schemas.microsoft.com/office/drawing/2014/main" id="{332B9D13-AF15-474F-8557-8265F5496E49}"/>
            </a:ext>
          </a:extLst>
        </xdr:cNvPr>
        <xdr:cNvCxnSpPr/>
      </xdr:nvCxnSpPr>
      <xdr:spPr>
        <a:xfrm flipV="1">
          <a:off x="990600" y="521373100"/>
          <a:ext cx="355600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76200</xdr:colOff>
      <xdr:row>2212</xdr:row>
      <xdr:rowOff>0</xdr:rowOff>
    </xdr:from>
    <xdr:ext cx="406400" cy="393700"/>
    <xdr:pic>
      <xdr:nvPicPr>
        <xdr:cNvPr id="405" name="Picture 404">
          <a:extLst>
            <a:ext uri="{FF2B5EF4-FFF2-40B4-BE49-F238E27FC236}">
              <a16:creationId xmlns:a16="http://schemas.microsoft.com/office/drawing/2014/main" id="{523A8D6F-5E42-654A-AF8F-D7E3F6706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14400" y="521220700"/>
          <a:ext cx="406400" cy="393700"/>
        </a:xfrm>
        <a:prstGeom prst="rect">
          <a:avLst/>
        </a:prstGeom>
      </xdr:spPr>
    </xdr:pic>
    <xdr:clientData/>
  </xdr:oneCellAnchor>
  <xdr:twoCellAnchor>
    <xdr:from>
      <xdr:col>2</xdr:col>
      <xdr:colOff>13063</xdr:colOff>
      <xdr:row>2206</xdr:row>
      <xdr:rowOff>-1</xdr:rowOff>
    </xdr:from>
    <xdr:to>
      <xdr:col>9</xdr:col>
      <xdr:colOff>21405</xdr:colOff>
      <xdr:row>2207</xdr:row>
      <xdr:rowOff>14516</xdr:rowOff>
    </xdr:to>
    <xdr:sp macro="" textlink="">
      <xdr:nvSpPr>
        <xdr:cNvPr id="406" name="Rectangle 405">
          <a:extLst>
            <a:ext uri="{FF2B5EF4-FFF2-40B4-BE49-F238E27FC236}">
              <a16:creationId xmlns:a16="http://schemas.microsoft.com/office/drawing/2014/main" id="{E62526B7-DA8A-0E4B-8ABE-1568E2FCEDDC}"/>
            </a:ext>
          </a:extLst>
        </xdr:cNvPr>
        <xdr:cNvSpPr/>
      </xdr:nvSpPr>
      <xdr:spPr>
        <a:xfrm flipV="1">
          <a:off x="1295763" y="519747499"/>
          <a:ext cx="12568642" cy="255817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76200</xdr:colOff>
      <xdr:row>2193</xdr:row>
      <xdr:rowOff>0</xdr:rowOff>
    </xdr:from>
    <xdr:ext cx="406400" cy="393700"/>
    <xdr:pic>
      <xdr:nvPicPr>
        <xdr:cNvPr id="407" name="Picture 406">
          <a:extLst>
            <a:ext uri="{FF2B5EF4-FFF2-40B4-BE49-F238E27FC236}">
              <a16:creationId xmlns:a16="http://schemas.microsoft.com/office/drawing/2014/main" id="{C1B6869E-CD3A-3B42-9572-237C44371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14400" y="516610600"/>
          <a:ext cx="406400" cy="393700"/>
        </a:xfrm>
        <a:prstGeom prst="rect">
          <a:avLst/>
        </a:prstGeom>
      </xdr:spPr>
    </xdr:pic>
    <xdr:clientData/>
  </xdr:oneCellAnchor>
  <xdr:oneCellAnchor>
    <xdr:from>
      <xdr:col>1</xdr:col>
      <xdr:colOff>76200</xdr:colOff>
      <xdr:row>2193</xdr:row>
      <xdr:rowOff>0</xdr:rowOff>
    </xdr:from>
    <xdr:ext cx="406400" cy="393700"/>
    <xdr:pic>
      <xdr:nvPicPr>
        <xdr:cNvPr id="408" name="Picture 407">
          <a:extLst>
            <a:ext uri="{FF2B5EF4-FFF2-40B4-BE49-F238E27FC236}">
              <a16:creationId xmlns:a16="http://schemas.microsoft.com/office/drawing/2014/main" id="{4E15CA57-8E6B-514E-9326-44E50CC74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14400" y="516610600"/>
          <a:ext cx="406400" cy="393700"/>
        </a:xfrm>
        <a:prstGeom prst="rect">
          <a:avLst/>
        </a:prstGeom>
      </xdr:spPr>
    </xdr:pic>
    <xdr:clientData/>
  </xdr:oneCellAnchor>
  <xdr:oneCellAnchor>
    <xdr:from>
      <xdr:col>1</xdr:col>
      <xdr:colOff>76200</xdr:colOff>
      <xdr:row>2191</xdr:row>
      <xdr:rowOff>0</xdr:rowOff>
    </xdr:from>
    <xdr:ext cx="406400" cy="393700"/>
    <xdr:pic>
      <xdr:nvPicPr>
        <xdr:cNvPr id="409" name="Picture 408">
          <a:extLst>
            <a:ext uri="{FF2B5EF4-FFF2-40B4-BE49-F238E27FC236}">
              <a16:creationId xmlns:a16="http://schemas.microsoft.com/office/drawing/2014/main" id="{57CAA895-A137-6E42-A36E-4E7C97CBE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14400" y="516128000"/>
          <a:ext cx="406400" cy="393700"/>
        </a:xfrm>
        <a:prstGeom prst="rect">
          <a:avLst/>
        </a:prstGeom>
      </xdr:spPr>
    </xdr:pic>
    <xdr:clientData/>
  </xdr:oneCellAnchor>
  <xdr:twoCellAnchor>
    <xdr:from>
      <xdr:col>9</xdr:col>
      <xdr:colOff>66840</xdr:colOff>
      <xdr:row>2191</xdr:row>
      <xdr:rowOff>16711</xdr:rowOff>
    </xdr:from>
    <xdr:to>
      <xdr:col>10</xdr:col>
      <xdr:colOff>601578</xdr:colOff>
      <xdr:row>2202</xdr:row>
      <xdr:rowOff>66843</xdr:rowOff>
    </xdr:to>
    <xdr:sp macro="" textlink="">
      <xdr:nvSpPr>
        <xdr:cNvPr id="410" name="Rectangle 409">
          <a:extLst>
            <a:ext uri="{FF2B5EF4-FFF2-40B4-BE49-F238E27FC236}">
              <a16:creationId xmlns:a16="http://schemas.microsoft.com/office/drawing/2014/main" id="{03BA5966-D1B7-FB4E-B8F5-D429C154E742}"/>
            </a:ext>
          </a:extLst>
        </xdr:cNvPr>
        <xdr:cNvSpPr/>
      </xdr:nvSpPr>
      <xdr:spPr>
        <a:xfrm rot="10800000" flipV="1">
          <a:off x="13909840" y="516144711"/>
          <a:ext cx="1563438" cy="2704432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Pretax FCFF</a:t>
          </a:r>
        </a:p>
        <a:p>
          <a:pPr algn="ctr"/>
          <a:r>
            <a:rPr lang="en-US" sz="1600" b="1">
              <a:solidFill>
                <a:sysClr val="windowText" lastClr="000000"/>
              </a:solidFill>
            </a:rPr>
            <a:t>(FCFFpt)</a:t>
          </a:r>
        </a:p>
        <a:p>
          <a:pPr algn="ctr"/>
          <a:endParaRPr lang="en-US" sz="1600" b="1">
            <a:solidFill>
              <a:sysClr val="windowText" lastClr="000000"/>
            </a:solidFill>
          </a:endParaRPr>
        </a:p>
        <a:p>
          <a:pPr algn="ctr"/>
          <a:r>
            <a:rPr lang="en-US" sz="1600" b="1">
              <a:solidFill>
                <a:sysClr val="windowText" lastClr="000000"/>
              </a:solidFill>
            </a:rPr>
            <a:t>Discount Rate</a:t>
          </a:r>
        </a:p>
        <a:p>
          <a:pPr algn="ctr"/>
          <a:r>
            <a:rPr lang="en-US" sz="1600" b="1">
              <a:solidFill>
                <a:sysClr val="windowText" lastClr="000000"/>
              </a:solidFill>
            </a:rPr>
            <a:t>Determinants</a:t>
          </a:r>
        </a:p>
      </xdr:txBody>
    </xdr:sp>
    <xdr:clientData/>
  </xdr:twoCellAnchor>
  <xdr:twoCellAnchor>
    <xdr:from>
      <xdr:col>2</xdr:col>
      <xdr:colOff>-1</xdr:colOff>
      <xdr:row>2204</xdr:row>
      <xdr:rowOff>0</xdr:rowOff>
    </xdr:from>
    <xdr:to>
      <xdr:col>9</xdr:col>
      <xdr:colOff>8341</xdr:colOff>
      <xdr:row>2205</xdr:row>
      <xdr:rowOff>31228</xdr:rowOff>
    </xdr:to>
    <xdr:sp macro="" textlink="">
      <xdr:nvSpPr>
        <xdr:cNvPr id="411" name="Rectangle 410">
          <a:extLst>
            <a:ext uri="{FF2B5EF4-FFF2-40B4-BE49-F238E27FC236}">
              <a16:creationId xmlns:a16="http://schemas.microsoft.com/office/drawing/2014/main" id="{78CA3B06-9E24-8641-AC3C-0E0137DE92F9}"/>
            </a:ext>
          </a:extLst>
        </xdr:cNvPr>
        <xdr:cNvSpPr/>
      </xdr:nvSpPr>
      <xdr:spPr>
        <a:xfrm flipV="1">
          <a:off x="1282699" y="519264900"/>
          <a:ext cx="12568642" cy="272528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1270</xdr:row>
      <xdr:rowOff>12700</xdr:rowOff>
    </xdr:from>
    <xdr:to>
      <xdr:col>4</xdr:col>
      <xdr:colOff>0</xdr:colOff>
      <xdr:row>1271</xdr:row>
      <xdr:rowOff>12700</xdr:rowOff>
    </xdr:to>
    <xdr:sp macro="" textlink="">
      <xdr:nvSpPr>
        <xdr:cNvPr id="412" name="Rectangle 411">
          <a:extLst>
            <a:ext uri="{FF2B5EF4-FFF2-40B4-BE49-F238E27FC236}">
              <a16:creationId xmlns:a16="http://schemas.microsoft.com/office/drawing/2014/main" id="{BE1E5AA2-B8A6-794D-81B3-532A5A28CB8A}"/>
            </a:ext>
          </a:extLst>
        </xdr:cNvPr>
        <xdr:cNvSpPr/>
      </xdr:nvSpPr>
      <xdr:spPr>
        <a:xfrm flipV="1">
          <a:off x="1282700" y="2945003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1047750</xdr:colOff>
      <xdr:row>3</xdr:row>
      <xdr:rowOff>76546</xdr:rowOff>
    </xdr:from>
    <xdr:to>
      <xdr:col>7</xdr:col>
      <xdr:colOff>65785</xdr:colOff>
      <xdr:row>7</xdr:row>
      <xdr:rowOff>177131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9C5045F8-B0FA-F84E-94B5-EAA7C1C7F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8477250" y="695671"/>
          <a:ext cx="2875660" cy="1037210"/>
        </a:xfrm>
        <a:prstGeom prst="rect">
          <a:avLst/>
        </a:prstGeom>
      </xdr:spPr>
    </xdr:pic>
    <xdr:clientData/>
  </xdr:twoCellAnchor>
  <xdr:twoCellAnchor editAs="oneCell">
    <xdr:from>
      <xdr:col>2</xdr:col>
      <xdr:colOff>200525</xdr:colOff>
      <xdr:row>26</xdr:row>
      <xdr:rowOff>83554</xdr:rowOff>
    </xdr:from>
    <xdr:to>
      <xdr:col>5</xdr:col>
      <xdr:colOff>17545</xdr:colOff>
      <xdr:row>31</xdr:row>
      <xdr:rowOff>84949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75F11DA9-1B3D-F249-A214-413969AAE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483225" y="5989054"/>
          <a:ext cx="7249695" cy="1017395"/>
        </a:xfrm>
        <a:prstGeom prst="rect">
          <a:avLst/>
        </a:prstGeom>
      </xdr:spPr>
    </xdr:pic>
    <xdr:clientData/>
  </xdr:twoCellAnchor>
  <xdr:twoCellAnchor editAs="oneCell">
    <xdr:from>
      <xdr:col>6</xdr:col>
      <xdr:colOff>802106</xdr:colOff>
      <xdr:row>26</xdr:row>
      <xdr:rowOff>87043</xdr:rowOff>
    </xdr:from>
    <xdr:to>
      <xdr:col>8</xdr:col>
      <xdr:colOff>1213519</xdr:colOff>
      <xdr:row>31</xdr:row>
      <xdr:rowOff>200525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D5E3E642-0A7F-044A-AD49-35D798557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0797006" y="5992543"/>
          <a:ext cx="2983163" cy="1129482"/>
        </a:xfrm>
        <a:prstGeom prst="rect">
          <a:avLst/>
        </a:prstGeom>
      </xdr:spPr>
    </xdr:pic>
    <xdr:clientData/>
  </xdr:twoCellAnchor>
  <xdr:twoCellAnchor editAs="oneCell">
    <xdr:from>
      <xdr:col>2</xdr:col>
      <xdr:colOff>4261555</xdr:colOff>
      <xdr:row>1897</xdr:row>
      <xdr:rowOff>169333</xdr:rowOff>
    </xdr:from>
    <xdr:to>
      <xdr:col>9</xdr:col>
      <xdr:colOff>134055</xdr:colOff>
      <xdr:row>1913</xdr:row>
      <xdr:rowOff>126999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9CC217B0-48EC-614D-A97A-F77ADB3AE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5544255" y="446764833"/>
          <a:ext cx="8445500" cy="3208866"/>
        </a:xfrm>
        <a:prstGeom prst="rect">
          <a:avLst/>
        </a:prstGeom>
      </xdr:spPr>
    </xdr:pic>
    <xdr:clientData/>
  </xdr:twoCellAnchor>
  <xdr:twoCellAnchor>
    <xdr:from>
      <xdr:col>1</xdr:col>
      <xdr:colOff>812800</xdr:colOff>
      <xdr:row>414</xdr:row>
      <xdr:rowOff>25400</xdr:rowOff>
    </xdr:from>
    <xdr:to>
      <xdr:col>4</xdr:col>
      <xdr:colOff>0</xdr:colOff>
      <xdr:row>415</xdr:row>
      <xdr:rowOff>0</xdr:rowOff>
    </xdr:to>
    <xdr:sp macro="" textlink="">
      <xdr:nvSpPr>
        <xdr:cNvPr id="418" name="Rectangle 417">
          <a:extLst>
            <a:ext uri="{FF2B5EF4-FFF2-40B4-BE49-F238E27FC236}">
              <a16:creationId xmlns:a16="http://schemas.microsoft.com/office/drawing/2014/main" id="{0655434E-E5F7-6C47-A033-CF630FF8C8B0}"/>
            </a:ext>
          </a:extLst>
        </xdr:cNvPr>
        <xdr:cNvSpPr/>
      </xdr:nvSpPr>
      <xdr:spPr>
        <a:xfrm flipV="1">
          <a:off x="1282700" y="94284800"/>
          <a:ext cx="61468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384</xdr:row>
      <xdr:rowOff>0</xdr:rowOff>
    </xdr:from>
    <xdr:to>
      <xdr:col>2</xdr:col>
      <xdr:colOff>2667000</xdr:colOff>
      <xdr:row>387</xdr:row>
      <xdr:rowOff>114300</xdr:rowOff>
    </xdr:to>
    <xdr:sp macro="" textlink="">
      <xdr:nvSpPr>
        <xdr:cNvPr id="419" name="Rectangle 418">
          <a:extLst>
            <a:ext uri="{FF2B5EF4-FFF2-40B4-BE49-F238E27FC236}">
              <a16:creationId xmlns:a16="http://schemas.microsoft.com/office/drawing/2014/main" id="{39ED546B-5362-324B-A4F1-C87418ED1C4E}"/>
            </a:ext>
          </a:extLst>
        </xdr:cNvPr>
        <xdr:cNvSpPr/>
      </xdr:nvSpPr>
      <xdr:spPr>
        <a:xfrm>
          <a:off x="1422400" y="87122000"/>
          <a:ext cx="2527300" cy="7366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Asset Valuation </a:t>
          </a:r>
          <a:r>
            <a:rPr lang="en-US" sz="1800" b="1" u="sng">
              <a:solidFill>
                <a:schemeClr val="tx1"/>
              </a:solidFill>
            </a:rPr>
            <a:t>without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Circular Calculations</a:t>
          </a:r>
        </a:p>
      </xdr:txBody>
    </xdr:sp>
    <xdr:clientData/>
  </xdr:twoCellAnchor>
  <xdr:twoCellAnchor>
    <xdr:from>
      <xdr:col>2</xdr:col>
      <xdr:colOff>22225</xdr:colOff>
      <xdr:row>408</xdr:row>
      <xdr:rowOff>234950</xdr:rowOff>
    </xdr:from>
    <xdr:to>
      <xdr:col>8</xdr:col>
      <xdr:colOff>1254125</xdr:colOff>
      <xdr:row>409</xdr:row>
      <xdr:rowOff>225425</xdr:rowOff>
    </xdr:to>
    <xdr:sp macro="" textlink="">
      <xdr:nvSpPr>
        <xdr:cNvPr id="420" name="Rectangle 419">
          <a:extLst>
            <a:ext uri="{FF2B5EF4-FFF2-40B4-BE49-F238E27FC236}">
              <a16:creationId xmlns:a16="http://schemas.microsoft.com/office/drawing/2014/main" id="{67B3D1A0-7AF9-CD41-AADE-5478A4B9544D}"/>
            </a:ext>
          </a:extLst>
        </xdr:cNvPr>
        <xdr:cNvSpPr/>
      </xdr:nvSpPr>
      <xdr:spPr>
        <a:xfrm flipV="1">
          <a:off x="1304925" y="93021150"/>
          <a:ext cx="12509500" cy="23177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323850</xdr:colOff>
      <xdr:row>403</xdr:row>
      <xdr:rowOff>12700</xdr:rowOff>
    </xdr:from>
    <xdr:to>
      <xdr:col>8</xdr:col>
      <xdr:colOff>1266825</xdr:colOff>
      <xdr:row>403</xdr:row>
      <xdr:rowOff>228600</xdr:rowOff>
    </xdr:to>
    <xdr:sp macro="" textlink="">
      <xdr:nvSpPr>
        <xdr:cNvPr id="421" name="Rectangle 420">
          <a:extLst>
            <a:ext uri="{FF2B5EF4-FFF2-40B4-BE49-F238E27FC236}">
              <a16:creationId xmlns:a16="http://schemas.microsoft.com/office/drawing/2014/main" id="{8A8F5A47-7FB7-D34F-9711-C0E2C84A99D5}"/>
            </a:ext>
          </a:extLst>
        </xdr:cNvPr>
        <xdr:cNvSpPr/>
      </xdr:nvSpPr>
      <xdr:spPr>
        <a:xfrm flipV="1">
          <a:off x="7753350" y="91592400"/>
          <a:ext cx="6073775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469900</xdr:colOff>
      <xdr:row>407</xdr:row>
      <xdr:rowOff>152400</xdr:rowOff>
    </xdr:from>
    <xdr:to>
      <xdr:col>1</xdr:col>
      <xdr:colOff>711200</xdr:colOff>
      <xdr:row>407</xdr:row>
      <xdr:rowOff>152400</xdr:rowOff>
    </xdr:to>
    <xdr:cxnSp macro="">
      <xdr:nvCxnSpPr>
        <xdr:cNvPr id="422" name="Straight Connector 421">
          <a:extLst>
            <a:ext uri="{FF2B5EF4-FFF2-40B4-BE49-F238E27FC236}">
              <a16:creationId xmlns:a16="http://schemas.microsoft.com/office/drawing/2014/main" id="{B3BFE6F8-834B-4449-9DDF-5DBB58A95E01}"/>
            </a:ext>
          </a:extLst>
        </xdr:cNvPr>
        <xdr:cNvCxnSpPr/>
      </xdr:nvCxnSpPr>
      <xdr:spPr>
        <a:xfrm flipH="1">
          <a:off x="1282700" y="92697300"/>
          <a:ext cx="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444500</xdr:colOff>
      <xdr:row>414</xdr:row>
      <xdr:rowOff>139700</xdr:rowOff>
    </xdr:from>
    <xdr:to>
      <xdr:col>1</xdr:col>
      <xdr:colOff>800100</xdr:colOff>
      <xdr:row>414</xdr:row>
      <xdr:rowOff>139700</xdr:rowOff>
    </xdr:to>
    <xdr:cxnSp macro="">
      <xdr:nvCxnSpPr>
        <xdr:cNvPr id="423" name="Straight Arrow Connector 422">
          <a:extLst>
            <a:ext uri="{FF2B5EF4-FFF2-40B4-BE49-F238E27FC236}">
              <a16:creationId xmlns:a16="http://schemas.microsoft.com/office/drawing/2014/main" id="{1D43F43B-ECE8-144F-8E2F-6628F82CFB47}"/>
            </a:ext>
          </a:extLst>
        </xdr:cNvPr>
        <xdr:cNvCxnSpPr/>
      </xdr:nvCxnSpPr>
      <xdr:spPr>
        <a:xfrm>
          <a:off x="1282700" y="94399100"/>
          <a:ext cx="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417</xdr:row>
      <xdr:rowOff>25400</xdr:rowOff>
    </xdr:from>
    <xdr:to>
      <xdr:col>9</xdr:col>
      <xdr:colOff>0</xdr:colOff>
      <xdr:row>418</xdr:row>
      <xdr:rowOff>0</xdr:rowOff>
    </xdr:to>
    <xdr:sp macro="" textlink="">
      <xdr:nvSpPr>
        <xdr:cNvPr id="424" name="Rectangle 423">
          <a:extLst>
            <a:ext uri="{FF2B5EF4-FFF2-40B4-BE49-F238E27FC236}">
              <a16:creationId xmlns:a16="http://schemas.microsoft.com/office/drawing/2014/main" id="{8CD9E5BC-9BCA-6C47-86E4-2582666B207F}"/>
            </a:ext>
          </a:extLst>
        </xdr:cNvPr>
        <xdr:cNvSpPr/>
      </xdr:nvSpPr>
      <xdr:spPr>
        <a:xfrm flipV="1">
          <a:off x="1282700" y="95021400"/>
          <a:ext cx="12560300" cy="2286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1269998</xdr:colOff>
      <xdr:row>382</xdr:row>
      <xdr:rowOff>111125</xdr:rowOff>
    </xdr:from>
    <xdr:to>
      <xdr:col>8</xdr:col>
      <xdr:colOff>238125</xdr:colOff>
      <xdr:row>386</xdr:row>
      <xdr:rowOff>111125</xdr:rowOff>
    </xdr:to>
    <xdr:sp macro="" textlink="">
      <xdr:nvSpPr>
        <xdr:cNvPr id="425" name="Rectangle 424">
          <a:extLst>
            <a:ext uri="{FF2B5EF4-FFF2-40B4-BE49-F238E27FC236}">
              <a16:creationId xmlns:a16="http://schemas.microsoft.com/office/drawing/2014/main" id="{AE294D57-D6FA-0745-BEE4-86BAB92EF9D6}"/>
            </a:ext>
          </a:extLst>
        </xdr:cNvPr>
        <xdr:cNvSpPr/>
      </xdr:nvSpPr>
      <xdr:spPr>
        <a:xfrm>
          <a:off x="8699498" y="86826725"/>
          <a:ext cx="4098927" cy="812800"/>
        </a:xfrm>
        <a:prstGeom prst="rect">
          <a:avLst/>
        </a:prstGeom>
        <a:solidFill>
          <a:srgbClr val="FFFF00">
            <a:alpha val="17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4810125</xdr:colOff>
      <xdr:row>382</xdr:row>
      <xdr:rowOff>158750</xdr:rowOff>
    </xdr:from>
    <xdr:to>
      <xdr:col>4</xdr:col>
      <xdr:colOff>476250</xdr:colOff>
      <xdr:row>384</xdr:row>
      <xdr:rowOff>111125</xdr:rowOff>
    </xdr:to>
    <xdr:sp macro="" textlink="">
      <xdr:nvSpPr>
        <xdr:cNvPr id="426" name="Rectangle 425">
          <a:extLst>
            <a:ext uri="{FF2B5EF4-FFF2-40B4-BE49-F238E27FC236}">
              <a16:creationId xmlns:a16="http://schemas.microsoft.com/office/drawing/2014/main" id="{1C7CD765-4EA0-FD40-88E3-8C4E92095B43}"/>
            </a:ext>
          </a:extLst>
        </xdr:cNvPr>
        <xdr:cNvSpPr/>
      </xdr:nvSpPr>
      <xdr:spPr>
        <a:xfrm>
          <a:off x="6092825" y="86874350"/>
          <a:ext cx="1812925" cy="358775"/>
        </a:xfrm>
        <a:prstGeom prst="rect">
          <a:avLst/>
        </a:prstGeom>
        <a:solidFill>
          <a:srgbClr val="FFFF00">
            <a:alpha val="17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288925</xdr:colOff>
      <xdr:row>413</xdr:row>
      <xdr:rowOff>31750</xdr:rowOff>
    </xdr:from>
    <xdr:to>
      <xdr:col>8</xdr:col>
      <xdr:colOff>1270000</xdr:colOff>
      <xdr:row>414</xdr:row>
      <xdr:rowOff>6350</xdr:rowOff>
    </xdr:to>
    <xdr:sp macro="" textlink="">
      <xdr:nvSpPr>
        <xdr:cNvPr id="427" name="Rectangle 426">
          <a:extLst>
            <a:ext uri="{FF2B5EF4-FFF2-40B4-BE49-F238E27FC236}">
              <a16:creationId xmlns:a16="http://schemas.microsoft.com/office/drawing/2014/main" id="{2B992A0D-4530-F145-8E9D-92C4371941AE}"/>
            </a:ext>
          </a:extLst>
        </xdr:cNvPr>
        <xdr:cNvSpPr/>
      </xdr:nvSpPr>
      <xdr:spPr>
        <a:xfrm flipV="1">
          <a:off x="7718425" y="94049850"/>
          <a:ext cx="6111875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812800</xdr:colOff>
      <xdr:row>454</xdr:row>
      <xdr:rowOff>25400</xdr:rowOff>
    </xdr:from>
    <xdr:to>
      <xdr:col>4</xdr:col>
      <xdr:colOff>0</xdr:colOff>
      <xdr:row>455</xdr:row>
      <xdr:rowOff>0</xdr:rowOff>
    </xdr:to>
    <xdr:sp macro="" textlink="">
      <xdr:nvSpPr>
        <xdr:cNvPr id="428" name="Rectangle 427">
          <a:extLst>
            <a:ext uri="{FF2B5EF4-FFF2-40B4-BE49-F238E27FC236}">
              <a16:creationId xmlns:a16="http://schemas.microsoft.com/office/drawing/2014/main" id="{A42C30B6-C8D6-7445-A701-1F459864B6BF}"/>
            </a:ext>
          </a:extLst>
        </xdr:cNvPr>
        <xdr:cNvSpPr/>
      </xdr:nvSpPr>
      <xdr:spPr>
        <a:xfrm flipV="1">
          <a:off x="1282700" y="106680000"/>
          <a:ext cx="61468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428</xdr:row>
      <xdr:rowOff>0</xdr:rowOff>
    </xdr:from>
    <xdr:to>
      <xdr:col>2</xdr:col>
      <xdr:colOff>2667000</xdr:colOff>
      <xdr:row>431</xdr:row>
      <xdr:rowOff>114300</xdr:rowOff>
    </xdr:to>
    <xdr:sp macro="" textlink="">
      <xdr:nvSpPr>
        <xdr:cNvPr id="429" name="Rectangle 428">
          <a:extLst>
            <a:ext uri="{FF2B5EF4-FFF2-40B4-BE49-F238E27FC236}">
              <a16:creationId xmlns:a16="http://schemas.microsoft.com/office/drawing/2014/main" id="{7D1E3939-4D93-C64E-8A5C-88DC6AEC67B2}"/>
            </a:ext>
          </a:extLst>
        </xdr:cNvPr>
        <xdr:cNvSpPr/>
      </xdr:nvSpPr>
      <xdr:spPr>
        <a:xfrm>
          <a:off x="1422400" y="100393500"/>
          <a:ext cx="2527300" cy="8001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Asset Valuation </a:t>
          </a:r>
          <a:r>
            <a:rPr lang="en-US" sz="1800" b="1" u="sng">
              <a:solidFill>
                <a:schemeClr val="tx1"/>
              </a:solidFill>
            </a:rPr>
            <a:t>without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Circular Calculations</a:t>
          </a:r>
        </a:p>
      </xdr:txBody>
    </xdr:sp>
    <xdr:clientData/>
  </xdr:twoCellAnchor>
  <xdr:twoCellAnchor>
    <xdr:from>
      <xdr:col>2</xdr:col>
      <xdr:colOff>38100</xdr:colOff>
      <xdr:row>451</xdr:row>
      <xdr:rowOff>12700</xdr:rowOff>
    </xdr:from>
    <xdr:to>
      <xdr:col>8</xdr:col>
      <xdr:colOff>1270000</xdr:colOff>
      <xdr:row>451</xdr:row>
      <xdr:rowOff>241300</xdr:rowOff>
    </xdr:to>
    <xdr:sp macro="" textlink="">
      <xdr:nvSpPr>
        <xdr:cNvPr id="430" name="Rectangle 429">
          <a:extLst>
            <a:ext uri="{FF2B5EF4-FFF2-40B4-BE49-F238E27FC236}">
              <a16:creationId xmlns:a16="http://schemas.microsoft.com/office/drawing/2014/main" id="{74019884-0347-E940-A159-DF280C239AC2}"/>
            </a:ext>
          </a:extLst>
        </xdr:cNvPr>
        <xdr:cNvSpPr/>
      </xdr:nvSpPr>
      <xdr:spPr>
        <a:xfrm flipV="1">
          <a:off x="1320800" y="105918000"/>
          <a:ext cx="12509500" cy="2286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323850</xdr:colOff>
      <xdr:row>447</xdr:row>
      <xdr:rowOff>12700</xdr:rowOff>
    </xdr:from>
    <xdr:to>
      <xdr:col>8</xdr:col>
      <xdr:colOff>1266825</xdr:colOff>
      <xdr:row>447</xdr:row>
      <xdr:rowOff>228600</xdr:rowOff>
    </xdr:to>
    <xdr:sp macro="" textlink="">
      <xdr:nvSpPr>
        <xdr:cNvPr id="431" name="Rectangle 430">
          <a:extLst>
            <a:ext uri="{FF2B5EF4-FFF2-40B4-BE49-F238E27FC236}">
              <a16:creationId xmlns:a16="http://schemas.microsoft.com/office/drawing/2014/main" id="{2A05E145-70B3-0D4B-AF8E-44FBBC3403BE}"/>
            </a:ext>
          </a:extLst>
        </xdr:cNvPr>
        <xdr:cNvSpPr/>
      </xdr:nvSpPr>
      <xdr:spPr>
        <a:xfrm flipV="1">
          <a:off x="7753350" y="104952800"/>
          <a:ext cx="6073775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469900</xdr:colOff>
      <xdr:row>451</xdr:row>
      <xdr:rowOff>152400</xdr:rowOff>
    </xdr:from>
    <xdr:to>
      <xdr:col>1</xdr:col>
      <xdr:colOff>711200</xdr:colOff>
      <xdr:row>451</xdr:row>
      <xdr:rowOff>152400</xdr:rowOff>
    </xdr:to>
    <xdr:cxnSp macro="">
      <xdr:nvCxnSpPr>
        <xdr:cNvPr id="432" name="Straight Connector 431">
          <a:extLst>
            <a:ext uri="{FF2B5EF4-FFF2-40B4-BE49-F238E27FC236}">
              <a16:creationId xmlns:a16="http://schemas.microsoft.com/office/drawing/2014/main" id="{2F69404B-8192-2544-895E-AC086065F760}"/>
            </a:ext>
          </a:extLst>
        </xdr:cNvPr>
        <xdr:cNvCxnSpPr/>
      </xdr:nvCxnSpPr>
      <xdr:spPr>
        <a:xfrm flipH="1">
          <a:off x="1282700" y="106057700"/>
          <a:ext cx="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444500</xdr:colOff>
      <xdr:row>454</xdr:row>
      <xdr:rowOff>139700</xdr:rowOff>
    </xdr:from>
    <xdr:to>
      <xdr:col>1</xdr:col>
      <xdr:colOff>800100</xdr:colOff>
      <xdr:row>454</xdr:row>
      <xdr:rowOff>139700</xdr:rowOff>
    </xdr:to>
    <xdr:cxnSp macro="">
      <xdr:nvCxnSpPr>
        <xdr:cNvPr id="433" name="Straight Arrow Connector 432">
          <a:extLst>
            <a:ext uri="{FF2B5EF4-FFF2-40B4-BE49-F238E27FC236}">
              <a16:creationId xmlns:a16="http://schemas.microsoft.com/office/drawing/2014/main" id="{61D00B4B-748B-0E49-867D-84077636A4B8}"/>
            </a:ext>
          </a:extLst>
        </xdr:cNvPr>
        <xdr:cNvCxnSpPr/>
      </xdr:nvCxnSpPr>
      <xdr:spPr>
        <a:xfrm>
          <a:off x="1282700" y="106794300"/>
          <a:ext cx="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31750</xdr:colOff>
      <xdr:row>457</xdr:row>
      <xdr:rowOff>25400</xdr:rowOff>
    </xdr:from>
    <xdr:to>
      <xdr:col>9</xdr:col>
      <xdr:colOff>31750</xdr:colOff>
      <xdr:row>458</xdr:row>
      <xdr:rowOff>0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BF220DD0-95D9-6943-8770-CA7DC6DA658D}"/>
            </a:ext>
          </a:extLst>
        </xdr:cNvPr>
        <xdr:cNvSpPr/>
      </xdr:nvSpPr>
      <xdr:spPr>
        <a:xfrm flipV="1">
          <a:off x="1314450" y="107416600"/>
          <a:ext cx="12560300" cy="2286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492124</xdr:colOff>
      <xdr:row>427</xdr:row>
      <xdr:rowOff>47625</xdr:rowOff>
    </xdr:from>
    <xdr:to>
      <xdr:col>8</xdr:col>
      <xdr:colOff>508000</xdr:colOff>
      <xdr:row>431</xdr:row>
      <xdr:rowOff>31750</xdr:rowOff>
    </xdr:to>
    <xdr:sp macro="" textlink="">
      <xdr:nvSpPr>
        <xdr:cNvPr id="435" name="Rectangle 434">
          <a:extLst>
            <a:ext uri="{FF2B5EF4-FFF2-40B4-BE49-F238E27FC236}">
              <a16:creationId xmlns:a16="http://schemas.microsoft.com/office/drawing/2014/main" id="{7EECB6B8-05B4-D947-B940-8479A0680983}"/>
            </a:ext>
          </a:extLst>
        </xdr:cNvPr>
        <xdr:cNvSpPr/>
      </xdr:nvSpPr>
      <xdr:spPr>
        <a:xfrm>
          <a:off x="7921624" y="100187125"/>
          <a:ext cx="5146676" cy="923925"/>
        </a:xfrm>
        <a:prstGeom prst="rect">
          <a:avLst/>
        </a:prstGeom>
        <a:solidFill>
          <a:srgbClr val="FFFF00">
            <a:alpha val="17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4603751</xdr:colOff>
      <xdr:row>427</xdr:row>
      <xdr:rowOff>79376</xdr:rowOff>
    </xdr:from>
    <xdr:to>
      <xdr:col>3</xdr:col>
      <xdr:colOff>1174750</xdr:colOff>
      <xdr:row>428</xdr:row>
      <xdr:rowOff>142876</xdr:rowOff>
    </xdr:to>
    <xdr:sp macro="" textlink="">
      <xdr:nvSpPr>
        <xdr:cNvPr id="436" name="Rectangle 435">
          <a:extLst>
            <a:ext uri="{FF2B5EF4-FFF2-40B4-BE49-F238E27FC236}">
              <a16:creationId xmlns:a16="http://schemas.microsoft.com/office/drawing/2014/main" id="{86D4E4C3-38F8-4F45-AFF4-F4CDDE2308EE}"/>
            </a:ext>
          </a:extLst>
        </xdr:cNvPr>
        <xdr:cNvSpPr/>
      </xdr:nvSpPr>
      <xdr:spPr>
        <a:xfrm>
          <a:off x="5886451" y="100218876"/>
          <a:ext cx="1409699" cy="317500"/>
        </a:xfrm>
        <a:prstGeom prst="rect">
          <a:avLst/>
        </a:prstGeom>
        <a:solidFill>
          <a:srgbClr val="FFFF00">
            <a:alpha val="17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304800</xdr:colOff>
      <xdr:row>453</xdr:row>
      <xdr:rowOff>31750</xdr:rowOff>
    </xdr:from>
    <xdr:to>
      <xdr:col>9</xdr:col>
      <xdr:colOff>0</xdr:colOff>
      <xdr:row>454</xdr:row>
      <xdr:rowOff>6350</xdr:rowOff>
    </xdr:to>
    <xdr:sp macro="" textlink="">
      <xdr:nvSpPr>
        <xdr:cNvPr id="437" name="Rectangle 436">
          <a:extLst>
            <a:ext uri="{FF2B5EF4-FFF2-40B4-BE49-F238E27FC236}">
              <a16:creationId xmlns:a16="http://schemas.microsoft.com/office/drawing/2014/main" id="{437E1C15-4B4B-1540-96C6-40FB620DCD69}"/>
            </a:ext>
          </a:extLst>
        </xdr:cNvPr>
        <xdr:cNvSpPr/>
      </xdr:nvSpPr>
      <xdr:spPr>
        <a:xfrm flipV="1">
          <a:off x="7734300" y="106445050"/>
          <a:ext cx="61087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498</xdr:row>
      <xdr:rowOff>25400</xdr:rowOff>
    </xdr:from>
    <xdr:to>
      <xdr:col>4</xdr:col>
      <xdr:colOff>0</xdr:colOff>
      <xdr:row>499</xdr:row>
      <xdr:rowOff>0</xdr:rowOff>
    </xdr:to>
    <xdr:sp macro="" textlink="">
      <xdr:nvSpPr>
        <xdr:cNvPr id="438" name="Rectangle 437">
          <a:extLst>
            <a:ext uri="{FF2B5EF4-FFF2-40B4-BE49-F238E27FC236}">
              <a16:creationId xmlns:a16="http://schemas.microsoft.com/office/drawing/2014/main" id="{B01F0BD2-A6F7-444C-BEFF-AE1C0B840A16}"/>
            </a:ext>
          </a:extLst>
        </xdr:cNvPr>
        <xdr:cNvSpPr/>
      </xdr:nvSpPr>
      <xdr:spPr>
        <a:xfrm flipV="1">
          <a:off x="1282700" y="116801900"/>
          <a:ext cx="61468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412750</xdr:colOff>
      <xdr:row>472</xdr:row>
      <xdr:rowOff>0</xdr:rowOff>
    </xdr:from>
    <xdr:to>
      <xdr:col>2</xdr:col>
      <xdr:colOff>2667000</xdr:colOff>
      <xdr:row>475</xdr:row>
      <xdr:rowOff>114300</xdr:rowOff>
    </xdr:to>
    <xdr:sp macro="" textlink="">
      <xdr:nvSpPr>
        <xdr:cNvPr id="439" name="Rectangle 438">
          <a:extLst>
            <a:ext uri="{FF2B5EF4-FFF2-40B4-BE49-F238E27FC236}">
              <a16:creationId xmlns:a16="http://schemas.microsoft.com/office/drawing/2014/main" id="{2EEACE5E-4998-B34D-8EAB-B0A58B997268}"/>
            </a:ext>
          </a:extLst>
        </xdr:cNvPr>
        <xdr:cNvSpPr/>
      </xdr:nvSpPr>
      <xdr:spPr>
        <a:xfrm>
          <a:off x="1250950" y="110553500"/>
          <a:ext cx="2698750" cy="8001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Equity Valuation </a:t>
          </a:r>
          <a:r>
            <a:rPr lang="en-US" sz="1800" b="1" u="sng">
              <a:solidFill>
                <a:schemeClr val="tx1"/>
              </a:solidFill>
            </a:rPr>
            <a:t>without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Circular Calculations</a:t>
          </a:r>
        </a:p>
      </xdr:txBody>
    </xdr:sp>
    <xdr:clientData/>
  </xdr:twoCellAnchor>
  <xdr:twoCellAnchor>
    <xdr:from>
      <xdr:col>2</xdr:col>
      <xdr:colOff>38100</xdr:colOff>
      <xdr:row>495</xdr:row>
      <xdr:rowOff>28575</xdr:rowOff>
    </xdr:from>
    <xdr:to>
      <xdr:col>8</xdr:col>
      <xdr:colOff>1270000</xdr:colOff>
      <xdr:row>496</xdr:row>
      <xdr:rowOff>3175</xdr:rowOff>
    </xdr:to>
    <xdr:sp macro="" textlink="">
      <xdr:nvSpPr>
        <xdr:cNvPr id="440" name="Rectangle 439">
          <a:extLst>
            <a:ext uri="{FF2B5EF4-FFF2-40B4-BE49-F238E27FC236}">
              <a16:creationId xmlns:a16="http://schemas.microsoft.com/office/drawing/2014/main" id="{D55582A9-534C-ED42-84BF-4336F0468035}"/>
            </a:ext>
          </a:extLst>
        </xdr:cNvPr>
        <xdr:cNvSpPr/>
      </xdr:nvSpPr>
      <xdr:spPr>
        <a:xfrm flipV="1">
          <a:off x="1320800" y="116093875"/>
          <a:ext cx="12509500" cy="2286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355600</xdr:colOff>
      <xdr:row>491</xdr:row>
      <xdr:rowOff>12700</xdr:rowOff>
    </xdr:from>
    <xdr:to>
      <xdr:col>9</xdr:col>
      <xdr:colOff>12700</xdr:colOff>
      <xdr:row>491</xdr:row>
      <xdr:rowOff>228600</xdr:rowOff>
    </xdr:to>
    <xdr:sp macro="" textlink="">
      <xdr:nvSpPr>
        <xdr:cNvPr id="441" name="Rectangle 440">
          <a:extLst>
            <a:ext uri="{FF2B5EF4-FFF2-40B4-BE49-F238E27FC236}">
              <a16:creationId xmlns:a16="http://schemas.microsoft.com/office/drawing/2014/main" id="{1E1A8B43-5EC8-1643-9A94-7D7B3BF24D33}"/>
            </a:ext>
          </a:extLst>
        </xdr:cNvPr>
        <xdr:cNvSpPr/>
      </xdr:nvSpPr>
      <xdr:spPr>
        <a:xfrm flipV="1">
          <a:off x="7785100" y="115112800"/>
          <a:ext cx="60706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469900</xdr:colOff>
      <xdr:row>495</xdr:row>
      <xdr:rowOff>152400</xdr:rowOff>
    </xdr:from>
    <xdr:to>
      <xdr:col>1</xdr:col>
      <xdr:colOff>711200</xdr:colOff>
      <xdr:row>495</xdr:row>
      <xdr:rowOff>152400</xdr:rowOff>
    </xdr:to>
    <xdr:cxnSp macro="">
      <xdr:nvCxnSpPr>
        <xdr:cNvPr id="442" name="Straight Connector 441">
          <a:extLst>
            <a:ext uri="{FF2B5EF4-FFF2-40B4-BE49-F238E27FC236}">
              <a16:creationId xmlns:a16="http://schemas.microsoft.com/office/drawing/2014/main" id="{589F4F83-2B93-F84B-B10F-105B08E47704}"/>
            </a:ext>
          </a:extLst>
        </xdr:cNvPr>
        <xdr:cNvCxnSpPr/>
      </xdr:nvCxnSpPr>
      <xdr:spPr>
        <a:xfrm flipH="1">
          <a:off x="1282700" y="116217700"/>
          <a:ext cx="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444500</xdr:colOff>
      <xdr:row>498</xdr:row>
      <xdr:rowOff>139700</xdr:rowOff>
    </xdr:from>
    <xdr:to>
      <xdr:col>1</xdr:col>
      <xdr:colOff>800100</xdr:colOff>
      <xdr:row>498</xdr:row>
      <xdr:rowOff>139700</xdr:rowOff>
    </xdr:to>
    <xdr:cxnSp macro="">
      <xdr:nvCxnSpPr>
        <xdr:cNvPr id="443" name="Straight Arrow Connector 442">
          <a:extLst>
            <a:ext uri="{FF2B5EF4-FFF2-40B4-BE49-F238E27FC236}">
              <a16:creationId xmlns:a16="http://schemas.microsoft.com/office/drawing/2014/main" id="{8E73D7BA-D6AF-4F4B-B0EE-F8AA9C7A8083}"/>
            </a:ext>
          </a:extLst>
        </xdr:cNvPr>
        <xdr:cNvCxnSpPr/>
      </xdr:nvCxnSpPr>
      <xdr:spPr>
        <a:xfrm>
          <a:off x="1282700" y="116916200"/>
          <a:ext cx="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501</xdr:row>
      <xdr:rowOff>25400</xdr:rowOff>
    </xdr:from>
    <xdr:to>
      <xdr:col>9</xdr:col>
      <xdr:colOff>0</xdr:colOff>
      <xdr:row>502</xdr:row>
      <xdr:rowOff>0</xdr:rowOff>
    </xdr:to>
    <xdr:sp macro="" textlink="">
      <xdr:nvSpPr>
        <xdr:cNvPr id="444" name="Rectangle 443">
          <a:extLst>
            <a:ext uri="{FF2B5EF4-FFF2-40B4-BE49-F238E27FC236}">
              <a16:creationId xmlns:a16="http://schemas.microsoft.com/office/drawing/2014/main" id="{112E6BC5-6242-974F-A96F-DA839B76297A}"/>
            </a:ext>
          </a:extLst>
        </xdr:cNvPr>
        <xdr:cNvSpPr/>
      </xdr:nvSpPr>
      <xdr:spPr>
        <a:xfrm flipV="1">
          <a:off x="1282700" y="117538500"/>
          <a:ext cx="12560300" cy="2286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304800</xdr:colOff>
      <xdr:row>497</xdr:row>
      <xdr:rowOff>31750</xdr:rowOff>
    </xdr:from>
    <xdr:to>
      <xdr:col>9</xdr:col>
      <xdr:colOff>0</xdr:colOff>
      <xdr:row>498</xdr:row>
      <xdr:rowOff>6350</xdr:rowOff>
    </xdr:to>
    <xdr:sp macro="" textlink="">
      <xdr:nvSpPr>
        <xdr:cNvPr id="445" name="Rectangle 444">
          <a:extLst>
            <a:ext uri="{FF2B5EF4-FFF2-40B4-BE49-F238E27FC236}">
              <a16:creationId xmlns:a16="http://schemas.microsoft.com/office/drawing/2014/main" id="{88F74925-8F10-7943-ABD4-2EEFA0CD8A6B}"/>
            </a:ext>
          </a:extLst>
        </xdr:cNvPr>
        <xdr:cNvSpPr/>
      </xdr:nvSpPr>
      <xdr:spPr>
        <a:xfrm flipV="1">
          <a:off x="7734300" y="116566950"/>
          <a:ext cx="61087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3238500</xdr:colOff>
      <xdr:row>466</xdr:row>
      <xdr:rowOff>95250</xdr:rowOff>
    </xdr:from>
    <xdr:to>
      <xdr:col>10</xdr:col>
      <xdr:colOff>1121535</xdr:colOff>
      <xdr:row>474</xdr:row>
      <xdr:rowOff>133350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4D9269E6-4306-DD4D-86FB-1D5B4D684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521200" y="109366050"/>
          <a:ext cx="11741910" cy="16637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1382</xdr:row>
      <xdr:rowOff>25400</xdr:rowOff>
    </xdr:from>
    <xdr:to>
      <xdr:col>9</xdr:col>
      <xdr:colOff>38100</xdr:colOff>
      <xdr:row>1383</xdr:row>
      <xdr:rowOff>25400</xdr:rowOff>
    </xdr:to>
    <xdr:sp macro="" textlink="">
      <xdr:nvSpPr>
        <xdr:cNvPr id="447" name="Rectangle 446">
          <a:extLst>
            <a:ext uri="{FF2B5EF4-FFF2-40B4-BE49-F238E27FC236}">
              <a16:creationId xmlns:a16="http://schemas.microsoft.com/office/drawing/2014/main" id="{AFE4128C-0388-1446-9318-8E60E0DF1B36}"/>
            </a:ext>
          </a:extLst>
        </xdr:cNvPr>
        <xdr:cNvSpPr/>
      </xdr:nvSpPr>
      <xdr:spPr>
        <a:xfrm flipV="1">
          <a:off x="1282700" y="321411600"/>
          <a:ext cx="12598400" cy="2540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1379</xdr:row>
      <xdr:rowOff>9525</xdr:rowOff>
    </xdr:from>
    <xdr:to>
      <xdr:col>4</xdr:col>
      <xdr:colOff>0</xdr:colOff>
      <xdr:row>1379</xdr:row>
      <xdr:rowOff>222250</xdr:rowOff>
    </xdr:to>
    <xdr:sp macro="" textlink="">
      <xdr:nvSpPr>
        <xdr:cNvPr id="448" name="Rectangle 447">
          <a:extLst>
            <a:ext uri="{FF2B5EF4-FFF2-40B4-BE49-F238E27FC236}">
              <a16:creationId xmlns:a16="http://schemas.microsoft.com/office/drawing/2014/main" id="{C59E474D-2670-E743-B36C-FB64765813EA}"/>
            </a:ext>
          </a:extLst>
        </xdr:cNvPr>
        <xdr:cNvSpPr/>
      </xdr:nvSpPr>
      <xdr:spPr>
        <a:xfrm flipV="1">
          <a:off x="1282700" y="320659125"/>
          <a:ext cx="6146800" cy="212725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330200</xdr:colOff>
      <xdr:row>1378</xdr:row>
      <xdr:rowOff>25400</xdr:rowOff>
    </xdr:from>
    <xdr:to>
      <xdr:col>9</xdr:col>
      <xdr:colOff>25400</xdr:colOff>
      <xdr:row>1378</xdr:row>
      <xdr:rowOff>241300</xdr:rowOff>
    </xdr:to>
    <xdr:sp macro="" textlink="">
      <xdr:nvSpPr>
        <xdr:cNvPr id="449" name="Rectangle 448">
          <a:extLst>
            <a:ext uri="{FF2B5EF4-FFF2-40B4-BE49-F238E27FC236}">
              <a16:creationId xmlns:a16="http://schemas.microsoft.com/office/drawing/2014/main" id="{97844E69-E406-8044-B28F-0DF520F9F00C}"/>
            </a:ext>
          </a:extLst>
        </xdr:cNvPr>
        <xdr:cNvSpPr/>
      </xdr:nvSpPr>
      <xdr:spPr>
        <a:xfrm flipV="1">
          <a:off x="7759700" y="320433700"/>
          <a:ext cx="61087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1356</xdr:row>
      <xdr:rowOff>0</xdr:rowOff>
    </xdr:from>
    <xdr:to>
      <xdr:col>2</xdr:col>
      <xdr:colOff>3508375</xdr:colOff>
      <xdr:row>1359</xdr:row>
      <xdr:rowOff>114300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BD8B0AD5-0126-FB4D-89A8-6C32EADA4FEA}"/>
            </a:ext>
          </a:extLst>
        </xdr:cNvPr>
        <xdr:cNvSpPr/>
      </xdr:nvSpPr>
      <xdr:spPr>
        <a:xfrm>
          <a:off x="1422400" y="315214000"/>
          <a:ext cx="3368675" cy="7239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Asset Valuation using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'Business Risk'</a:t>
          </a:r>
          <a:r>
            <a:rPr lang="en-US" sz="1800" b="1" baseline="0">
              <a:solidFill>
                <a:schemeClr val="tx1"/>
              </a:solidFill>
            </a:rPr>
            <a:t> Adjusted FCFF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298450</xdr:colOff>
      <xdr:row>1365</xdr:row>
      <xdr:rowOff>25400</xdr:rowOff>
    </xdr:from>
    <xdr:to>
      <xdr:col>9</xdr:col>
      <xdr:colOff>31750</xdr:colOff>
      <xdr:row>1365</xdr:row>
      <xdr:rowOff>206375</xdr:rowOff>
    </xdr:to>
    <xdr:sp macro="" textlink="">
      <xdr:nvSpPr>
        <xdr:cNvPr id="451" name="Rectangle 450">
          <a:extLst>
            <a:ext uri="{FF2B5EF4-FFF2-40B4-BE49-F238E27FC236}">
              <a16:creationId xmlns:a16="http://schemas.microsoft.com/office/drawing/2014/main" id="{878253C3-0956-374E-8982-9636C17B85E0}"/>
            </a:ext>
          </a:extLst>
        </xdr:cNvPr>
        <xdr:cNvSpPr/>
      </xdr:nvSpPr>
      <xdr:spPr>
        <a:xfrm flipV="1">
          <a:off x="7727950" y="317246000"/>
          <a:ext cx="6146800" cy="18097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41275</xdr:colOff>
      <xdr:row>1375</xdr:row>
      <xdr:rowOff>234950</xdr:rowOff>
    </xdr:from>
    <xdr:to>
      <xdr:col>8</xdr:col>
      <xdr:colOff>1273175</xdr:colOff>
      <xdr:row>1377</xdr:row>
      <xdr:rowOff>34925</xdr:rowOff>
    </xdr:to>
    <xdr:sp macro="" textlink="">
      <xdr:nvSpPr>
        <xdr:cNvPr id="452" name="Rectangle 451">
          <a:extLst>
            <a:ext uri="{FF2B5EF4-FFF2-40B4-BE49-F238E27FC236}">
              <a16:creationId xmlns:a16="http://schemas.microsoft.com/office/drawing/2014/main" id="{E9BBAEE7-005D-1142-B157-B54584A4B2F6}"/>
            </a:ext>
          </a:extLst>
        </xdr:cNvPr>
        <xdr:cNvSpPr/>
      </xdr:nvSpPr>
      <xdr:spPr>
        <a:xfrm flipV="1">
          <a:off x="1323975" y="319893950"/>
          <a:ext cx="12509500" cy="29527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47624</xdr:colOff>
      <xdr:row>1354</xdr:row>
      <xdr:rowOff>111125</xdr:rowOff>
    </xdr:from>
    <xdr:to>
      <xdr:col>9</xdr:col>
      <xdr:colOff>68624</xdr:colOff>
      <xdr:row>1359</xdr:row>
      <xdr:rowOff>158750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A26A83F1-D1E0-A44C-9C1C-AA86F9DC2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169024" y="314918725"/>
          <a:ext cx="7755300" cy="10636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1430</xdr:row>
      <xdr:rowOff>25400</xdr:rowOff>
    </xdr:from>
    <xdr:to>
      <xdr:col>9</xdr:col>
      <xdr:colOff>38100</xdr:colOff>
      <xdr:row>1431</xdr:row>
      <xdr:rowOff>25400</xdr:rowOff>
    </xdr:to>
    <xdr:sp macro="" textlink="">
      <xdr:nvSpPr>
        <xdr:cNvPr id="454" name="Rectangle 453">
          <a:extLst>
            <a:ext uri="{FF2B5EF4-FFF2-40B4-BE49-F238E27FC236}">
              <a16:creationId xmlns:a16="http://schemas.microsoft.com/office/drawing/2014/main" id="{9B6764E5-951E-6E46-BBA8-6F6D2062E2C3}"/>
            </a:ext>
          </a:extLst>
        </xdr:cNvPr>
        <xdr:cNvSpPr/>
      </xdr:nvSpPr>
      <xdr:spPr>
        <a:xfrm flipV="1">
          <a:off x="1282700" y="331990700"/>
          <a:ext cx="12598400" cy="2540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1427</xdr:row>
      <xdr:rowOff>9525</xdr:rowOff>
    </xdr:from>
    <xdr:to>
      <xdr:col>4</xdr:col>
      <xdr:colOff>0</xdr:colOff>
      <xdr:row>1427</xdr:row>
      <xdr:rowOff>222250</xdr:rowOff>
    </xdr:to>
    <xdr:sp macro="" textlink="">
      <xdr:nvSpPr>
        <xdr:cNvPr id="455" name="Rectangle 454">
          <a:extLst>
            <a:ext uri="{FF2B5EF4-FFF2-40B4-BE49-F238E27FC236}">
              <a16:creationId xmlns:a16="http://schemas.microsoft.com/office/drawing/2014/main" id="{B8AD6071-F511-7943-BD58-6C2B2C35652A}"/>
            </a:ext>
          </a:extLst>
        </xdr:cNvPr>
        <xdr:cNvSpPr/>
      </xdr:nvSpPr>
      <xdr:spPr>
        <a:xfrm flipV="1">
          <a:off x="1282700" y="331238225"/>
          <a:ext cx="6146800" cy="212725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330200</xdr:colOff>
      <xdr:row>1426</xdr:row>
      <xdr:rowOff>25400</xdr:rowOff>
    </xdr:from>
    <xdr:to>
      <xdr:col>9</xdr:col>
      <xdr:colOff>25400</xdr:colOff>
      <xdr:row>1426</xdr:row>
      <xdr:rowOff>241300</xdr:rowOff>
    </xdr:to>
    <xdr:sp macro="" textlink="">
      <xdr:nvSpPr>
        <xdr:cNvPr id="456" name="Rectangle 455">
          <a:extLst>
            <a:ext uri="{FF2B5EF4-FFF2-40B4-BE49-F238E27FC236}">
              <a16:creationId xmlns:a16="http://schemas.microsoft.com/office/drawing/2014/main" id="{4879799A-5CC0-1046-8BE2-D99E67C508B8}"/>
            </a:ext>
          </a:extLst>
        </xdr:cNvPr>
        <xdr:cNvSpPr/>
      </xdr:nvSpPr>
      <xdr:spPr>
        <a:xfrm flipV="1">
          <a:off x="7759700" y="331012800"/>
          <a:ext cx="61087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1407</xdr:row>
      <xdr:rowOff>0</xdr:rowOff>
    </xdr:from>
    <xdr:to>
      <xdr:col>2</xdr:col>
      <xdr:colOff>3508375</xdr:colOff>
      <xdr:row>1410</xdr:row>
      <xdr:rowOff>114300</xdr:rowOff>
    </xdr:to>
    <xdr:sp macro="" textlink="">
      <xdr:nvSpPr>
        <xdr:cNvPr id="457" name="Rectangle 456">
          <a:extLst>
            <a:ext uri="{FF2B5EF4-FFF2-40B4-BE49-F238E27FC236}">
              <a16:creationId xmlns:a16="http://schemas.microsoft.com/office/drawing/2014/main" id="{E99C78EE-5139-9146-8262-B81E102BCAF4}"/>
            </a:ext>
          </a:extLst>
        </xdr:cNvPr>
        <xdr:cNvSpPr/>
      </xdr:nvSpPr>
      <xdr:spPr>
        <a:xfrm>
          <a:off x="1422400" y="326517000"/>
          <a:ext cx="3368675" cy="7239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Asset Valuation using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Certainty Equivalents @ Rf</a:t>
          </a:r>
        </a:p>
      </xdr:txBody>
    </xdr:sp>
    <xdr:clientData/>
  </xdr:twoCellAnchor>
  <xdr:twoCellAnchor>
    <xdr:from>
      <xdr:col>4</xdr:col>
      <xdr:colOff>250825</xdr:colOff>
      <xdr:row>1413</xdr:row>
      <xdr:rowOff>25399</xdr:rowOff>
    </xdr:from>
    <xdr:to>
      <xdr:col>8</xdr:col>
      <xdr:colOff>1270000</xdr:colOff>
      <xdr:row>1413</xdr:row>
      <xdr:rowOff>238124</xdr:rowOff>
    </xdr:to>
    <xdr:sp macro="" textlink="">
      <xdr:nvSpPr>
        <xdr:cNvPr id="458" name="Rectangle 457">
          <a:extLst>
            <a:ext uri="{FF2B5EF4-FFF2-40B4-BE49-F238E27FC236}">
              <a16:creationId xmlns:a16="http://schemas.microsoft.com/office/drawing/2014/main" id="{99D75849-2F1F-5F42-93FB-8DBA26EEB158}"/>
            </a:ext>
          </a:extLst>
        </xdr:cNvPr>
        <xdr:cNvSpPr/>
      </xdr:nvSpPr>
      <xdr:spPr>
        <a:xfrm flipV="1">
          <a:off x="7680325" y="327825099"/>
          <a:ext cx="6149975" cy="21272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41275</xdr:colOff>
      <xdr:row>1423</xdr:row>
      <xdr:rowOff>234950</xdr:rowOff>
    </xdr:from>
    <xdr:to>
      <xdr:col>8</xdr:col>
      <xdr:colOff>1273175</xdr:colOff>
      <xdr:row>1425</xdr:row>
      <xdr:rowOff>34925</xdr:rowOff>
    </xdr:to>
    <xdr:sp macro="" textlink="">
      <xdr:nvSpPr>
        <xdr:cNvPr id="459" name="Rectangle 458">
          <a:extLst>
            <a:ext uri="{FF2B5EF4-FFF2-40B4-BE49-F238E27FC236}">
              <a16:creationId xmlns:a16="http://schemas.microsoft.com/office/drawing/2014/main" id="{C0BED3D8-6E1C-5F41-8F6F-8BE43AE52210}"/>
            </a:ext>
          </a:extLst>
        </xdr:cNvPr>
        <xdr:cNvSpPr/>
      </xdr:nvSpPr>
      <xdr:spPr>
        <a:xfrm flipV="1">
          <a:off x="1323975" y="330473050"/>
          <a:ext cx="12509500" cy="29527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1472</xdr:row>
      <xdr:rowOff>25400</xdr:rowOff>
    </xdr:from>
    <xdr:to>
      <xdr:col>9</xdr:col>
      <xdr:colOff>38100</xdr:colOff>
      <xdr:row>1473</xdr:row>
      <xdr:rowOff>25400</xdr:rowOff>
    </xdr:to>
    <xdr:sp macro="" textlink="">
      <xdr:nvSpPr>
        <xdr:cNvPr id="460" name="Rectangle 459">
          <a:extLst>
            <a:ext uri="{FF2B5EF4-FFF2-40B4-BE49-F238E27FC236}">
              <a16:creationId xmlns:a16="http://schemas.microsoft.com/office/drawing/2014/main" id="{388AF000-D122-AB45-8768-9C3BAF36F944}"/>
            </a:ext>
          </a:extLst>
        </xdr:cNvPr>
        <xdr:cNvSpPr/>
      </xdr:nvSpPr>
      <xdr:spPr>
        <a:xfrm flipV="1">
          <a:off x="1282700" y="341617300"/>
          <a:ext cx="12598400" cy="2540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15875</xdr:colOff>
      <xdr:row>1469</xdr:row>
      <xdr:rowOff>25400</xdr:rowOff>
    </xdr:from>
    <xdr:to>
      <xdr:col>4</xdr:col>
      <xdr:colOff>15875</xdr:colOff>
      <xdr:row>1470</xdr:row>
      <xdr:rowOff>0</xdr:rowOff>
    </xdr:to>
    <xdr:sp macro="" textlink="">
      <xdr:nvSpPr>
        <xdr:cNvPr id="461" name="Rectangle 460">
          <a:extLst>
            <a:ext uri="{FF2B5EF4-FFF2-40B4-BE49-F238E27FC236}">
              <a16:creationId xmlns:a16="http://schemas.microsoft.com/office/drawing/2014/main" id="{BB9F4B22-42AF-CB4B-87AA-B6CAAB705893}"/>
            </a:ext>
          </a:extLst>
        </xdr:cNvPr>
        <xdr:cNvSpPr/>
      </xdr:nvSpPr>
      <xdr:spPr>
        <a:xfrm flipV="1">
          <a:off x="1298575" y="340880700"/>
          <a:ext cx="61468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330200</xdr:colOff>
      <xdr:row>1468</xdr:row>
      <xdr:rowOff>25400</xdr:rowOff>
    </xdr:from>
    <xdr:to>
      <xdr:col>9</xdr:col>
      <xdr:colOff>25400</xdr:colOff>
      <xdr:row>1468</xdr:row>
      <xdr:rowOff>241300</xdr:rowOff>
    </xdr:to>
    <xdr:sp macro="" textlink="">
      <xdr:nvSpPr>
        <xdr:cNvPr id="462" name="Rectangle 461">
          <a:extLst>
            <a:ext uri="{FF2B5EF4-FFF2-40B4-BE49-F238E27FC236}">
              <a16:creationId xmlns:a16="http://schemas.microsoft.com/office/drawing/2014/main" id="{9C16259C-453E-C44F-9DAF-8DF93DBF1C35}"/>
            </a:ext>
          </a:extLst>
        </xdr:cNvPr>
        <xdr:cNvSpPr/>
      </xdr:nvSpPr>
      <xdr:spPr>
        <a:xfrm flipV="1">
          <a:off x="7759700" y="340639400"/>
          <a:ext cx="61087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1449</xdr:row>
      <xdr:rowOff>0</xdr:rowOff>
    </xdr:from>
    <xdr:to>
      <xdr:col>2</xdr:col>
      <xdr:colOff>3508375</xdr:colOff>
      <xdr:row>1452</xdr:row>
      <xdr:rowOff>114300</xdr:rowOff>
    </xdr:to>
    <xdr:sp macro="" textlink="">
      <xdr:nvSpPr>
        <xdr:cNvPr id="463" name="Rectangle 462">
          <a:extLst>
            <a:ext uri="{FF2B5EF4-FFF2-40B4-BE49-F238E27FC236}">
              <a16:creationId xmlns:a16="http://schemas.microsoft.com/office/drawing/2014/main" id="{A135749B-94FB-524F-9580-FF7A827B002A}"/>
            </a:ext>
          </a:extLst>
        </xdr:cNvPr>
        <xdr:cNvSpPr/>
      </xdr:nvSpPr>
      <xdr:spPr>
        <a:xfrm>
          <a:off x="1422400" y="336143600"/>
          <a:ext cx="3368675" cy="7239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Equity Valuation using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Certainty Equivalents @ Rf</a:t>
          </a:r>
        </a:p>
      </xdr:txBody>
    </xdr:sp>
    <xdr:clientData/>
  </xdr:twoCellAnchor>
  <xdr:twoCellAnchor>
    <xdr:from>
      <xdr:col>4</xdr:col>
      <xdr:colOff>250825</xdr:colOff>
      <xdr:row>1455</xdr:row>
      <xdr:rowOff>25399</xdr:rowOff>
    </xdr:from>
    <xdr:to>
      <xdr:col>8</xdr:col>
      <xdr:colOff>1270000</xdr:colOff>
      <xdr:row>1455</xdr:row>
      <xdr:rowOff>238124</xdr:rowOff>
    </xdr:to>
    <xdr:sp macro="" textlink="">
      <xdr:nvSpPr>
        <xdr:cNvPr id="464" name="Rectangle 463">
          <a:extLst>
            <a:ext uri="{FF2B5EF4-FFF2-40B4-BE49-F238E27FC236}">
              <a16:creationId xmlns:a16="http://schemas.microsoft.com/office/drawing/2014/main" id="{7D9056BC-92D2-3F47-B076-B6383AB832A6}"/>
            </a:ext>
          </a:extLst>
        </xdr:cNvPr>
        <xdr:cNvSpPr/>
      </xdr:nvSpPr>
      <xdr:spPr>
        <a:xfrm flipV="1">
          <a:off x="7680325" y="337451699"/>
          <a:ext cx="6149975" cy="21272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9525</xdr:colOff>
      <xdr:row>1466</xdr:row>
      <xdr:rowOff>12700</xdr:rowOff>
    </xdr:from>
    <xdr:to>
      <xdr:col>8</xdr:col>
      <xdr:colOff>1241425</xdr:colOff>
      <xdr:row>1467</xdr:row>
      <xdr:rowOff>50800</xdr:rowOff>
    </xdr:to>
    <xdr:sp macro="" textlink="">
      <xdr:nvSpPr>
        <xdr:cNvPr id="465" name="Rectangle 464">
          <a:extLst>
            <a:ext uri="{FF2B5EF4-FFF2-40B4-BE49-F238E27FC236}">
              <a16:creationId xmlns:a16="http://schemas.microsoft.com/office/drawing/2014/main" id="{8D004F63-05E0-E842-AFB4-AB9BA4CA8CD1}"/>
            </a:ext>
          </a:extLst>
        </xdr:cNvPr>
        <xdr:cNvSpPr/>
      </xdr:nvSpPr>
      <xdr:spPr>
        <a:xfrm flipV="1">
          <a:off x="1292225" y="340118700"/>
          <a:ext cx="12509500" cy="2921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11</xdr:col>
      <xdr:colOff>793750</xdr:colOff>
      <xdr:row>1439</xdr:row>
      <xdr:rowOff>15875</xdr:rowOff>
    </xdr:from>
    <xdr:to>
      <xdr:col>18</xdr:col>
      <xdr:colOff>501650</xdr:colOff>
      <xdr:row>1451</xdr:row>
      <xdr:rowOff>47625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2B3D2FB2-359C-CF40-A68E-F2D7BA2AD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6303625" y="333724250"/>
          <a:ext cx="6867525" cy="2603500"/>
        </a:xfrm>
        <a:prstGeom prst="rect">
          <a:avLst/>
        </a:prstGeom>
      </xdr:spPr>
    </xdr:pic>
    <xdr:clientData/>
  </xdr:twoCellAnchor>
  <xdr:twoCellAnchor editAs="oneCell">
    <xdr:from>
      <xdr:col>12</xdr:col>
      <xdr:colOff>79375</xdr:colOff>
      <xdr:row>1396</xdr:row>
      <xdr:rowOff>127000</xdr:rowOff>
    </xdr:from>
    <xdr:to>
      <xdr:col>23</xdr:col>
      <xdr:colOff>755650</xdr:colOff>
      <xdr:row>1410</xdr:row>
      <xdr:rowOff>31750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9594E5AD-63B7-1041-8D70-4882F1A91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7008475" y="324408800"/>
          <a:ext cx="10677525" cy="2749550"/>
        </a:xfrm>
        <a:prstGeom prst="rect">
          <a:avLst/>
        </a:prstGeom>
      </xdr:spPr>
    </xdr:pic>
    <xdr:clientData/>
  </xdr:twoCellAnchor>
  <xdr:twoCellAnchor editAs="oneCell">
    <xdr:from>
      <xdr:col>2</xdr:col>
      <xdr:colOff>3743325</xdr:colOff>
      <xdr:row>1406</xdr:row>
      <xdr:rowOff>116108</xdr:rowOff>
    </xdr:from>
    <xdr:to>
      <xdr:col>10</xdr:col>
      <xdr:colOff>33238</xdr:colOff>
      <xdr:row>1411</xdr:row>
      <xdr:rowOff>79374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C8069F0F-B4E3-E943-90D6-0F9F80BDA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026025" y="326429908"/>
          <a:ext cx="10148788" cy="979266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523875</xdr:colOff>
      <xdr:row>1394</xdr:row>
      <xdr:rowOff>142874</xdr:rowOff>
    </xdr:from>
    <xdr:to>
      <xdr:col>9</xdr:col>
      <xdr:colOff>1051002</xdr:colOff>
      <xdr:row>1404</xdr:row>
      <xdr:rowOff>126999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6A0E73C2-B4E8-D84F-9A48-FE0B22174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06575" y="324018274"/>
          <a:ext cx="13100127" cy="2016125"/>
        </a:xfrm>
        <a:prstGeom prst="rect">
          <a:avLst/>
        </a:prstGeom>
      </xdr:spPr>
    </xdr:pic>
    <xdr:clientData/>
  </xdr:twoCellAnchor>
  <xdr:twoCellAnchor editAs="oneCell">
    <xdr:from>
      <xdr:col>2</xdr:col>
      <xdr:colOff>2968625</xdr:colOff>
      <xdr:row>1437</xdr:row>
      <xdr:rowOff>47625</xdr:rowOff>
    </xdr:from>
    <xdr:to>
      <xdr:col>8</xdr:col>
      <xdr:colOff>846303</xdr:colOff>
      <xdr:row>1447</xdr:row>
      <xdr:rowOff>50800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642A73FD-90E9-4848-A0A3-967ED5B0A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4251325" y="333562325"/>
          <a:ext cx="9164803" cy="2035175"/>
        </a:xfrm>
        <a:prstGeom prst="rect">
          <a:avLst/>
        </a:prstGeom>
      </xdr:spPr>
    </xdr:pic>
    <xdr:clientData/>
  </xdr:twoCellAnchor>
  <xdr:twoCellAnchor editAs="oneCell">
    <xdr:from>
      <xdr:col>2</xdr:col>
      <xdr:colOff>4683124</xdr:colOff>
      <xdr:row>1448</xdr:row>
      <xdr:rowOff>31750</xdr:rowOff>
    </xdr:from>
    <xdr:to>
      <xdr:col>9</xdr:col>
      <xdr:colOff>998007</xdr:colOff>
      <xdr:row>1452</xdr:row>
      <xdr:rowOff>127000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B4E9C9C3-1209-2346-950D-8895104EB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5965824" y="335972150"/>
          <a:ext cx="8887883" cy="908050"/>
        </a:xfrm>
        <a:prstGeom prst="rect">
          <a:avLst/>
        </a:prstGeom>
      </xdr:spPr>
    </xdr:pic>
    <xdr:clientData/>
  </xdr:twoCellAnchor>
  <xdr:twoCellAnchor>
    <xdr:from>
      <xdr:col>1</xdr:col>
      <xdr:colOff>428625</xdr:colOff>
      <xdr:row>1513</xdr:row>
      <xdr:rowOff>9525</xdr:rowOff>
    </xdr:from>
    <xdr:to>
      <xdr:col>9</xdr:col>
      <xdr:colOff>22225</xdr:colOff>
      <xdr:row>1514</xdr:row>
      <xdr:rowOff>9525</xdr:rowOff>
    </xdr:to>
    <xdr:sp macro="" textlink="">
      <xdr:nvSpPr>
        <xdr:cNvPr id="472" name="Rectangle 471">
          <a:extLst>
            <a:ext uri="{FF2B5EF4-FFF2-40B4-BE49-F238E27FC236}">
              <a16:creationId xmlns:a16="http://schemas.microsoft.com/office/drawing/2014/main" id="{4FA13411-36E8-F440-B7E1-E9E1B57E0FFF}"/>
            </a:ext>
          </a:extLst>
        </xdr:cNvPr>
        <xdr:cNvSpPr/>
      </xdr:nvSpPr>
      <xdr:spPr>
        <a:xfrm flipV="1">
          <a:off x="1266825" y="350859725"/>
          <a:ext cx="12598400" cy="2413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15875</xdr:colOff>
      <xdr:row>1512</xdr:row>
      <xdr:rowOff>25400</xdr:rowOff>
    </xdr:from>
    <xdr:to>
      <xdr:col>4</xdr:col>
      <xdr:colOff>15875</xdr:colOff>
      <xdr:row>1513</xdr:row>
      <xdr:rowOff>0</xdr:rowOff>
    </xdr:to>
    <xdr:sp macro="" textlink="">
      <xdr:nvSpPr>
        <xdr:cNvPr id="473" name="Rectangle 472">
          <a:extLst>
            <a:ext uri="{FF2B5EF4-FFF2-40B4-BE49-F238E27FC236}">
              <a16:creationId xmlns:a16="http://schemas.microsoft.com/office/drawing/2014/main" id="{0FB4137D-2970-E64D-95E1-4A7C2456F565}"/>
            </a:ext>
          </a:extLst>
        </xdr:cNvPr>
        <xdr:cNvSpPr/>
      </xdr:nvSpPr>
      <xdr:spPr>
        <a:xfrm flipV="1">
          <a:off x="1298575" y="350634300"/>
          <a:ext cx="61468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298450</xdr:colOff>
      <xdr:row>1511</xdr:row>
      <xdr:rowOff>25400</xdr:rowOff>
    </xdr:from>
    <xdr:to>
      <xdr:col>8</xdr:col>
      <xdr:colOff>1279525</xdr:colOff>
      <xdr:row>1512</xdr:row>
      <xdr:rowOff>3175</xdr:rowOff>
    </xdr:to>
    <xdr:sp macro="" textlink="">
      <xdr:nvSpPr>
        <xdr:cNvPr id="474" name="Rectangle 473">
          <a:extLst>
            <a:ext uri="{FF2B5EF4-FFF2-40B4-BE49-F238E27FC236}">
              <a16:creationId xmlns:a16="http://schemas.microsoft.com/office/drawing/2014/main" id="{0BCFCBC7-BCBF-8845-9BC9-A8B3BBFD22CA}"/>
            </a:ext>
          </a:extLst>
        </xdr:cNvPr>
        <xdr:cNvSpPr/>
      </xdr:nvSpPr>
      <xdr:spPr>
        <a:xfrm flipV="1">
          <a:off x="7727950" y="350393000"/>
          <a:ext cx="6111875" cy="219075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1494</xdr:row>
      <xdr:rowOff>0</xdr:rowOff>
    </xdr:from>
    <xdr:to>
      <xdr:col>2</xdr:col>
      <xdr:colOff>3508375</xdr:colOff>
      <xdr:row>1497</xdr:row>
      <xdr:rowOff>114300</xdr:rowOff>
    </xdr:to>
    <xdr:sp macro="" textlink="">
      <xdr:nvSpPr>
        <xdr:cNvPr id="475" name="Rectangle 474">
          <a:extLst>
            <a:ext uri="{FF2B5EF4-FFF2-40B4-BE49-F238E27FC236}">
              <a16:creationId xmlns:a16="http://schemas.microsoft.com/office/drawing/2014/main" id="{D9A0C237-8AA2-B34C-81A2-1089EE7759E7}"/>
            </a:ext>
          </a:extLst>
        </xdr:cNvPr>
        <xdr:cNvSpPr/>
      </xdr:nvSpPr>
      <xdr:spPr>
        <a:xfrm>
          <a:off x="1422400" y="346341700"/>
          <a:ext cx="3368675" cy="7239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Debt Valuation using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Certainty Equivalents @ Rf</a:t>
          </a:r>
        </a:p>
      </xdr:txBody>
    </xdr:sp>
    <xdr:clientData/>
  </xdr:twoCellAnchor>
  <xdr:twoCellAnchor>
    <xdr:from>
      <xdr:col>4</xdr:col>
      <xdr:colOff>266700</xdr:colOff>
      <xdr:row>1500</xdr:row>
      <xdr:rowOff>25399</xdr:rowOff>
    </xdr:from>
    <xdr:to>
      <xdr:col>9</xdr:col>
      <xdr:colOff>0</xdr:colOff>
      <xdr:row>1500</xdr:row>
      <xdr:rowOff>238124</xdr:rowOff>
    </xdr:to>
    <xdr:sp macro="" textlink="">
      <xdr:nvSpPr>
        <xdr:cNvPr id="476" name="Rectangle 475">
          <a:extLst>
            <a:ext uri="{FF2B5EF4-FFF2-40B4-BE49-F238E27FC236}">
              <a16:creationId xmlns:a16="http://schemas.microsoft.com/office/drawing/2014/main" id="{7EE9FBAD-C167-E642-AD14-CFB78CAE994B}"/>
            </a:ext>
          </a:extLst>
        </xdr:cNvPr>
        <xdr:cNvSpPr/>
      </xdr:nvSpPr>
      <xdr:spPr>
        <a:xfrm flipV="1">
          <a:off x="7696200" y="347687899"/>
          <a:ext cx="6146800" cy="21272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9525</xdr:colOff>
      <xdr:row>1509</xdr:row>
      <xdr:rowOff>12700</xdr:rowOff>
    </xdr:from>
    <xdr:to>
      <xdr:col>9</xdr:col>
      <xdr:colOff>15875</xdr:colOff>
      <xdr:row>1510</xdr:row>
      <xdr:rowOff>0</xdr:rowOff>
    </xdr:to>
    <xdr:sp macro="" textlink="">
      <xdr:nvSpPr>
        <xdr:cNvPr id="477" name="Rectangle 476">
          <a:extLst>
            <a:ext uri="{FF2B5EF4-FFF2-40B4-BE49-F238E27FC236}">
              <a16:creationId xmlns:a16="http://schemas.microsoft.com/office/drawing/2014/main" id="{B8086C3D-446B-9945-9E64-0D0250618004}"/>
            </a:ext>
          </a:extLst>
        </xdr:cNvPr>
        <xdr:cNvSpPr/>
      </xdr:nvSpPr>
      <xdr:spPr>
        <a:xfrm flipV="1">
          <a:off x="1292225" y="349872300"/>
          <a:ext cx="12566650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1158874</xdr:colOff>
      <xdr:row>1481</xdr:row>
      <xdr:rowOff>158750</xdr:rowOff>
    </xdr:from>
    <xdr:to>
      <xdr:col>8</xdr:col>
      <xdr:colOff>30162</xdr:colOff>
      <xdr:row>1491</xdr:row>
      <xdr:rowOff>66675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0104D766-23E0-8D40-A081-7C06C6276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280274" y="343668350"/>
          <a:ext cx="5319713" cy="1939925"/>
        </a:xfrm>
        <a:prstGeom prst="rect">
          <a:avLst/>
        </a:prstGeom>
      </xdr:spPr>
    </xdr:pic>
    <xdr:clientData/>
  </xdr:twoCellAnchor>
  <xdr:twoCellAnchor editAs="oneCell">
    <xdr:from>
      <xdr:col>2</xdr:col>
      <xdr:colOff>4079875</xdr:colOff>
      <xdr:row>1492</xdr:row>
      <xdr:rowOff>174624</xdr:rowOff>
    </xdr:from>
    <xdr:to>
      <xdr:col>9</xdr:col>
      <xdr:colOff>359815</xdr:colOff>
      <xdr:row>1497</xdr:row>
      <xdr:rowOff>111124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821EAC1A-B9F0-1B49-98AE-A69266D1A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5362575" y="346109924"/>
          <a:ext cx="8852940" cy="952500"/>
        </a:xfrm>
        <a:prstGeom prst="rect">
          <a:avLst/>
        </a:prstGeom>
      </xdr:spPr>
    </xdr:pic>
    <xdr:clientData/>
  </xdr:twoCellAnchor>
  <xdr:twoCellAnchor>
    <xdr:from>
      <xdr:col>4</xdr:col>
      <xdr:colOff>365125</xdr:colOff>
      <xdr:row>1541</xdr:row>
      <xdr:rowOff>212725</xdr:rowOff>
    </xdr:from>
    <xdr:to>
      <xdr:col>9</xdr:col>
      <xdr:colOff>34925</xdr:colOff>
      <xdr:row>1542</xdr:row>
      <xdr:rowOff>200025</xdr:rowOff>
    </xdr:to>
    <xdr:sp macro="" textlink="">
      <xdr:nvSpPr>
        <xdr:cNvPr id="480" name="Rectangle 479">
          <a:extLst>
            <a:ext uri="{FF2B5EF4-FFF2-40B4-BE49-F238E27FC236}">
              <a16:creationId xmlns:a16="http://schemas.microsoft.com/office/drawing/2014/main" id="{3BDFCCCE-F7B0-B64E-996C-E5B9273A09EA}"/>
            </a:ext>
          </a:extLst>
        </xdr:cNvPr>
        <xdr:cNvSpPr/>
      </xdr:nvSpPr>
      <xdr:spPr>
        <a:xfrm flipV="1">
          <a:off x="7794625" y="357311325"/>
          <a:ext cx="6083300" cy="2286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412750</xdr:colOff>
      <xdr:row>270</xdr:row>
      <xdr:rowOff>215900</xdr:rowOff>
    </xdr:from>
    <xdr:to>
      <xdr:col>8</xdr:col>
      <xdr:colOff>1279525</xdr:colOff>
      <xdr:row>274</xdr:row>
      <xdr:rowOff>31750</xdr:rowOff>
    </xdr:to>
    <xdr:sp macro="" textlink="">
      <xdr:nvSpPr>
        <xdr:cNvPr id="481" name="Rectangle 480">
          <a:extLst>
            <a:ext uri="{FF2B5EF4-FFF2-40B4-BE49-F238E27FC236}">
              <a16:creationId xmlns:a16="http://schemas.microsoft.com/office/drawing/2014/main" id="{74A8400F-8D0B-7E40-9822-9AF5C2E96CD3}"/>
            </a:ext>
          </a:extLst>
        </xdr:cNvPr>
        <xdr:cNvSpPr/>
      </xdr:nvSpPr>
      <xdr:spPr>
        <a:xfrm flipV="1">
          <a:off x="1250950" y="61582300"/>
          <a:ext cx="12588875" cy="80645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812800</xdr:colOff>
      <xdr:row>268</xdr:row>
      <xdr:rowOff>25400</xdr:rowOff>
    </xdr:from>
    <xdr:to>
      <xdr:col>4</xdr:col>
      <xdr:colOff>0</xdr:colOff>
      <xdr:row>269</xdr:row>
      <xdr:rowOff>0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FDB99AA4-D4B6-5046-8B01-0A53D0269ED6}"/>
            </a:ext>
          </a:extLst>
        </xdr:cNvPr>
        <xdr:cNvSpPr/>
      </xdr:nvSpPr>
      <xdr:spPr>
        <a:xfrm flipV="1">
          <a:off x="1282700" y="60909200"/>
          <a:ext cx="61468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330200</xdr:colOff>
      <xdr:row>267</xdr:row>
      <xdr:rowOff>25400</xdr:rowOff>
    </xdr:from>
    <xdr:to>
      <xdr:col>9</xdr:col>
      <xdr:colOff>0</xdr:colOff>
      <xdr:row>268</xdr:row>
      <xdr:rowOff>38100</xdr:rowOff>
    </xdr:to>
    <xdr:sp macro="" textlink="">
      <xdr:nvSpPr>
        <xdr:cNvPr id="483" name="Rectangle 482">
          <a:extLst>
            <a:ext uri="{FF2B5EF4-FFF2-40B4-BE49-F238E27FC236}">
              <a16:creationId xmlns:a16="http://schemas.microsoft.com/office/drawing/2014/main" id="{19A0F730-F114-2F4C-9A8B-9117A4F537A2}"/>
            </a:ext>
          </a:extLst>
        </xdr:cNvPr>
        <xdr:cNvSpPr/>
      </xdr:nvSpPr>
      <xdr:spPr>
        <a:xfrm flipV="1">
          <a:off x="7759700" y="60667900"/>
          <a:ext cx="60833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229</xdr:row>
      <xdr:rowOff>158751</xdr:rowOff>
    </xdr:from>
    <xdr:to>
      <xdr:col>2</xdr:col>
      <xdr:colOff>2667000</xdr:colOff>
      <xdr:row>236</xdr:row>
      <xdr:rowOff>190500</xdr:rowOff>
    </xdr:to>
    <xdr:sp macro="" textlink="">
      <xdr:nvSpPr>
        <xdr:cNvPr id="484" name="Rectangle 483">
          <a:extLst>
            <a:ext uri="{FF2B5EF4-FFF2-40B4-BE49-F238E27FC236}">
              <a16:creationId xmlns:a16="http://schemas.microsoft.com/office/drawing/2014/main" id="{D2116E35-DC73-FE42-9B04-5398E9C29FD3}"/>
            </a:ext>
          </a:extLst>
        </xdr:cNvPr>
        <xdr:cNvSpPr/>
      </xdr:nvSpPr>
      <xdr:spPr>
        <a:xfrm>
          <a:off x="1422400" y="51822351"/>
          <a:ext cx="2527300" cy="1517649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Asset Valuation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Noncircular</a:t>
          </a:r>
        </a:p>
        <a:p>
          <a:pPr algn="ctr"/>
          <a:r>
            <a:rPr lang="en-US" sz="1800" b="1" u="sng">
              <a:solidFill>
                <a:schemeClr val="tx1"/>
              </a:solidFill>
            </a:rPr>
            <a:t>LEEPV</a:t>
          </a:r>
          <a:r>
            <a:rPr lang="en-US" sz="1800" b="1">
              <a:solidFill>
                <a:schemeClr val="tx1"/>
              </a:solidFill>
            </a:rPr>
            <a:t> Model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'General Case'</a:t>
          </a:r>
        </a:p>
      </xdr:txBody>
    </xdr:sp>
    <xdr:clientData/>
  </xdr:twoCellAnchor>
  <xdr:twoCellAnchor>
    <xdr:from>
      <xdr:col>4</xdr:col>
      <xdr:colOff>387350</xdr:colOff>
      <xdr:row>248</xdr:row>
      <xdr:rowOff>12700</xdr:rowOff>
    </xdr:from>
    <xdr:to>
      <xdr:col>9</xdr:col>
      <xdr:colOff>44450</xdr:colOff>
      <xdr:row>248</xdr:row>
      <xdr:rowOff>228600</xdr:rowOff>
    </xdr:to>
    <xdr:sp macro="" textlink="">
      <xdr:nvSpPr>
        <xdr:cNvPr id="485" name="Rectangle 484">
          <a:extLst>
            <a:ext uri="{FF2B5EF4-FFF2-40B4-BE49-F238E27FC236}">
              <a16:creationId xmlns:a16="http://schemas.microsoft.com/office/drawing/2014/main" id="{CCA2FFDB-2D25-8F48-A463-19814142191E}"/>
            </a:ext>
          </a:extLst>
        </xdr:cNvPr>
        <xdr:cNvSpPr/>
      </xdr:nvSpPr>
      <xdr:spPr>
        <a:xfrm flipV="1">
          <a:off x="7816850" y="56019700"/>
          <a:ext cx="60706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482600</xdr:colOff>
      <xdr:row>262</xdr:row>
      <xdr:rowOff>139700</xdr:rowOff>
    </xdr:from>
    <xdr:to>
      <xdr:col>1</xdr:col>
      <xdr:colOff>723900</xdr:colOff>
      <xdr:row>262</xdr:row>
      <xdr:rowOff>139700</xdr:rowOff>
    </xdr:to>
    <xdr:cxnSp macro="">
      <xdr:nvCxnSpPr>
        <xdr:cNvPr id="486" name="Straight Connector 485">
          <a:extLst>
            <a:ext uri="{FF2B5EF4-FFF2-40B4-BE49-F238E27FC236}">
              <a16:creationId xmlns:a16="http://schemas.microsoft.com/office/drawing/2014/main" id="{1CB97591-2076-644F-A21D-A8D08B5D58C3}"/>
            </a:ext>
          </a:extLst>
        </xdr:cNvPr>
        <xdr:cNvCxnSpPr>
          <a:cxnSpLocks/>
        </xdr:cNvCxnSpPr>
      </xdr:nvCxnSpPr>
      <xdr:spPr>
        <a:xfrm flipH="1">
          <a:off x="1282700" y="59550300"/>
          <a:ext cx="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431800</xdr:colOff>
      <xdr:row>268</xdr:row>
      <xdr:rowOff>127000</xdr:rowOff>
    </xdr:from>
    <xdr:to>
      <xdr:col>1</xdr:col>
      <xdr:colOff>787400</xdr:colOff>
      <xdr:row>268</xdr:row>
      <xdr:rowOff>127000</xdr:rowOff>
    </xdr:to>
    <xdr:cxnSp macro="">
      <xdr:nvCxnSpPr>
        <xdr:cNvPr id="487" name="Straight Arrow Connector 486">
          <a:extLst>
            <a:ext uri="{FF2B5EF4-FFF2-40B4-BE49-F238E27FC236}">
              <a16:creationId xmlns:a16="http://schemas.microsoft.com/office/drawing/2014/main" id="{CC028412-7754-6B49-BEFD-932AD389B2E5}"/>
            </a:ext>
          </a:extLst>
        </xdr:cNvPr>
        <xdr:cNvCxnSpPr/>
      </xdr:nvCxnSpPr>
      <xdr:spPr>
        <a:xfrm>
          <a:off x="1270000" y="61010800"/>
          <a:ext cx="127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265</xdr:row>
      <xdr:rowOff>12700</xdr:rowOff>
    </xdr:from>
    <xdr:to>
      <xdr:col>9</xdr:col>
      <xdr:colOff>12700</xdr:colOff>
      <xdr:row>265</xdr:row>
      <xdr:rowOff>228600</xdr:rowOff>
    </xdr:to>
    <xdr:sp macro="" textlink="">
      <xdr:nvSpPr>
        <xdr:cNvPr id="488" name="Rectangle 487">
          <a:extLst>
            <a:ext uri="{FF2B5EF4-FFF2-40B4-BE49-F238E27FC236}">
              <a16:creationId xmlns:a16="http://schemas.microsoft.com/office/drawing/2014/main" id="{9A58DB4A-F3A3-CA4F-A4B7-FD345B2918C2}"/>
            </a:ext>
          </a:extLst>
        </xdr:cNvPr>
        <xdr:cNvSpPr/>
      </xdr:nvSpPr>
      <xdr:spPr>
        <a:xfrm flipV="1">
          <a:off x="1308100" y="60147200"/>
          <a:ext cx="125476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4445000</xdr:colOff>
      <xdr:row>214</xdr:row>
      <xdr:rowOff>190499</xdr:rowOff>
    </xdr:from>
    <xdr:to>
      <xdr:col>8</xdr:col>
      <xdr:colOff>1206500</xdr:colOff>
      <xdr:row>217</xdr:row>
      <xdr:rowOff>130175</xdr:rowOff>
    </xdr:to>
    <xdr:sp macro="" textlink="">
      <xdr:nvSpPr>
        <xdr:cNvPr id="489" name="Rectangle 488">
          <a:extLst>
            <a:ext uri="{FF2B5EF4-FFF2-40B4-BE49-F238E27FC236}">
              <a16:creationId xmlns:a16="http://schemas.microsoft.com/office/drawing/2014/main" id="{EE7DBAB7-7673-8741-9654-35A069B21682}"/>
            </a:ext>
          </a:extLst>
        </xdr:cNvPr>
        <xdr:cNvSpPr/>
      </xdr:nvSpPr>
      <xdr:spPr>
        <a:xfrm>
          <a:off x="5730875" y="49529999"/>
          <a:ext cx="8048625" cy="558801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Alternative to APV Model</a:t>
          </a:r>
        </a:p>
      </xdr:txBody>
    </xdr:sp>
    <xdr:clientData/>
  </xdr:twoCellAnchor>
  <xdr:twoCellAnchor editAs="oneCell">
    <xdr:from>
      <xdr:col>0</xdr:col>
      <xdr:colOff>666750</xdr:colOff>
      <xdr:row>262</xdr:row>
      <xdr:rowOff>174625</xdr:rowOff>
    </xdr:from>
    <xdr:to>
      <xdr:col>1</xdr:col>
      <xdr:colOff>422275</xdr:colOff>
      <xdr:row>271</xdr:row>
      <xdr:rowOff>12700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651F1531-4FF7-394A-98DF-B9F99CE4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66750" y="59585225"/>
          <a:ext cx="593725" cy="1666875"/>
        </a:xfrm>
        <a:prstGeom prst="rect">
          <a:avLst/>
        </a:prstGeom>
      </xdr:spPr>
    </xdr:pic>
    <xdr:clientData/>
  </xdr:twoCellAnchor>
  <xdr:twoCellAnchor>
    <xdr:from>
      <xdr:col>2</xdr:col>
      <xdr:colOff>25400</xdr:colOff>
      <xdr:row>260</xdr:row>
      <xdr:rowOff>12700</xdr:rowOff>
    </xdr:from>
    <xdr:to>
      <xdr:col>9</xdr:col>
      <xdr:colOff>12700</xdr:colOff>
      <xdr:row>260</xdr:row>
      <xdr:rowOff>228600</xdr:rowOff>
    </xdr:to>
    <xdr:sp macro="" textlink="">
      <xdr:nvSpPr>
        <xdr:cNvPr id="491" name="Rectangle 490">
          <a:extLst>
            <a:ext uri="{FF2B5EF4-FFF2-40B4-BE49-F238E27FC236}">
              <a16:creationId xmlns:a16="http://schemas.microsoft.com/office/drawing/2014/main" id="{EB965478-121A-8644-9E1D-A769794140A4}"/>
            </a:ext>
          </a:extLst>
        </xdr:cNvPr>
        <xdr:cNvSpPr/>
      </xdr:nvSpPr>
      <xdr:spPr>
        <a:xfrm flipV="1">
          <a:off x="1308100" y="58915300"/>
          <a:ext cx="125476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4429125</xdr:colOff>
      <xdr:row>219</xdr:row>
      <xdr:rowOff>79376</xdr:rowOff>
    </xdr:from>
    <xdr:to>
      <xdr:col>9</xdr:col>
      <xdr:colOff>6696</xdr:colOff>
      <xdr:row>235</xdr:row>
      <xdr:rowOff>234951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8F9CCFC1-297E-E84A-AEB3-3B3F37767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5715000" y="50450751"/>
          <a:ext cx="8150571" cy="347345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185</xdr:row>
      <xdr:rowOff>25400</xdr:rowOff>
    </xdr:from>
    <xdr:to>
      <xdr:col>9</xdr:col>
      <xdr:colOff>12700</xdr:colOff>
      <xdr:row>186</xdr:row>
      <xdr:rowOff>38100</xdr:rowOff>
    </xdr:to>
    <xdr:sp macro="" textlink="">
      <xdr:nvSpPr>
        <xdr:cNvPr id="498" name="Rectangle 497">
          <a:extLst>
            <a:ext uri="{FF2B5EF4-FFF2-40B4-BE49-F238E27FC236}">
              <a16:creationId xmlns:a16="http://schemas.microsoft.com/office/drawing/2014/main" id="{33696D46-83C2-F446-9CBD-3A0F6B70F322}"/>
            </a:ext>
          </a:extLst>
        </xdr:cNvPr>
        <xdr:cNvSpPr/>
      </xdr:nvSpPr>
      <xdr:spPr>
        <a:xfrm flipV="1">
          <a:off x="1282700" y="43091100"/>
          <a:ext cx="12573000" cy="2667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812800</xdr:colOff>
      <xdr:row>182</xdr:row>
      <xdr:rowOff>25400</xdr:rowOff>
    </xdr:from>
    <xdr:to>
      <xdr:col>4</xdr:col>
      <xdr:colOff>0</xdr:colOff>
      <xdr:row>183</xdr:row>
      <xdr:rowOff>0</xdr:rowOff>
    </xdr:to>
    <xdr:sp macro="" textlink="">
      <xdr:nvSpPr>
        <xdr:cNvPr id="499" name="Rectangle 498">
          <a:extLst>
            <a:ext uri="{FF2B5EF4-FFF2-40B4-BE49-F238E27FC236}">
              <a16:creationId xmlns:a16="http://schemas.microsoft.com/office/drawing/2014/main" id="{30A818D0-8523-4442-960D-D98C96C2FEFD}"/>
            </a:ext>
          </a:extLst>
        </xdr:cNvPr>
        <xdr:cNvSpPr/>
      </xdr:nvSpPr>
      <xdr:spPr>
        <a:xfrm flipV="1">
          <a:off x="1282700" y="42354500"/>
          <a:ext cx="6146800" cy="2159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330200</xdr:colOff>
      <xdr:row>181</xdr:row>
      <xdr:rowOff>25400</xdr:rowOff>
    </xdr:from>
    <xdr:to>
      <xdr:col>8</xdr:col>
      <xdr:colOff>1270000</xdr:colOff>
      <xdr:row>182</xdr:row>
      <xdr:rowOff>12700</xdr:rowOff>
    </xdr:to>
    <xdr:sp macro="" textlink="">
      <xdr:nvSpPr>
        <xdr:cNvPr id="500" name="Rectangle 499">
          <a:extLst>
            <a:ext uri="{FF2B5EF4-FFF2-40B4-BE49-F238E27FC236}">
              <a16:creationId xmlns:a16="http://schemas.microsoft.com/office/drawing/2014/main" id="{00C7DDFF-6FFA-734E-91BA-463026F56F29}"/>
            </a:ext>
          </a:extLst>
        </xdr:cNvPr>
        <xdr:cNvSpPr/>
      </xdr:nvSpPr>
      <xdr:spPr>
        <a:xfrm flipV="1">
          <a:off x="7759700" y="42100500"/>
          <a:ext cx="6070600" cy="2413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139700</xdr:colOff>
      <xdr:row>157</xdr:row>
      <xdr:rowOff>0</xdr:rowOff>
    </xdr:from>
    <xdr:to>
      <xdr:col>2</xdr:col>
      <xdr:colOff>2667000</xdr:colOff>
      <xdr:row>162</xdr:row>
      <xdr:rowOff>114300</xdr:rowOff>
    </xdr:to>
    <xdr:sp macro="" textlink="">
      <xdr:nvSpPr>
        <xdr:cNvPr id="501" name="Rectangle 500">
          <a:extLst>
            <a:ext uri="{FF2B5EF4-FFF2-40B4-BE49-F238E27FC236}">
              <a16:creationId xmlns:a16="http://schemas.microsoft.com/office/drawing/2014/main" id="{D5DA6112-70A4-C744-9BCC-60CD511C3C1E}"/>
            </a:ext>
          </a:extLst>
        </xdr:cNvPr>
        <xdr:cNvSpPr/>
      </xdr:nvSpPr>
      <xdr:spPr>
        <a:xfrm>
          <a:off x="1422400" y="36449000"/>
          <a:ext cx="2527300" cy="11430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Asset Valuation </a:t>
          </a:r>
          <a:r>
            <a:rPr lang="en-US" sz="1800" b="1" u="sng">
              <a:solidFill>
                <a:schemeClr val="tx1"/>
              </a:solidFill>
            </a:rPr>
            <a:t>without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Circular Calculations</a:t>
          </a:r>
        </a:p>
        <a:p>
          <a:pPr algn="ctr"/>
          <a:r>
            <a:rPr lang="en-US" sz="1800" b="1">
              <a:solidFill>
                <a:schemeClr val="tx1"/>
              </a:solidFill>
            </a:rPr>
            <a:t>'Special Case'</a:t>
          </a:r>
        </a:p>
      </xdr:txBody>
    </xdr:sp>
    <xdr:clientData/>
  </xdr:twoCellAnchor>
  <xdr:twoCellAnchor>
    <xdr:from>
      <xdr:col>4</xdr:col>
      <xdr:colOff>330200</xdr:colOff>
      <xdr:row>178</xdr:row>
      <xdr:rowOff>25400</xdr:rowOff>
    </xdr:from>
    <xdr:to>
      <xdr:col>8</xdr:col>
      <xdr:colOff>1270000</xdr:colOff>
      <xdr:row>179</xdr:row>
      <xdr:rowOff>12700</xdr:rowOff>
    </xdr:to>
    <xdr:sp macro="" textlink="">
      <xdr:nvSpPr>
        <xdr:cNvPr id="502" name="Rectangle 501">
          <a:extLst>
            <a:ext uri="{FF2B5EF4-FFF2-40B4-BE49-F238E27FC236}">
              <a16:creationId xmlns:a16="http://schemas.microsoft.com/office/drawing/2014/main" id="{2DF51FA5-2415-2D42-B175-E6EA9EDAF10C}"/>
            </a:ext>
          </a:extLst>
        </xdr:cNvPr>
        <xdr:cNvSpPr/>
      </xdr:nvSpPr>
      <xdr:spPr>
        <a:xfrm flipV="1">
          <a:off x="7759700" y="41363900"/>
          <a:ext cx="6070600" cy="2286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180</xdr:row>
      <xdr:rowOff>12700</xdr:rowOff>
    </xdr:from>
    <xdr:to>
      <xdr:col>8</xdr:col>
      <xdr:colOff>1231900</xdr:colOff>
      <xdr:row>180</xdr:row>
      <xdr:rowOff>241300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3664A19C-565A-AB42-857E-AF0319983F09}"/>
            </a:ext>
          </a:extLst>
        </xdr:cNvPr>
        <xdr:cNvSpPr/>
      </xdr:nvSpPr>
      <xdr:spPr>
        <a:xfrm flipV="1">
          <a:off x="1308100" y="41833800"/>
          <a:ext cx="12484100" cy="228600"/>
        </a:xfrm>
        <a:prstGeom prst="rect">
          <a:avLst/>
        </a:prstGeom>
        <a:solidFill>
          <a:schemeClr val="accent2">
            <a:lumMod val="60000"/>
            <a:lumOff val="4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381000</xdr:colOff>
      <xdr:row>178</xdr:row>
      <xdr:rowOff>139700</xdr:rowOff>
    </xdr:from>
    <xdr:to>
      <xdr:col>9</xdr:col>
      <xdr:colOff>571500</xdr:colOff>
      <xdr:row>181</xdr:row>
      <xdr:rowOff>88900</xdr:rowOff>
    </xdr:to>
    <xdr:sp macro="" textlink="">
      <xdr:nvSpPr>
        <xdr:cNvPr id="504" name="Right Bracket 503">
          <a:extLst>
            <a:ext uri="{FF2B5EF4-FFF2-40B4-BE49-F238E27FC236}">
              <a16:creationId xmlns:a16="http://schemas.microsoft.com/office/drawing/2014/main" id="{8CB17465-854D-A14A-8820-8DC9DD110DF5}"/>
            </a:ext>
          </a:extLst>
        </xdr:cNvPr>
        <xdr:cNvSpPr/>
      </xdr:nvSpPr>
      <xdr:spPr>
        <a:xfrm>
          <a:off x="14224000" y="41478200"/>
          <a:ext cx="190500" cy="685800"/>
        </a:xfrm>
        <a:prstGeom prst="rightBracket">
          <a:avLst>
            <a:gd name="adj" fmla="val 38636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</xdr:colOff>
      <xdr:row>181</xdr:row>
      <xdr:rowOff>88900</xdr:rowOff>
    </xdr:from>
    <xdr:to>
      <xdr:col>9</xdr:col>
      <xdr:colOff>393700</xdr:colOff>
      <xdr:row>181</xdr:row>
      <xdr:rowOff>101600</xdr:rowOff>
    </xdr:to>
    <xdr:cxnSp macro="">
      <xdr:nvCxnSpPr>
        <xdr:cNvPr id="505" name="Straight Arrow Connector 504">
          <a:extLst>
            <a:ext uri="{FF2B5EF4-FFF2-40B4-BE49-F238E27FC236}">
              <a16:creationId xmlns:a16="http://schemas.microsoft.com/office/drawing/2014/main" id="{9702A777-D62B-AA42-9065-DDFE3E1D27AE}"/>
            </a:ext>
          </a:extLst>
        </xdr:cNvPr>
        <xdr:cNvCxnSpPr/>
      </xdr:nvCxnSpPr>
      <xdr:spPr>
        <a:xfrm flipH="1">
          <a:off x="13881100" y="42164000"/>
          <a:ext cx="355600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178</xdr:row>
      <xdr:rowOff>139700</xdr:rowOff>
    </xdr:from>
    <xdr:to>
      <xdr:col>9</xdr:col>
      <xdr:colOff>419100</xdr:colOff>
      <xdr:row>178</xdr:row>
      <xdr:rowOff>139700</xdr:rowOff>
    </xdr:to>
    <xdr:cxnSp macro="">
      <xdr:nvCxnSpPr>
        <xdr:cNvPr id="506" name="Straight Connector 505">
          <a:extLst>
            <a:ext uri="{FF2B5EF4-FFF2-40B4-BE49-F238E27FC236}">
              <a16:creationId xmlns:a16="http://schemas.microsoft.com/office/drawing/2014/main" id="{3A997152-7964-8E43-B6F7-8CC24914CB7A}"/>
            </a:ext>
          </a:extLst>
        </xdr:cNvPr>
        <xdr:cNvCxnSpPr/>
      </xdr:nvCxnSpPr>
      <xdr:spPr>
        <a:xfrm>
          <a:off x="13881100" y="41478200"/>
          <a:ext cx="3810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176</xdr:row>
      <xdr:rowOff>12700</xdr:rowOff>
    </xdr:from>
    <xdr:to>
      <xdr:col>9</xdr:col>
      <xdr:colOff>12700</xdr:colOff>
      <xdr:row>177</xdr:row>
      <xdr:rowOff>0</xdr:rowOff>
    </xdr:to>
    <xdr:sp macro="" textlink="">
      <xdr:nvSpPr>
        <xdr:cNvPr id="507" name="Rectangle 506">
          <a:extLst>
            <a:ext uri="{FF2B5EF4-FFF2-40B4-BE49-F238E27FC236}">
              <a16:creationId xmlns:a16="http://schemas.microsoft.com/office/drawing/2014/main" id="{D25286DC-AB69-A643-9B30-C28C94CAB042}"/>
            </a:ext>
          </a:extLst>
        </xdr:cNvPr>
        <xdr:cNvSpPr/>
      </xdr:nvSpPr>
      <xdr:spPr>
        <a:xfrm flipV="1">
          <a:off x="1320800" y="40843200"/>
          <a:ext cx="12534900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355600</xdr:colOff>
      <xdr:row>169</xdr:row>
      <xdr:rowOff>12700</xdr:rowOff>
    </xdr:from>
    <xdr:to>
      <xdr:col>9</xdr:col>
      <xdr:colOff>12700</xdr:colOff>
      <xdr:row>169</xdr:row>
      <xdr:rowOff>228600</xdr:rowOff>
    </xdr:to>
    <xdr:sp macro="" textlink="">
      <xdr:nvSpPr>
        <xdr:cNvPr id="508" name="Rectangle 507">
          <a:extLst>
            <a:ext uri="{FF2B5EF4-FFF2-40B4-BE49-F238E27FC236}">
              <a16:creationId xmlns:a16="http://schemas.microsoft.com/office/drawing/2014/main" id="{E195908B-4A43-4549-8C2D-C84C343081B8}"/>
            </a:ext>
          </a:extLst>
        </xdr:cNvPr>
        <xdr:cNvSpPr/>
      </xdr:nvSpPr>
      <xdr:spPr>
        <a:xfrm flipV="1">
          <a:off x="7785100" y="39154100"/>
          <a:ext cx="60706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241300</xdr:colOff>
      <xdr:row>173</xdr:row>
      <xdr:rowOff>139700</xdr:rowOff>
    </xdr:from>
    <xdr:to>
      <xdr:col>1</xdr:col>
      <xdr:colOff>482600</xdr:colOff>
      <xdr:row>179</xdr:row>
      <xdr:rowOff>139700</xdr:rowOff>
    </xdr:to>
    <xdr:sp macro="" textlink="">
      <xdr:nvSpPr>
        <xdr:cNvPr id="509" name="Left Bracket 508">
          <a:extLst>
            <a:ext uri="{FF2B5EF4-FFF2-40B4-BE49-F238E27FC236}">
              <a16:creationId xmlns:a16="http://schemas.microsoft.com/office/drawing/2014/main" id="{092289AF-9563-3C4D-8914-E7433B9753EF}"/>
            </a:ext>
          </a:extLst>
        </xdr:cNvPr>
        <xdr:cNvSpPr/>
      </xdr:nvSpPr>
      <xdr:spPr>
        <a:xfrm>
          <a:off x="1079500" y="40246300"/>
          <a:ext cx="203200" cy="1473200"/>
        </a:xfrm>
        <a:prstGeom prst="leftBracket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482600</xdr:colOff>
      <xdr:row>173</xdr:row>
      <xdr:rowOff>139700</xdr:rowOff>
    </xdr:from>
    <xdr:to>
      <xdr:col>1</xdr:col>
      <xdr:colOff>723900</xdr:colOff>
      <xdr:row>173</xdr:row>
      <xdr:rowOff>139700</xdr:rowOff>
    </xdr:to>
    <xdr:cxnSp macro="">
      <xdr:nvCxnSpPr>
        <xdr:cNvPr id="510" name="Straight Connector 509">
          <a:extLst>
            <a:ext uri="{FF2B5EF4-FFF2-40B4-BE49-F238E27FC236}">
              <a16:creationId xmlns:a16="http://schemas.microsoft.com/office/drawing/2014/main" id="{A0A6CA63-4BE2-854E-856A-13A8102FFC29}"/>
            </a:ext>
          </a:extLst>
        </xdr:cNvPr>
        <xdr:cNvCxnSpPr>
          <a:endCxn id="509" idx="0"/>
        </xdr:cNvCxnSpPr>
      </xdr:nvCxnSpPr>
      <xdr:spPr>
        <a:xfrm flipH="1">
          <a:off x="1282700" y="40246300"/>
          <a:ext cx="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444500</xdr:colOff>
      <xdr:row>179</xdr:row>
      <xdr:rowOff>139700</xdr:rowOff>
    </xdr:from>
    <xdr:to>
      <xdr:col>1</xdr:col>
      <xdr:colOff>800100</xdr:colOff>
      <xdr:row>179</xdr:row>
      <xdr:rowOff>139700</xdr:rowOff>
    </xdr:to>
    <xdr:cxnSp macro="">
      <xdr:nvCxnSpPr>
        <xdr:cNvPr id="511" name="Straight Arrow Connector 510">
          <a:extLst>
            <a:ext uri="{FF2B5EF4-FFF2-40B4-BE49-F238E27FC236}">
              <a16:creationId xmlns:a16="http://schemas.microsoft.com/office/drawing/2014/main" id="{50D8C669-65B1-064E-9B16-FE22F87166FE}"/>
            </a:ext>
          </a:extLst>
        </xdr:cNvPr>
        <xdr:cNvCxnSpPr/>
      </xdr:nvCxnSpPr>
      <xdr:spPr>
        <a:xfrm>
          <a:off x="1282700" y="41719500"/>
          <a:ext cx="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186</xdr:row>
      <xdr:rowOff>25400</xdr:rowOff>
    </xdr:from>
    <xdr:to>
      <xdr:col>9</xdr:col>
      <xdr:colOff>12700</xdr:colOff>
      <xdr:row>187</xdr:row>
      <xdr:rowOff>38100</xdr:rowOff>
    </xdr:to>
    <xdr:sp macro="" textlink="">
      <xdr:nvSpPr>
        <xdr:cNvPr id="512" name="Rectangle 511">
          <a:extLst>
            <a:ext uri="{FF2B5EF4-FFF2-40B4-BE49-F238E27FC236}">
              <a16:creationId xmlns:a16="http://schemas.microsoft.com/office/drawing/2014/main" id="{402C5C39-B949-264B-9629-7E36E1532ECD}"/>
            </a:ext>
          </a:extLst>
        </xdr:cNvPr>
        <xdr:cNvSpPr/>
      </xdr:nvSpPr>
      <xdr:spPr>
        <a:xfrm flipV="1">
          <a:off x="1282700" y="43345100"/>
          <a:ext cx="12573000" cy="2540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3811671</xdr:colOff>
      <xdr:row>861</xdr:row>
      <xdr:rowOff>23395</xdr:rowOff>
    </xdr:from>
    <xdr:ext cx="9209474" cy="3474955"/>
    <xdr:pic>
      <xdr:nvPicPr>
        <xdr:cNvPr id="525" name="Picture 524">
          <a:extLst>
            <a:ext uri="{FF2B5EF4-FFF2-40B4-BE49-F238E27FC236}">
              <a16:creationId xmlns:a16="http://schemas.microsoft.com/office/drawing/2014/main" id="{10C64F2D-7247-7643-8158-1ECA91056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5094371" y="201826395"/>
          <a:ext cx="9209474" cy="3474955"/>
        </a:xfrm>
        <a:prstGeom prst="rect">
          <a:avLst/>
        </a:prstGeom>
      </xdr:spPr>
    </xdr:pic>
    <xdr:clientData/>
  </xdr:oneCellAnchor>
  <xdr:oneCellAnchor>
    <xdr:from>
      <xdr:col>7</xdr:col>
      <xdr:colOff>206374</xdr:colOff>
      <xdr:row>860</xdr:row>
      <xdr:rowOff>174624</xdr:rowOff>
    </xdr:from>
    <xdr:ext cx="3682377" cy="1031875"/>
    <xdr:pic>
      <xdr:nvPicPr>
        <xdr:cNvPr id="526" name="Picture 525">
          <a:extLst>
            <a:ext uri="{FF2B5EF4-FFF2-40B4-BE49-F238E27FC236}">
              <a16:creationId xmlns:a16="http://schemas.microsoft.com/office/drawing/2014/main" id="{13526106-AE72-6E42-9F1B-AC35D629D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1483974" y="201774424"/>
          <a:ext cx="3682377" cy="1031875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934</xdr:row>
      <xdr:rowOff>66842</xdr:rowOff>
    </xdr:from>
    <xdr:ext cx="7628643" cy="4863599"/>
    <xdr:pic>
      <xdr:nvPicPr>
        <xdr:cNvPr id="527" name="Picture 526">
          <a:extLst>
            <a:ext uri="{FF2B5EF4-FFF2-40B4-BE49-F238E27FC236}">
              <a16:creationId xmlns:a16="http://schemas.microsoft.com/office/drawing/2014/main" id="{4351C61B-2159-6B44-94BD-63163079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429500" y="218240142"/>
          <a:ext cx="7628643" cy="4863599"/>
        </a:xfrm>
        <a:prstGeom prst="rect">
          <a:avLst/>
        </a:prstGeom>
      </xdr:spPr>
    </xdr:pic>
    <xdr:clientData/>
  </xdr:oneCellAnchor>
  <xdr:twoCellAnchor>
    <xdr:from>
      <xdr:col>1</xdr:col>
      <xdr:colOff>292100</xdr:colOff>
      <xdr:row>740</xdr:row>
      <xdr:rowOff>20707</xdr:rowOff>
    </xdr:from>
    <xdr:to>
      <xdr:col>2</xdr:col>
      <xdr:colOff>3302000</xdr:colOff>
      <xdr:row>748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8" name="Rectangle 527">
              <a:extLst>
                <a:ext uri="{FF2B5EF4-FFF2-40B4-BE49-F238E27FC236}">
                  <a16:creationId xmlns:a16="http://schemas.microsoft.com/office/drawing/2014/main" id="{C4207C23-EEDC-8841-8281-10ED0DB90533}"/>
                </a:ext>
              </a:extLst>
            </xdr:cNvPr>
            <xdr:cNvSpPr/>
          </xdr:nvSpPr>
          <xdr:spPr>
            <a:xfrm>
              <a:off x="1130300" y="173185207"/>
              <a:ext cx="3454400" cy="1617593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Circular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14:m>
                <m:oMath xmlns:m="http://schemas.openxmlformats.org/officeDocument/2006/math">
                  <m:r>
                    <a:rPr lang="en-US" sz="1800" b="1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≠</m:t>
                  </m:r>
                </m:oMath>
              </a14:m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WACC = f(Ke, Kd)</a:t>
              </a:r>
            </a:p>
            <a:p>
              <a:pPr algn="ctr"/>
              <a:endParaRPr lang="en-US" sz="1800" b="1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Case 1 of 4</a:t>
              </a:r>
            </a:p>
          </xdr:txBody>
        </xdr:sp>
      </mc:Choice>
      <mc:Fallback xmlns="">
        <xdr:sp macro="" textlink="">
          <xdr:nvSpPr>
            <xdr:cNvPr id="528" name="Rectangle 527">
              <a:extLst>
                <a:ext uri="{FF2B5EF4-FFF2-40B4-BE49-F238E27FC236}">
                  <a16:creationId xmlns:a16="http://schemas.microsoft.com/office/drawing/2014/main" id="{C4207C23-EEDC-8841-8281-10ED0DB90533}"/>
                </a:ext>
              </a:extLst>
            </xdr:cNvPr>
            <xdr:cNvSpPr/>
          </xdr:nvSpPr>
          <xdr:spPr>
            <a:xfrm>
              <a:off x="1130300" y="173185207"/>
              <a:ext cx="3454400" cy="1617593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Circular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:r>
                <a:rPr lang="en-US" sz="18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WACC = f(Ke, Kd)</a:t>
              </a:r>
            </a:p>
            <a:p>
              <a:pPr algn="ctr"/>
              <a:endParaRPr lang="en-US" sz="1800" b="1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Case 1 of 4</a:t>
              </a:r>
            </a:p>
          </xdr:txBody>
        </xdr:sp>
      </mc:Fallback>
    </mc:AlternateContent>
    <xdr:clientData/>
  </xdr:twoCellAnchor>
  <xdr:twoCellAnchor>
    <xdr:from>
      <xdr:col>1</xdr:col>
      <xdr:colOff>430841</xdr:colOff>
      <xdr:row>782</xdr:row>
      <xdr:rowOff>19224</xdr:rowOff>
    </xdr:from>
    <xdr:to>
      <xdr:col>8</xdr:col>
      <xdr:colOff>1245298</xdr:colOff>
      <xdr:row>786</xdr:row>
      <xdr:rowOff>33420</xdr:rowOff>
    </xdr:to>
    <xdr:sp macro="" textlink="">
      <xdr:nvSpPr>
        <xdr:cNvPr id="529" name="Rectangle 528">
          <a:extLst>
            <a:ext uri="{FF2B5EF4-FFF2-40B4-BE49-F238E27FC236}">
              <a16:creationId xmlns:a16="http://schemas.microsoft.com/office/drawing/2014/main" id="{D100196C-4B19-1547-84F7-2DC7E8A533BE}"/>
            </a:ext>
          </a:extLst>
        </xdr:cNvPr>
        <xdr:cNvSpPr/>
      </xdr:nvSpPr>
      <xdr:spPr>
        <a:xfrm flipV="1">
          <a:off x="1269041" y="183115124"/>
          <a:ext cx="12536557" cy="992096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326358</xdr:colOff>
      <xdr:row>778</xdr:row>
      <xdr:rowOff>12700</xdr:rowOff>
    </xdr:from>
    <xdr:to>
      <xdr:col>9</xdr:col>
      <xdr:colOff>8858</xdr:colOff>
      <xdr:row>779</xdr:row>
      <xdr:rowOff>12700</xdr:rowOff>
    </xdr:to>
    <xdr:sp macro="" textlink="">
      <xdr:nvSpPr>
        <xdr:cNvPr id="530" name="Rectangle 529">
          <a:extLst>
            <a:ext uri="{FF2B5EF4-FFF2-40B4-BE49-F238E27FC236}">
              <a16:creationId xmlns:a16="http://schemas.microsoft.com/office/drawing/2014/main" id="{645966BA-E464-2E44-A48D-9C0619821213}"/>
            </a:ext>
          </a:extLst>
        </xdr:cNvPr>
        <xdr:cNvSpPr/>
      </xdr:nvSpPr>
      <xdr:spPr>
        <a:xfrm flipV="1">
          <a:off x="7755858" y="182105300"/>
          <a:ext cx="6096000" cy="2413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447537</xdr:colOff>
      <xdr:row>774</xdr:row>
      <xdr:rowOff>228600</xdr:rowOff>
    </xdr:from>
    <xdr:to>
      <xdr:col>8</xdr:col>
      <xdr:colOff>1275798</xdr:colOff>
      <xdr:row>775</xdr:row>
      <xdr:rowOff>241300</xdr:rowOff>
    </xdr:to>
    <xdr:sp macro="" textlink="">
      <xdr:nvSpPr>
        <xdr:cNvPr id="531" name="Rectangle 530">
          <a:extLst>
            <a:ext uri="{FF2B5EF4-FFF2-40B4-BE49-F238E27FC236}">
              <a16:creationId xmlns:a16="http://schemas.microsoft.com/office/drawing/2014/main" id="{80B7E67E-FB20-A84A-BCDF-B1B83522ABCD}"/>
            </a:ext>
          </a:extLst>
        </xdr:cNvPr>
        <xdr:cNvSpPr/>
      </xdr:nvSpPr>
      <xdr:spPr>
        <a:xfrm flipV="1">
          <a:off x="1285737" y="181305200"/>
          <a:ext cx="12550361" cy="2540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212587</xdr:colOff>
      <xdr:row>755</xdr:row>
      <xdr:rowOff>6526</xdr:rowOff>
    </xdr:from>
    <xdr:to>
      <xdr:col>8</xdr:col>
      <xdr:colOff>1255091</xdr:colOff>
      <xdr:row>756</xdr:row>
      <xdr:rowOff>6525</xdr:rowOff>
    </xdr:to>
    <xdr:sp macro="" textlink="">
      <xdr:nvSpPr>
        <xdr:cNvPr id="532" name="Rectangle 531">
          <a:extLst>
            <a:ext uri="{FF2B5EF4-FFF2-40B4-BE49-F238E27FC236}">
              <a16:creationId xmlns:a16="http://schemas.microsoft.com/office/drawing/2014/main" id="{8FB5425F-884E-694C-93C0-83AAD8CDFB09}"/>
            </a:ext>
          </a:extLst>
        </xdr:cNvPr>
        <xdr:cNvSpPr/>
      </xdr:nvSpPr>
      <xdr:spPr>
        <a:xfrm flipV="1">
          <a:off x="7642087" y="176473026"/>
          <a:ext cx="6173304" cy="241299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292100</xdr:colOff>
      <xdr:row>751</xdr:row>
      <xdr:rowOff>139700</xdr:rowOff>
    </xdr:from>
    <xdr:to>
      <xdr:col>1</xdr:col>
      <xdr:colOff>342900</xdr:colOff>
      <xdr:row>751</xdr:row>
      <xdr:rowOff>139700</xdr:rowOff>
    </xdr:to>
    <xdr:cxnSp macro="">
      <xdr:nvCxnSpPr>
        <xdr:cNvPr id="533" name="Straight Connector 532">
          <a:extLst>
            <a:ext uri="{FF2B5EF4-FFF2-40B4-BE49-F238E27FC236}">
              <a16:creationId xmlns:a16="http://schemas.microsoft.com/office/drawing/2014/main" id="{C248370F-B181-B14C-8AD7-CAF3D152D817}"/>
            </a:ext>
          </a:extLst>
        </xdr:cNvPr>
        <xdr:cNvCxnSpPr>
          <a:cxnSpLocks/>
        </xdr:cNvCxnSpPr>
      </xdr:nvCxnSpPr>
      <xdr:spPr>
        <a:xfrm>
          <a:off x="1130300" y="175641000"/>
          <a:ext cx="508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469900</xdr:colOff>
      <xdr:row>765</xdr:row>
      <xdr:rowOff>127000</xdr:rowOff>
    </xdr:from>
    <xdr:to>
      <xdr:col>2</xdr:col>
      <xdr:colOff>0</xdr:colOff>
      <xdr:row>765</xdr:row>
      <xdr:rowOff>127000</xdr:rowOff>
    </xdr:to>
    <xdr:cxnSp macro="">
      <xdr:nvCxnSpPr>
        <xdr:cNvPr id="534" name="Straight Arrow Connector 533">
          <a:extLst>
            <a:ext uri="{FF2B5EF4-FFF2-40B4-BE49-F238E27FC236}">
              <a16:creationId xmlns:a16="http://schemas.microsoft.com/office/drawing/2014/main" id="{3FBF83CD-A80B-AA42-B2A7-5B0A3149D017}"/>
            </a:ext>
          </a:extLst>
        </xdr:cNvPr>
        <xdr:cNvCxnSpPr/>
      </xdr:nvCxnSpPr>
      <xdr:spPr>
        <a:xfrm>
          <a:off x="1282700" y="179031900"/>
          <a:ext cx="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779</xdr:row>
      <xdr:rowOff>12700</xdr:rowOff>
    </xdr:from>
    <xdr:to>
      <xdr:col>4</xdr:col>
      <xdr:colOff>0</xdr:colOff>
      <xdr:row>780</xdr:row>
      <xdr:rowOff>12700</xdr:rowOff>
    </xdr:to>
    <xdr:sp macro="" textlink="">
      <xdr:nvSpPr>
        <xdr:cNvPr id="535" name="Rectangle 534">
          <a:extLst>
            <a:ext uri="{FF2B5EF4-FFF2-40B4-BE49-F238E27FC236}">
              <a16:creationId xmlns:a16="http://schemas.microsoft.com/office/drawing/2014/main" id="{1CAA430F-85CC-3345-94E3-1D889BF46508}"/>
            </a:ext>
          </a:extLst>
        </xdr:cNvPr>
        <xdr:cNvSpPr/>
      </xdr:nvSpPr>
      <xdr:spPr>
        <a:xfrm flipV="1">
          <a:off x="1282700" y="1823466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152400</xdr:colOff>
      <xdr:row>765</xdr:row>
      <xdr:rowOff>152400</xdr:rowOff>
    </xdr:from>
    <xdr:to>
      <xdr:col>2</xdr:col>
      <xdr:colOff>63500</xdr:colOff>
      <xdr:row>765</xdr:row>
      <xdr:rowOff>165100</xdr:rowOff>
    </xdr:to>
    <xdr:cxnSp macro="">
      <xdr:nvCxnSpPr>
        <xdr:cNvPr id="536" name="Straight Arrow Connector 535">
          <a:extLst>
            <a:ext uri="{FF2B5EF4-FFF2-40B4-BE49-F238E27FC236}">
              <a16:creationId xmlns:a16="http://schemas.microsoft.com/office/drawing/2014/main" id="{45BA8644-F4A9-D347-8D74-9BCE07AF6D68}"/>
            </a:ext>
          </a:extLst>
        </xdr:cNvPr>
        <xdr:cNvCxnSpPr/>
      </xdr:nvCxnSpPr>
      <xdr:spPr>
        <a:xfrm flipV="1">
          <a:off x="990600" y="179057300"/>
          <a:ext cx="355600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76200</xdr:colOff>
      <xdr:row>764</xdr:row>
      <xdr:rowOff>76200</xdr:rowOff>
    </xdr:from>
    <xdr:ext cx="406400" cy="393700"/>
    <xdr:pic>
      <xdr:nvPicPr>
        <xdr:cNvPr id="537" name="Picture 536">
          <a:extLst>
            <a:ext uri="{FF2B5EF4-FFF2-40B4-BE49-F238E27FC236}">
              <a16:creationId xmlns:a16="http://schemas.microsoft.com/office/drawing/2014/main" id="{93076E9F-F47C-3E4E-A35A-1AB5E5AD3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14400" y="178739800"/>
          <a:ext cx="406400" cy="393700"/>
        </a:xfrm>
        <a:prstGeom prst="rect">
          <a:avLst/>
        </a:prstGeom>
      </xdr:spPr>
    </xdr:pic>
    <xdr:clientData/>
  </xdr:oneCellAnchor>
  <xdr:oneCellAnchor>
    <xdr:from>
      <xdr:col>2</xdr:col>
      <xdr:colOff>4063999</xdr:colOff>
      <xdr:row>735</xdr:row>
      <xdr:rowOff>165100</xdr:rowOff>
    </xdr:from>
    <xdr:ext cx="8824383" cy="2514600"/>
    <xdr:pic>
      <xdr:nvPicPr>
        <xdr:cNvPr id="538" name="Picture 537">
          <a:extLst>
            <a:ext uri="{FF2B5EF4-FFF2-40B4-BE49-F238E27FC236}">
              <a16:creationId xmlns:a16="http://schemas.microsoft.com/office/drawing/2014/main" id="{9906598D-D528-E344-AE98-797D2D393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5346699" y="172313600"/>
          <a:ext cx="8824383" cy="2514600"/>
        </a:xfrm>
        <a:prstGeom prst="rect">
          <a:avLst/>
        </a:prstGeom>
      </xdr:spPr>
    </xdr:pic>
    <xdr:clientData/>
  </xdr:oneCellAnchor>
  <xdr:oneCellAnchor>
    <xdr:from>
      <xdr:col>7</xdr:col>
      <xdr:colOff>717550</xdr:colOff>
      <xdr:row>770</xdr:row>
      <xdr:rowOff>177800</xdr:rowOff>
    </xdr:from>
    <xdr:ext cx="819150" cy="6484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9" name="TextBox 538">
              <a:extLst>
                <a:ext uri="{FF2B5EF4-FFF2-40B4-BE49-F238E27FC236}">
                  <a16:creationId xmlns:a16="http://schemas.microsoft.com/office/drawing/2014/main" id="{4F778EF4-EF4A-704F-90E6-D9C6ED004A33}"/>
                </a:ext>
              </a:extLst>
            </xdr:cNvPr>
            <xdr:cNvSpPr txBox="1"/>
          </xdr:nvSpPr>
          <xdr:spPr>
            <a:xfrm>
              <a:off x="11995150" y="180289200"/>
              <a:ext cx="819150" cy="64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39" name="TextBox 538">
              <a:extLst>
                <a:ext uri="{FF2B5EF4-FFF2-40B4-BE49-F238E27FC236}">
                  <a16:creationId xmlns:a16="http://schemas.microsoft.com/office/drawing/2014/main" id="{4F778EF4-EF4A-704F-90E6-D9C6ED004A33}"/>
                </a:ext>
              </a:extLst>
            </xdr:cNvPr>
            <xdr:cNvSpPr txBox="1"/>
          </xdr:nvSpPr>
          <xdr:spPr>
            <a:xfrm>
              <a:off x="11995150" y="180289200"/>
              <a:ext cx="819150" cy="64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</xdr:col>
      <xdr:colOff>447536</xdr:colOff>
      <xdr:row>776</xdr:row>
      <xdr:rowOff>20707</xdr:rowOff>
    </xdr:from>
    <xdr:to>
      <xdr:col>9</xdr:col>
      <xdr:colOff>4693</xdr:colOff>
      <xdr:row>777</xdr:row>
      <xdr:rowOff>33407</xdr:rowOff>
    </xdr:to>
    <xdr:sp macro="" textlink="">
      <xdr:nvSpPr>
        <xdr:cNvPr id="540" name="Rectangle 539">
          <a:extLst>
            <a:ext uri="{FF2B5EF4-FFF2-40B4-BE49-F238E27FC236}">
              <a16:creationId xmlns:a16="http://schemas.microsoft.com/office/drawing/2014/main" id="{795031E4-65E2-7B42-B72D-2A400F0F77F7}"/>
            </a:ext>
          </a:extLst>
        </xdr:cNvPr>
        <xdr:cNvSpPr/>
      </xdr:nvSpPr>
      <xdr:spPr>
        <a:xfrm flipV="1">
          <a:off x="1285736" y="181592607"/>
          <a:ext cx="12561957" cy="2794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717550</xdr:colOff>
      <xdr:row>770</xdr:row>
      <xdr:rowOff>177800</xdr:rowOff>
    </xdr:from>
    <xdr:ext cx="819150" cy="6484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1" name="TextBox 540">
              <a:extLst>
                <a:ext uri="{FF2B5EF4-FFF2-40B4-BE49-F238E27FC236}">
                  <a16:creationId xmlns:a16="http://schemas.microsoft.com/office/drawing/2014/main" id="{562C8959-7DB0-2948-A4AA-55796FD79203}"/>
                </a:ext>
              </a:extLst>
            </xdr:cNvPr>
            <xdr:cNvSpPr txBox="1"/>
          </xdr:nvSpPr>
          <xdr:spPr>
            <a:xfrm>
              <a:off x="13277850" y="180289200"/>
              <a:ext cx="819150" cy="64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41" name="TextBox 540">
              <a:extLst>
                <a:ext uri="{FF2B5EF4-FFF2-40B4-BE49-F238E27FC236}">
                  <a16:creationId xmlns:a16="http://schemas.microsoft.com/office/drawing/2014/main" id="{562C8959-7DB0-2948-A4AA-55796FD79203}"/>
                </a:ext>
              </a:extLst>
            </xdr:cNvPr>
            <xdr:cNvSpPr txBox="1"/>
          </xdr:nvSpPr>
          <xdr:spPr>
            <a:xfrm>
              <a:off x="13277850" y="180289200"/>
              <a:ext cx="819150" cy="64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3717511</xdr:colOff>
      <xdr:row>729</xdr:row>
      <xdr:rowOff>166271</xdr:rowOff>
    </xdr:from>
    <xdr:to>
      <xdr:col>9</xdr:col>
      <xdr:colOff>155989</xdr:colOff>
      <xdr:row>734</xdr:row>
      <xdr:rowOff>98703</xdr:rowOff>
    </xdr:to>
    <xdr:sp macro="" textlink="">
      <xdr:nvSpPr>
        <xdr:cNvPr id="542" name="Rectangle 541">
          <a:extLst>
            <a:ext uri="{FF2B5EF4-FFF2-40B4-BE49-F238E27FC236}">
              <a16:creationId xmlns:a16="http://schemas.microsoft.com/office/drawing/2014/main" id="{3D4001F4-5CCE-E644-B08C-34098B7FED8D}"/>
            </a:ext>
          </a:extLst>
        </xdr:cNvPr>
        <xdr:cNvSpPr/>
      </xdr:nvSpPr>
      <xdr:spPr>
        <a:xfrm>
          <a:off x="5000211" y="171095571"/>
          <a:ext cx="8998778" cy="948432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Case 1 of 4</a:t>
          </a:r>
        </a:p>
        <a:p>
          <a:pPr algn="ctr"/>
          <a:r>
            <a:rPr lang="en-US" sz="1800" b="1" baseline="0">
              <a:solidFill>
                <a:schemeClr val="tx1"/>
              </a:solidFill>
            </a:rPr>
            <a:t>Required </a:t>
          </a:r>
          <a:r>
            <a:rPr lang="en-US" sz="1800" b="1">
              <a:solidFill>
                <a:schemeClr val="tx1"/>
              </a:solidFill>
            </a:rPr>
            <a:t>3-Term WACC = f(Ke, Kd)</a:t>
          </a:r>
        </a:p>
      </xdr:txBody>
    </xdr:sp>
    <xdr:clientData/>
  </xdr:twoCellAnchor>
  <xdr:twoCellAnchor>
    <xdr:from>
      <xdr:col>1</xdr:col>
      <xdr:colOff>292100</xdr:colOff>
      <xdr:row>801</xdr:row>
      <xdr:rowOff>20707</xdr:rowOff>
    </xdr:from>
    <xdr:to>
      <xdr:col>2</xdr:col>
      <xdr:colOff>3302000</xdr:colOff>
      <xdr:row>809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3" name="Rectangle 542">
              <a:extLst>
                <a:ext uri="{FF2B5EF4-FFF2-40B4-BE49-F238E27FC236}">
                  <a16:creationId xmlns:a16="http://schemas.microsoft.com/office/drawing/2014/main" id="{9A22D765-232F-3549-8F98-BFE1F2E5FD6A}"/>
                </a:ext>
              </a:extLst>
            </xdr:cNvPr>
            <xdr:cNvSpPr/>
          </xdr:nvSpPr>
          <xdr:spPr>
            <a:xfrm>
              <a:off x="1130300" y="187714007"/>
              <a:ext cx="3454400" cy="1922393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Circular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14:m>
                <m:oMath xmlns:m="http://schemas.openxmlformats.org/officeDocument/2006/math">
                  <m:r>
                    <a:rPr lang="en-US" sz="1800" b="1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≠</m:t>
                  </m:r>
                </m:oMath>
              </a14:m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WACC = f(Ku)</a:t>
              </a:r>
            </a:p>
            <a:p>
              <a:pPr algn="ctr"/>
              <a:endParaRPr lang="en-US" sz="1800" b="1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Case 2 of 4</a:t>
              </a:r>
            </a:p>
          </xdr:txBody>
        </xdr:sp>
      </mc:Choice>
      <mc:Fallback xmlns="">
        <xdr:sp macro="" textlink="">
          <xdr:nvSpPr>
            <xdr:cNvPr id="543" name="Rectangle 542">
              <a:extLst>
                <a:ext uri="{FF2B5EF4-FFF2-40B4-BE49-F238E27FC236}">
                  <a16:creationId xmlns:a16="http://schemas.microsoft.com/office/drawing/2014/main" id="{9A22D765-232F-3549-8F98-BFE1F2E5FD6A}"/>
                </a:ext>
              </a:extLst>
            </xdr:cNvPr>
            <xdr:cNvSpPr/>
          </xdr:nvSpPr>
          <xdr:spPr>
            <a:xfrm>
              <a:off x="1130300" y="187714007"/>
              <a:ext cx="3454400" cy="1922393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Circular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:r>
                <a:rPr lang="en-US" sz="18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WACC = f(Ku)</a:t>
              </a:r>
            </a:p>
            <a:p>
              <a:pPr algn="ctr"/>
              <a:endParaRPr lang="en-US" sz="1800" b="1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Case 2 of 4</a:t>
              </a:r>
            </a:p>
          </xdr:txBody>
        </xdr:sp>
      </mc:Fallback>
    </mc:AlternateContent>
    <xdr:clientData/>
  </xdr:twoCellAnchor>
  <xdr:twoCellAnchor>
    <xdr:from>
      <xdr:col>2</xdr:col>
      <xdr:colOff>21253</xdr:colOff>
      <xdr:row>841</xdr:row>
      <xdr:rowOff>52319</xdr:rowOff>
    </xdr:from>
    <xdr:to>
      <xdr:col>8</xdr:col>
      <xdr:colOff>1281046</xdr:colOff>
      <xdr:row>844</xdr:row>
      <xdr:rowOff>217236</xdr:rowOff>
    </xdr:to>
    <xdr:sp macro="" textlink="">
      <xdr:nvSpPr>
        <xdr:cNvPr id="544" name="Rectangle 543">
          <a:extLst>
            <a:ext uri="{FF2B5EF4-FFF2-40B4-BE49-F238E27FC236}">
              <a16:creationId xmlns:a16="http://schemas.microsoft.com/office/drawing/2014/main" id="{F31A7BF6-7BE3-9644-A095-E371AF371331}"/>
            </a:ext>
          </a:extLst>
        </xdr:cNvPr>
        <xdr:cNvSpPr/>
      </xdr:nvSpPr>
      <xdr:spPr>
        <a:xfrm flipV="1">
          <a:off x="1303953" y="197473819"/>
          <a:ext cx="12537393" cy="901517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355600</xdr:colOff>
      <xdr:row>836</xdr:row>
      <xdr:rowOff>213226</xdr:rowOff>
    </xdr:from>
    <xdr:to>
      <xdr:col>9</xdr:col>
      <xdr:colOff>38100</xdr:colOff>
      <xdr:row>837</xdr:row>
      <xdr:rowOff>263357</xdr:rowOff>
    </xdr:to>
    <xdr:sp macro="" textlink="">
      <xdr:nvSpPr>
        <xdr:cNvPr id="545" name="Rectangle 544">
          <a:extLst>
            <a:ext uri="{FF2B5EF4-FFF2-40B4-BE49-F238E27FC236}">
              <a16:creationId xmlns:a16="http://schemas.microsoft.com/office/drawing/2014/main" id="{4B41C778-0710-3844-A26F-8CEF54B88A2A}"/>
            </a:ext>
          </a:extLst>
        </xdr:cNvPr>
        <xdr:cNvSpPr/>
      </xdr:nvSpPr>
      <xdr:spPr>
        <a:xfrm flipV="1">
          <a:off x="7785100" y="196415526"/>
          <a:ext cx="6096000" cy="240631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177800</xdr:colOff>
      <xdr:row>824</xdr:row>
      <xdr:rowOff>127000</xdr:rowOff>
    </xdr:from>
    <xdr:to>
      <xdr:col>2</xdr:col>
      <xdr:colOff>0</xdr:colOff>
      <xdr:row>824</xdr:row>
      <xdr:rowOff>127000</xdr:rowOff>
    </xdr:to>
    <xdr:cxnSp macro="">
      <xdr:nvCxnSpPr>
        <xdr:cNvPr id="546" name="Straight Arrow Connector 545">
          <a:extLst>
            <a:ext uri="{FF2B5EF4-FFF2-40B4-BE49-F238E27FC236}">
              <a16:creationId xmlns:a16="http://schemas.microsoft.com/office/drawing/2014/main" id="{F176BC22-1D31-3E4D-9BDF-7E278C2C35A8}"/>
            </a:ext>
          </a:extLst>
        </xdr:cNvPr>
        <xdr:cNvCxnSpPr/>
      </xdr:nvCxnSpPr>
      <xdr:spPr>
        <a:xfrm flipH="1">
          <a:off x="1016000" y="193395600"/>
          <a:ext cx="266700" cy="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447537</xdr:colOff>
      <xdr:row>833</xdr:row>
      <xdr:rowOff>228600</xdr:rowOff>
    </xdr:from>
    <xdr:to>
      <xdr:col>8</xdr:col>
      <xdr:colOff>1275798</xdr:colOff>
      <xdr:row>834</xdr:row>
      <xdr:rowOff>241300</xdr:rowOff>
    </xdr:to>
    <xdr:sp macro="" textlink="">
      <xdr:nvSpPr>
        <xdr:cNvPr id="547" name="Rectangle 546">
          <a:extLst>
            <a:ext uri="{FF2B5EF4-FFF2-40B4-BE49-F238E27FC236}">
              <a16:creationId xmlns:a16="http://schemas.microsoft.com/office/drawing/2014/main" id="{87E35A2C-29C0-9045-97CB-1D6E1D087B2D}"/>
            </a:ext>
          </a:extLst>
        </xdr:cNvPr>
        <xdr:cNvSpPr/>
      </xdr:nvSpPr>
      <xdr:spPr>
        <a:xfrm flipV="1">
          <a:off x="1285737" y="195668900"/>
          <a:ext cx="12550361" cy="2540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212587</xdr:colOff>
      <xdr:row>815</xdr:row>
      <xdr:rowOff>240472</xdr:rowOff>
    </xdr:from>
    <xdr:to>
      <xdr:col>8</xdr:col>
      <xdr:colOff>1255091</xdr:colOff>
      <xdr:row>816</xdr:row>
      <xdr:rowOff>240472</xdr:rowOff>
    </xdr:to>
    <xdr:sp macro="" textlink="">
      <xdr:nvSpPr>
        <xdr:cNvPr id="548" name="Rectangle 547">
          <a:extLst>
            <a:ext uri="{FF2B5EF4-FFF2-40B4-BE49-F238E27FC236}">
              <a16:creationId xmlns:a16="http://schemas.microsoft.com/office/drawing/2014/main" id="{D246E53F-074A-754A-A3D0-EC053EA5C1BF}"/>
            </a:ext>
          </a:extLst>
        </xdr:cNvPr>
        <xdr:cNvSpPr/>
      </xdr:nvSpPr>
      <xdr:spPr>
        <a:xfrm flipV="1">
          <a:off x="7642087" y="191311972"/>
          <a:ext cx="6173304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292100</xdr:colOff>
      <xdr:row>812</xdr:row>
      <xdr:rowOff>139700</xdr:rowOff>
    </xdr:from>
    <xdr:to>
      <xdr:col>1</xdr:col>
      <xdr:colOff>342900</xdr:colOff>
      <xdr:row>812</xdr:row>
      <xdr:rowOff>139700</xdr:rowOff>
    </xdr:to>
    <xdr:cxnSp macro="">
      <xdr:nvCxnSpPr>
        <xdr:cNvPr id="549" name="Straight Connector 548">
          <a:extLst>
            <a:ext uri="{FF2B5EF4-FFF2-40B4-BE49-F238E27FC236}">
              <a16:creationId xmlns:a16="http://schemas.microsoft.com/office/drawing/2014/main" id="{3266BCFE-AF25-A649-B567-2A5B30523E36}"/>
            </a:ext>
          </a:extLst>
        </xdr:cNvPr>
        <xdr:cNvCxnSpPr>
          <a:endCxn id="554" idx="0"/>
        </xdr:cNvCxnSpPr>
      </xdr:nvCxnSpPr>
      <xdr:spPr>
        <a:xfrm>
          <a:off x="1130300" y="190487300"/>
          <a:ext cx="508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469900</xdr:colOff>
      <xdr:row>826</xdr:row>
      <xdr:rowOff>127000</xdr:rowOff>
    </xdr:from>
    <xdr:to>
      <xdr:col>2</xdr:col>
      <xdr:colOff>0</xdr:colOff>
      <xdr:row>826</xdr:row>
      <xdr:rowOff>127000</xdr:rowOff>
    </xdr:to>
    <xdr:cxnSp macro="">
      <xdr:nvCxnSpPr>
        <xdr:cNvPr id="550" name="Straight Arrow Connector 549">
          <a:extLst>
            <a:ext uri="{FF2B5EF4-FFF2-40B4-BE49-F238E27FC236}">
              <a16:creationId xmlns:a16="http://schemas.microsoft.com/office/drawing/2014/main" id="{B60F5F78-148D-6149-885B-D82743C55601}"/>
            </a:ext>
          </a:extLst>
        </xdr:cNvPr>
        <xdr:cNvCxnSpPr/>
      </xdr:nvCxnSpPr>
      <xdr:spPr>
        <a:xfrm>
          <a:off x="1282700" y="193878200"/>
          <a:ext cx="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838</xdr:row>
      <xdr:rowOff>12700</xdr:rowOff>
    </xdr:from>
    <xdr:to>
      <xdr:col>4</xdr:col>
      <xdr:colOff>0</xdr:colOff>
      <xdr:row>839</xdr:row>
      <xdr:rowOff>12700</xdr:rowOff>
    </xdr:to>
    <xdr:sp macro="" textlink="">
      <xdr:nvSpPr>
        <xdr:cNvPr id="551" name="Rectangle 550">
          <a:extLst>
            <a:ext uri="{FF2B5EF4-FFF2-40B4-BE49-F238E27FC236}">
              <a16:creationId xmlns:a16="http://schemas.microsoft.com/office/drawing/2014/main" id="{263EEF69-F310-804B-9044-AA62CD874A5B}"/>
            </a:ext>
          </a:extLst>
        </xdr:cNvPr>
        <xdr:cNvSpPr/>
      </xdr:nvSpPr>
      <xdr:spPr>
        <a:xfrm flipV="1">
          <a:off x="1282700" y="1966722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152400</xdr:colOff>
      <xdr:row>826</xdr:row>
      <xdr:rowOff>152400</xdr:rowOff>
    </xdr:from>
    <xdr:to>
      <xdr:col>2</xdr:col>
      <xdr:colOff>63500</xdr:colOff>
      <xdr:row>826</xdr:row>
      <xdr:rowOff>165100</xdr:rowOff>
    </xdr:to>
    <xdr:cxnSp macro="">
      <xdr:nvCxnSpPr>
        <xdr:cNvPr id="552" name="Straight Arrow Connector 551">
          <a:extLst>
            <a:ext uri="{FF2B5EF4-FFF2-40B4-BE49-F238E27FC236}">
              <a16:creationId xmlns:a16="http://schemas.microsoft.com/office/drawing/2014/main" id="{D0BBFFFA-825D-8647-BFC9-69AE1029142A}"/>
            </a:ext>
          </a:extLst>
        </xdr:cNvPr>
        <xdr:cNvCxnSpPr/>
      </xdr:nvCxnSpPr>
      <xdr:spPr>
        <a:xfrm flipV="1">
          <a:off x="990600" y="193903600"/>
          <a:ext cx="355600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76200</xdr:colOff>
      <xdr:row>825</xdr:row>
      <xdr:rowOff>76200</xdr:rowOff>
    </xdr:from>
    <xdr:ext cx="406400" cy="393700"/>
    <xdr:pic>
      <xdr:nvPicPr>
        <xdr:cNvPr id="553" name="Picture 552">
          <a:extLst>
            <a:ext uri="{FF2B5EF4-FFF2-40B4-BE49-F238E27FC236}">
              <a16:creationId xmlns:a16="http://schemas.microsoft.com/office/drawing/2014/main" id="{78919FDF-D87D-DE4E-826B-B92B709A2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14400" y="193586100"/>
          <a:ext cx="406400" cy="393700"/>
        </a:xfrm>
        <a:prstGeom prst="rect">
          <a:avLst/>
        </a:prstGeom>
      </xdr:spPr>
    </xdr:pic>
    <xdr:clientData/>
  </xdr:oneCellAnchor>
  <xdr:twoCellAnchor>
    <xdr:from>
      <xdr:col>1</xdr:col>
      <xdr:colOff>177800</xdr:colOff>
      <xdr:row>812</xdr:row>
      <xdr:rowOff>139700</xdr:rowOff>
    </xdr:from>
    <xdr:to>
      <xdr:col>1</xdr:col>
      <xdr:colOff>342900</xdr:colOff>
      <xdr:row>826</xdr:row>
      <xdr:rowOff>127000</xdr:rowOff>
    </xdr:to>
    <xdr:sp macro="" textlink="">
      <xdr:nvSpPr>
        <xdr:cNvPr id="554" name="Left Bracket 553">
          <a:extLst>
            <a:ext uri="{FF2B5EF4-FFF2-40B4-BE49-F238E27FC236}">
              <a16:creationId xmlns:a16="http://schemas.microsoft.com/office/drawing/2014/main" id="{F741511E-AD0A-C644-A7D7-90FFF4E5E648}"/>
            </a:ext>
          </a:extLst>
        </xdr:cNvPr>
        <xdr:cNvSpPr/>
      </xdr:nvSpPr>
      <xdr:spPr>
        <a:xfrm>
          <a:off x="1016000" y="190487300"/>
          <a:ext cx="165100" cy="3390900"/>
        </a:xfrm>
        <a:prstGeom prst="leftBracket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177800</xdr:colOff>
      <xdr:row>826</xdr:row>
      <xdr:rowOff>114300</xdr:rowOff>
    </xdr:from>
    <xdr:to>
      <xdr:col>1</xdr:col>
      <xdr:colOff>431800</xdr:colOff>
      <xdr:row>826</xdr:row>
      <xdr:rowOff>127000</xdr:rowOff>
    </xdr:to>
    <xdr:cxnSp macro="">
      <xdr:nvCxnSpPr>
        <xdr:cNvPr id="555" name="Straight Arrow Connector 554">
          <a:extLst>
            <a:ext uri="{FF2B5EF4-FFF2-40B4-BE49-F238E27FC236}">
              <a16:creationId xmlns:a16="http://schemas.microsoft.com/office/drawing/2014/main" id="{98DC5228-757C-564F-BE41-44F231BC0852}"/>
            </a:ext>
          </a:extLst>
        </xdr:cNvPr>
        <xdr:cNvCxnSpPr/>
      </xdr:nvCxnSpPr>
      <xdr:spPr>
        <a:xfrm>
          <a:off x="1016000" y="193865500"/>
          <a:ext cx="254000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447536</xdr:colOff>
      <xdr:row>834</xdr:row>
      <xdr:rowOff>248479</xdr:rowOff>
    </xdr:from>
    <xdr:to>
      <xdr:col>9</xdr:col>
      <xdr:colOff>4693</xdr:colOff>
      <xdr:row>835</xdr:row>
      <xdr:rowOff>281885</xdr:rowOff>
    </xdr:to>
    <xdr:sp macro="" textlink="">
      <xdr:nvSpPr>
        <xdr:cNvPr id="556" name="Rectangle 555">
          <a:extLst>
            <a:ext uri="{FF2B5EF4-FFF2-40B4-BE49-F238E27FC236}">
              <a16:creationId xmlns:a16="http://schemas.microsoft.com/office/drawing/2014/main" id="{9BF65710-DD99-7B44-9314-0424612DB3CB}"/>
            </a:ext>
          </a:extLst>
        </xdr:cNvPr>
        <xdr:cNvSpPr/>
      </xdr:nvSpPr>
      <xdr:spPr>
        <a:xfrm flipV="1">
          <a:off x="1285736" y="195930079"/>
          <a:ext cx="12561957" cy="274706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717550</xdr:colOff>
      <xdr:row>831</xdr:row>
      <xdr:rowOff>0</xdr:rowOff>
    </xdr:from>
    <xdr:ext cx="819150" cy="6484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7" name="TextBox 556">
              <a:extLst>
                <a:ext uri="{FF2B5EF4-FFF2-40B4-BE49-F238E27FC236}">
                  <a16:creationId xmlns:a16="http://schemas.microsoft.com/office/drawing/2014/main" id="{344B9920-1887-8B49-9E5F-4CDFFC4834C3}"/>
                </a:ext>
              </a:extLst>
            </xdr:cNvPr>
            <xdr:cNvSpPr txBox="1"/>
          </xdr:nvSpPr>
          <xdr:spPr>
            <a:xfrm>
              <a:off x="13277850" y="194957700"/>
              <a:ext cx="819150" cy="64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57" name="TextBox 556">
              <a:extLst>
                <a:ext uri="{FF2B5EF4-FFF2-40B4-BE49-F238E27FC236}">
                  <a16:creationId xmlns:a16="http://schemas.microsoft.com/office/drawing/2014/main" id="{344B9920-1887-8B49-9E5F-4CDFFC4834C3}"/>
                </a:ext>
              </a:extLst>
            </xdr:cNvPr>
            <xdr:cNvSpPr txBox="1"/>
          </xdr:nvSpPr>
          <xdr:spPr>
            <a:xfrm>
              <a:off x="13277850" y="194957700"/>
              <a:ext cx="819150" cy="64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4576142</xdr:colOff>
      <xdr:row>796</xdr:row>
      <xdr:rowOff>20706</xdr:rowOff>
    </xdr:from>
    <xdr:ext cx="7633352" cy="2821500"/>
    <xdr:pic>
      <xdr:nvPicPr>
        <xdr:cNvPr id="558" name="Picture 557">
          <a:extLst>
            <a:ext uri="{FF2B5EF4-FFF2-40B4-BE49-F238E27FC236}">
              <a16:creationId xmlns:a16="http://schemas.microsoft.com/office/drawing/2014/main" id="{55264E83-7677-6F43-AC07-38C42D483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5858842" y="186507506"/>
          <a:ext cx="7633352" cy="2821500"/>
        </a:xfrm>
        <a:prstGeom prst="rect">
          <a:avLst/>
        </a:prstGeom>
      </xdr:spPr>
    </xdr:pic>
    <xdr:clientData/>
  </xdr:oneCellAnchor>
  <xdr:twoCellAnchor>
    <xdr:from>
      <xdr:col>3</xdr:col>
      <xdr:colOff>417763</xdr:colOff>
      <xdr:row>746</xdr:row>
      <xdr:rowOff>165654</xdr:rowOff>
    </xdr:from>
    <xdr:to>
      <xdr:col>3</xdr:col>
      <xdr:colOff>848968</xdr:colOff>
      <xdr:row>749</xdr:row>
      <xdr:rowOff>66842</xdr:rowOff>
    </xdr:to>
    <xdr:cxnSp macro="">
      <xdr:nvCxnSpPr>
        <xdr:cNvPr id="559" name="Straight Arrow Connector 558">
          <a:extLst>
            <a:ext uri="{FF2B5EF4-FFF2-40B4-BE49-F238E27FC236}">
              <a16:creationId xmlns:a16="http://schemas.microsoft.com/office/drawing/2014/main" id="{33B8797D-FE65-324A-88D4-77CE3D02A56D}"/>
            </a:ext>
          </a:extLst>
        </xdr:cNvPr>
        <xdr:cNvCxnSpPr/>
      </xdr:nvCxnSpPr>
      <xdr:spPr>
        <a:xfrm flipV="1">
          <a:off x="6539163" y="174549354"/>
          <a:ext cx="431205" cy="523488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189295</xdr:colOff>
      <xdr:row>749</xdr:row>
      <xdr:rowOff>33421</xdr:rowOff>
    </xdr:from>
    <xdr:to>
      <xdr:col>8</xdr:col>
      <xdr:colOff>568158</xdr:colOff>
      <xdr:row>749</xdr:row>
      <xdr:rowOff>66101</xdr:rowOff>
    </xdr:to>
    <xdr:cxnSp macro="">
      <xdr:nvCxnSpPr>
        <xdr:cNvPr id="560" name="Straight Connector 559">
          <a:extLst>
            <a:ext uri="{FF2B5EF4-FFF2-40B4-BE49-F238E27FC236}">
              <a16:creationId xmlns:a16="http://schemas.microsoft.com/office/drawing/2014/main" id="{9DA9231F-D691-4547-8553-7306511FC315}"/>
            </a:ext>
          </a:extLst>
        </xdr:cNvPr>
        <xdr:cNvCxnSpPr/>
      </xdr:nvCxnSpPr>
      <xdr:spPr>
        <a:xfrm flipV="1">
          <a:off x="6310695" y="175039421"/>
          <a:ext cx="6817763" cy="3268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4369077</xdr:colOff>
      <xdr:row>744</xdr:row>
      <xdr:rowOff>15464</xdr:rowOff>
    </xdr:from>
    <xdr:to>
      <xdr:col>3</xdr:col>
      <xdr:colOff>200526</xdr:colOff>
      <xdr:row>749</xdr:row>
      <xdr:rowOff>66842</xdr:rowOff>
    </xdr:to>
    <xdr:cxnSp macro="">
      <xdr:nvCxnSpPr>
        <xdr:cNvPr id="561" name="Straight Arrow Connector 560">
          <a:extLst>
            <a:ext uri="{FF2B5EF4-FFF2-40B4-BE49-F238E27FC236}">
              <a16:creationId xmlns:a16="http://schemas.microsoft.com/office/drawing/2014/main" id="{DFC942F9-5690-D841-BCB6-4F89F7DACC73}"/>
            </a:ext>
          </a:extLst>
        </xdr:cNvPr>
        <xdr:cNvCxnSpPr/>
      </xdr:nvCxnSpPr>
      <xdr:spPr>
        <a:xfrm flipH="1" flipV="1">
          <a:off x="5651777" y="173992764"/>
          <a:ext cx="670149" cy="1080078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484605</xdr:colOff>
      <xdr:row>745</xdr:row>
      <xdr:rowOff>2</xdr:rowOff>
    </xdr:from>
    <xdr:to>
      <xdr:col>4</xdr:col>
      <xdr:colOff>1076741</xdr:colOff>
      <xdr:row>749</xdr:row>
      <xdr:rowOff>66842</xdr:rowOff>
    </xdr:to>
    <xdr:cxnSp macro="">
      <xdr:nvCxnSpPr>
        <xdr:cNvPr id="562" name="Straight Arrow Connector 561">
          <a:extLst>
            <a:ext uri="{FF2B5EF4-FFF2-40B4-BE49-F238E27FC236}">
              <a16:creationId xmlns:a16="http://schemas.microsoft.com/office/drawing/2014/main" id="{900688DE-80DC-3845-A824-C58FEDC9A820}"/>
            </a:ext>
          </a:extLst>
        </xdr:cNvPr>
        <xdr:cNvCxnSpPr/>
      </xdr:nvCxnSpPr>
      <xdr:spPr>
        <a:xfrm flipV="1">
          <a:off x="7914105" y="174180502"/>
          <a:ext cx="592136" cy="892340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1219869</xdr:colOff>
      <xdr:row>747</xdr:row>
      <xdr:rowOff>149670</xdr:rowOff>
    </xdr:from>
    <xdr:to>
      <xdr:col>5</xdr:col>
      <xdr:colOff>136227</xdr:colOff>
      <xdr:row>749</xdr:row>
      <xdr:rowOff>33421</xdr:rowOff>
    </xdr:to>
    <xdr:cxnSp macro="">
      <xdr:nvCxnSpPr>
        <xdr:cNvPr id="563" name="Straight Arrow Connector 562">
          <a:extLst>
            <a:ext uri="{FF2B5EF4-FFF2-40B4-BE49-F238E27FC236}">
              <a16:creationId xmlns:a16="http://schemas.microsoft.com/office/drawing/2014/main" id="{93EE2F01-E8DF-8644-8830-D06B6AF43C85}"/>
            </a:ext>
          </a:extLst>
        </xdr:cNvPr>
        <xdr:cNvCxnSpPr/>
      </xdr:nvCxnSpPr>
      <xdr:spPr>
        <a:xfrm flipV="1">
          <a:off x="8649369" y="174736570"/>
          <a:ext cx="199058" cy="302851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551448</xdr:colOff>
      <xdr:row>746</xdr:row>
      <xdr:rowOff>144946</xdr:rowOff>
    </xdr:from>
    <xdr:to>
      <xdr:col>8</xdr:col>
      <xdr:colOff>941356</xdr:colOff>
      <xdr:row>749</xdr:row>
      <xdr:rowOff>50132</xdr:rowOff>
    </xdr:to>
    <xdr:cxnSp macro="">
      <xdr:nvCxnSpPr>
        <xdr:cNvPr id="564" name="Straight Arrow Connector 563">
          <a:extLst>
            <a:ext uri="{FF2B5EF4-FFF2-40B4-BE49-F238E27FC236}">
              <a16:creationId xmlns:a16="http://schemas.microsoft.com/office/drawing/2014/main" id="{F002E45E-2BF9-4444-8FFB-5AFF23036436}"/>
            </a:ext>
          </a:extLst>
        </xdr:cNvPr>
        <xdr:cNvCxnSpPr/>
      </xdr:nvCxnSpPr>
      <xdr:spPr>
        <a:xfrm flipV="1">
          <a:off x="13111748" y="174528646"/>
          <a:ext cx="389908" cy="527486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217237</xdr:colOff>
      <xdr:row>746</xdr:row>
      <xdr:rowOff>144947</xdr:rowOff>
    </xdr:from>
    <xdr:to>
      <xdr:col>7</xdr:col>
      <xdr:colOff>630759</xdr:colOff>
      <xdr:row>749</xdr:row>
      <xdr:rowOff>33421</xdr:rowOff>
    </xdr:to>
    <xdr:cxnSp macro="">
      <xdr:nvCxnSpPr>
        <xdr:cNvPr id="565" name="Straight Arrow Connector 564">
          <a:extLst>
            <a:ext uri="{FF2B5EF4-FFF2-40B4-BE49-F238E27FC236}">
              <a16:creationId xmlns:a16="http://schemas.microsoft.com/office/drawing/2014/main" id="{88C9C091-956C-CF41-B5BD-8D339982B78D}"/>
            </a:ext>
          </a:extLst>
        </xdr:cNvPr>
        <xdr:cNvCxnSpPr/>
      </xdr:nvCxnSpPr>
      <xdr:spPr>
        <a:xfrm flipV="1">
          <a:off x="11494837" y="174528647"/>
          <a:ext cx="413522" cy="510774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902369</xdr:colOff>
      <xdr:row>809</xdr:row>
      <xdr:rowOff>100263</xdr:rowOff>
    </xdr:from>
    <xdr:to>
      <xdr:col>7</xdr:col>
      <xdr:colOff>828261</xdr:colOff>
      <xdr:row>809</xdr:row>
      <xdr:rowOff>124962</xdr:rowOff>
    </xdr:to>
    <xdr:cxnSp macro="">
      <xdr:nvCxnSpPr>
        <xdr:cNvPr id="566" name="Straight Connector 565">
          <a:extLst>
            <a:ext uri="{FF2B5EF4-FFF2-40B4-BE49-F238E27FC236}">
              <a16:creationId xmlns:a16="http://schemas.microsoft.com/office/drawing/2014/main" id="{7E4C9C65-F405-A64E-AD60-F368291CECF3}"/>
            </a:ext>
          </a:extLst>
        </xdr:cNvPr>
        <xdr:cNvCxnSpPr/>
      </xdr:nvCxnSpPr>
      <xdr:spPr>
        <a:xfrm>
          <a:off x="7023769" y="189723963"/>
          <a:ext cx="5082092" cy="24699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356844</xdr:colOff>
      <xdr:row>805</xdr:row>
      <xdr:rowOff>158493</xdr:rowOff>
    </xdr:from>
    <xdr:to>
      <xdr:col>3</xdr:col>
      <xdr:colOff>952500</xdr:colOff>
      <xdr:row>809</xdr:row>
      <xdr:rowOff>127000</xdr:rowOff>
    </xdr:to>
    <xdr:cxnSp macro="">
      <xdr:nvCxnSpPr>
        <xdr:cNvPr id="567" name="Straight Arrow Connector 566">
          <a:extLst>
            <a:ext uri="{FF2B5EF4-FFF2-40B4-BE49-F238E27FC236}">
              <a16:creationId xmlns:a16="http://schemas.microsoft.com/office/drawing/2014/main" id="{539B5A39-BF0D-E342-98FD-15033536A801}"/>
            </a:ext>
          </a:extLst>
        </xdr:cNvPr>
        <xdr:cNvCxnSpPr/>
      </xdr:nvCxnSpPr>
      <xdr:spPr>
        <a:xfrm flipH="1" flipV="1">
          <a:off x="6484594" y="184006868"/>
          <a:ext cx="595656" cy="921007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807555</xdr:colOff>
      <xdr:row>807</xdr:row>
      <xdr:rowOff>116974</xdr:rowOff>
    </xdr:from>
    <xdr:to>
      <xdr:col>7</xdr:col>
      <xdr:colOff>1052763</xdr:colOff>
      <xdr:row>809</xdr:row>
      <xdr:rowOff>124962</xdr:rowOff>
    </xdr:to>
    <xdr:cxnSp macro="">
      <xdr:nvCxnSpPr>
        <xdr:cNvPr id="568" name="Straight Arrow Connector 567">
          <a:extLst>
            <a:ext uri="{FF2B5EF4-FFF2-40B4-BE49-F238E27FC236}">
              <a16:creationId xmlns:a16="http://schemas.microsoft.com/office/drawing/2014/main" id="{0F8E2486-2952-1742-917B-D7AD8045CE68}"/>
            </a:ext>
          </a:extLst>
        </xdr:cNvPr>
        <xdr:cNvCxnSpPr/>
      </xdr:nvCxnSpPr>
      <xdr:spPr>
        <a:xfrm flipV="1">
          <a:off x="12085155" y="189258074"/>
          <a:ext cx="245208" cy="490588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1153031</xdr:colOff>
      <xdr:row>807</xdr:row>
      <xdr:rowOff>136950</xdr:rowOff>
    </xdr:from>
    <xdr:to>
      <xdr:col>5</xdr:col>
      <xdr:colOff>152216</xdr:colOff>
      <xdr:row>809</xdr:row>
      <xdr:rowOff>100263</xdr:rowOff>
    </xdr:to>
    <xdr:cxnSp macro="">
      <xdr:nvCxnSpPr>
        <xdr:cNvPr id="569" name="Straight Arrow Connector 568">
          <a:extLst>
            <a:ext uri="{FF2B5EF4-FFF2-40B4-BE49-F238E27FC236}">
              <a16:creationId xmlns:a16="http://schemas.microsoft.com/office/drawing/2014/main" id="{012E4CF1-9179-3748-A770-D3382AC148AD}"/>
            </a:ext>
          </a:extLst>
        </xdr:cNvPr>
        <xdr:cNvCxnSpPr/>
      </xdr:nvCxnSpPr>
      <xdr:spPr>
        <a:xfrm flipV="1">
          <a:off x="8582531" y="189278050"/>
          <a:ext cx="281885" cy="445913"/>
        </a:xfrm>
        <a:prstGeom prst="straightConnector1">
          <a:avLst/>
        </a:prstGeom>
        <a:ln w="317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292100</xdr:colOff>
      <xdr:row>868</xdr:row>
      <xdr:rowOff>137681</xdr:rowOff>
    </xdr:from>
    <xdr:to>
      <xdr:col>2</xdr:col>
      <xdr:colOff>3302000</xdr:colOff>
      <xdr:row>876</xdr:row>
      <xdr:rowOff>129674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0" name="Rectangle 569">
              <a:extLst>
                <a:ext uri="{FF2B5EF4-FFF2-40B4-BE49-F238E27FC236}">
                  <a16:creationId xmlns:a16="http://schemas.microsoft.com/office/drawing/2014/main" id="{C445712F-441E-304D-AFC3-D1DD8EBB3DF8}"/>
                </a:ext>
              </a:extLst>
            </xdr:cNvPr>
            <xdr:cNvSpPr/>
          </xdr:nvSpPr>
          <xdr:spPr>
            <a:xfrm>
              <a:off x="1130300" y="203363081"/>
              <a:ext cx="3454400" cy="1617593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 u="sng">
                  <a:solidFill>
                    <a:schemeClr val="tx1"/>
                  </a:solidFill>
                </a:rPr>
                <a:t>Noncircular</a:t>
              </a:r>
              <a:r>
                <a:rPr lang="en-US" sz="1800" b="1">
                  <a:solidFill>
                    <a:schemeClr val="tx1"/>
                  </a:solidFill>
                </a:rPr>
                <a:t>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14:m>
                <m:oMath xmlns:m="http://schemas.openxmlformats.org/officeDocument/2006/math">
                  <m:r>
                    <a:rPr lang="en-US" sz="1800" b="1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≠</m:t>
                  </m:r>
                </m:oMath>
              </a14:m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WACC = f(LEEIET3)</a:t>
              </a:r>
            </a:p>
            <a:p>
              <a:pPr algn="ctr"/>
              <a:endParaRPr lang="en-US" sz="1800" b="1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Case 3 of 4</a:t>
              </a:r>
            </a:p>
          </xdr:txBody>
        </xdr:sp>
      </mc:Choice>
      <mc:Fallback xmlns="">
        <xdr:sp macro="" textlink="">
          <xdr:nvSpPr>
            <xdr:cNvPr id="570" name="Rectangle 569">
              <a:extLst>
                <a:ext uri="{FF2B5EF4-FFF2-40B4-BE49-F238E27FC236}">
                  <a16:creationId xmlns:a16="http://schemas.microsoft.com/office/drawing/2014/main" id="{C445712F-441E-304D-AFC3-D1DD8EBB3DF8}"/>
                </a:ext>
              </a:extLst>
            </xdr:cNvPr>
            <xdr:cNvSpPr/>
          </xdr:nvSpPr>
          <xdr:spPr>
            <a:xfrm>
              <a:off x="1130300" y="203363081"/>
              <a:ext cx="3454400" cy="1617593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 u="sng">
                  <a:solidFill>
                    <a:schemeClr val="tx1"/>
                  </a:solidFill>
                </a:rPr>
                <a:t>Noncircular</a:t>
              </a:r>
              <a:r>
                <a:rPr lang="en-US" sz="1800" b="1">
                  <a:solidFill>
                    <a:schemeClr val="tx1"/>
                  </a:solidFill>
                </a:rPr>
                <a:t>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:r>
                <a:rPr lang="en-US" sz="18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WACC = f(LEEIET3)</a:t>
              </a:r>
            </a:p>
            <a:p>
              <a:pPr algn="ctr"/>
              <a:endParaRPr lang="en-US" sz="1800" b="1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Case 3 of 4</a:t>
              </a:r>
            </a:p>
          </xdr:txBody>
        </xdr:sp>
      </mc:Fallback>
    </mc:AlternateContent>
    <xdr:clientData/>
  </xdr:twoCellAnchor>
  <xdr:twoCellAnchor>
    <xdr:from>
      <xdr:col>1</xdr:col>
      <xdr:colOff>443556</xdr:colOff>
      <xdr:row>917</xdr:row>
      <xdr:rowOff>58094</xdr:rowOff>
    </xdr:from>
    <xdr:to>
      <xdr:col>9</xdr:col>
      <xdr:colOff>16711</xdr:colOff>
      <xdr:row>921</xdr:row>
      <xdr:rowOff>16709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D5AFBDC6-0073-8040-9B84-0F8AEF97BD0B}"/>
            </a:ext>
          </a:extLst>
        </xdr:cNvPr>
        <xdr:cNvSpPr/>
      </xdr:nvSpPr>
      <xdr:spPr>
        <a:xfrm flipV="1">
          <a:off x="1281756" y="214611894"/>
          <a:ext cx="12577955" cy="936515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322179</xdr:colOff>
      <xdr:row>912</xdr:row>
      <xdr:rowOff>229937</xdr:rowOff>
    </xdr:from>
    <xdr:to>
      <xdr:col>9</xdr:col>
      <xdr:colOff>4679</xdr:colOff>
      <xdr:row>913</xdr:row>
      <xdr:rowOff>263359</xdr:rowOff>
    </xdr:to>
    <xdr:sp macro="" textlink="">
      <xdr:nvSpPr>
        <xdr:cNvPr id="572" name="Rectangle 571">
          <a:extLst>
            <a:ext uri="{FF2B5EF4-FFF2-40B4-BE49-F238E27FC236}">
              <a16:creationId xmlns:a16="http://schemas.microsoft.com/office/drawing/2014/main" id="{61A7FF4C-6AA1-E24C-97C3-E986E669C790}"/>
            </a:ext>
          </a:extLst>
        </xdr:cNvPr>
        <xdr:cNvSpPr/>
      </xdr:nvSpPr>
      <xdr:spPr>
        <a:xfrm flipV="1">
          <a:off x="7751679" y="213526437"/>
          <a:ext cx="6096000" cy="262022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19747</xdr:colOff>
      <xdr:row>911</xdr:row>
      <xdr:rowOff>21390</xdr:rowOff>
    </xdr:from>
    <xdr:to>
      <xdr:col>9</xdr:col>
      <xdr:colOff>5797</xdr:colOff>
      <xdr:row>912</xdr:row>
      <xdr:rowOff>0</xdr:rowOff>
    </xdr:to>
    <xdr:sp macro="" textlink="">
      <xdr:nvSpPr>
        <xdr:cNvPr id="573" name="Rectangle 572">
          <a:extLst>
            <a:ext uri="{FF2B5EF4-FFF2-40B4-BE49-F238E27FC236}">
              <a16:creationId xmlns:a16="http://schemas.microsoft.com/office/drawing/2014/main" id="{3CF6DBAB-5ED5-3041-8564-35B44A08F398}"/>
            </a:ext>
          </a:extLst>
        </xdr:cNvPr>
        <xdr:cNvSpPr/>
      </xdr:nvSpPr>
      <xdr:spPr>
        <a:xfrm flipV="1">
          <a:off x="1302447" y="213051190"/>
          <a:ext cx="12546350" cy="24531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212587</xdr:colOff>
      <xdr:row>882</xdr:row>
      <xdr:rowOff>240472</xdr:rowOff>
    </xdr:from>
    <xdr:to>
      <xdr:col>8</xdr:col>
      <xdr:colOff>1255091</xdr:colOff>
      <xdr:row>883</xdr:row>
      <xdr:rowOff>240472</xdr:rowOff>
    </xdr:to>
    <xdr:sp macro="" textlink="">
      <xdr:nvSpPr>
        <xdr:cNvPr id="574" name="Rectangle 573">
          <a:extLst>
            <a:ext uri="{FF2B5EF4-FFF2-40B4-BE49-F238E27FC236}">
              <a16:creationId xmlns:a16="http://schemas.microsoft.com/office/drawing/2014/main" id="{4AD0059A-1664-1844-9D1D-414891A003F0}"/>
            </a:ext>
          </a:extLst>
        </xdr:cNvPr>
        <xdr:cNvSpPr/>
      </xdr:nvSpPr>
      <xdr:spPr>
        <a:xfrm flipV="1">
          <a:off x="7642087" y="206463072"/>
          <a:ext cx="6173304" cy="2413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644111</xdr:colOff>
      <xdr:row>879</xdr:row>
      <xdr:rowOff>139700</xdr:rowOff>
    </xdr:from>
    <xdr:to>
      <xdr:col>0</xdr:col>
      <xdr:colOff>694911</xdr:colOff>
      <xdr:row>879</xdr:row>
      <xdr:rowOff>139700</xdr:rowOff>
    </xdr:to>
    <xdr:cxnSp macro="">
      <xdr:nvCxnSpPr>
        <xdr:cNvPr id="575" name="Straight Connector 574">
          <a:extLst>
            <a:ext uri="{FF2B5EF4-FFF2-40B4-BE49-F238E27FC236}">
              <a16:creationId xmlns:a16="http://schemas.microsoft.com/office/drawing/2014/main" id="{FE4E6540-6871-974C-BB6E-CA954A03A1B1}"/>
            </a:ext>
          </a:extLst>
        </xdr:cNvPr>
        <xdr:cNvCxnSpPr>
          <a:cxnSpLocks/>
        </xdr:cNvCxnSpPr>
      </xdr:nvCxnSpPr>
      <xdr:spPr>
        <a:xfrm>
          <a:off x="644111" y="205638400"/>
          <a:ext cx="5080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469900</xdr:colOff>
      <xdr:row>905</xdr:row>
      <xdr:rowOff>127000</xdr:rowOff>
    </xdr:from>
    <xdr:to>
      <xdr:col>2</xdr:col>
      <xdr:colOff>0</xdr:colOff>
      <xdr:row>905</xdr:row>
      <xdr:rowOff>127000</xdr:rowOff>
    </xdr:to>
    <xdr:cxnSp macro="">
      <xdr:nvCxnSpPr>
        <xdr:cNvPr id="576" name="Straight Arrow Connector 575">
          <a:extLst>
            <a:ext uri="{FF2B5EF4-FFF2-40B4-BE49-F238E27FC236}">
              <a16:creationId xmlns:a16="http://schemas.microsoft.com/office/drawing/2014/main" id="{AFE441F9-ACB3-124E-A6D8-753BF212BA2A}"/>
            </a:ext>
          </a:extLst>
        </xdr:cNvPr>
        <xdr:cNvCxnSpPr/>
      </xdr:nvCxnSpPr>
      <xdr:spPr>
        <a:xfrm>
          <a:off x="1282700" y="211734400"/>
          <a:ext cx="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914</xdr:row>
      <xdr:rowOff>12700</xdr:rowOff>
    </xdr:from>
    <xdr:to>
      <xdr:col>4</xdr:col>
      <xdr:colOff>0</xdr:colOff>
      <xdr:row>915</xdr:row>
      <xdr:rowOff>12700</xdr:rowOff>
    </xdr:to>
    <xdr:sp macro="" textlink="">
      <xdr:nvSpPr>
        <xdr:cNvPr id="577" name="Rectangle 576">
          <a:extLst>
            <a:ext uri="{FF2B5EF4-FFF2-40B4-BE49-F238E27FC236}">
              <a16:creationId xmlns:a16="http://schemas.microsoft.com/office/drawing/2014/main" id="{18A34D6E-756A-5249-B4C2-819A763628D2}"/>
            </a:ext>
          </a:extLst>
        </xdr:cNvPr>
        <xdr:cNvSpPr/>
      </xdr:nvSpPr>
      <xdr:spPr>
        <a:xfrm flipV="1">
          <a:off x="1282700" y="2138045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13896</xdr:colOff>
      <xdr:row>910</xdr:row>
      <xdr:rowOff>15874</xdr:rowOff>
    </xdr:from>
    <xdr:to>
      <xdr:col>9</xdr:col>
      <xdr:colOff>21402</xdr:colOff>
      <xdr:row>910</xdr:row>
      <xdr:rowOff>253978</xdr:rowOff>
    </xdr:to>
    <xdr:sp macro="" textlink="">
      <xdr:nvSpPr>
        <xdr:cNvPr id="578" name="Rectangle 577">
          <a:extLst>
            <a:ext uri="{FF2B5EF4-FFF2-40B4-BE49-F238E27FC236}">
              <a16:creationId xmlns:a16="http://schemas.microsoft.com/office/drawing/2014/main" id="{3448985A-24B4-4549-91AE-47CFB5F7CE12}"/>
            </a:ext>
          </a:extLst>
        </xdr:cNvPr>
        <xdr:cNvSpPr/>
      </xdr:nvSpPr>
      <xdr:spPr>
        <a:xfrm flipV="1">
          <a:off x="1296596" y="212791674"/>
          <a:ext cx="12567806" cy="238104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3860131</xdr:colOff>
      <xdr:row>853</xdr:row>
      <xdr:rowOff>150395</xdr:rowOff>
    </xdr:from>
    <xdr:to>
      <xdr:col>9</xdr:col>
      <xdr:colOff>641902</xdr:colOff>
      <xdr:row>859</xdr:row>
      <xdr:rowOff>82828</xdr:rowOff>
    </xdr:to>
    <xdr:sp macro="" textlink="">
      <xdr:nvSpPr>
        <xdr:cNvPr id="579" name="Rectangle 578">
          <a:extLst>
            <a:ext uri="{FF2B5EF4-FFF2-40B4-BE49-F238E27FC236}">
              <a16:creationId xmlns:a16="http://schemas.microsoft.com/office/drawing/2014/main" id="{D690E841-3BE5-084F-9D67-892ED91D8274}"/>
            </a:ext>
          </a:extLst>
        </xdr:cNvPr>
        <xdr:cNvSpPr/>
      </xdr:nvSpPr>
      <xdr:spPr>
        <a:xfrm>
          <a:off x="5142831" y="200327795"/>
          <a:ext cx="9342071" cy="1151633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Case 3 of 4</a:t>
          </a:r>
        </a:p>
        <a:p>
          <a:pPr algn="ctr"/>
          <a:r>
            <a:rPr lang="en-US" sz="1800" b="1" baseline="0">
              <a:solidFill>
                <a:schemeClr val="tx1"/>
              </a:solidFill>
            </a:rPr>
            <a:t>WACC w/ Required </a:t>
          </a:r>
          <a:r>
            <a:rPr lang="en-US" sz="1800" b="1">
              <a:solidFill>
                <a:schemeClr val="tx1"/>
              </a:solidFill>
            </a:rPr>
            <a:t>3rd</a:t>
          </a:r>
          <a:r>
            <a:rPr lang="en-US" sz="1800" b="1" baseline="0">
              <a:solidFill>
                <a:schemeClr val="tx1"/>
              </a:solidFill>
            </a:rPr>
            <a:t> </a:t>
          </a:r>
          <a:r>
            <a:rPr lang="en-US" sz="1800" b="1">
              <a:solidFill>
                <a:schemeClr val="tx1"/>
              </a:solidFill>
            </a:rPr>
            <a:t>Term</a:t>
          </a:r>
        </a:p>
        <a:p>
          <a:pPr algn="ctr"/>
          <a:r>
            <a:rPr lang="en-US" sz="1800" b="1" u="sng">
              <a:solidFill>
                <a:schemeClr val="tx1"/>
              </a:solidFill>
            </a:rPr>
            <a:t>Noncircular</a:t>
          </a:r>
          <a:r>
            <a:rPr lang="en-US" sz="1800" b="1">
              <a:solidFill>
                <a:schemeClr val="tx1"/>
              </a:solidFill>
            </a:rPr>
            <a:t> Asset Valuation</a:t>
          </a:r>
        </a:p>
      </xdr:txBody>
    </xdr:sp>
    <xdr:clientData/>
  </xdr:twoCellAnchor>
  <xdr:oneCellAnchor>
    <xdr:from>
      <xdr:col>2</xdr:col>
      <xdr:colOff>3400956</xdr:colOff>
      <xdr:row>849</xdr:row>
      <xdr:rowOff>199801</xdr:rowOff>
    </xdr:from>
    <xdr:ext cx="10795181" cy="679490"/>
    <xdr:pic>
      <xdr:nvPicPr>
        <xdr:cNvPr id="580" name="Picture 579">
          <a:extLst>
            <a:ext uri="{FF2B5EF4-FFF2-40B4-BE49-F238E27FC236}">
              <a16:creationId xmlns:a16="http://schemas.microsoft.com/office/drawing/2014/main" id="{6B00D653-BBC9-AC40-AEED-DF93989FD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683656" y="199564401"/>
          <a:ext cx="10795181" cy="679490"/>
        </a:xfrm>
        <a:prstGeom prst="rect">
          <a:avLst/>
        </a:prstGeom>
      </xdr:spPr>
    </xdr:pic>
    <xdr:clientData/>
  </xdr:oneCellAnchor>
  <xdr:twoCellAnchor>
    <xdr:from>
      <xdr:col>4</xdr:col>
      <xdr:colOff>374926</xdr:colOff>
      <xdr:row>896</xdr:row>
      <xdr:rowOff>261177</xdr:rowOff>
    </xdr:from>
    <xdr:to>
      <xdr:col>9</xdr:col>
      <xdr:colOff>133626</xdr:colOff>
      <xdr:row>897</xdr:row>
      <xdr:rowOff>261178</xdr:rowOff>
    </xdr:to>
    <xdr:sp macro="" textlink="">
      <xdr:nvSpPr>
        <xdr:cNvPr id="581" name="Rectangle 580">
          <a:extLst>
            <a:ext uri="{FF2B5EF4-FFF2-40B4-BE49-F238E27FC236}">
              <a16:creationId xmlns:a16="http://schemas.microsoft.com/office/drawing/2014/main" id="{EA071733-CED9-C247-8AD5-C33DBA938B02}"/>
            </a:ext>
          </a:extLst>
        </xdr:cNvPr>
        <xdr:cNvSpPr/>
      </xdr:nvSpPr>
      <xdr:spPr>
        <a:xfrm flipV="1">
          <a:off x="7804426" y="209785777"/>
          <a:ext cx="6172200" cy="241301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284108</xdr:colOff>
      <xdr:row>900</xdr:row>
      <xdr:rowOff>226144</xdr:rowOff>
    </xdr:from>
    <xdr:to>
      <xdr:col>9</xdr:col>
      <xdr:colOff>54432</xdr:colOff>
      <xdr:row>901</xdr:row>
      <xdr:rowOff>257909</xdr:rowOff>
    </xdr:to>
    <xdr:sp macro="" textlink="">
      <xdr:nvSpPr>
        <xdr:cNvPr id="582" name="Rectangle 581">
          <a:extLst>
            <a:ext uri="{FF2B5EF4-FFF2-40B4-BE49-F238E27FC236}">
              <a16:creationId xmlns:a16="http://schemas.microsoft.com/office/drawing/2014/main" id="{CC746DD3-6187-3F43-81E3-FA81BB13D0CE}"/>
            </a:ext>
          </a:extLst>
        </xdr:cNvPr>
        <xdr:cNvSpPr/>
      </xdr:nvSpPr>
      <xdr:spPr>
        <a:xfrm flipV="1">
          <a:off x="7713608" y="210703244"/>
          <a:ext cx="6183824" cy="26036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292100</xdr:colOff>
      <xdr:row>949</xdr:row>
      <xdr:rowOff>20707</xdr:rowOff>
    </xdr:from>
    <xdr:to>
      <xdr:col>2</xdr:col>
      <xdr:colOff>3302000</xdr:colOff>
      <xdr:row>957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3" name="Rectangle 582">
              <a:extLst>
                <a:ext uri="{FF2B5EF4-FFF2-40B4-BE49-F238E27FC236}">
                  <a16:creationId xmlns:a16="http://schemas.microsoft.com/office/drawing/2014/main" id="{BEAFD50D-3B2D-3445-9F47-47479BF52AFE}"/>
                </a:ext>
              </a:extLst>
            </xdr:cNvPr>
            <xdr:cNvSpPr/>
          </xdr:nvSpPr>
          <xdr:spPr>
            <a:xfrm>
              <a:off x="1130300" y="221242007"/>
              <a:ext cx="3454400" cy="1617593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 u="sng">
                  <a:solidFill>
                    <a:schemeClr val="tx1"/>
                  </a:solidFill>
                </a:rPr>
                <a:t>Noncircular</a:t>
              </a:r>
              <a:r>
                <a:rPr lang="en-US" sz="1800" b="1">
                  <a:solidFill>
                    <a:schemeClr val="tx1"/>
                  </a:solidFill>
                </a:rPr>
                <a:t>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14:m>
                <m:oMath xmlns:m="http://schemas.openxmlformats.org/officeDocument/2006/math">
                  <m:r>
                    <a:rPr lang="en-US" sz="1800" b="1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≠</m:t>
                  </m:r>
                </m:oMath>
              </a14:m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WACC = f(Ku)</a:t>
              </a:r>
            </a:p>
            <a:p>
              <a:pPr algn="ctr"/>
              <a:endParaRPr lang="en-US" sz="1800" b="1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Case 4 of 4</a:t>
              </a:r>
            </a:p>
          </xdr:txBody>
        </xdr:sp>
      </mc:Choice>
      <mc:Fallback xmlns="">
        <xdr:sp macro="" textlink="">
          <xdr:nvSpPr>
            <xdr:cNvPr id="583" name="Rectangle 582">
              <a:extLst>
                <a:ext uri="{FF2B5EF4-FFF2-40B4-BE49-F238E27FC236}">
                  <a16:creationId xmlns:a16="http://schemas.microsoft.com/office/drawing/2014/main" id="{BEAFD50D-3B2D-3445-9F47-47479BF52AFE}"/>
                </a:ext>
              </a:extLst>
            </xdr:cNvPr>
            <xdr:cNvSpPr/>
          </xdr:nvSpPr>
          <xdr:spPr>
            <a:xfrm>
              <a:off x="1130300" y="221242007"/>
              <a:ext cx="3454400" cy="1617593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 u="sng">
                  <a:solidFill>
                    <a:schemeClr val="tx1"/>
                  </a:solidFill>
                </a:rPr>
                <a:t>Noncircular</a:t>
              </a:r>
              <a:r>
                <a:rPr lang="en-US" sz="1800" b="1">
                  <a:solidFill>
                    <a:schemeClr val="tx1"/>
                  </a:solidFill>
                </a:rPr>
                <a:t> Asset Valuation</a:t>
              </a:r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General Case (Kd </a:t>
              </a:r>
              <a:r>
                <a:rPr lang="en-US" sz="18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r>
                <a:rPr lang="en-US" sz="1800" b="1">
                  <a:solidFill>
                    <a:schemeClr val="tx1"/>
                  </a:solidFill>
                </a:rPr>
                <a:t> r_debt )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WACC = f(Ku)</a:t>
              </a:r>
            </a:p>
            <a:p>
              <a:pPr algn="ctr"/>
              <a:endParaRPr lang="en-US" sz="1800" b="1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Case 4 of 4</a:t>
              </a:r>
            </a:p>
          </xdr:txBody>
        </xdr:sp>
      </mc:Fallback>
    </mc:AlternateContent>
    <xdr:clientData/>
  </xdr:twoCellAnchor>
  <xdr:twoCellAnchor>
    <xdr:from>
      <xdr:col>2</xdr:col>
      <xdr:colOff>21253</xdr:colOff>
      <xdr:row>995</xdr:row>
      <xdr:rowOff>52319</xdr:rowOff>
    </xdr:from>
    <xdr:to>
      <xdr:col>8</xdr:col>
      <xdr:colOff>1281046</xdr:colOff>
      <xdr:row>998</xdr:row>
      <xdr:rowOff>217235</xdr:rowOff>
    </xdr:to>
    <xdr:sp macro="" textlink="">
      <xdr:nvSpPr>
        <xdr:cNvPr id="584" name="Rectangle 583">
          <a:extLst>
            <a:ext uri="{FF2B5EF4-FFF2-40B4-BE49-F238E27FC236}">
              <a16:creationId xmlns:a16="http://schemas.microsoft.com/office/drawing/2014/main" id="{5DE5B3E4-D323-5046-9336-F3D9B74E3775}"/>
            </a:ext>
          </a:extLst>
        </xdr:cNvPr>
        <xdr:cNvSpPr/>
      </xdr:nvSpPr>
      <xdr:spPr>
        <a:xfrm flipV="1">
          <a:off x="1303953" y="231878119"/>
          <a:ext cx="12537393" cy="901516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355600</xdr:colOff>
      <xdr:row>991</xdr:row>
      <xdr:rowOff>12700</xdr:rowOff>
    </xdr:from>
    <xdr:to>
      <xdr:col>9</xdr:col>
      <xdr:colOff>38100</xdr:colOff>
      <xdr:row>992</xdr:row>
      <xdr:rowOff>12700</xdr:rowOff>
    </xdr:to>
    <xdr:sp macro="" textlink="">
      <xdr:nvSpPr>
        <xdr:cNvPr id="585" name="Rectangle 584">
          <a:extLst>
            <a:ext uri="{FF2B5EF4-FFF2-40B4-BE49-F238E27FC236}">
              <a16:creationId xmlns:a16="http://schemas.microsoft.com/office/drawing/2014/main" id="{8C852D20-6879-9B48-8427-EE8830E26F3C}"/>
            </a:ext>
          </a:extLst>
        </xdr:cNvPr>
        <xdr:cNvSpPr/>
      </xdr:nvSpPr>
      <xdr:spPr>
        <a:xfrm flipV="1">
          <a:off x="7785100" y="230835200"/>
          <a:ext cx="6096000" cy="2413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434474</xdr:colOff>
      <xdr:row>988</xdr:row>
      <xdr:rowOff>16711</xdr:rowOff>
    </xdr:from>
    <xdr:to>
      <xdr:col>9</xdr:col>
      <xdr:colOff>5798</xdr:colOff>
      <xdr:row>988</xdr:row>
      <xdr:rowOff>267369</xdr:rowOff>
    </xdr:to>
    <xdr:sp macro="" textlink="">
      <xdr:nvSpPr>
        <xdr:cNvPr id="586" name="Rectangle 585">
          <a:extLst>
            <a:ext uri="{FF2B5EF4-FFF2-40B4-BE49-F238E27FC236}">
              <a16:creationId xmlns:a16="http://schemas.microsoft.com/office/drawing/2014/main" id="{C0987165-3732-F640-85D1-B6A7F2356671}"/>
            </a:ext>
          </a:extLst>
        </xdr:cNvPr>
        <xdr:cNvSpPr/>
      </xdr:nvSpPr>
      <xdr:spPr>
        <a:xfrm flipV="1">
          <a:off x="1272674" y="230102611"/>
          <a:ext cx="12576124" cy="237958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246008</xdr:colOff>
      <xdr:row>964</xdr:row>
      <xdr:rowOff>23235</xdr:rowOff>
    </xdr:from>
    <xdr:to>
      <xdr:col>9</xdr:col>
      <xdr:colOff>1801</xdr:colOff>
      <xdr:row>965</xdr:row>
      <xdr:rowOff>23234</xdr:rowOff>
    </xdr:to>
    <xdr:sp macro="" textlink="">
      <xdr:nvSpPr>
        <xdr:cNvPr id="587" name="Rectangle 586">
          <a:extLst>
            <a:ext uri="{FF2B5EF4-FFF2-40B4-BE49-F238E27FC236}">
              <a16:creationId xmlns:a16="http://schemas.microsoft.com/office/drawing/2014/main" id="{A3CE9FCE-5973-8F4F-A877-799BD0ADC0FA}"/>
            </a:ext>
          </a:extLst>
        </xdr:cNvPr>
        <xdr:cNvSpPr/>
      </xdr:nvSpPr>
      <xdr:spPr>
        <a:xfrm flipV="1">
          <a:off x="7675508" y="224483035"/>
          <a:ext cx="6169293" cy="241299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992</xdr:row>
      <xdr:rowOff>12700</xdr:rowOff>
    </xdr:from>
    <xdr:to>
      <xdr:col>4</xdr:col>
      <xdr:colOff>0</xdr:colOff>
      <xdr:row>993</xdr:row>
      <xdr:rowOff>12700</xdr:rowOff>
    </xdr:to>
    <xdr:sp macro="" textlink="">
      <xdr:nvSpPr>
        <xdr:cNvPr id="588" name="Rectangle 587">
          <a:extLst>
            <a:ext uri="{FF2B5EF4-FFF2-40B4-BE49-F238E27FC236}">
              <a16:creationId xmlns:a16="http://schemas.microsoft.com/office/drawing/2014/main" id="{D1E0AD8F-7E26-6845-BD67-844E924E8709}"/>
            </a:ext>
          </a:extLst>
        </xdr:cNvPr>
        <xdr:cNvSpPr/>
      </xdr:nvSpPr>
      <xdr:spPr>
        <a:xfrm flipV="1">
          <a:off x="1282700" y="231076500"/>
          <a:ext cx="6146800" cy="254000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152400</xdr:colOff>
      <xdr:row>980</xdr:row>
      <xdr:rowOff>152400</xdr:rowOff>
    </xdr:from>
    <xdr:to>
      <xdr:col>2</xdr:col>
      <xdr:colOff>63500</xdr:colOff>
      <xdr:row>980</xdr:row>
      <xdr:rowOff>165100</xdr:rowOff>
    </xdr:to>
    <xdr:cxnSp macro="">
      <xdr:nvCxnSpPr>
        <xdr:cNvPr id="589" name="Straight Arrow Connector 588">
          <a:extLst>
            <a:ext uri="{FF2B5EF4-FFF2-40B4-BE49-F238E27FC236}">
              <a16:creationId xmlns:a16="http://schemas.microsoft.com/office/drawing/2014/main" id="{0F60FBD3-1E4C-514D-B59D-B554EFE27315}"/>
            </a:ext>
          </a:extLst>
        </xdr:cNvPr>
        <xdr:cNvCxnSpPr/>
      </xdr:nvCxnSpPr>
      <xdr:spPr>
        <a:xfrm flipV="1">
          <a:off x="990600" y="228384100"/>
          <a:ext cx="355600" cy="127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76200</xdr:colOff>
      <xdr:row>980</xdr:row>
      <xdr:rowOff>0</xdr:rowOff>
    </xdr:from>
    <xdr:ext cx="406400" cy="393700"/>
    <xdr:pic>
      <xdr:nvPicPr>
        <xdr:cNvPr id="590" name="Picture 589">
          <a:extLst>
            <a:ext uri="{FF2B5EF4-FFF2-40B4-BE49-F238E27FC236}">
              <a16:creationId xmlns:a16="http://schemas.microsoft.com/office/drawing/2014/main" id="{8F9B46E5-7928-244F-A9C0-05DB3AEE3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14400" y="228231700"/>
          <a:ext cx="406400" cy="393700"/>
        </a:xfrm>
        <a:prstGeom prst="rect">
          <a:avLst/>
        </a:prstGeom>
      </xdr:spPr>
    </xdr:pic>
    <xdr:clientData/>
  </xdr:oneCellAnchor>
  <xdr:oneCellAnchor>
    <xdr:from>
      <xdr:col>7</xdr:col>
      <xdr:colOff>717550</xdr:colOff>
      <xdr:row>985</xdr:row>
      <xdr:rowOff>0</xdr:rowOff>
    </xdr:from>
    <xdr:ext cx="819150" cy="6484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1" name="TextBox 590">
              <a:extLst>
                <a:ext uri="{FF2B5EF4-FFF2-40B4-BE49-F238E27FC236}">
                  <a16:creationId xmlns:a16="http://schemas.microsoft.com/office/drawing/2014/main" id="{E325F811-0833-3340-B8B1-870B8DBA87F6}"/>
                </a:ext>
              </a:extLst>
            </xdr:cNvPr>
            <xdr:cNvSpPr txBox="1"/>
          </xdr:nvSpPr>
          <xdr:spPr>
            <a:xfrm>
              <a:off x="11995150" y="229362000"/>
              <a:ext cx="819150" cy="64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91" name="TextBox 590">
              <a:extLst>
                <a:ext uri="{FF2B5EF4-FFF2-40B4-BE49-F238E27FC236}">
                  <a16:creationId xmlns:a16="http://schemas.microsoft.com/office/drawing/2014/main" id="{E325F811-0833-3340-B8B1-870B8DBA87F6}"/>
                </a:ext>
              </a:extLst>
            </xdr:cNvPr>
            <xdr:cNvSpPr txBox="1"/>
          </xdr:nvSpPr>
          <xdr:spPr>
            <a:xfrm>
              <a:off x="11995150" y="229362000"/>
              <a:ext cx="819150" cy="6484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</xdr:col>
      <xdr:colOff>430825</xdr:colOff>
      <xdr:row>988</xdr:row>
      <xdr:rowOff>248479</xdr:rowOff>
    </xdr:from>
    <xdr:to>
      <xdr:col>8</xdr:col>
      <xdr:colOff>1274693</xdr:colOff>
      <xdr:row>989</xdr:row>
      <xdr:rowOff>281884</xdr:rowOff>
    </xdr:to>
    <xdr:sp macro="" textlink="">
      <xdr:nvSpPr>
        <xdr:cNvPr id="592" name="Rectangle 591">
          <a:extLst>
            <a:ext uri="{FF2B5EF4-FFF2-40B4-BE49-F238E27FC236}">
              <a16:creationId xmlns:a16="http://schemas.microsoft.com/office/drawing/2014/main" id="{5EBA4A55-5F7A-F047-9120-4E4CF6636D80}"/>
            </a:ext>
          </a:extLst>
        </xdr:cNvPr>
        <xdr:cNvSpPr/>
      </xdr:nvSpPr>
      <xdr:spPr>
        <a:xfrm flipV="1">
          <a:off x="1269025" y="230334379"/>
          <a:ext cx="12565968" cy="274705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33420</xdr:colOff>
      <xdr:row>928</xdr:row>
      <xdr:rowOff>7994</xdr:rowOff>
    </xdr:from>
    <xdr:to>
      <xdr:col>9</xdr:col>
      <xdr:colOff>550356</xdr:colOff>
      <xdr:row>933</xdr:row>
      <xdr:rowOff>167105</xdr:rowOff>
    </xdr:to>
    <xdr:sp macro="" textlink="">
      <xdr:nvSpPr>
        <xdr:cNvPr id="593" name="Rectangle 592">
          <a:extLst>
            <a:ext uri="{FF2B5EF4-FFF2-40B4-BE49-F238E27FC236}">
              <a16:creationId xmlns:a16="http://schemas.microsoft.com/office/drawing/2014/main" id="{59844B22-70A4-4147-9F06-4F11B45C4467}"/>
            </a:ext>
          </a:extLst>
        </xdr:cNvPr>
        <xdr:cNvSpPr/>
      </xdr:nvSpPr>
      <xdr:spPr>
        <a:xfrm>
          <a:off x="7462920" y="216962094"/>
          <a:ext cx="6930436" cy="1175111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Case 4 of 4</a:t>
          </a:r>
        </a:p>
        <a:p>
          <a:pPr algn="ctr"/>
          <a:r>
            <a:rPr lang="en-US" sz="1800" b="1" baseline="0">
              <a:solidFill>
                <a:schemeClr val="tx1"/>
              </a:solidFill>
            </a:rPr>
            <a:t>Required </a:t>
          </a:r>
          <a:r>
            <a:rPr lang="en-US" sz="1800" b="1">
              <a:solidFill>
                <a:schemeClr val="tx1"/>
              </a:solidFill>
            </a:rPr>
            <a:t>3-Term WACC = f(Ku)</a:t>
          </a:r>
        </a:p>
        <a:p>
          <a:pPr algn="ctr"/>
          <a:r>
            <a:rPr lang="en-US" sz="1800" b="1" u="sng">
              <a:solidFill>
                <a:schemeClr val="tx1"/>
              </a:solidFill>
            </a:rPr>
            <a:t>Noncircular</a:t>
          </a:r>
          <a:r>
            <a:rPr lang="en-US" sz="1800" b="1">
              <a:solidFill>
                <a:schemeClr val="tx1"/>
              </a:solidFill>
            </a:rPr>
            <a:t> Asset Valuation</a:t>
          </a:r>
        </a:p>
      </xdr:txBody>
    </xdr:sp>
    <xdr:clientData/>
  </xdr:twoCellAnchor>
  <xdr:twoCellAnchor>
    <xdr:from>
      <xdr:col>3</xdr:col>
      <xdr:colOff>1190625</xdr:colOff>
      <xdr:row>941</xdr:row>
      <xdr:rowOff>20052</xdr:rowOff>
    </xdr:from>
    <xdr:to>
      <xdr:col>9</xdr:col>
      <xdr:colOff>756152</xdr:colOff>
      <xdr:row>944</xdr:row>
      <xdr:rowOff>61465</xdr:rowOff>
    </xdr:to>
    <xdr:sp macro="" textlink="">
      <xdr:nvSpPr>
        <xdr:cNvPr id="594" name="Rectangle 593">
          <a:extLst>
            <a:ext uri="{FF2B5EF4-FFF2-40B4-BE49-F238E27FC236}">
              <a16:creationId xmlns:a16="http://schemas.microsoft.com/office/drawing/2014/main" id="{A51E1CE4-ADBF-3949-A1AA-591A753AE9C0}"/>
            </a:ext>
          </a:extLst>
        </xdr:cNvPr>
        <xdr:cNvSpPr/>
      </xdr:nvSpPr>
      <xdr:spPr>
        <a:xfrm>
          <a:off x="7312025" y="219615752"/>
          <a:ext cx="7287127" cy="651013"/>
        </a:xfrm>
        <a:prstGeom prst="rect">
          <a:avLst/>
        </a:prstGeom>
        <a:noFill/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800" b="1">
            <a:solidFill>
              <a:schemeClr val="tx1"/>
            </a:solidFill>
          </a:endParaRPr>
        </a:p>
      </xdr:txBody>
    </xdr:sp>
    <xdr:clientData/>
  </xdr:twoCellAnchor>
  <xdr:oneCellAnchor>
    <xdr:from>
      <xdr:col>1</xdr:col>
      <xdr:colOff>76200</xdr:colOff>
      <xdr:row>1000</xdr:row>
      <xdr:rowOff>0</xdr:rowOff>
    </xdr:from>
    <xdr:ext cx="406400" cy="393700"/>
    <xdr:pic>
      <xdr:nvPicPr>
        <xdr:cNvPr id="595" name="Picture 594">
          <a:extLst>
            <a:ext uri="{FF2B5EF4-FFF2-40B4-BE49-F238E27FC236}">
              <a16:creationId xmlns:a16="http://schemas.microsoft.com/office/drawing/2014/main" id="{8BA82EC5-7432-1F46-91D6-C814DFAD5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914400" y="233006900"/>
          <a:ext cx="406400" cy="393700"/>
        </a:xfrm>
        <a:prstGeom prst="rect">
          <a:avLst/>
        </a:prstGeom>
      </xdr:spPr>
    </xdr:pic>
    <xdr:clientData/>
  </xdr:oneCellAnchor>
  <xdr:oneCellAnchor>
    <xdr:from>
      <xdr:col>2</xdr:col>
      <xdr:colOff>100262</xdr:colOff>
      <xdr:row>733</xdr:row>
      <xdr:rowOff>183815</xdr:rowOff>
    </xdr:from>
    <xdr:ext cx="2651404" cy="848060"/>
    <xdr:pic>
      <xdr:nvPicPr>
        <xdr:cNvPr id="596" name="Picture 595">
          <a:extLst>
            <a:ext uri="{FF2B5EF4-FFF2-40B4-BE49-F238E27FC236}">
              <a16:creationId xmlns:a16="http://schemas.microsoft.com/office/drawing/2014/main" id="{8F06A9F4-2CDF-9B48-9F51-15EA9F9D1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382962" y="171925915"/>
          <a:ext cx="2651404" cy="848060"/>
        </a:xfrm>
        <a:prstGeom prst="rect">
          <a:avLst/>
        </a:prstGeom>
      </xdr:spPr>
    </xdr:pic>
    <xdr:clientData/>
  </xdr:oneCellAnchor>
  <xdr:twoCellAnchor>
    <xdr:from>
      <xdr:col>7</xdr:col>
      <xdr:colOff>217238</xdr:colOff>
      <xdr:row>860</xdr:row>
      <xdr:rowOff>133685</xdr:rowOff>
    </xdr:from>
    <xdr:to>
      <xdr:col>10</xdr:col>
      <xdr:colOff>66843</xdr:colOff>
      <xdr:row>865</xdr:row>
      <xdr:rowOff>150396</xdr:rowOff>
    </xdr:to>
    <xdr:sp macro="" textlink="">
      <xdr:nvSpPr>
        <xdr:cNvPr id="597" name="Rectangle 596">
          <a:extLst>
            <a:ext uri="{FF2B5EF4-FFF2-40B4-BE49-F238E27FC236}">
              <a16:creationId xmlns:a16="http://schemas.microsoft.com/office/drawing/2014/main" id="{1451ADA6-D4C9-324B-A980-ADA64E72CD50}"/>
            </a:ext>
          </a:extLst>
        </xdr:cNvPr>
        <xdr:cNvSpPr/>
      </xdr:nvSpPr>
      <xdr:spPr>
        <a:xfrm>
          <a:off x="11494838" y="201733485"/>
          <a:ext cx="3443705" cy="1032711"/>
        </a:xfrm>
        <a:prstGeom prst="rect">
          <a:avLst/>
        </a:prstGeom>
        <a:noFill/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4162011</xdr:colOff>
      <xdr:row>792</xdr:row>
      <xdr:rowOff>41415</xdr:rowOff>
    </xdr:from>
    <xdr:to>
      <xdr:col>9</xdr:col>
      <xdr:colOff>600489</xdr:colOff>
      <xdr:row>795</xdr:row>
      <xdr:rowOff>183815</xdr:rowOff>
    </xdr:to>
    <xdr:sp macro="" textlink="">
      <xdr:nvSpPr>
        <xdr:cNvPr id="598" name="Rectangle 597">
          <a:extLst>
            <a:ext uri="{FF2B5EF4-FFF2-40B4-BE49-F238E27FC236}">
              <a16:creationId xmlns:a16="http://schemas.microsoft.com/office/drawing/2014/main" id="{E4D0E921-5781-D64D-A2DB-6843727634C8}"/>
            </a:ext>
          </a:extLst>
        </xdr:cNvPr>
        <xdr:cNvSpPr/>
      </xdr:nvSpPr>
      <xdr:spPr>
        <a:xfrm>
          <a:off x="5444711" y="185563015"/>
          <a:ext cx="8998778" cy="866300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Case 2 of 4</a:t>
          </a:r>
        </a:p>
        <a:p>
          <a:pPr algn="ctr"/>
          <a:r>
            <a:rPr lang="en-US" sz="1800" b="1" baseline="0">
              <a:solidFill>
                <a:schemeClr val="tx1"/>
              </a:solidFill>
            </a:rPr>
            <a:t>Required </a:t>
          </a:r>
          <a:r>
            <a:rPr lang="en-US" sz="1800" b="1">
              <a:solidFill>
                <a:schemeClr val="tx1"/>
              </a:solidFill>
            </a:rPr>
            <a:t>3-Term WACC = f(Ku)</a:t>
          </a:r>
        </a:p>
      </xdr:txBody>
    </xdr:sp>
    <xdr:clientData/>
  </xdr:twoCellAnchor>
  <xdr:twoCellAnchor editAs="oneCell">
    <xdr:from>
      <xdr:col>5</xdr:col>
      <xdr:colOff>1238250</xdr:colOff>
      <xdr:row>1674</xdr:row>
      <xdr:rowOff>63500</xdr:rowOff>
    </xdr:from>
    <xdr:to>
      <xdr:col>10</xdr:col>
      <xdr:colOff>358775</xdr:colOff>
      <xdr:row>1678</xdr:row>
      <xdr:rowOff>171450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034C1B9E-AED3-DF4C-AC87-DD2F0983D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9950450" y="392582400"/>
          <a:ext cx="5546725" cy="920750"/>
        </a:xfrm>
        <a:prstGeom prst="rect">
          <a:avLst/>
        </a:prstGeom>
      </xdr:spPr>
    </xdr:pic>
    <xdr:clientData/>
  </xdr:twoCellAnchor>
  <xdr:oneCellAnchor>
    <xdr:from>
      <xdr:col>7</xdr:col>
      <xdr:colOff>211665</xdr:colOff>
      <xdr:row>1982</xdr:row>
      <xdr:rowOff>183441</xdr:rowOff>
    </xdr:from>
    <xdr:ext cx="5546551" cy="1132417"/>
    <xdr:pic>
      <xdr:nvPicPr>
        <xdr:cNvPr id="611" name="Picture 610">
          <a:extLst>
            <a:ext uri="{FF2B5EF4-FFF2-40B4-BE49-F238E27FC236}">
              <a16:creationId xmlns:a16="http://schemas.microsoft.com/office/drawing/2014/main" id="{30FC7F9E-4105-A54A-8A9D-F92861754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1489265" y="468762641"/>
          <a:ext cx="5546551" cy="1132417"/>
        </a:xfrm>
        <a:prstGeom prst="rect">
          <a:avLst/>
        </a:prstGeom>
      </xdr:spPr>
    </xdr:pic>
    <xdr:clientData/>
  </xdr:oneCellAnchor>
  <xdr:twoCellAnchor>
    <xdr:from>
      <xdr:col>2</xdr:col>
      <xdr:colOff>368299</xdr:colOff>
      <xdr:row>1979</xdr:row>
      <xdr:rowOff>14111</xdr:rowOff>
    </xdr:from>
    <xdr:to>
      <xdr:col>4</xdr:col>
      <xdr:colOff>239887</xdr:colOff>
      <xdr:row>1992</xdr:row>
      <xdr:rowOff>70555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2" name="Rectangle 611">
              <a:extLst>
                <a:ext uri="{FF2B5EF4-FFF2-40B4-BE49-F238E27FC236}">
                  <a16:creationId xmlns:a16="http://schemas.microsoft.com/office/drawing/2014/main" id="{0667E8E3-96E9-5344-985E-CE5B53850239}"/>
                </a:ext>
              </a:extLst>
            </xdr:cNvPr>
            <xdr:cNvSpPr/>
          </xdr:nvSpPr>
          <xdr:spPr>
            <a:xfrm>
              <a:off x="1650999" y="467869411"/>
              <a:ext cx="6018388" cy="2977444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 u="none">
                  <a:solidFill>
                    <a:schemeClr val="tx1"/>
                  </a:solidFill>
                </a:rPr>
                <a:t>Utility Ratemaking</a:t>
              </a:r>
            </a:p>
            <a:p>
              <a:pPr algn="ctr"/>
              <a:r>
                <a:rPr lang="en-US" sz="1800" b="1" u="none">
                  <a:solidFill>
                    <a:schemeClr val="tx1"/>
                  </a:solidFill>
                </a:rPr>
                <a:t> Using Public Utilties Fortnightly (PUF) Article Example</a:t>
              </a:r>
              <a:endParaRPr lang="en-US" sz="1800" b="1" u="none" baseline="-25000">
                <a:solidFill>
                  <a:srgbClr val="0070C0"/>
                </a:solidFill>
              </a:endParaRPr>
            </a:p>
            <a:p>
              <a:pPr algn="ctr"/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 u="none">
                  <a:solidFill>
                    <a:schemeClr val="tx1"/>
                  </a:solidFill>
                </a:rPr>
                <a:t>Consequences of </a:t>
              </a:r>
              <a:r>
                <a:rPr lang="en-US" sz="1800" b="1" u="sng">
                  <a:solidFill>
                    <a:srgbClr val="C00000"/>
                  </a:solidFill>
                </a:rPr>
                <a:t>Constant</a:t>
              </a:r>
              <a:r>
                <a:rPr lang="en-US" sz="1800" b="1" u="sng" baseline="0">
                  <a:solidFill>
                    <a:srgbClr val="C00000"/>
                  </a:solidFill>
                </a:rPr>
                <a:t> WACC</a:t>
              </a:r>
            </a:p>
            <a:p>
              <a:pPr algn="ctr"/>
              <a:r>
                <a:rPr lang="en-US" sz="1800" b="1" u="none" baseline="0">
                  <a:solidFill>
                    <a:schemeClr val="tx1"/>
                  </a:solidFill>
                </a:rPr>
                <a:t>used in PV[Revenue Requirements] = PVRR</a:t>
              </a:r>
            </a:p>
            <a:p>
              <a:pPr algn="ctr"/>
              <a:endParaRPr lang="en-US" sz="1800" b="1" u="none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rgbClr val="C00000"/>
                  </a:solidFill>
                </a:rPr>
                <a:t>Create</a:t>
              </a:r>
              <a:r>
                <a:rPr lang="en-US" sz="1800" b="1">
                  <a:solidFill>
                    <a:schemeClr val="tx1"/>
                  </a:solidFill>
                </a:rPr>
                <a:t>/</a:t>
              </a:r>
              <a:r>
                <a:rPr lang="en-US" sz="1800" b="1">
                  <a:solidFill>
                    <a:srgbClr val="C00000"/>
                  </a:solidFill>
                </a:rPr>
                <a:t>Detroy</a:t>
              </a:r>
              <a:r>
                <a:rPr lang="en-US" sz="1800" b="1">
                  <a:solidFill>
                    <a:schemeClr val="tx1"/>
                  </a:solidFill>
                </a:rPr>
                <a:t> Value Out of Thin Air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'Value Aditivity' is </a:t>
              </a:r>
              <a:r>
                <a:rPr lang="en-US" sz="1800" b="1" u="sng">
                  <a:solidFill>
                    <a:srgbClr val="C00000"/>
                  </a:solidFill>
                </a:rPr>
                <a:t>NOT</a:t>
              </a:r>
              <a:r>
                <a:rPr lang="en-US" sz="1800" b="1">
                  <a:solidFill>
                    <a:schemeClr val="tx1"/>
                  </a:solidFill>
                </a:rPr>
                <a:t> Observed  (V  </a:t>
              </a:r>
              <a14:m>
                <m:oMath xmlns:m="http://schemas.openxmlformats.org/officeDocument/2006/math">
                  <m:r>
                    <a:rPr lang="en-US" sz="2000" b="0" i="1">
                      <a:solidFill>
                        <a:srgbClr val="C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≠</m:t>
                  </m:r>
                </m:oMath>
              </a14:m>
              <a:r>
                <a:rPr lang="en-US" sz="2000" b="0">
                  <a:solidFill>
                    <a:srgbClr val="C00000"/>
                  </a:solidFill>
                  <a:effectLst/>
                </a:rPr>
                <a:t> </a:t>
              </a:r>
              <a:r>
                <a:rPr lang="en-US" sz="1800" b="1">
                  <a:solidFill>
                    <a:schemeClr val="tx1"/>
                  </a:solidFill>
                </a:rPr>
                <a:t> E  +  D)</a:t>
              </a:r>
            </a:p>
          </xdr:txBody>
        </xdr:sp>
      </mc:Choice>
      <mc:Fallback xmlns="">
        <xdr:sp macro="" textlink="">
          <xdr:nvSpPr>
            <xdr:cNvPr id="612" name="Rectangle 611">
              <a:extLst>
                <a:ext uri="{FF2B5EF4-FFF2-40B4-BE49-F238E27FC236}">
                  <a16:creationId xmlns:a16="http://schemas.microsoft.com/office/drawing/2014/main" id="{0667E8E3-96E9-5344-985E-CE5B53850239}"/>
                </a:ext>
              </a:extLst>
            </xdr:cNvPr>
            <xdr:cNvSpPr/>
          </xdr:nvSpPr>
          <xdr:spPr>
            <a:xfrm>
              <a:off x="1650999" y="467869411"/>
              <a:ext cx="6018388" cy="2977444"/>
            </a:xfrm>
            <a:prstGeom prst="rect">
              <a:avLst/>
            </a:prstGeom>
            <a:solidFill>
              <a:srgbClr val="FFFF00"/>
            </a:solidFill>
            <a:effectLst>
              <a:outerShdw blurRad="50800" dist="1524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 u="none">
                  <a:solidFill>
                    <a:schemeClr val="tx1"/>
                  </a:solidFill>
                </a:rPr>
                <a:t>Utility Ratemaking</a:t>
              </a:r>
            </a:p>
            <a:p>
              <a:pPr algn="ctr"/>
              <a:r>
                <a:rPr lang="en-US" sz="1800" b="1" u="none">
                  <a:solidFill>
                    <a:schemeClr val="tx1"/>
                  </a:solidFill>
                </a:rPr>
                <a:t> Using Public Utilties Fortnightly (PUF) Article Example</a:t>
              </a:r>
              <a:endParaRPr lang="en-US" sz="1800" b="1" u="none" baseline="-25000">
                <a:solidFill>
                  <a:srgbClr val="0070C0"/>
                </a:solidFill>
              </a:endParaRPr>
            </a:p>
            <a:p>
              <a:pPr algn="ctr"/>
              <a:endParaRPr lang="en-US" sz="1800" b="1" u="sng">
                <a:solidFill>
                  <a:schemeClr val="tx1"/>
                </a:solidFill>
              </a:endParaRPr>
            </a:p>
            <a:p>
              <a:pPr algn="ctr"/>
              <a:r>
                <a:rPr lang="en-US" sz="1800" b="1" u="none">
                  <a:solidFill>
                    <a:schemeClr val="tx1"/>
                  </a:solidFill>
                </a:rPr>
                <a:t>Consequences of </a:t>
              </a:r>
              <a:r>
                <a:rPr lang="en-US" sz="1800" b="1" u="sng">
                  <a:solidFill>
                    <a:srgbClr val="C00000"/>
                  </a:solidFill>
                </a:rPr>
                <a:t>Constant</a:t>
              </a:r>
              <a:r>
                <a:rPr lang="en-US" sz="1800" b="1" u="sng" baseline="0">
                  <a:solidFill>
                    <a:srgbClr val="C00000"/>
                  </a:solidFill>
                </a:rPr>
                <a:t> WACC</a:t>
              </a:r>
            </a:p>
            <a:p>
              <a:pPr algn="ctr"/>
              <a:r>
                <a:rPr lang="en-US" sz="1800" b="1" u="none" baseline="0">
                  <a:solidFill>
                    <a:schemeClr val="tx1"/>
                  </a:solidFill>
                </a:rPr>
                <a:t>used in PV[Revenue Requirements] = PVRR</a:t>
              </a:r>
            </a:p>
            <a:p>
              <a:pPr algn="ctr"/>
              <a:endParaRPr lang="en-US" sz="1800" b="1" u="none">
                <a:solidFill>
                  <a:schemeClr val="tx1"/>
                </a:solidFill>
              </a:endParaRPr>
            </a:p>
            <a:p>
              <a:pPr algn="ctr"/>
              <a:r>
                <a:rPr lang="en-US" sz="1800" b="1">
                  <a:solidFill>
                    <a:srgbClr val="C00000"/>
                  </a:solidFill>
                </a:rPr>
                <a:t>Create</a:t>
              </a:r>
              <a:r>
                <a:rPr lang="en-US" sz="1800" b="1">
                  <a:solidFill>
                    <a:schemeClr val="tx1"/>
                  </a:solidFill>
                </a:rPr>
                <a:t>/</a:t>
              </a:r>
              <a:r>
                <a:rPr lang="en-US" sz="1800" b="1">
                  <a:solidFill>
                    <a:srgbClr val="C00000"/>
                  </a:solidFill>
                </a:rPr>
                <a:t>Detroy</a:t>
              </a:r>
              <a:r>
                <a:rPr lang="en-US" sz="1800" b="1">
                  <a:solidFill>
                    <a:schemeClr val="tx1"/>
                  </a:solidFill>
                </a:rPr>
                <a:t> Value Out of Thin Air</a:t>
              </a:r>
            </a:p>
            <a:p>
              <a:pPr algn="ctr"/>
              <a:r>
                <a:rPr lang="en-US" sz="1800" b="1">
                  <a:solidFill>
                    <a:schemeClr val="tx1"/>
                  </a:solidFill>
                </a:rPr>
                <a:t>'Value Aditivity' is </a:t>
              </a:r>
              <a:r>
                <a:rPr lang="en-US" sz="1800" b="1" u="sng">
                  <a:solidFill>
                    <a:srgbClr val="C00000"/>
                  </a:solidFill>
                </a:rPr>
                <a:t>NOT</a:t>
              </a:r>
              <a:r>
                <a:rPr lang="en-US" sz="1800" b="1">
                  <a:solidFill>
                    <a:schemeClr val="tx1"/>
                  </a:solidFill>
                </a:rPr>
                <a:t> Observed  (V  </a:t>
              </a:r>
              <a:r>
                <a:rPr lang="en-US" sz="2000" b="0" i="0">
                  <a:solidFill>
                    <a:srgbClr val="C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≠</a:t>
              </a:r>
              <a:r>
                <a:rPr lang="en-US" sz="2000" b="0">
                  <a:solidFill>
                    <a:srgbClr val="C00000"/>
                  </a:solidFill>
                  <a:effectLst/>
                </a:rPr>
                <a:t> </a:t>
              </a:r>
              <a:r>
                <a:rPr lang="en-US" sz="1800" b="1">
                  <a:solidFill>
                    <a:schemeClr val="tx1"/>
                  </a:solidFill>
                </a:rPr>
                <a:t> E  +  D)</a:t>
              </a:r>
            </a:p>
          </xdr:txBody>
        </xdr:sp>
      </mc:Fallback>
    </mc:AlternateContent>
    <xdr:clientData/>
  </xdr:twoCellAnchor>
  <xdr:twoCellAnchor>
    <xdr:from>
      <xdr:col>1</xdr:col>
      <xdr:colOff>449540</xdr:colOff>
      <xdr:row>1998</xdr:row>
      <xdr:rowOff>231825</xdr:rowOff>
    </xdr:from>
    <xdr:to>
      <xdr:col>13</xdr:col>
      <xdr:colOff>1143000</xdr:colOff>
      <xdr:row>1999</xdr:row>
      <xdr:rowOff>217715</xdr:rowOff>
    </xdr:to>
    <xdr:sp macro="" textlink="">
      <xdr:nvSpPr>
        <xdr:cNvPr id="613" name="Rectangle 612">
          <a:extLst>
            <a:ext uri="{FF2B5EF4-FFF2-40B4-BE49-F238E27FC236}">
              <a16:creationId xmlns:a16="http://schemas.microsoft.com/office/drawing/2014/main" id="{7DD8BE45-AEF6-034E-B083-C7C6EC20D72B}"/>
            </a:ext>
          </a:extLst>
        </xdr:cNvPr>
        <xdr:cNvSpPr/>
      </xdr:nvSpPr>
      <xdr:spPr>
        <a:xfrm flipV="1">
          <a:off x="1287740" y="472430525"/>
          <a:ext cx="18867160" cy="22719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28223</xdr:colOff>
      <xdr:row>2021</xdr:row>
      <xdr:rowOff>0</xdr:rowOff>
    </xdr:from>
    <xdr:to>
      <xdr:col>4</xdr:col>
      <xdr:colOff>381000</xdr:colOff>
      <xdr:row>2022</xdr:row>
      <xdr:rowOff>14111</xdr:rowOff>
    </xdr:to>
    <xdr:sp macro="" textlink="">
      <xdr:nvSpPr>
        <xdr:cNvPr id="614" name="Rectangle 613">
          <a:extLst>
            <a:ext uri="{FF2B5EF4-FFF2-40B4-BE49-F238E27FC236}">
              <a16:creationId xmlns:a16="http://schemas.microsoft.com/office/drawing/2014/main" id="{B4CE8AA4-93C8-414B-B440-D581228A2E3E}"/>
            </a:ext>
          </a:extLst>
        </xdr:cNvPr>
        <xdr:cNvSpPr/>
      </xdr:nvSpPr>
      <xdr:spPr>
        <a:xfrm flipV="1">
          <a:off x="1310923" y="477748600"/>
          <a:ext cx="6499577" cy="255411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169333</xdr:colOff>
      <xdr:row>2022</xdr:row>
      <xdr:rowOff>42333</xdr:rowOff>
    </xdr:from>
    <xdr:to>
      <xdr:col>12</xdr:col>
      <xdr:colOff>534811</xdr:colOff>
      <xdr:row>2024</xdr:row>
      <xdr:rowOff>211667</xdr:rowOff>
    </xdr:to>
    <xdr:sp macro="" textlink="">
      <xdr:nvSpPr>
        <xdr:cNvPr id="615" name="Rectangle 614">
          <a:extLst>
            <a:ext uri="{FF2B5EF4-FFF2-40B4-BE49-F238E27FC236}">
              <a16:creationId xmlns:a16="http://schemas.microsoft.com/office/drawing/2014/main" id="{3037BAD2-FBD5-BB48-9425-A3F3E6B36332}"/>
            </a:ext>
          </a:extLst>
        </xdr:cNvPr>
        <xdr:cNvSpPr/>
      </xdr:nvSpPr>
      <xdr:spPr>
        <a:xfrm>
          <a:off x="11446933" y="478032233"/>
          <a:ext cx="6016978" cy="651934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u="none">
              <a:solidFill>
                <a:schemeClr val="tx1"/>
              </a:solidFill>
            </a:rPr>
            <a:t> </a:t>
          </a:r>
          <a:r>
            <a:rPr lang="en-US" sz="2400" b="1" u="sng">
              <a:solidFill>
                <a:srgbClr val="C00000"/>
              </a:solidFill>
            </a:rPr>
            <a:t>Constant WACC</a:t>
          </a:r>
          <a:r>
            <a:rPr lang="en-US" sz="2400" b="1" u="none">
              <a:solidFill>
                <a:srgbClr val="C00000"/>
              </a:solidFill>
            </a:rPr>
            <a:t> </a:t>
          </a:r>
          <a:r>
            <a:rPr lang="en-US" sz="2400" b="1" u="none">
              <a:solidFill>
                <a:schemeClr val="tx1"/>
              </a:solidFill>
            </a:rPr>
            <a:t>→ </a:t>
          </a:r>
          <a:r>
            <a:rPr lang="en-US" sz="2400" b="1" u="sng">
              <a:solidFill>
                <a:srgbClr val="C00000"/>
              </a:solidFill>
            </a:rPr>
            <a:t>Incorrect</a:t>
          </a:r>
          <a:r>
            <a:rPr lang="en-US" sz="2400" b="1" u="none">
              <a:solidFill>
                <a:schemeClr val="tx1"/>
              </a:solidFill>
            </a:rPr>
            <a:t> DCF Analysis</a:t>
          </a:r>
          <a:endParaRPr lang="en-US" sz="2400" b="1" u="sng">
            <a:solidFill>
              <a:srgbClr val="C00000"/>
            </a:solidFill>
          </a:endParaRPr>
        </a:p>
      </xdr:txBody>
    </xdr:sp>
    <xdr:clientData/>
  </xdr:twoCellAnchor>
  <xdr:twoCellAnchor>
    <xdr:from>
      <xdr:col>2</xdr:col>
      <xdr:colOff>32254</xdr:colOff>
      <xdr:row>2031</xdr:row>
      <xdr:rowOff>4031</xdr:rowOff>
    </xdr:from>
    <xdr:to>
      <xdr:col>14</xdr:col>
      <xdr:colOff>18143</xdr:colOff>
      <xdr:row>2031</xdr:row>
      <xdr:rowOff>225777</xdr:rowOff>
    </xdr:to>
    <xdr:sp macro="" textlink="">
      <xdr:nvSpPr>
        <xdr:cNvPr id="616" name="Rectangle 615">
          <a:extLst>
            <a:ext uri="{FF2B5EF4-FFF2-40B4-BE49-F238E27FC236}">
              <a16:creationId xmlns:a16="http://schemas.microsoft.com/office/drawing/2014/main" id="{0221C520-444E-DF4C-B7B3-87B881ACC1D8}"/>
            </a:ext>
          </a:extLst>
        </xdr:cNvPr>
        <xdr:cNvSpPr/>
      </xdr:nvSpPr>
      <xdr:spPr>
        <a:xfrm flipV="1">
          <a:off x="1314954" y="480165631"/>
          <a:ext cx="18883489" cy="221746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28223</xdr:colOff>
      <xdr:row>2032</xdr:row>
      <xdr:rowOff>8063</xdr:rowOff>
    </xdr:from>
    <xdr:to>
      <xdr:col>4</xdr:col>
      <xdr:colOff>381000</xdr:colOff>
      <xdr:row>2033</xdr:row>
      <xdr:rowOff>18142</xdr:rowOff>
    </xdr:to>
    <xdr:sp macro="" textlink="">
      <xdr:nvSpPr>
        <xdr:cNvPr id="617" name="Rectangle 616">
          <a:extLst>
            <a:ext uri="{FF2B5EF4-FFF2-40B4-BE49-F238E27FC236}">
              <a16:creationId xmlns:a16="http://schemas.microsoft.com/office/drawing/2014/main" id="{45630EF9-6906-784A-B44E-B03F206B7304}"/>
            </a:ext>
          </a:extLst>
        </xdr:cNvPr>
        <xdr:cNvSpPr/>
      </xdr:nvSpPr>
      <xdr:spPr>
        <a:xfrm flipV="1">
          <a:off x="1310923" y="480410963"/>
          <a:ext cx="6499577" cy="251379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32254</xdr:colOff>
      <xdr:row>2033</xdr:row>
      <xdr:rowOff>14111</xdr:rowOff>
    </xdr:from>
    <xdr:to>
      <xdr:col>4</xdr:col>
      <xdr:colOff>385030</xdr:colOff>
      <xdr:row>2034</xdr:row>
      <xdr:rowOff>28223</xdr:rowOff>
    </xdr:to>
    <xdr:sp macro="" textlink="">
      <xdr:nvSpPr>
        <xdr:cNvPr id="618" name="Rectangle 617">
          <a:extLst>
            <a:ext uri="{FF2B5EF4-FFF2-40B4-BE49-F238E27FC236}">
              <a16:creationId xmlns:a16="http://schemas.microsoft.com/office/drawing/2014/main" id="{F7CC1276-07D2-D549-8B7C-E704E58E9872}"/>
            </a:ext>
          </a:extLst>
        </xdr:cNvPr>
        <xdr:cNvSpPr/>
      </xdr:nvSpPr>
      <xdr:spPr>
        <a:xfrm flipV="1">
          <a:off x="1314954" y="480658311"/>
          <a:ext cx="6499576" cy="255412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1114777</xdr:colOff>
      <xdr:row>1979</xdr:row>
      <xdr:rowOff>42334</xdr:rowOff>
    </xdr:from>
    <xdr:to>
      <xdr:col>12</xdr:col>
      <xdr:colOff>1848555</xdr:colOff>
      <xdr:row>1981</xdr:row>
      <xdr:rowOff>225779</xdr:rowOff>
    </xdr:to>
    <xdr:sp macro="" textlink="">
      <xdr:nvSpPr>
        <xdr:cNvPr id="620" name="Rectangle 619">
          <a:extLst>
            <a:ext uri="{FF2B5EF4-FFF2-40B4-BE49-F238E27FC236}">
              <a16:creationId xmlns:a16="http://schemas.microsoft.com/office/drawing/2014/main" id="{2A8B28E1-9C35-C84D-986E-A0A4C55C4B7F}"/>
            </a:ext>
          </a:extLst>
        </xdr:cNvPr>
        <xdr:cNvSpPr/>
      </xdr:nvSpPr>
      <xdr:spPr>
        <a:xfrm>
          <a:off x="9826977" y="467897634"/>
          <a:ext cx="8950678" cy="666045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u="sng">
              <a:solidFill>
                <a:srgbClr val="C00000"/>
              </a:solidFill>
            </a:rPr>
            <a:t>Incorrect</a:t>
          </a:r>
          <a:r>
            <a:rPr lang="en-US" sz="2400" b="1" u="none">
              <a:solidFill>
                <a:schemeClr val="tx1"/>
              </a:solidFill>
            </a:rPr>
            <a:t> 'NPV' &amp; 'PVRR' Relationship → Based on </a:t>
          </a:r>
          <a:r>
            <a:rPr lang="en-US" sz="2400" b="1" u="sng">
              <a:solidFill>
                <a:srgbClr val="C00000"/>
              </a:solidFill>
            </a:rPr>
            <a:t>Constant WACC</a:t>
          </a:r>
          <a:endParaRPr lang="en-US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14111</xdr:colOff>
      <xdr:row>2063</xdr:row>
      <xdr:rowOff>231827</xdr:rowOff>
    </xdr:from>
    <xdr:to>
      <xdr:col>14</xdr:col>
      <xdr:colOff>0</xdr:colOff>
      <xdr:row>2065</xdr:row>
      <xdr:rowOff>217718</xdr:rowOff>
    </xdr:to>
    <xdr:sp macro="" textlink="">
      <xdr:nvSpPr>
        <xdr:cNvPr id="621" name="Rectangle 620">
          <a:extLst>
            <a:ext uri="{FF2B5EF4-FFF2-40B4-BE49-F238E27FC236}">
              <a16:creationId xmlns:a16="http://schemas.microsoft.com/office/drawing/2014/main" id="{17CB9F26-BAE4-DD43-94BD-395328FBB673}"/>
            </a:ext>
          </a:extLst>
        </xdr:cNvPr>
        <xdr:cNvSpPr/>
      </xdr:nvSpPr>
      <xdr:spPr>
        <a:xfrm flipV="1">
          <a:off x="1296811" y="488115027"/>
          <a:ext cx="18883489" cy="468491"/>
        </a:xfrm>
        <a:prstGeom prst="rect">
          <a:avLst/>
        </a:prstGeom>
        <a:solidFill>
          <a:srgbClr val="C000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18143</xdr:colOff>
      <xdr:row>2053</xdr:row>
      <xdr:rowOff>10081</xdr:rowOff>
    </xdr:from>
    <xdr:to>
      <xdr:col>14</xdr:col>
      <xdr:colOff>14111</xdr:colOff>
      <xdr:row>2054</xdr:row>
      <xdr:rowOff>231827</xdr:rowOff>
    </xdr:to>
    <xdr:sp macro="" textlink="">
      <xdr:nvSpPr>
        <xdr:cNvPr id="622" name="Rectangle 621">
          <a:extLst>
            <a:ext uri="{FF2B5EF4-FFF2-40B4-BE49-F238E27FC236}">
              <a16:creationId xmlns:a16="http://schemas.microsoft.com/office/drawing/2014/main" id="{44F0FA00-86AE-CF4C-A94F-B1678F37245D}"/>
            </a:ext>
          </a:extLst>
        </xdr:cNvPr>
        <xdr:cNvSpPr/>
      </xdr:nvSpPr>
      <xdr:spPr>
        <a:xfrm flipV="1">
          <a:off x="1300843" y="485480281"/>
          <a:ext cx="18893568" cy="463046"/>
        </a:xfrm>
        <a:prstGeom prst="rect">
          <a:avLst/>
        </a:prstGeom>
        <a:solidFill>
          <a:schemeClr val="accent4">
            <a:lumMod val="40000"/>
            <a:lumOff val="60000"/>
            <a:alpha val="2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18141</xdr:colOff>
      <xdr:row>2076</xdr:row>
      <xdr:rowOff>231825</xdr:rowOff>
    </xdr:from>
    <xdr:to>
      <xdr:col>14</xdr:col>
      <xdr:colOff>14109</xdr:colOff>
      <xdr:row>2078</xdr:row>
      <xdr:rowOff>217714</xdr:rowOff>
    </xdr:to>
    <xdr:sp macro="" textlink="">
      <xdr:nvSpPr>
        <xdr:cNvPr id="623" name="Rectangle 622">
          <a:extLst>
            <a:ext uri="{FF2B5EF4-FFF2-40B4-BE49-F238E27FC236}">
              <a16:creationId xmlns:a16="http://schemas.microsoft.com/office/drawing/2014/main" id="{93C7C81E-931C-8E44-93C9-0AC427AE4122}"/>
            </a:ext>
          </a:extLst>
        </xdr:cNvPr>
        <xdr:cNvSpPr/>
      </xdr:nvSpPr>
      <xdr:spPr>
        <a:xfrm flipV="1">
          <a:off x="1300841" y="491061425"/>
          <a:ext cx="18893568" cy="468489"/>
        </a:xfrm>
        <a:prstGeom prst="rect">
          <a:avLst/>
        </a:prstGeom>
        <a:solidFill>
          <a:srgbClr val="C000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1989</xdr:row>
      <xdr:rowOff>14111</xdr:rowOff>
    </xdr:from>
    <xdr:to>
      <xdr:col>12</xdr:col>
      <xdr:colOff>365478</xdr:colOff>
      <xdr:row>1992</xdr:row>
      <xdr:rowOff>56445</xdr:rowOff>
    </xdr:to>
    <xdr:sp macro="" textlink="">
      <xdr:nvSpPr>
        <xdr:cNvPr id="624" name="Rectangle 623">
          <a:extLst>
            <a:ext uri="{FF2B5EF4-FFF2-40B4-BE49-F238E27FC236}">
              <a16:creationId xmlns:a16="http://schemas.microsoft.com/office/drawing/2014/main" id="{223BFF79-F2E3-A54B-9DF9-4871DCF83BB7}"/>
            </a:ext>
          </a:extLst>
        </xdr:cNvPr>
        <xdr:cNvSpPr/>
      </xdr:nvSpPr>
      <xdr:spPr>
        <a:xfrm>
          <a:off x="11277600" y="470091911"/>
          <a:ext cx="6016978" cy="740834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u="none">
              <a:solidFill>
                <a:schemeClr val="tx1"/>
              </a:solidFill>
            </a:rPr>
            <a:t> </a:t>
          </a:r>
          <a:r>
            <a:rPr lang="en-US" sz="2400" b="1" u="sng">
              <a:solidFill>
                <a:srgbClr val="C00000"/>
              </a:solidFill>
            </a:rPr>
            <a:t>Constant WACC</a:t>
          </a:r>
          <a:r>
            <a:rPr lang="en-US" sz="2400" b="1" u="none">
              <a:solidFill>
                <a:srgbClr val="C00000"/>
              </a:solidFill>
            </a:rPr>
            <a:t> </a:t>
          </a:r>
          <a:r>
            <a:rPr lang="en-US" sz="2400" b="1" u="none">
              <a:solidFill>
                <a:schemeClr val="tx1"/>
              </a:solidFill>
            </a:rPr>
            <a:t>→ </a:t>
          </a:r>
          <a:r>
            <a:rPr lang="en-US" sz="2400" b="1" u="sng">
              <a:solidFill>
                <a:srgbClr val="C00000"/>
              </a:solidFill>
            </a:rPr>
            <a:t>Incorrect</a:t>
          </a:r>
          <a:r>
            <a:rPr lang="en-US" sz="2400" b="1" u="none">
              <a:solidFill>
                <a:schemeClr val="tx1"/>
              </a:solidFill>
            </a:rPr>
            <a:t> PVRR Analysis</a:t>
          </a:r>
          <a:endParaRPr lang="en-US" sz="2400" b="1" u="sng">
            <a:solidFill>
              <a:srgbClr val="C00000"/>
            </a:solidFill>
          </a:endParaRPr>
        </a:p>
      </xdr:txBody>
    </xdr:sp>
    <xdr:clientData/>
  </xdr:twoCellAnchor>
  <xdr:twoCellAnchor>
    <xdr:from>
      <xdr:col>4</xdr:col>
      <xdr:colOff>141111</xdr:colOff>
      <xdr:row>2021</xdr:row>
      <xdr:rowOff>169335</xdr:rowOff>
    </xdr:from>
    <xdr:to>
      <xdr:col>6</xdr:col>
      <xdr:colOff>860778</xdr:colOff>
      <xdr:row>2032</xdr:row>
      <xdr:rowOff>211667</xdr:rowOff>
    </xdr:to>
    <xdr:cxnSp macro="">
      <xdr:nvCxnSpPr>
        <xdr:cNvPr id="625" name="Straight Arrow Connector 624">
          <a:extLst>
            <a:ext uri="{FF2B5EF4-FFF2-40B4-BE49-F238E27FC236}">
              <a16:creationId xmlns:a16="http://schemas.microsoft.com/office/drawing/2014/main" id="{7311E6B6-77DD-BA4E-9493-61F7848350D2}"/>
            </a:ext>
          </a:extLst>
        </xdr:cNvPr>
        <xdr:cNvCxnSpPr/>
      </xdr:nvCxnSpPr>
      <xdr:spPr>
        <a:xfrm>
          <a:off x="7570611" y="477917935"/>
          <a:ext cx="3285067" cy="2696632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3226</xdr:colOff>
      <xdr:row>2032</xdr:row>
      <xdr:rowOff>124180</xdr:rowOff>
    </xdr:from>
    <xdr:to>
      <xdr:col>6</xdr:col>
      <xdr:colOff>846666</xdr:colOff>
      <xdr:row>2033</xdr:row>
      <xdr:rowOff>84667</xdr:rowOff>
    </xdr:to>
    <xdr:cxnSp macro="">
      <xdr:nvCxnSpPr>
        <xdr:cNvPr id="626" name="Straight Arrow Connector 625">
          <a:extLst>
            <a:ext uri="{FF2B5EF4-FFF2-40B4-BE49-F238E27FC236}">
              <a16:creationId xmlns:a16="http://schemas.microsoft.com/office/drawing/2014/main" id="{DA0A4A7A-7938-0D4C-BF92-ABBD25A78EA2}"/>
            </a:ext>
          </a:extLst>
        </xdr:cNvPr>
        <xdr:cNvCxnSpPr/>
      </xdr:nvCxnSpPr>
      <xdr:spPr>
        <a:xfrm>
          <a:off x="7432726" y="480527080"/>
          <a:ext cx="3408840" cy="201787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856746</xdr:colOff>
      <xdr:row>2032</xdr:row>
      <xdr:rowOff>104826</xdr:rowOff>
    </xdr:from>
    <xdr:to>
      <xdr:col>13</xdr:col>
      <xdr:colOff>333374</xdr:colOff>
      <xdr:row>2036</xdr:row>
      <xdr:rowOff>175380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8E542FE8-E155-7C45-936E-7528A77DA6E3}"/>
            </a:ext>
          </a:extLst>
        </xdr:cNvPr>
        <xdr:cNvSpPr/>
      </xdr:nvSpPr>
      <xdr:spPr>
        <a:xfrm>
          <a:off x="10857996" y="472227326"/>
          <a:ext cx="6636253" cy="1023054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u="none">
              <a:solidFill>
                <a:schemeClr val="tx1"/>
              </a:solidFill>
            </a:rPr>
            <a:t>This Mathematical Equivalence is Vaild</a:t>
          </a:r>
          <a:r>
            <a:rPr lang="en-US" sz="2400" b="1" u="none" baseline="0">
              <a:solidFill>
                <a:schemeClr val="tx1"/>
              </a:solidFill>
            </a:rPr>
            <a:t> </a:t>
          </a:r>
          <a:r>
            <a:rPr lang="en-US" sz="2400" b="1" u="sng" baseline="0">
              <a:solidFill>
                <a:schemeClr val="tx1"/>
              </a:solidFill>
            </a:rPr>
            <a:t>Only</a:t>
          </a:r>
          <a:r>
            <a:rPr lang="en-US" sz="2400" b="1" u="none" baseline="0">
              <a:solidFill>
                <a:schemeClr val="tx1"/>
              </a:solidFill>
            </a:rPr>
            <a:t> as a </a:t>
          </a:r>
        </a:p>
        <a:p>
          <a:pPr algn="ctr"/>
          <a:r>
            <a:rPr lang="en-US" sz="2400" b="1" u="none" baseline="0">
              <a:solidFill>
                <a:schemeClr val="tx1"/>
              </a:solidFill>
            </a:rPr>
            <a:t>Result of</a:t>
          </a:r>
          <a:r>
            <a:rPr lang="en-US" sz="2400" b="1" u="none">
              <a:solidFill>
                <a:schemeClr val="tx1"/>
              </a:solidFill>
            </a:rPr>
            <a:t> an </a:t>
          </a:r>
          <a:r>
            <a:rPr lang="en-US" sz="2400" b="1" u="sng">
              <a:solidFill>
                <a:srgbClr val="C00000"/>
              </a:solidFill>
            </a:rPr>
            <a:t>Incorrect Constant WACC</a:t>
          </a:r>
          <a:r>
            <a:rPr lang="en-US" sz="2400" b="1" u="none">
              <a:solidFill>
                <a:schemeClr val="tx1"/>
              </a:solidFill>
            </a:rPr>
            <a:t> Assumption</a:t>
          </a:r>
          <a:endParaRPr lang="en-US" sz="2400" b="1" u="sng">
            <a:solidFill>
              <a:srgbClr val="C00000"/>
            </a:solidFill>
          </a:endParaRPr>
        </a:p>
      </xdr:txBody>
    </xdr:sp>
    <xdr:clientData/>
  </xdr:twoCellAnchor>
  <xdr:twoCellAnchor>
    <xdr:from>
      <xdr:col>2</xdr:col>
      <xdr:colOff>1397000</xdr:colOff>
      <xdr:row>2082</xdr:row>
      <xdr:rowOff>158045</xdr:rowOff>
    </xdr:from>
    <xdr:to>
      <xdr:col>3</xdr:col>
      <xdr:colOff>637822</xdr:colOff>
      <xdr:row>2088</xdr:row>
      <xdr:rowOff>108858</xdr:rowOff>
    </xdr:to>
    <xdr:cxnSp macro="">
      <xdr:nvCxnSpPr>
        <xdr:cNvPr id="628" name="Straight Arrow Connector 627">
          <a:extLst>
            <a:ext uri="{FF2B5EF4-FFF2-40B4-BE49-F238E27FC236}">
              <a16:creationId xmlns:a16="http://schemas.microsoft.com/office/drawing/2014/main" id="{1862EB55-A755-F848-9DCC-E4E84BFA84C1}"/>
            </a:ext>
          </a:extLst>
        </xdr:cNvPr>
        <xdr:cNvCxnSpPr/>
      </xdr:nvCxnSpPr>
      <xdr:spPr>
        <a:xfrm flipV="1">
          <a:off x="2679700" y="492359245"/>
          <a:ext cx="4079522" cy="1322413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1415143</xdr:colOff>
      <xdr:row>2086</xdr:row>
      <xdr:rowOff>98778</xdr:rowOff>
    </xdr:from>
    <xdr:to>
      <xdr:col>3</xdr:col>
      <xdr:colOff>567267</xdr:colOff>
      <xdr:row>2088</xdr:row>
      <xdr:rowOff>127000</xdr:rowOff>
    </xdr:to>
    <xdr:cxnSp macro="">
      <xdr:nvCxnSpPr>
        <xdr:cNvPr id="629" name="Straight Arrow Connector 628">
          <a:extLst>
            <a:ext uri="{FF2B5EF4-FFF2-40B4-BE49-F238E27FC236}">
              <a16:creationId xmlns:a16="http://schemas.microsoft.com/office/drawing/2014/main" id="{2C2BAFC6-91D0-864A-B6E8-190CDE07C4E5}"/>
            </a:ext>
          </a:extLst>
        </xdr:cNvPr>
        <xdr:cNvCxnSpPr/>
      </xdr:nvCxnSpPr>
      <xdr:spPr>
        <a:xfrm flipV="1">
          <a:off x="2697843" y="493227078"/>
          <a:ext cx="3990824" cy="472722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42335</xdr:colOff>
      <xdr:row>2096</xdr:row>
      <xdr:rowOff>112889</xdr:rowOff>
    </xdr:from>
    <xdr:to>
      <xdr:col>10</xdr:col>
      <xdr:colOff>197558</xdr:colOff>
      <xdr:row>2101</xdr:row>
      <xdr:rowOff>112889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0" name="Rectangle 629">
              <a:extLst>
                <a:ext uri="{FF2B5EF4-FFF2-40B4-BE49-F238E27FC236}">
                  <a16:creationId xmlns:a16="http://schemas.microsoft.com/office/drawing/2014/main" id="{6142E8C7-ECA3-F94A-B6BD-C1B0AC6979DC}"/>
                </a:ext>
              </a:extLst>
            </xdr:cNvPr>
            <xdr:cNvSpPr/>
          </xdr:nvSpPr>
          <xdr:spPr>
            <a:xfrm>
              <a:off x="7471835" y="495387489"/>
              <a:ext cx="7597423" cy="1016000"/>
            </a:xfrm>
            <a:prstGeom prst="rect">
              <a:avLst/>
            </a:prstGeom>
            <a:solidFill>
              <a:srgbClr val="FFFF00"/>
            </a:solidFill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800" b="1">
                  <a:solidFill>
                    <a:schemeClr val="tx1"/>
                  </a:solidFill>
                </a:rPr>
                <a:t>V  </a:t>
              </a:r>
              <a14:m>
                <m:oMath xmlns:m="http://schemas.openxmlformats.org/officeDocument/2006/math">
                  <m:r>
                    <a:rPr lang="en-US" sz="2800" b="0" i="1">
                      <a:solidFill>
                        <a:srgbClr val="C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≠</m:t>
                  </m:r>
                </m:oMath>
              </a14:m>
              <a:r>
                <a:rPr lang="en-US" sz="2800" b="0">
                  <a:solidFill>
                    <a:srgbClr val="C00000"/>
                  </a:solidFill>
                  <a:effectLst/>
                </a:rPr>
                <a:t> </a:t>
              </a:r>
              <a:r>
                <a:rPr lang="en-US" sz="2800" b="1">
                  <a:solidFill>
                    <a:schemeClr val="tx1"/>
                  </a:solidFill>
                </a:rPr>
                <a:t> E  +  D</a:t>
              </a:r>
            </a:p>
            <a:p>
              <a:pPr algn="ctr"/>
              <a:r>
                <a:rPr lang="en-US" sz="2800" b="1">
                  <a:solidFill>
                    <a:schemeClr val="tx1"/>
                  </a:solidFill>
                </a:rPr>
                <a:t>108.39</a:t>
              </a:r>
              <a14:m>
                <m:oMath xmlns:m="http://schemas.openxmlformats.org/officeDocument/2006/math">
                  <m:r>
                    <a:rPr lang="en-US" sz="2800" b="1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2800" b="0" i="1">
                      <a:solidFill>
                        <a:srgbClr val="C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≠</m:t>
                  </m:r>
                  <m:r>
                    <m:rPr>
                      <m:nor/>
                    </m:rPr>
                    <a:rPr lang="en-US" sz="2800" b="1" i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rPr>
                    <m:t> 50.00</m:t>
                  </m:r>
                </m:oMath>
              </a14:m>
              <a:r>
                <a:rPr lang="en-US" sz="2800" b="1">
                  <a:solidFill>
                    <a:schemeClr val="tx1"/>
                  </a:solidFill>
                </a:rPr>
                <a:t> + 56.20 = 106.20</a:t>
              </a:r>
            </a:p>
          </xdr:txBody>
        </xdr:sp>
      </mc:Choice>
      <mc:Fallback xmlns="">
        <xdr:sp macro="" textlink="">
          <xdr:nvSpPr>
            <xdr:cNvPr id="630" name="Rectangle 629">
              <a:extLst>
                <a:ext uri="{FF2B5EF4-FFF2-40B4-BE49-F238E27FC236}">
                  <a16:creationId xmlns:a16="http://schemas.microsoft.com/office/drawing/2014/main" id="{6142E8C7-ECA3-F94A-B6BD-C1B0AC6979DC}"/>
                </a:ext>
              </a:extLst>
            </xdr:cNvPr>
            <xdr:cNvSpPr/>
          </xdr:nvSpPr>
          <xdr:spPr>
            <a:xfrm>
              <a:off x="7471835" y="495387489"/>
              <a:ext cx="7597423" cy="1016000"/>
            </a:xfrm>
            <a:prstGeom prst="rect">
              <a:avLst/>
            </a:prstGeom>
            <a:solidFill>
              <a:srgbClr val="FFFF00"/>
            </a:solidFill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800" b="1">
                  <a:solidFill>
                    <a:schemeClr val="tx1"/>
                  </a:solidFill>
                </a:rPr>
                <a:t>V  </a:t>
              </a:r>
              <a:r>
                <a:rPr lang="en-US" sz="2800" b="0" i="0">
                  <a:solidFill>
                    <a:srgbClr val="C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≠</a:t>
              </a:r>
              <a:r>
                <a:rPr lang="en-US" sz="2800" b="0">
                  <a:solidFill>
                    <a:srgbClr val="C00000"/>
                  </a:solidFill>
                  <a:effectLst/>
                </a:rPr>
                <a:t> </a:t>
              </a:r>
              <a:r>
                <a:rPr lang="en-US" sz="2800" b="1">
                  <a:solidFill>
                    <a:schemeClr val="tx1"/>
                  </a:solidFill>
                </a:rPr>
                <a:t> E  +  D</a:t>
              </a:r>
            </a:p>
            <a:p>
              <a:pPr algn="ctr"/>
              <a:r>
                <a:rPr lang="en-US" sz="2800" b="1">
                  <a:solidFill>
                    <a:schemeClr val="tx1"/>
                  </a:solidFill>
                </a:rPr>
                <a:t>108.39</a:t>
              </a:r>
              <a:r>
                <a:rPr lang="en-US" sz="28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2800" b="0" i="0">
                  <a:solidFill>
                    <a:srgbClr val="C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≠</a:t>
              </a:r>
              <a:r>
                <a:rPr lang="en-US" sz="2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28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50.00</a:t>
              </a:r>
              <a:r>
                <a:rPr lang="en-US" sz="2800" b="1" i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"</a:t>
              </a:r>
              <a:r>
                <a:rPr lang="en-US" sz="2800" b="1">
                  <a:solidFill>
                    <a:schemeClr val="tx1"/>
                  </a:solidFill>
                </a:rPr>
                <a:t> + 56.20 = 106.20</a:t>
              </a:r>
            </a:p>
          </xdr:txBody>
        </xdr:sp>
      </mc:Fallback>
    </mc:AlternateContent>
    <xdr:clientData/>
  </xdr:twoCellAnchor>
  <xdr:twoCellAnchor>
    <xdr:from>
      <xdr:col>4</xdr:col>
      <xdr:colOff>42332</xdr:colOff>
      <xdr:row>2093</xdr:row>
      <xdr:rowOff>70556</xdr:rowOff>
    </xdr:from>
    <xdr:to>
      <xdr:col>10</xdr:col>
      <xdr:colOff>197555</xdr:colOff>
      <xdr:row>2096</xdr:row>
      <xdr:rowOff>112889</xdr:rowOff>
    </xdr:to>
    <xdr:sp macro="" textlink="">
      <xdr:nvSpPr>
        <xdr:cNvPr id="631" name="Rectangle 630">
          <a:extLst>
            <a:ext uri="{FF2B5EF4-FFF2-40B4-BE49-F238E27FC236}">
              <a16:creationId xmlns:a16="http://schemas.microsoft.com/office/drawing/2014/main" id="{249CA6E1-98B8-054D-B4B0-2C432A1B5D2A}"/>
            </a:ext>
          </a:extLst>
        </xdr:cNvPr>
        <xdr:cNvSpPr/>
      </xdr:nvSpPr>
      <xdr:spPr>
        <a:xfrm>
          <a:off x="7471832" y="494735556"/>
          <a:ext cx="7597423" cy="651933"/>
        </a:xfrm>
        <a:prstGeom prst="rect">
          <a:avLst/>
        </a:prstGeom>
        <a:solidFill>
          <a:srgbClr val="FFFF00"/>
        </a:solidFill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chemeClr val="tx1"/>
              </a:solidFill>
            </a:rPr>
            <a:t>Clear </a:t>
          </a:r>
          <a:r>
            <a:rPr lang="en-US" sz="2800" b="1" u="sng">
              <a:solidFill>
                <a:srgbClr val="C00000"/>
              </a:solidFill>
            </a:rPr>
            <a:t>Violation</a:t>
          </a:r>
          <a:r>
            <a:rPr lang="en-US" sz="2800" b="1">
              <a:solidFill>
                <a:schemeClr val="tx1"/>
              </a:solidFill>
            </a:rPr>
            <a:t> of Required 'Value-Additivity'</a:t>
          </a:r>
        </a:p>
      </xdr:txBody>
    </xdr:sp>
    <xdr:clientData/>
  </xdr:twoCellAnchor>
  <xdr:twoCellAnchor>
    <xdr:from>
      <xdr:col>2</xdr:col>
      <xdr:colOff>3447142</xdr:colOff>
      <xdr:row>2057</xdr:row>
      <xdr:rowOff>145143</xdr:rowOff>
    </xdr:from>
    <xdr:to>
      <xdr:col>13</xdr:col>
      <xdr:colOff>163285</xdr:colOff>
      <xdr:row>2061</xdr:row>
      <xdr:rowOff>215697</xdr:rowOff>
    </xdr:to>
    <xdr:sp macro="" textlink="">
      <xdr:nvSpPr>
        <xdr:cNvPr id="632" name="Rectangle 631">
          <a:extLst>
            <a:ext uri="{FF2B5EF4-FFF2-40B4-BE49-F238E27FC236}">
              <a16:creationId xmlns:a16="http://schemas.microsoft.com/office/drawing/2014/main" id="{E5736EF2-2000-DC41-B0D8-356A2278698B}"/>
            </a:ext>
          </a:extLst>
        </xdr:cNvPr>
        <xdr:cNvSpPr/>
      </xdr:nvSpPr>
      <xdr:spPr>
        <a:xfrm>
          <a:off x="4729842" y="486580543"/>
          <a:ext cx="14445343" cy="1035754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u="none">
              <a:solidFill>
                <a:schemeClr val="tx1"/>
              </a:solidFill>
            </a:rPr>
            <a:t> </a:t>
          </a:r>
          <a:r>
            <a:rPr lang="en-US" sz="2400" b="1" u="sng">
              <a:solidFill>
                <a:srgbClr val="C00000"/>
              </a:solidFill>
            </a:rPr>
            <a:t>Incorrect</a:t>
          </a:r>
          <a:r>
            <a:rPr lang="en-US" sz="2400" b="1" u="none" baseline="0">
              <a:solidFill>
                <a:srgbClr val="C00000"/>
              </a:solidFill>
            </a:rPr>
            <a:t> </a:t>
          </a:r>
          <a:r>
            <a:rPr lang="en-US" sz="2400" b="1" u="none" baseline="0">
              <a:solidFill>
                <a:schemeClr val="tx1"/>
              </a:solidFill>
            </a:rPr>
            <a:t>'</a:t>
          </a:r>
          <a:r>
            <a:rPr lang="en-US" sz="2400" b="1" u="none">
              <a:solidFill>
                <a:schemeClr val="tx1"/>
              </a:solidFill>
            </a:rPr>
            <a:t>Asset Value' by Year → Using </a:t>
          </a:r>
          <a:r>
            <a:rPr lang="en-US" sz="2400" b="1" u="sng">
              <a:solidFill>
                <a:srgbClr val="C00000"/>
              </a:solidFill>
            </a:rPr>
            <a:t>Incorrect</a:t>
          </a:r>
          <a:r>
            <a:rPr lang="en-US" sz="2400" b="1" u="none">
              <a:solidFill>
                <a:schemeClr val="tx1"/>
              </a:solidFill>
            </a:rPr>
            <a:t> Constant 'Spot WACC' = </a:t>
          </a:r>
          <a:r>
            <a:rPr lang="en-US" sz="2400" b="1" u="sng">
              <a:solidFill>
                <a:srgbClr val="C00000"/>
              </a:solidFill>
            </a:rPr>
            <a:t>Incorrect</a:t>
          </a:r>
          <a:r>
            <a:rPr lang="en-US" sz="2400" b="1" u="none">
              <a:solidFill>
                <a:schemeClr val="tx1"/>
              </a:solidFill>
            </a:rPr>
            <a:t> Constant 'Forward WACC'    </a:t>
          </a:r>
          <a:endParaRPr lang="en-US" sz="2400" b="1" u="sng">
            <a:solidFill>
              <a:srgbClr val="C00000"/>
            </a:solidFill>
          </a:endParaRPr>
        </a:p>
      </xdr:txBody>
    </xdr:sp>
    <xdr:clientData/>
  </xdr:twoCellAnchor>
  <xdr:twoCellAnchor>
    <xdr:from>
      <xdr:col>2</xdr:col>
      <xdr:colOff>3211286</xdr:colOff>
      <xdr:row>2067</xdr:row>
      <xdr:rowOff>127001</xdr:rowOff>
    </xdr:from>
    <xdr:to>
      <xdr:col>12</xdr:col>
      <xdr:colOff>1941286</xdr:colOff>
      <xdr:row>2072</xdr:row>
      <xdr:rowOff>70555</xdr:rowOff>
    </xdr:to>
    <xdr:sp macro="" textlink="">
      <xdr:nvSpPr>
        <xdr:cNvPr id="633" name="Rectangle 632">
          <a:extLst>
            <a:ext uri="{FF2B5EF4-FFF2-40B4-BE49-F238E27FC236}">
              <a16:creationId xmlns:a16="http://schemas.microsoft.com/office/drawing/2014/main" id="{53A65649-2B43-064C-B60E-1D68A04F47EC}"/>
            </a:ext>
          </a:extLst>
        </xdr:cNvPr>
        <xdr:cNvSpPr/>
      </xdr:nvSpPr>
      <xdr:spPr>
        <a:xfrm>
          <a:off x="4493986" y="488975401"/>
          <a:ext cx="14376400" cy="1035754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u="none">
              <a:solidFill>
                <a:schemeClr val="tx1"/>
              </a:solidFill>
            </a:rPr>
            <a:t> </a:t>
          </a:r>
          <a:r>
            <a:rPr lang="en-US" sz="2400" b="1" u="sng">
              <a:solidFill>
                <a:srgbClr val="C00000"/>
              </a:solidFill>
            </a:rPr>
            <a:t>Incorrect</a:t>
          </a:r>
          <a:r>
            <a:rPr lang="en-US" sz="2400" b="1" u="none" baseline="0">
              <a:solidFill>
                <a:srgbClr val="C00000"/>
              </a:solidFill>
            </a:rPr>
            <a:t> '</a:t>
          </a:r>
          <a:r>
            <a:rPr lang="en-US" sz="2400" b="1" u="none" baseline="0">
              <a:solidFill>
                <a:schemeClr val="tx1"/>
              </a:solidFill>
            </a:rPr>
            <a:t>Equity Value</a:t>
          </a:r>
          <a:r>
            <a:rPr lang="en-US" sz="2400" b="1" u="none">
              <a:solidFill>
                <a:schemeClr val="tx1"/>
              </a:solidFill>
            </a:rPr>
            <a:t>' by Year → Using </a:t>
          </a:r>
          <a:r>
            <a:rPr lang="en-US" sz="2400" b="1" u="sng">
              <a:solidFill>
                <a:srgbClr val="C00000"/>
              </a:solidFill>
            </a:rPr>
            <a:t>Incorrect</a:t>
          </a:r>
          <a:r>
            <a:rPr lang="en-US" sz="2400" b="1" u="none">
              <a:solidFill>
                <a:schemeClr val="tx1"/>
              </a:solidFill>
            </a:rPr>
            <a:t> Constant 'Spot Ke' = </a:t>
          </a:r>
          <a:r>
            <a:rPr lang="en-US" sz="2400" b="1" u="sng">
              <a:solidFill>
                <a:srgbClr val="C00000"/>
              </a:solidFill>
            </a:rPr>
            <a:t>Incorrect</a:t>
          </a:r>
          <a:r>
            <a:rPr lang="en-US" sz="2400" b="1" u="none">
              <a:solidFill>
                <a:schemeClr val="tx1"/>
              </a:solidFill>
            </a:rPr>
            <a:t> Constant 'Forward</a:t>
          </a:r>
          <a:r>
            <a:rPr lang="en-US" sz="2400" b="1" u="none" baseline="0">
              <a:solidFill>
                <a:schemeClr val="tx1"/>
              </a:solidFill>
            </a:rPr>
            <a:t> Ke</a:t>
          </a:r>
          <a:r>
            <a:rPr lang="en-US" sz="2400" b="1" u="none">
              <a:solidFill>
                <a:schemeClr val="tx1"/>
              </a:solidFill>
            </a:rPr>
            <a:t>'    </a:t>
          </a:r>
          <a:endParaRPr lang="en-US" sz="2400" b="1" u="sng">
            <a:solidFill>
              <a:srgbClr val="C00000"/>
            </a:solidFill>
          </a:endParaRPr>
        </a:p>
      </xdr:txBody>
    </xdr:sp>
    <xdr:clientData/>
  </xdr:twoCellAnchor>
  <xdr:twoCellAnchor>
    <xdr:from>
      <xdr:col>3</xdr:col>
      <xdr:colOff>743857</xdr:colOff>
      <xdr:row>2042</xdr:row>
      <xdr:rowOff>199572</xdr:rowOff>
    </xdr:from>
    <xdr:to>
      <xdr:col>13</xdr:col>
      <xdr:colOff>508000</xdr:colOff>
      <xdr:row>2047</xdr:row>
      <xdr:rowOff>34269</xdr:rowOff>
    </xdr:to>
    <xdr:sp macro="" textlink="">
      <xdr:nvSpPr>
        <xdr:cNvPr id="634" name="Rectangle 633">
          <a:extLst>
            <a:ext uri="{FF2B5EF4-FFF2-40B4-BE49-F238E27FC236}">
              <a16:creationId xmlns:a16="http://schemas.microsoft.com/office/drawing/2014/main" id="{75512795-7557-4040-90B3-FD463CEC5DCA}"/>
            </a:ext>
          </a:extLst>
        </xdr:cNvPr>
        <xdr:cNvSpPr/>
      </xdr:nvSpPr>
      <xdr:spPr>
        <a:xfrm>
          <a:off x="6865257" y="483015472"/>
          <a:ext cx="12654643" cy="1041197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u="none">
              <a:solidFill>
                <a:schemeClr val="tx1"/>
              </a:solidFill>
            </a:rPr>
            <a:t>'Debt  Value'</a:t>
          </a:r>
          <a:r>
            <a:rPr lang="en-US" sz="2400" b="1" u="none" baseline="0">
              <a:solidFill>
                <a:schemeClr val="tx1"/>
              </a:solidFill>
            </a:rPr>
            <a:t> is Assumed Correct (Assumes Kd = r_dedt = Constant each year)</a:t>
          </a:r>
          <a:endParaRPr lang="en-US" sz="2400" b="1" u="sng">
            <a:solidFill>
              <a:srgbClr val="C00000"/>
            </a:solidFill>
          </a:endParaRPr>
        </a:p>
      </xdr:txBody>
    </xdr:sp>
    <xdr:clientData/>
  </xdr:twoCellAnchor>
  <xdr:twoCellAnchor>
    <xdr:from>
      <xdr:col>0</xdr:col>
      <xdr:colOff>761999</xdr:colOff>
      <xdr:row>2105</xdr:row>
      <xdr:rowOff>108857</xdr:rowOff>
    </xdr:from>
    <xdr:to>
      <xdr:col>14</xdr:col>
      <xdr:colOff>798284</xdr:colOff>
      <xdr:row>2115</xdr:row>
      <xdr:rowOff>70551</xdr:rowOff>
    </xdr:to>
    <xdr:sp macro="" textlink="">
      <xdr:nvSpPr>
        <xdr:cNvPr id="635" name="Rectangle 634">
          <a:extLst>
            <a:ext uri="{FF2B5EF4-FFF2-40B4-BE49-F238E27FC236}">
              <a16:creationId xmlns:a16="http://schemas.microsoft.com/office/drawing/2014/main" id="{FB1556BC-C0CF-4D4E-9F5C-6C0B8D33C83A}"/>
            </a:ext>
          </a:extLst>
        </xdr:cNvPr>
        <xdr:cNvSpPr/>
      </xdr:nvSpPr>
      <xdr:spPr>
        <a:xfrm>
          <a:off x="761999" y="497212257"/>
          <a:ext cx="20216585" cy="1993694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1" u="sng">
              <a:solidFill>
                <a:schemeClr val="tx1"/>
              </a:solidFill>
            </a:rPr>
            <a:t>Correct Valuations</a:t>
          </a:r>
          <a:r>
            <a:rPr lang="en-US" sz="3600" b="1" u="none">
              <a:solidFill>
                <a:schemeClr val="tx1"/>
              </a:solidFill>
            </a:rPr>
            <a:t> Ensuring</a:t>
          </a:r>
          <a:r>
            <a:rPr lang="en-US" sz="3600" b="1" u="none" baseline="0">
              <a:solidFill>
                <a:schemeClr val="tx1"/>
              </a:solidFill>
            </a:rPr>
            <a:t> </a:t>
          </a:r>
          <a:r>
            <a:rPr lang="en-US" sz="3600" b="1" u="none" baseline="0">
              <a:solidFill>
                <a:srgbClr val="0070C0"/>
              </a:solidFill>
            </a:rPr>
            <a:t>'Value Additivity</a:t>
          </a:r>
          <a:r>
            <a:rPr lang="en-US" sz="3600" b="1" u="none" baseline="0">
              <a:solidFill>
                <a:schemeClr val="tx1"/>
              </a:solidFill>
            </a:rPr>
            <a:t>' Holds using Noncircular </a:t>
          </a:r>
          <a:r>
            <a:rPr lang="en-US" sz="3600" b="1" u="none" baseline="0">
              <a:solidFill>
                <a:srgbClr val="00B050"/>
              </a:solidFill>
            </a:rPr>
            <a:t>LEE</a:t>
          </a:r>
          <a:r>
            <a:rPr lang="en-US" sz="3600" b="1" u="none" baseline="0">
              <a:solidFill>
                <a:schemeClr val="tx1"/>
              </a:solidFill>
            </a:rPr>
            <a:t>WACC</a:t>
          </a:r>
        </a:p>
        <a:p>
          <a:pPr algn="ctr"/>
          <a:endParaRPr lang="en-US" sz="3600" b="1" u="none" baseline="0">
            <a:solidFill>
              <a:schemeClr val="tx1"/>
            </a:solidFill>
          </a:endParaRPr>
        </a:p>
        <a:p>
          <a:pPr algn="ctr"/>
          <a:r>
            <a:rPr lang="en-US" sz="3600" b="1" u="none" baseline="0">
              <a:solidFill>
                <a:schemeClr val="tx1"/>
              </a:solidFill>
            </a:rPr>
            <a:t>Consistent Set of Assumptions Made for Ku, Bd, MRP</a:t>
          </a:r>
          <a:r>
            <a:rPr lang="en-US" sz="3600" b="1" u="none">
              <a:solidFill>
                <a:schemeClr val="tx1"/>
              </a:solidFill>
            </a:rPr>
            <a:t> that Roughly Approximate 'Ke = 11.5%' Annually</a:t>
          </a:r>
          <a:endParaRPr lang="en-US" sz="3600" b="1" u="sng">
            <a:solidFill>
              <a:srgbClr val="C00000"/>
            </a:solidFill>
          </a:endParaRPr>
        </a:p>
      </xdr:txBody>
    </xdr:sp>
    <xdr:clientData/>
  </xdr:twoCellAnchor>
  <xdr:twoCellAnchor>
    <xdr:from>
      <xdr:col>2</xdr:col>
      <xdr:colOff>54428</xdr:colOff>
      <xdr:row>2081</xdr:row>
      <xdr:rowOff>217714</xdr:rowOff>
    </xdr:from>
    <xdr:to>
      <xdr:col>14</xdr:col>
      <xdr:colOff>50396</xdr:colOff>
      <xdr:row>2082</xdr:row>
      <xdr:rowOff>235856</xdr:rowOff>
    </xdr:to>
    <xdr:sp macro="" textlink="">
      <xdr:nvSpPr>
        <xdr:cNvPr id="636" name="Rectangle 635">
          <a:extLst>
            <a:ext uri="{FF2B5EF4-FFF2-40B4-BE49-F238E27FC236}">
              <a16:creationId xmlns:a16="http://schemas.microsoft.com/office/drawing/2014/main" id="{E4ED6CC8-3C1D-9B44-99E4-269EF1ACA017}"/>
            </a:ext>
          </a:extLst>
        </xdr:cNvPr>
        <xdr:cNvSpPr/>
      </xdr:nvSpPr>
      <xdr:spPr>
        <a:xfrm flipV="1">
          <a:off x="1337128" y="492177614"/>
          <a:ext cx="18893568" cy="259442"/>
        </a:xfrm>
        <a:prstGeom prst="rect">
          <a:avLst/>
        </a:prstGeom>
        <a:solidFill>
          <a:srgbClr val="C000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18142</xdr:colOff>
      <xdr:row>2135</xdr:row>
      <xdr:rowOff>18140</xdr:rowOff>
    </xdr:from>
    <xdr:to>
      <xdr:col>14</xdr:col>
      <xdr:colOff>14110</xdr:colOff>
      <xdr:row>2137</xdr:row>
      <xdr:rowOff>36286</xdr:rowOff>
    </xdr:to>
    <xdr:sp macro="" textlink="">
      <xdr:nvSpPr>
        <xdr:cNvPr id="637" name="Rectangle 636">
          <a:extLst>
            <a:ext uri="{FF2B5EF4-FFF2-40B4-BE49-F238E27FC236}">
              <a16:creationId xmlns:a16="http://schemas.microsoft.com/office/drawing/2014/main" id="{BAECE66E-0FC6-9249-B49C-4C9C069B70F3}"/>
            </a:ext>
          </a:extLst>
        </xdr:cNvPr>
        <xdr:cNvSpPr/>
      </xdr:nvSpPr>
      <xdr:spPr>
        <a:xfrm flipV="1">
          <a:off x="1300842" y="503738240"/>
          <a:ext cx="18893568" cy="500746"/>
        </a:xfrm>
        <a:prstGeom prst="rect">
          <a:avLst/>
        </a:prstGeom>
        <a:solidFill>
          <a:srgbClr val="00B05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54428</xdr:colOff>
      <xdr:row>2041</xdr:row>
      <xdr:rowOff>90714</xdr:rowOff>
    </xdr:from>
    <xdr:to>
      <xdr:col>2</xdr:col>
      <xdr:colOff>4390571</xdr:colOff>
      <xdr:row>2046</xdr:row>
      <xdr:rowOff>181429</xdr:rowOff>
    </xdr:to>
    <xdr:sp macro="" textlink="">
      <xdr:nvSpPr>
        <xdr:cNvPr id="638" name="Rectangle 637">
          <a:extLst>
            <a:ext uri="{FF2B5EF4-FFF2-40B4-BE49-F238E27FC236}">
              <a16:creationId xmlns:a16="http://schemas.microsoft.com/office/drawing/2014/main" id="{8C8E0A96-3E28-004D-8463-1CD03CE561D1}"/>
            </a:ext>
          </a:extLst>
        </xdr:cNvPr>
        <xdr:cNvSpPr/>
      </xdr:nvSpPr>
      <xdr:spPr>
        <a:xfrm>
          <a:off x="1337128" y="482665314"/>
          <a:ext cx="4336143" cy="1297215"/>
        </a:xfrm>
        <a:prstGeom prst="rect">
          <a:avLst/>
        </a:prstGeom>
        <a:solidFill>
          <a:srgbClr val="FFFF00"/>
        </a:solidFill>
        <a:effectLst>
          <a:outerShdw blurRad="50800" dist="1524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u="none">
              <a:solidFill>
                <a:schemeClr val="tx1"/>
              </a:solidFill>
            </a:rPr>
            <a:t>DCF w/ </a:t>
          </a:r>
          <a:r>
            <a:rPr lang="en-US" sz="2400" b="1" u="sng">
              <a:solidFill>
                <a:srgbClr val="C00000"/>
              </a:solidFill>
            </a:rPr>
            <a:t>Incorrect</a:t>
          </a:r>
        </a:p>
        <a:p>
          <a:pPr algn="ctr"/>
          <a:r>
            <a:rPr lang="en-US" sz="2400" b="1" u="none">
              <a:solidFill>
                <a:schemeClr val="tx1"/>
              </a:solidFill>
            </a:rPr>
            <a:t>Discount</a:t>
          </a:r>
          <a:r>
            <a:rPr lang="en-US" sz="2400" b="1" u="none" baseline="0">
              <a:solidFill>
                <a:schemeClr val="tx1"/>
              </a:solidFill>
            </a:rPr>
            <a:t> Rates (WACC, Ke)</a:t>
          </a:r>
          <a:endParaRPr lang="en-US" sz="2400" b="1" u="sng">
            <a:solidFill>
              <a:srgbClr val="C00000"/>
            </a:solidFill>
          </a:endParaRPr>
        </a:p>
      </xdr:txBody>
    </xdr:sp>
    <xdr:clientData/>
  </xdr:twoCellAnchor>
  <xdr:twoCellAnchor>
    <xdr:from>
      <xdr:col>1</xdr:col>
      <xdr:colOff>417286</xdr:colOff>
      <xdr:row>2145</xdr:row>
      <xdr:rowOff>217713</xdr:rowOff>
    </xdr:from>
    <xdr:to>
      <xdr:col>13</xdr:col>
      <xdr:colOff>1254125</xdr:colOff>
      <xdr:row>2147</xdr:row>
      <xdr:rowOff>15875</xdr:rowOff>
    </xdr:to>
    <xdr:sp macro="" textlink="">
      <xdr:nvSpPr>
        <xdr:cNvPr id="639" name="Rectangle 638">
          <a:extLst>
            <a:ext uri="{FF2B5EF4-FFF2-40B4-BE49-F238E27FC236}">
              <a16:creationId xmlns:a16="http://schemas.microsoft.com/office/drawing/2014/main" id="{1009B836-5868-8645-B855-AF4B0E27E147}"/>
            </a:ext>
          </a:extLst>
        </xdr:cNvPr>
        <xdr:cNvSpPr/>
      </xdr:nvSpPr>
      <xdr:spPr>
        <a:xfrm flipV="1">
          <a:off x="1258661" y="489850338"/>
          <a:ext cx="18997839" cy="306162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2666999</xdr:colOff>
      <xdr:row>2150</xdr:row>
      <xdr:rowOff>145143</xdr:rowOff>
    </xdr:from>
    <xdr:to>
      <xdr:col>7</xdr:col>
      <xdr:colOff>282223</xdr:colOff>
      <xdr:row>2155</xdr:row>
      <xdr:rowOff>18143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0" name="Rectangle 639">
              <a:extLst>
                <a:ext uri="{FF2B5EF4-FFF2-40B4-BE49-F238E27FC236}">
                  <a16:creationId xmlns:a16="http://schemas.microsoft.com/office/drawing/2014/main" id="{894B1EEC-04DB-3D42-8C5C-D311F16A3153}"/>
                </a:ext>
              </a:extLst>
            </xdr:cNvPr>
            <xdr:cNvSpPr/>
          </xdr:nvSpPr>
          <xdr:spPr>
            <a:xfrm>
              <a:off x="3949699" y="507281543"/>
              <a:ext cx="7610124" cy="889000"/>
            </a:xfrm>
            <a:prstGeom prst="rect">
              <a:avLst/>
            </a:prstGeom>
            <a:solidFill>
              <a:srgbClr val="FFFF00"/>
            </a:solidFill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800" b="1">
                  <a:solidFill>
                    <a:schemeClr val="tx1"/>
                  </a:solidFill>
                </a:rPr>
                <a:t>V</a:t>
              </a:r>
              <a:r>
                <a:rPr lang="en-US" sz="2800" b="0">
                  <a:solidFill>
                    <a:srgbClr val="C00000"/>
                  </a:solidFill>
                  <a:effectLst/>
                </a:rPr>
                <a:t>  </a:t>
              </a:r>
              <a:r>
                <a:rPr lang="en-US" sz="2800" b="0">
                  <a:solidFill>
                    <a:schemeClr val="tx1"/>
                  </a:solidFill>
                  <a:effectLst/>
                </a:rPr>
                <a:t>=</a:t>
              </a:r>
              <a:r>
                <a:rPr lang="en-US" sz="2800" b="1">
                  <a:solidFill>
                    <a:schemeClr val="tx1"/>
                  </a:solidFill>
                </a:rPr>
                <a:t> E  +  D</a:t>
              </a:r>
            </a:p>
            <a:p>
              <a:pPr algn="ctr"/>
              <a:r>
                <a:rPr lang="en-US" sz="2800" b="1" baseline="0">
                  <a:solidFill>
                    <a:schemeClr val="tx1"/>
                  </a:solidFill>
                </a:rPr>
                <a:t>105.92 </a:t>
              </a:r>
              <a14:m>
                <m:oMath xmlns:m="http://schemas.openxmlformats.org/officeDocument/2006/math">
                  <m:r>
                    <a:rPr lang="en-US" sz="2800" b="1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US" sz="2800" b="0">
                      <a:solidFill>
                        <a:schemeClr val="tx1"/>
                      </a:solidFill>
                      <a:effectLst/>
                    </a:rPr>
                    <m:t>=</m:t>
                  </m:r>
                  <m:r>
                    <m:rPr>
                      <m:nor/>
                    </m:rPr>
                    <a:rPr lang="en-US" sz="2800" b="1" i="0">
                      <a:solidFill>
                        <a:schemeClr val="tx1"/>
                      </a:solidFill>
                      <a:effectLst/>
                    </a:rPr>
                    <m:t> </m:t>
                  </m:r>
                  <m:r>
                    <m:rPr>
                      <m:nor/>
                    </m:rPr>
                    <a:rPr lang="en-US" sz="2800" b="1" i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rPr>
                    <m:t>50.00</m:t>
                  </m:r>
                </m:oMath>
              </a14:m>
              <a:r>
                <a:rPr lang="en-US" sz="2800" b="1">
                  <a:solidFill>
                    <a:schemeClr val="tx1"/>
                  </a:solidFill>
                </a:rPr>
                <a:t> + 55.92 = 105.92</a:t>
              </a:r>
            </a:p>
          </xdr:txBody>
        </xdr:sp>
      </mc:Choice>
      <mc:Fallback xmlns="">
        <xdr:sp macro="" textlink="">
          <xdr:nvSpPr>
            <xdr:cNvPr id="640" name="Rectangle 639">
              <a:extLst>
                <a:ext uri="{FF2B5EF4-FFF2-40B4-BE49-F238E27FC236}">
                  <a16:creationId xmlns:a16="http://schemas.microsoft.com/office/drawing/2014/main" id="{894B1EEC-04DB-3D42-8C5C-D311F16A3153}"/>
                </a:ext>
              </a:extLst>
            </xdr:cNvPr>
            <xdr:cNvSpPr/>
          </xdr:nvSpPr>
          <xdr:spPr>
            <a:xfrm>
              <a:off x="3949699" y="507281543"/>
              <a:ext cx="7610124" cy="889000"/>
            </a:xfrm>
            <a:prstGeom prst="rect">
              <a:avLst/>
            </a:prstGeom>
            <a:solidFill>
              <a:srgbClr val="FFFF00"/>
            </a:solidFill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800" b="1">
                  <a:solidFill>
                    <a:schemeClr val="tx1"/>
                  </a:solidFill>
                </a:rPr>
                <a:t>V</a:t>
              </a:r>
              <a:r>
                <a:rPr lang="en-US" sz="2800" b="0">
                  <a:solidFill>
                    <a:srgbClr val="C00000"/>
                  </a:solidFill>
                  <a:effectLst/>
                </a:rPr>
                <a:t>  </a:t>
              </a:r>
              <a:r>
                <a:rPr lang="en-US" sz="2800" b="0">
                  <a:solidFill>
                    <a:schemeClr val="tx1"/>
                  </a:solidFill>
                  <a:effectLst/>
                </a:rPr>
                <a:t>=</a:t>
              </a:r>
              <a:r>
                <a:rPr lang="en-US" sz="2800" b="1">
                  <a:solidFill>
                    <a:schemeClr val="tx1"/>
                  </a:solidFill>
                </a:rPr>
                <a:t> E  +  D</a:t>
              </a:r>
            </a:p>
            <a:p>
              <a:pPr algn="ctr"/>
              <a:r>
                <a:rPr lang="en-US" sz="2800" b="1" baseline="0">
                  <a:solidFill>
                    <a:schemeClr val="tx1"/>
                  </a:solidFill>
                </a:rPr>
                <a:t>105.92 </a:t>
              </a:r>
              <a:r>
                <a:rPr lang="en-US" sz="28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2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</a:rPr>
                <a:t>=</a:t>
              </a:r>
              <a:r>
                <a:rPr lang="en-US" sz="2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</a:rPr>
                <a:t> </a:t>
              </a:r>
              <a:r>
                <a:rPr lang="en-US" sz="28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50.00</a:t>
              </a:r>
              <a:r>
                <a:rPr lang="en-US" sz="2800" b="1" i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"</a:t>
              </a:r>
              <a:r>
                <a:rPr lang="en-US" sz="2800" b="1">
                  <a:solidFill>
                    <a:schemeClr val="tx1"/>
                  </a:solidFill>
                </a:rPr>
                <a:t> + 55.92 = 105.92</a:t>
              </a:r>
            </a:p>
          </xdr:txBody>
        </xdr:sp>
      </mc:Fallback>
    </mc:AlternateContent>
    <xdr:clientData/>
  </xdr:twoCellAnchor>
  <xdr:twoCellAnchor>
    <xdr:from>
      <xdr:col>2</xdr:col>
      <xdr:colOff>2666999</xdr:colOff>
      <xdr:row>2148</xdr:row>
      <xdr:rowOff>108857</xdr:rowOff>
    </xdr:from>
    <xdr:to>
      <xdr:col>7</xdr:col>
      <xdr:colOff>282223</xdr:colOff>
      <xdr:row>2151</xdr:row>
      <xdr:rowOff>42334</xdr:rowOff>
    </xdr:to>
    <xdr:sp macro="" textlink="">
      <xdr:nvSpPr>
        <xdr:cNvPr id="641" name="Rectangle 640">
          <a:extLst>
            <a:ext uri="{FF2B5EF4-FFF2-40B4-BE49-F238E27FC236}">
              <a16:creationId xmlns:a16="http://schemas.microsoft.com/office/drawing/2014/main" id="{23E25CE4-BE58-6E4B-8FC4-286303F878C3}"/>
            </a:ext>
          </a:extLst>
        </xdr:cNvPr>
        <xdr:cNvSpPr/>
      </xdr:nvSpPr>
      <xdr:spPr>
        <a:xfrm>
          <a:off x="3949699" y="506838857"/>
          <a:ext cx="7610124" cy="543077"/>
        </a:xfrm>
        <a:prstGeom prst="rect">
          <a:avLst/>
        </a:prstGeom>
        <a:solidFill>
          <a:srgbClr val="FFFF00"/>
        </a:solidFill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chemeClr val="tx1"/>
              </a:solidFill>
            </a:rPr>
            <a:t>'Value-Additivity' Is </a:t>
          </a:r>
          <a:r>
            <a:rPr lang="en-US" sz="2800" b="1" u="sng">
              <a:solidFill>
                <a:srgbClr val="00B050"/>
              </a:solidFill>
            </a:rPr>
            <a:t>Preserved</a:t>
          </a:r>
        </a:p>
      </xdr:txBody>
    </xdr:sp>
    <xdr:clientData/>
  </xdr:twoCellAnchor>
  <xdr:twoCellAnchor>
    <xdr:from>
      <xdr:col>7</xdr:col>
      <xdr:colOff>725714</xdr:colOff>
      <xdr:row>2149</xdr:row>
      <xdr:rowOff>127000</xdr:rowOff>
    </xdr:from>
    <xdr:to>
      <xdr:col>13</xdr:col>
      <xdr:colOff>663224</xdr:colOff>
      <xdr:row>2154</xdr:row>
      <xdr:rowOff>18143</xdr:rowOff>
    </xdr:to>
    <xdr:sp macro="" textlink="">
      <xdr:nvSpPr>
        <xdr:cNvPr id="642" name="Rectangle 641">
          <a:extLst>
            <a:ext uri="{FF2B5EF4-FFF2-40B4-BE49-F238E27FC236}">
              <a16:creationId xmlns:a16="http://schemas.microsoft.com/office/drawing/2014/main" id="{7CB7A4BB-E40B-224A-8B28-E7F00DD8A9AC}"/>
            </a:ext>
          </a:extLst>
        </xdr:cNvPr>
        <xdr:cNvSpPr/>
      </xdr:nvSpPr>
      <xdr:spPr>
        <a:xfrm>
          <a:off x="12003314" y="507060200"/>
          <a:ext cx="7671810" cy="907143"/>
        </a:xfrm>
        <a:prstGeom prst="rect">
          <a:avLst/>
        </a:prstGeom>
        <a:solidFill>
          <a:srgbClr val="FFFF00"/>
        </a:solidFill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chemeClr val="tx1"/>
              </a:solidFill>
            </a:rPr>
            <a:t>Debt Ratio Falls from 47% to 32% in Year 9</a:t>
          </a:r>
        </a:p>
      </xdr:txBody>
    </xdr:sp>
    <xdr:clientData/>
  </xdr:twoCellAnchor>
  <xdr:twoCellAnchor editAs="oneCell">
    <xdr:from>
      <xdr:col>3</xdr:col>
      <xdr:colOff>1079500</xdr:colOff>
      <xdr:row>158</xdr:row>
      <xdr:rowOff>47624</xdr:rowOff>
    </xdr:from>
    <xdr:to>
      <xdr:col>8</xdr:col>
      <xdr:colOff>6351</xdr:colOff>
      <xdr:row>162</xdr:row>
      <xdr:rowOff>229152</xdr:rowOff>
    </xdr:to>
    <xdr:pic>
      <xdr:nvPicPr>
        <xdr:cNvPr id="648" name="Picture 647">
          <a:extLst>
            <a:ext uri="{FF2B5EF4-FFF2-40B4-BE49-F238E27FC236}">
              <a16:creationId xmlns:a16="http://schemas.microsoft.com/office/drawing/2014/main" id="{EBBECB2A-5281-0646-9C1F-555C05AD3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207250" y="36591874"/>
          <a:ext cx="5372101" cy="1022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64EB-D01C-8846-BCD2-A66CBA4458FF}">
  <dimension ref="B12:AB82"/>
  <sheetViews>
    <sheetView showGridLines="0" topLeftCell="E1" zoomScale="90" zoomScaleNormal="90" workbookViewId="0">
      <selection activeCell="F3" sqref="F3"/>
    </sheetView>
  </sheetViews>
  <sheetFormatPr baseColWidth="10" defaultRowHeight="16" x14ac:dyDescent="0.2"/>
  <cols>
    <col min="1" max="1" width="2" customWidth="1"/>
    <col min="5" max="5" width="1.5" customWidth="1"/>
    <col min="7" max="7" width="60.6640625" customWidth="1"/>
    <col min="8" max="8" width="11.6640625" bestFit="1" customWidth="1"/>
    <col min="9" max="9" width="11.83203125" customWidth="1"/>
    <col min="10" max="10" width="34.6640625" bestFit="1" customWidth="1"/>
    <col min="11" max="11" width="6.6640625" bestFit="1" customWidth="1"/>
    <col min="12" max="12" width="8.5" bestFit="1" customWidth="1"/>
    <col min="13" max="14" width="6.6640625" bestFit="1" customWidth="1"/>
    <col min="15" max="15" width="8.5" bestFit="1" customWidth="1"/>
    <col min="16" max="16" width="6.6640625" bestFit="1" customWidth="1"/>
    <col min="17" max="17" width="6.33203125" bestFit="1" customWidth="1"/>
    <col min="18" max="18" width="6.6640625" bestFit="1" customWidth="1"/>
    <col min="19" max="19" width="11" customWidth="1"/>
    <col min="20" max="20" width="6.33203125" bestFit="1" customWidth="1"/>
    <col min="21" max="21" width="8" bestFit="1" customWidth="1"/>
    <col min="22" max="22" width="10.33203125" bestFit="1" customWidth="1"/>
    <col min="23" max="23" width="8.33203125" bestFit="1" customWidth="1"/>
    <col min="24" max="24" width="8.1640625" bestFit="1" customWidth="1"/>
    <col min="25" max="25" width="12.33203125" bestFit="1" customWidth="1"/>
    <col min="26" max="26" width="6.33203125" bestFit="1" customWidth="1"/>
    <col min="27" max="27" width="12.5" bestFit="1" customWidth="1"/>
    <col min="28" max="28" width="23.33203125" bestFit="1" customWidth="1"/>
  </cols>
  <sheetData>
    <row r="12" spans="6:7" x14ac:dyDescent="0.2">
      <c r="F12" s="30" t="s">
        <v>858</v>
      </c>
      <c r="G12" s="30"/>
    </row>
    <row r="13" spans="6:7" x14ac:dyDescent="0.2">
      <c r="F13" s="89" t="s">
        <v>873</v>
      </c>
      <c r="G13" s="29" t="s">
        <v>874</v>
      </c>
    </row>
    <row r="14" spans="6:7" x14ac:dyDescent="0.2">
      <c r="F14" s="89" t="s">
        <v>262</v>
      </c>
      <c r="G14" s="29" t="s">
        <v>859</v>
      </c>
    </row>
    <row r="15" spans="6:7" x14ac:dyDescent="0.2">
      <c r="F15" s="89" t="s">
        <v>322</v>
      </c>
      <c r="G15" s="29" t="s">
        <v>860</v>
      </c>
    </row>
    <row r="16" spans="6:7" x14ac:dyDescent="0.2">
      <c r="F16" s="133" t="s">
        <v>323</v>
      </c>
      <c r="G16" s="30" t="s">
        <v>861</v>
      </c>
    </row>
    <row r="19" spans="2:28" x14ac:dyDescent="0.2">
      <c r="F19" s="30" t="s">
        <v>862</v>
      </c>
      <c r="G19" s="30"/>
    </row>
    <row r="20" spans="2:28" x14ac:dyDescent="0.2">
      <c r="F20" s="89" t="s">
        <v>82</v>
      </c>
      <c r="G20" s="29" t="s">
        <v>863</v>
      </c>
    </row>
    <row r="21" spans="2:28" x14ac:dyDescent="0.2">
      <c r="F21" s="89" t="s">
        <v>179</v>
      </c>
      <c r="G21" s="29" t="s">
        <v>864</v>
      </c>
    </row>
    <row r="22" spans="2:28" x14ac:dyDescent="0.2">
      <c r="F22" s="89" t="s">
        <v>157</v>
      </c>
      <c r="G22" s="29" t="s">
        <v>865</v>
      </c>
    </row>
    <row r="23" spans="2:28" x14ac:dyDescent="0.2">
      <c r="F23" s="89" t="s">
        <v>171</v>
      </c>
      <c r="G23" s="29" t="s">
        <v>866</v>
      </c>
    </row>
    <row r="24" spans="2:28" x14ac:dyDescent="0.2">
      <c r="F24" s="89" t="s">
        <v>749</v>
      </c>
      <c r="G24" s="29" t="s">
        <v>867</v>
      </c>
    </row>
    <row r="25" spans="2:28" x14ac:dyDescent="0.2">
      <c r="F25" s="89" t="s">
        <v>42</v>
      </c>
      <c r="G25" s="29" t="s">
        <v>868</v>
      </c>
    </row>
    <row r="26" spans="2:28" x14ac:dyDescent="0.2">
      <c r="F26" s="89" t="s">
        <v>189</v>
      </c>
      <c r="G26" s="29" t="s">
        <v>869</v>
      </c>
    </row>
    <row r="27" spans="2:28" x14ac:dyDescent="0.2">
      <c r="F27" s="89" t="s">
        <v>26</v>
      </c>
      <c r="G27" s="29" t="s">
        <v>870</v>
      </c>
    </row>
    <row r="28" spans="2:28" x14ac:dyDescent="0.2">
      <c r="F28" s="89" t="s">
        <v>10</v>
      </c>
      <c r="G28" s="29" t="s">
        <v>871</v>
      </c>
    </row>
    <row r="29" spans="2:28" x14ac:dyDescent="0.2">
      <c r="B29" s="29"/>
      <c r="C29" s="29"/>
      <c r="D29" s="29"/>
      <c r="E29" s="29"/>
      <c r="F29" s="133" t="s">
        <v>4</v>
      </c>
      <c r="G29" s="30" t="s">
        <v>872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2:28" x14ac:dyDescent="0.2">
      <c r="B30" s="134" t="s">
        <v>757</v>
      </c>
      <c r="C30" s="29"/>
      <c r="D30" s="29"/>
      <c r="E30" s="29"/>
      <c r="F30" s="29"/>
      <c r="G30" s="29"/>
      <c r="H30" s="29"/>
      <c r="I30" s="90"/>
      <c r="J30" s="29" t="s">
        <v>755</v>
      </c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2:28" x14ac:dyDescent="0.2">
      <c r="C31" s="29"/>
      <c r="D31" s="29"/>
      <c r="E31" s="29"/>
      <c r="F31" s="29"/>
      <c r="G31" s="29"/>
      <c r="H31" s="29"/>
      <c r="I31" s="91"/>
      <c r="J31" s="29" t="s">
        <v>756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2:28" x14ac:dyDescent="0.2">
      <c r="B32" s="29"/>
      <c r="C32" s="29"/>
      <c r="D32" s="29"/>
      <c r="E32" s="29"/>
      <c r="F32" s="29"/>
      <c r="G32" s="29"/>
      <c r="H32" s="29"/>
      <c r="I32" s="92"/>
      <c r="J32" s="29" t="s">
        <v>757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2:28" x14ac:dyDescent="0.2">
      <c r="C33" s="29"/>
      <c r="D33" s="29"/>
      <c r="E33" s="29"/>
      <c r="F33" s="29"/>
      <c r="G33" s="29"/>
      <c r="H33" s="29"/>
      <c r="I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2:28" x14ac:dyDescent="0.2">
      <c r="B34" s="29"/>
      <c r="C34" s="29"/>
      <c r="D34" s="29"/>
      <c r="E34" s="29"/>
      <c r="F34" s="29"/>
      <c r="G34" s="135" t="s">
        <v>759</v>
      </c>
      <c r="H34" s="90"/>
      <c r="J34" s="29"/>
      <c r="K34" s="92"/>
      <c r="L34" s="29" t="s">
        <v>758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2:28" ht="17" thickBot="1" x14ac:dyDescent="0.25">
      <c r="B35" s="29"/>
      <c r="C35" s="29"/>
      <c r="D35" s="29"/>
      <c r="E35" s="29"/>
      <c r="F35" s="29"/>
      <c r="G35" s="135" t="s">
        <v>761</v>
      </c>
      <c r="H35" s="91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2:28" x14ac:dyDescent="0.2">
      <c r="B36" s="93" t="s">
        <v>662</v>
      </c>
      <c r="C36" s="94" t="s">
        <v>660</v>
      </c>
      <c r="D36" s="95" t="s">
        <v>760</v>
      </c>
      <c r="E36" s="29"/>
      <c r="F36" s="29"/>
      <c r="G36" s="29"/>
      <c r="J36" s="29"/>
      <c r="K36" s="96" t="s">
        <v>762</v>
      </c>
      <c r="L36" s="97"/>
      <c r="M36" s="98"/>
      <c r="N36" s="96" t="s">
        <v>763</v>
      </c>
      <c r="O36" s="97"/>
      <c r="P36" s="98"/>
      <c r="Q36" s="96" t="s">
        <v>764</v>
      </c>
      <c r="R36" s="97"/>
      <c r="S36" s="98"/>
      <c r="T36" s="96" t="s">
        <v>765</v>
      </c>
      <c r="U36" s="97"/>
      <c r="V36" s="98"/>
      <c r="W36" s="96" t="s">
        <v>766</v>
      </c>
      <c r="X36" s="97"/>
      <c r="Y36" s="98"/>
      <c r="Z36" s="96" t="s">
        <v>767</v>
      </c>
      <c r="AA36" s="97"/>
      <c r="AB36" s="98"/>
    </row>
    <row r="37" spans="2:28" x14ac:dyDescent="0.2">
      <c r="B37" s="99" t="s">
        <v>768</v>
      </c>
      <c r="C37" s="100" t="s">
        <v>768</v>
      </c>
      <c r="D37" s="101" t="s">
        <v>768</v>
      </c>
      <c r="E37" s="29"/>
      <c r="F37" s="29"/>
      <c r="G37" s="29"/>
      <c r="H37" s="29"/>
      <c r="I37" s="29"/>
      <c r="J37" s="29"/>
      <c r="K37" s="102" t="s">
        <v>662</v>
      </c>
      <c r="L37" s="103" t="s">
        <v>660</v>
      </c>
      <c r="M37" s="104" t="s">
        <v>760</v>
      </c>
      <c r="N37" s="102" t="s">
        <v>662</v>
      </c>
      <c r="O37" s="103" t="s">
        <v>660</v>
      </c>
      <c r="P37" s="104" t="s">
        <v>760</v>
      </c>
      <c r="Q37" s="102" t="s">
        <v>662</v>
      </c>
      <c r="R37" s="103" t="s">
        <v>660</v>
      </c>
      <c r="S37" s="104" t="s">
        <v>760</v>
      </c>
      <c r="T37" s="102" t="s">
        <v>662</v>
      </c>
      <c r="U37" s="103" t="s">
        <v>660</v>
      </c>
      <c r="V37" s="104" t="s">
        <v>760</v>
      </c>
      <c r="W37" s="102" t="s">
        <v>662</v>
      </c>
      <c r="X37" s="103" t="s">
        <v>660</v>
      </c>
      <c r="Y37" s="104" t="s">
        <v>760</v>
      </c>
      <c r="Z37" s="102" t="s">
        <v>662</v>
      </c>
      <c r="AA37" s="103" t="s">
        <v>660</v>
      </c>
      <c r="AB37" s="104" t="s">
        <v>760</v>
      </c>
    </row>
    <row r="38" spans="2:28" x14ac:dyDescent="0.2">
      <c r="B38" s="105" t="s">
        <v>769</v>
      </c>
      <c r="C38" s="106" t="s">
        <v>770</v>
      </c>
      <c r="D38" s="107" t="s">
        <v>75</v>
      </c>
      <c r="E38" s="29"/>
      <c r="F38" s="108" t="s">
        <v>771</v>
      </c>
      <c r="G38" s="109" t="s">
        <v>772</v>
      </c>
      <c r="H38" s="108" t="s">
        <v>773</v>
      </c>
      <c r="I38" s="108" t="s">
        <v>774</v>
      </c>
      <c r="J38" s="110" t="s">
        <v>775</v>
      </c>
      <c r="K38" s="111" t="s">
        <v>776</v>
      </c>
      <c r="L38" s="112" t="s">
        <v>776</v>
      </c>
      <c r="M38" s="113" t="s">
        <v>776</v>
      </c>
      <c r="N38" s="111" t="s">
        <v>776</v>
      </c>
      <c r="O38" s="112" t="s">
        <v>776</v>
      </c>
      <c r="P38" s="113" t="s">
        <v>776</v>
      </c>
      <c r="Q38" s="111" t="s">
        <v>776</v>
      </c>
      <c r="R38" s="112" t="s">
        <v>776</v>
      </c>
      <c r="S38" s="113" t="s">
        <v>776</v>
      </c>
      <c r="T38" s="111" t="s">
        <v>776</v>
      </c>
      <c r="U38" s="112" t="s">
        <v>776</v>
      </c>
      <c r="V38" s="113" t="s">
        <v>776</v>
      </c>
      <c r="W38" s="111" t="s">
        <v>776</v>
      </c>
      <c r="X38" s="112" t="s">
        <v>776</v>
      </c>
      <c r="Y38" s="113" t="s">
        <v>776</v>
      </c>
      <c r="Z38" s="111" t="s">
        <v>776</v>
      </c>
      <c r="AA38" s="112" t="s">
        <v>776</v>
      </c>
      <c r="AB38" s="113" t="s">
        <v>776</v>
      </c>
    </row>
    <row r="39" spans="2:28" x14ac:dyDescent="0.2">
      <c r="B39" s="114">
        <v>281414</v>
      </c>
      <c r="C39" s="92"/>
      <c r="D39" s="92"/>
      <c r="E39" s="108"/>
      <c r="F39" s="115">
        <v>1</v>
      </c>
      <c r="G39" s="109" t="s">
        <v>777</v>
      </c>
      <c r="H39" s="90"/>
      <c r="I39" s="92"/>
      <c r="J39" s="116" t="s">
        <v>1</v>
      </c>
      <c r="K39" s="117"/>
      <c r="L39" s="92"/>
      <c r="M39" s="118"/>
      <c r="N39" s="119" t="s">
        <v>778</v>
      </c>
      <c r="O39" s="92"/>
      <c r="P39" s="118"/>
      <c r="Q39" s="119" t="s">
        <v>779</v>
      </c>
      <c r="R39" s="92"/>
      <c r="S39" s="118"/>
      <c r="T39" s="119" t="s">
        <v>779</v>
      </c>
      <c r="U39" s="92"/>
      <c r="V39" s="118"/>
      <c r="W39" s="119" t="s">
        <v>14</v>
      </c>
      <c r="X39" s="92"/>
      <c r="Y39" s="118"/>
      <c r="Z39" s="119" t="s">
        <v>10</v>
      </c>
      <c r="AA39" s="92"/>
      <c r="AB39" s="118"/>
    </row>
    <row r="40" spans="2:28" x14ac:dyDescent="0.2">
      <c r="B40" s="92"/>
      <c r="C40" s="120">
        <v>1110517</v>
      </c>
      <c r="D40" s="92"/>
      <c r="E40" s="108"/>
      <c r="F40" s="115">
        <f t="shared" ref="F40:F80" si="0">F39+1</f>
        <v>2</v>
      </c>
      <c r="G40" s="109" t="s">
        <v>780</v>
      </c>
      <c r="H40" s="90"/>
      <c r="I40" s="92"/>
      <c r="J40" s="116" t="s">
        <v>20</v>
      </c>
      <c r="K40" s="117"/>
      <c r="L40" s="92"/>
      <c r="M40" s="118"/>
      <c r="N40" s="117"/>
      <c r="O40" s="121" t="s">
        <v>778</v>
      </c>
      <c r="P40" s="118"/>
      <c r="Q40" s="117"/>
      <c r="R40" s="121" t="s">
        <v>779</v>
      </c>
      <c r="S40" s="118"/>
      <c r="T40" s="117"/>
      <c r="U40" s="121" t="s">
        <v>779</v>
      </c>
      <c r="V40" s="118"/>
      <c r="W40" s="117"/>
      <c r="X40" s="121" t="s">
        <v>31</v>
      </c>
      <c r="Y40" s="118"/>
      <c r="Z40" s="117"/>
      <c r="AA40" s="121" t="s">
        <v>26</v>
      </c>
      <c r="AB40" s="118"/>
    </row>
    <row r="41" spans="2:28" x14ac:dyDescent="0.2">
      <c r="B41" s="92"/>
      <c r="C41" s="120">
        <v>1110517</v>
      </c>
      <c r="D41" s="92"/>
      <c r="E41" s="108"/>
      <c r="F41" s="115">
        <f t="shared" si="0"/>
        <v>3</v>
      </c>
      <c r="G41" s="109" t="s">
        <v>781</v>
      </c>
      <c r="H41" s="91"/>
      <c r="I41" s="92"/>
      <c r="J41" s="116" t="s">
        <v>59</v>
      </c>
      <c r="K41" s="117"/>
      <c r="L41" s="121" t="s">
        <v>778</v>
      </c>
      <c r="M41" s="118"/>
      <c r="N41" s="117"/>
      <c r="O41" s="92"/>
      <c r="P41" s="118"/>
      <c r="Q41" s="117"/>
      <c r="R41" s="121" t="s">
        <v>779</v>
      </c>
      <c r="S41" s="118"/>
      <c r="T41" s="117"/>
      <c r="U41" s="121" t="s">
        <v>779</v>
      </c>
      <c r="V41" s="118"/>
      <c r="W41" s="117"/>
      <c r="X41" s="121" t="s">
        <v>31</v>
      </c>
      <c r="Y41" s="118"/>
      <c r="Z41" s="117"/>
      <c r="AA41" s="121" t="s">
        <v>42</v>
      </c>
      <c r="AB41" s="118"/>
    </row>
    <row r="42" spans="2:28" x14ac:dyDescent="0.2">
      <c r="B42" s="92"/>
      <c r="C42" s="120">
        <v>1110517</v>
      </c>
      <c r="D42" s="92"/>
      <c r="E42" s="108"/>
      <c r="F42" s="115">
        <f t="shared" si="0"/>
        <v>4</v>
      </c>
      <c r="G42" s="109" t="s">
        <v>782</v>
      </c>
      <c r="H42" s="91"/>
      <c r="I42" s="92"/>
      <c r="J42" s="116" t="s">
        <v>63</v>
      </c>
      <c r="K42" s="117"/>
      <c r="L42" s="121" t="s">
        <v>778</v>
      </c>
      <c r="M42" s="118"/>
      <c r="N42" s="117"/>
      <c r="O42" s="92"/>
      <c r="P42" s="118"/>
      <c r="Q42" s="117"/>
      <c r="R42" s="121" t="s">
        <v>779</v>
      </c>
      <c r="S42" s="118"/>
      <c r="T42" s="117"/>
      <c r="U42" s="121" t="s">
        <v>779</v>
      </c>
      <c r="V42" s="118"/>
      <c r="W42" s="117"/>
      <c r="X42" s="121" t="s">
        <v>783</v>
      </c>
      <c r="Y42" s="118"/>
      <c r="Z42" s="117"/>
      <c r="AA42" s="121" t="s">
        <v>26</v>
      </c>
      <c r="AB42" s="118"/>
    </row>
    <row r="43" spans="2:28" x14ac:dyDescent="0.2">
      <c r="B43" s="92"/>
      <c r="C43" s="92"/>
      <c r="D43" s="122">
        <v>1391931.7349526</v>
      </c>
      <c r="E43" s="108"/>
      <c r="F43" s="115">
        <f t="shared" si="0"/>
        <v>5</v>
      </c>
      <c r="G43" s="109" t="s">
        <v>784</v>
      </c>
      <c r="H43" s="91"/>
      <c r="I43" s="91"/>
      <c r="J43" s="116" t="s">
        <v>79</v>
      </c>
      <c r="K43" s="117"/>
      <c r="L43" s="92"/>
      <c r="M43" s="123" t="s">
        <v>778</v>
      </c>
      <c r="N43" s="117"/>
      <c r="O43" s="92"/>
      <c r="P43" s="118"/>
      <c r="Q43" s="117"/>
      <c r="R43" s="92"/>
      <c r="S43" s="123" t="s">
        <v>779</v>
      </c>
      <c r="T43" s="117"/>
      <c r="U43" s="92"/>
      <c r="V43" s="123" t="s">
        <v>779</v>
      </c>
      <c r="W43" s="117"/>
      <c r="X43" s="92"/>
      <c r="Y43" s="123" t="s">
        <v>84</v>
      </c>
      <c r="Z43" s="117"/>
      <c r="AA43" s="92"/>
      <c r="AB43" s="123" t="s">
        <v>785</v>
      </c>
    </row>
    <row r="44" spans="2:28" x14ac:dyDescent="0.2">
      <c r="B44" s="92"/>
      <c r="C44" s="92"/>
      <c r="D44" s="122">
        <v>1391931.7350000001</v>
      </c>
      <c r="E44" s="108"/>
      <c r="F44" s="115">
        <f t="shared" si="0"/>
        <v>6</v>
      </c>
      <c r="G44" s="109" t="s">
        <v>786</v>
      </c>
      <c r="H44" s="90"/>
      <c r="I44" s="91"/>
      <c r="J44" s="116" t="s">
        <v>97</v>
      </c>
      <c r="K44" s="117"/>
      <c r="L44" s="92"/>
      <c r="M44" s="118"/>
      <c r="N44" s="117"/>
      <c r="O44" s="92"/>
      <c r="P44" s="123" t="s">
        <v>778</v>
      </c>
      <c r="Q44" s="117"/>
      <c r="R44" s="92"/>
      <c r="S44" s="123" t="s">
        <v>779</v>
      </c>
      <c r="T44" s="117"/>
      <c r="U44" s="92"/>
      <c r="V44" s="123" t="s">
        <v>779</v>
      </c>
      <c r="W44" s="117"/>
      <c r="X44" s="92"/>
      <c r="Y44" s="123" t="s">
        <v>787</v>
      </c>
      <c r="Z44" s="117"/>
      <c r="AA44" s="92"/>
      <c r="AB44" s="123" t="s">
        <v>26</v>
      </c>
    </row>
    <row r="45" spans="2:28" x14ac:dyDescent="0.2">
      <c r="B45" s="92"/>
      <c r="C45" s="92"/>
      <c r="D45" s="122">
        <v>1391931</v>
      </c>
      <c r="E45" s="108"/>
      <c r="F45" s="115">
        <f t="shared" si="0"/>
        <v>7</v>
      </c>
      <c r="G45" s="109" t="s">
        <v>788</v>
      </c>
      <c r="H45" s="90"/>
      <c r="I45" s="90"/>
      <c r="J45" s="116" t="s">
        <v>109</v>
      </c>
      <c r="K45" s="117"/>
      <c r="L45" s="92"/>
      <c r="M45" s="118"/>
      <c r="N45" s="117"/>
      <c r="O45" s="92"/>
      <c r="P45" s="123" t="s">
        <v>789</v>
      </c>
      <c r="Q45" s="117"/>
      <c r="R45" s="92"/>
      <c r="S45" s="118"/>
      <c r="T45" s="117"/>
      <c r="U45" s="92"/>
      <c r="V45" s="118"/>
      <c r="W45" s="119" t="s">
        <v>14</v>
      </c>
      <c r="X45" s="121" t="s">
        <v>783</v>
      </c>
      <c r="Y45" s="118"/>
      <c r="Z45" s="119" t="s">
        <v>10</v>
      </c>
      <c r="AA45" s="121" t="s">
        <v>26</v>
      </c>
      <c r="AB45" s="118"/>
    </row>
    <row r="46" spans="2:28" x14ac:dyDescent="0.2">
      <c r="B46" s="92"/>
      <c r="C46" s="92"/>
      <c r="D46" s="122">
        <v>1391931.7350000001</v>
      </c>
      <c r="E46" s="108"/>
      <c r="F46" s="115">
        <f t="shared" si="0"/>
        <v>8</v>
      </c>
      <c r="G46" s="109" t="s">
        <v>790</v>
      </c>
      <c r="H46" s="90"/>
      <c r="I46" s="90"/>
      <c r="J46" s="116" t="s">
        <v>112</v>
      </c>
      <c r="K46" s="117"/>
      <c r="L46" s="124"/>
      <c r="M46" s="118"/>
      <c r="N46" s="119" t="s">
        <v>778</v>
      </c>
      <c r="O46" s="121" t="s">
        <v>791</v>
      </c>
      <c r="P46" s="123" t="s">
        <v>778</v>
      </c>
      <c r="Q46" s="119" t="s">
        <v>779</v>
      </c>
      <c r="R46" s="92"/>
      <c r="S46" s="123" t="s">
        <v>779</v>
      </c>
      <c r="T46" s="117"/>
      <c r="U46" s="92"/>
      <c r="V46" s="123" t="s">
        <v>779</v>
      </c>
      <c r="W46" s="117"/>
      <c r="X46" s="92"/>
      <c r="Y46" s="123" t="s">
        <v>792</v>
      </c>
      <c r="Z46" s="119" t="s">
        <v>10</v>
      </c>
      <c r="AA46" s="92"/>
      <c r="AB46" s="123" t="s">
        <v>793</v>
      </c>
    </row>
    <row r="47" spans="2:28" x14ac:dyDescent="0.2">
      <c r="B47" s="92"/>
      <c r="C47" s="92"/>
      <c r="D47" s="122">
        <v>1391931.7350000001</v>
      </c>
      <c r="E47" s="108"/>
      <c r="F47" s="115">
        <f t="shared" si="0"/>
        <v>9</v>
      </c>
      <c r="G47" s="109" t="s">
        <v>794</v>
      </c>
      <c r="H47" s="90"/>
      <c r="I47" s="91"/>
      <c r="J47" s="116" t="s">
        <v>146</v>
      </c>
      <c r="K47" s="117"/>
      <c r="L47" s="92"/>
      <c r="M47" s="118"/>
      <c r="N47" s="117"/>
      <c r="O47" s="92"/>
      <c r="P47" s="123" t="s">
        <v>778</v>
      </c>
      <c r="Q47" s="117"/>
      <c r="R47" s="92"/>
      <c r="S47" s="123" t="s">
        <v>779</v>
      </c>
      <c r="T47" s="117"/>
      <c r="U47" s="92"/>
      <c r="V47" s="123" t="s">
        <v>779</v>
      </c>
      <c r="W47" s="117"/>
      <c r="X47" s="92"/>
      <c r="Y47" s="123" t="s">
        <v>795</v>
      </c>
      <c r="Z47" s="117"/>
      <c r="AA47" s="92"/>
      <c r="AB47" s="123" t="s">
        <v>26</v>
      </c>
    </row>
    <row r="48" spans="2:28" x14ac:dyDescent="0.2">
      <c r="B48" s="92"/>
      <c r="C48" s="92"/>
      <c r="D48" s="122">
        <v>1391931.503</v>
      </c>
      <c r="E48" s="108"/>
      <c r="F48" s="115">
        <f t="shared" si="0"/>
        <v>10</v>
      </c>
      <c r="G48" s="109" t="s">
        <v>796</v>
      </c>
      <c r="H48" s="90"/>
      <c r="I48" s="90"/>
      <c r="J48" s="116" t="s">
        <v>153</v>
      </c>
      <c r="K48" s="117"/>
      <c r="L48" s="92"/>
      <c r="M48" s="118"/>
      <c r="N48" s="117"/>
      <c r="O48" s="92"/>
      <c r="P48" s="123" t="s">
        <v>778</v>
      </c>
      <c r="Q48" s="117"/>
      <c r="R48" s="92"/>
      <c r="S48" s="123" t="s">
        <v>779</v>
      </c>
      <c r="T48" s="117"/>
      <c r="U48" s="92"/>
      <c r="V48" s="123" t="s">
        <v>779</v>
      </c>
      <c r="W48" s="117"/>
      <c r="X48" s="92"/>
      <c r="Y48" s="123" t="s">
        <v>792</v>
      </c>
      <c r="Z48" s="117"/>
      <c r="AA48" s="92"/>
      <c r="AB48" s="123" t="s">
        <v>26</v>
      </c>
    </row>
    <row r="49" spans="2:28" x14ac:dyDescent="0.2">
      <c r="B49" s="92"/>
      <c r="C49" s="92"/>
      <c r="D49" s="122">
        <v>1391931.7950009999</v>
      </c>
      <c r="E49" s="108"/>
      <c r="F49" s="115">
        <f t="shared" si="0"/>
        <v>11</v>
      </c>
      <c r="G49" s="109" t="s">
        <v>797</v>
      </c>
      <c r="H49" s="90"/>
      <c r="I49" s="90"/>
      <c r="J49" s="116" t="s">
        <v>170</v>
      </c>
      <c r="K49" s="117"/>
      <c r="L49" s="92"/>
      <c r="M49" s="118"/>
      <c r="N49" s="117"/>
      <c r="O49" s="92"/>
      <c r="P49" s="123" t="s">
        <v>778</v>
      </c>
      <c r="Q49" s="117"/>
      <c r="R49" s="92"/>
      <c r="S49" s="123" t="s">
        <v>779</v>
      </c>
      <c r="T49" s="117"/>
      <c r="U49" s="92"/>
      <c r="V49" s="123" t="s">
        <v>779</v>
      </c>
      <c r="W49" s="117"/>
      <c r="X49" s="92"/>
      <c r="Y49" s="123" t="s">
        <v>117</v>
      </c>
      <c r="Z49" s="92"/>
      <c r="AA49" s="92"/>
      <c r="AB49" s="123" t="s">
        <v>171</v>
      </c>
    </row>
    <row r="50" spans="2:28" x14ac:dyDescent="0.2">
      <c r="B50" s="92"/>
      <c r="C50" s="92"/>
      <c r="D50" s="122">
        <v>1391931.7950009999</v>
      </c>
      <c r="E50" s="108"/>
      <c r="F50" s="115">
        <f t="shared" si="0"/>
        <v>12</v>
      </c>
      <c r="G50" s="109" t="s">
        <v>798</v>
      </c>
      <c r="H50" s="90"/>
      <c r="I50" s="90"/>
      <c r="J50" s="116" t="s">
        <v>178</v>
      </c>
      <c r="K50" s="117"/>
      <c r="L50" s="92"/>
      <c r="M50" s="118"/>
      <c r="N50" s="117"/>
      <c r="O50" s="92"/>
      <c r="P50" s="123" t="s">
        <v>778</v>
      </c>
      <c r="Q50" s="117"/>
      <c r="R50" s="92"/>
      <c r="S50" s="123" t="s">
        <v>779</v>
      </c>
      <c r="T50" s="117"/>
      <c r="U50" s="92"/>
      <c r="V50" s="123" t="s">
        <v>779</v>
      </c>
      <c r="W50" s="117"/>
      <c r="X50" s="92"/>
      <c r="Y50" s="123" t="s">
        <v>84</v>
      </c>
      <c r="Z50" s="92"/>
      <c r="AA50" s="92"/>
      <c r="AB50" s="123" t="s">
        <v>179</v>
      </c>
    </row>
    <row r="51" spans="2:28" x14ac:dyDescent="0.2">
      <c r="B51" s="92"/>
      <c r="C51" s="120">
        <v>1110517</v>
      </c>
      <c r="D51" s="92"/>
      <c r="E51" s="108"/>
      <c r="F51" s="115">
        <f t="shared" si="0"/>
        <v>13</v>
      </c>
      <c r="G51" s="109" t="s">
        <v>799</v>
      </c>
      <c r="H51" s="90"/>
      <c r="I51" s="92"/>
      <c r="J51" s="116" t="s">
        <v>188</v>
      </c>
      <c r="K51" s="117"/>
      <c r="L51" s="92"/>
      <c r="M51" s="118"/>
      <c r="N51" s="117"/>
      <c r="O51" s="121" t="s">
        <v>778</v>
      </c>
      <c r="P51" s="118"/>
      <c r="Q51" s="117"/>
      <c r="R51" s="121" t="s">
        <v>779</v>
      </c>
      <c r="S51" s="118"/>
      <c r="T51" s="117"/>
      <c r="U51" s="121" t="s">
        <v>779</v>
      </c>
      <c r="V51" s="118"/>
      <c r="W51" s="117"/>
      <c r="X51" s="121" t="s">
        <v>31</v>
      </c>
      <c r="Y51" s="118"/>
      <c r="Z51" s="117"/>
      <c r="AA51" s="121" t="s">
        <v>189</v>
      </c>
      <c r="AB51" s="118"/>
    </row>
    <row r="52" spans="2:28" x14ac:dyDescent="0.2">
      <c r="B52" s="125"/>
      <c r="C52" s="126" t="s">
        <v>800</v>
      </c>
      <c r="D52" s="127"/>
      <c r="E52" s="108"/>
      <c r="F52" s="115">
        <f t="shared" si="0"/>
        <v>14</v>
      </c>
      <c r="G52" s="109" t="s">
        <v>801</v>
      </c>
      <c r="H52" s="90"/>
      <c r="I52" s="90"/>
      <c r="J52" s="116" t="s">
        <v>802</v>
      </c>
      <c r="K52" s="117"/>
      <c r="L52" s="92"/>
      <c r="M52" s="118"/>
      <c r="N52" s="119" t="s">
        <v>778</v>
      </c>
      <c r="O52" s="121" t="s">
        <v>778</v>
      </c>
      <c r="P52" s="123" t="s">
        <v>778</v>
      </c>
      <c r="Q52" s="119" t="s">
        <v>779</v>
      </c>
      <c r="R52" s="121" t="s">
        <v>779</v>
      </c>
      <c r="S52" s="123" t="s">
        <v>779</v>
      </c>
      <c r="T52" s="117"/>
      <c r="U52" s="92"/>
      <c r="V52" s="118"/>
      <c r="W52" s="119" t="s">
        <v>14</v>
      </c>
      <c r="X52" s="121" t="s">
        <v>31</v>
      </c>
      <c r="Y52" s="123" t="s">
        <v>803</v>
      </c>
      <c r="Z52" s="119" t="s">
        <v>10</v>
      </c>
      <c r="AA52" s="121" t="s">
        <v>189</v>
      </c>
      <c r="AB52" s="123" t="s">
        <v>804</v>
      </c>
    </row>
    <row r="53" spans="2:28" x14ac:dyDescent="0.2">
      <c r="B53" s="128">
        <v>281414</v>
      </c>
      <c r="C53" s="129">
        <v>1110516.6220724799</v>
      </c>
      <c r="D53" s="130">
        <v>1391930.7570076699</v>
      </c>
      <c r="E53" s="108"/>
      <c r="F53" s="115">
        <f t="shared" si="0"/>
        <v>15</v>
      </c>
      <c r="G53" s="109" t="s">
        <v>805</v>
      </c>
      <c r="H53" s="90"/>
      <c r="I53" s="92"/>
      <c r="J53" s="116" t="s">
        <v>199</v>
      </c>
      <c r="K53" s="117"/>
      <c r="L53" s="124"/>
      <c r="M53" s="118"/>
      <c r="N53" s="119" t="s">
        <v>778</v>
      </c>
      <c r="O53" s="121" t="s">
        <v>778</v>
      </c>
      <c r="P53" s="123" t="s">
        <v>789</v>
      </c>
      <c r="Q53" s="119" t="s">
        <v>779</v>
      </c>
      <c r="R53" s="121" t="s">
        <v>779</v>
      </c>
      <c r="S53" s="118"/>
      <c r="T53" s="117"/>
      <c r="U53" s="121" t="s">
        <v>779</v>
      </c>
      <c r="V53" s="118"/>
      <c r="W53" s="119" t="s">
        <v>14</v>
      </c>
      <c r="X53" s="121" t="s">
        <v>31</v>
      </c>
      <c r="Y53" s="118"/>
      <c r="Z53" s="119" t="s">
        <v>10</v>
      </c>
      <c r="AA53" s="121" t="s">
        <v>806</v>
      </c>
      <c r="AB53" s="118"/>
    </row>
    <row r="54" spans="2:28" x14ac:dyDescent="0.2">
      <c r="B54" s="114">
        <v>281414</v>
      </c>
      <c r="C54" s="120">
        <v>1110517.66006582</v>
      </c>
      <c r="D54" s="122">
        <v>1391931.7950009999</v>
      </c>
      <c r="E54" s="108"/>
      <c r="F54" s="115">
        <f t="shared" si="0"/>
        <v>16</v>
      </c>
      <c r="G54" s="109" t="s">
        <v>807</v>
      </c>
      <c r="H54" s="90"/>
      <c r="I54" s="90"/>
      <c r="J54" s="116" t="s">
        <v>225</v>
      </c>
      <c r="K54" s="117"/>
      <c r="L54" s="92"/>
      <c r="M54" s="118"/>
      <c r="N54" s="119" t="s">
        <v>778</v>
      </c>
      <c r="O54" s="121" t="s">
        <v>791</v>
      </c>
      <c r="P54" s="123" t="s">
        <v>778</v>
      </c>
      <c r="Q54" s="119" t="s">
        <v>779</v>
      </c>
      <c r="R54" s="92"/>
      <c r="S54" s="123" t="s">
        <v>779</v>
      </c>
      <c r="T54" s="117"/>
      <c r="U54" s="92"/>
      <c r="V54" s="123" t="s">
        <v>779</v>
      </c>
      <c r="W54" s="119" t="s">
        <v>14</v>
      </c>
      <c r="X54" s="92"/>
      <c r="Y54" s="123" t="s">
        <v>84</v>
      </c>
      <c r="Z54" s="119" t="s">
        <v>10</v>
      </c>
      <c r="AA54" s="92"/>
      <c r="AB54" s="123" t="s">
        <v>808</v>
      </c>
    </row>
    <row r="55" spans="2:28" x14ac:dyDescent="0.2">
      <c r="B55" s="114">
        <v>281414</v>
      </c>
      <c r="C55" s="120">
        <v>1110517</v>
      </c>
      <c r="D55" s="122">
        <v>1391932</v>
      </c>
      <c r="E55" s="108"/>
      <c r="F55" s="115">
        <f t="shared" si="0"/>
        <v>17</v>
      </c>
      <c r="G55" s="109" t="s">
        <v>809</v>
      </c>
      <c r="H55" s="90"/>
      <c r="I55" s="90"/>
      <c r="J55" s="116" t="s">
        <v>246</v>
      </c>
      <c r="K55" s="117"/>
      <c r="L55" s="92"/>
      <c r="M55" s="118"/>
      <c r="N55" s="119" t="s">
        <v>778</v>
      </c>
      <c r="O55" s="121" t="s">
        <v>791</v>
      </c>
      <c r="P55" s="123" t="s">
        <v>778</v>
      </c>
      <c r="Q55" s="119" t="s">
        <v>779</v>
      </c>
      <c r="R55" s="92"/>
      <c r="S55" s="123" t="s">
        <v>779</v>
      </c>
      <c r="T55" s="117"/>
      <c r="U55" s="92"/>
      <c r="V55" s="123" t="s">
        <v>779</v>
      </c>
      <c r="W55" s="119" t="s">
        <v>14</v>
      </c>
      <c r="X55" s="92"/>
      <c r="Y55" s="123" t="s">
        <v>117</v>
      </c>
      <c r="Z55" s="119" t="s">
        <v>10</v>
      </c>
      <c r="AA55" s="92"/>
      <c r="AB55" s="123" t="s">
        <v>810</v>
      </c>
    </row>
    <row r="56" spans="2:28" x14ac:dyDescent="0.2">
      <c r="B56" s="114">
        <v>281414.13500000001</v>
      </c>
      <c r="C56" s="120">
        <v>1110517</v>
      </c>
      <c r="D56" s="122">
        <v>1391931</v>
      </c>
      <c r="E56" s="108"/>
      <c r="F56" s="115">
        <f t="shared" si="0"/>
        <v>18</v>
      </c>
      <c r="G56" s="109" t="s">
        <v>811</v>
      </c>
      <c r="H56" s="90"/>
      <c r="I56" s="92"/>
      <c r="J56" s="116" t="s">
        <v>256</v>
      </c>
      <c r="K56" s="117"/>
      <c r="L56" s="92"/>
      <c r="M56" s="118"/>
      <c r="N56" s="119" t="s">
        <v>778</v>
      </c>
      <c r="O56" s="121" t="s">
        <v>778</v>
      </c>
      <c r="P56" s="123" t="s">
        <v>789</v>
      </c>
      <c r="Q56" s="119" t="s">
        <v>779</v>
      </c>
      <c r="R56" s="121" t="s">
        <v>779</v>
      </c>
      <c r="S56" s="118"/>
      <c r="T56" s="117"/>
      <c r="U56" s="121" t="s">
        <v>779</v>
      </c>
      <c r="V56" s="118"/>
      <c r="W56" s="119" t="s">
        <v>14</v>
      </c>
      <c r="X56" s="121" t="s">
        <v>31</v>
      </c>
      <c r="Y56" s="118"/>
      <c r="Z56" s="119" t="s">
        <v>10</v>
      </c>
      <c r="AA56" s="121" t="s">
        <v>812</v>
      </c>
      <c r="AB56" s="118"/>
    </row>
    <row r="57" spans="2:28" x14ac:dyDescent="0.2">
      <c r="B57" s="114">
        <v>281414</v>
      </c>
      <c r="C57" s="92"/>
      <c r="D57" s="122">
        <v>1391932</v>
      </c>
      <c r="E57" s="108"/>
      <c r="F57" s="115">
        <f t="shared" si="0"/>
        <v>19</v>
      </c>
      <c r="G57" s="109" t="s">
        <v>813</v>
      </c>
      <c r="H57" s="91"/>
      <c r="I57" s="90"/>
      <c r="J57" s="116" t="s">
        <v>272</v>
      </c>
      <c r="K57" s="119" t="s">
        <v>778</v>
      </c>
      <c r="L57" s="121" t="s">
        <v>791</v>
      </c>
      <c r="M57" s="123" t="s">
        <v>778</v>
      </c>
      <c r="N57" s="117"/>
      <c r="O57" s="92"/>
      <c r="P57" s="118"/>
      <c r="Q57" s="119" t="s">
        <v>779</v>
      </c>
      <c r="R57" s="92"/>
      <c r="S57" s="123" t="s">
        <v>779</v>
      </c>
      <c r="T57" s="117"/>
      <c r="U57" s="92"/>
      <c r="V57" s="123" t="s">
        <v>779</v>
      </c>
      <c r="W57" s="119" t="s">
        <v>14</v>
      </c>
      <c r="X57" s="92"/>
      <c r="Y57" s="123" t="s">
        <v>84</v>
      </c>
      <c r="Z57" s="119" t="s">
        <v>10</v>
      </c>
      <c r="AA57" s="92"/>
      <c r="AB57" s="121" t="s">
        <v>814</v>
      </c>
    </row>
    <row r="58" spans="2:28" x14ac:dyDescent="0.2">
      <c r="B58" s="114">
        <v>281414</v>
      </c>
      <c r="C58" s="92"/>
      <c r="D58" s="122">
        <v>1391932</v>
      </c>
      <c r="E58" s="108"/>
      <c r="F58" s="115">
        <f t="shared" si="0"/>
        <v>20</v>
      </c>
      <c r="G58" s="109" t="s">
        <v>815</v>
      </c>
      <c r="H58" s="91"/>
      <c r="I58" s="90"/>
      <c r="J58" s="109" t="s">
        <v>816</v>
      </c>
      <c r="K58" s="131" t="s">
        <v>778</v>
      </c>
      <c r="L58" s="121" t="s">
        <v>791</v>
      </c>
      <c r="M58" s="123" t="s">
        <v>778</v>
      </c>
      <c r="N58" s="117"/>
      <c r="O58" s="92"/>
      <c r="P58" s="118"/>
      <c r="Q58" s="119" t="s">
        <v>779</v>
      </c>
      <c r="R58" s="92"/>
      <c r="S58" s="123" t="s">
        <v>779</v>
      </c>
      <c r="T58" s="117"/>
      <c r="U58" s="92"/>
      <c r="V58" s="123" t="s">
        <v>779</v>
      </c>
      <c r="W58" s="119" t="s">
        <v>14</v>
      </c>
      <c r="X58" s="92"/>
      <c r="Y58" s="123" t="s">
        <v>84</v>
      </c>
      <c r="Z58" s="119" t="s">
        <v>10</v>
      </c>
      <c r="AA58" s="92"/>
      <c r="AB58" s="121" t="s">
        <v>817</v>
      </c>
    </row>
    <row r="59" spans="2:28" x14ac:dyDescent="0.2">
      <c r="B59" s="114">
        <v>281414</v>
      </c>
      <c r="C59" s="120">
        <v>1110517.7350000001</v>
      </c>
      <c r="D59" s="122">
        <v>1391932</v>
      </c>
      <c r="E59" s="108"/>
      <c r="F59" s="115">
        <f t="shared" si="0"/>
        <v>21</v>
      </c>
      <c r="G59" s="109" t="s">
        <v>818</v>
      </c>
      <c r="H59" s="90"/>
      <c r="I59" s="90"/>
      <c r="J59" s="29" t="s">
        <v>816</v>
      </c>
      <c r="K59" s="117"/>
      <c r="L59" s="92"/>
      <c r="M59" s="118"/>
      <c r="N59" s="119" t="s">
        <v>778</v>
      </c>
      <c r="O59" s="121" t="s">
        <v>791</v>
      </c>
      <c r="P59" s="123" t="s">
        <v>778</v>
      </c>
      <c r="Q59" s="119" t="s">
        <v>779</v>
      </c>
      <c r="R59" s="92"/>
      <c r="S59" s="123" t="s">
        <v>779</v>
      </c>
      <c r="T59" s="117"/>
      <c r="U59" s="92"/>
      <c r="V59" s="123" t="s">
        <v>779</v>
      </c>
      <c r="W59" s="119" t="s">
        <v>14</v>
      </c>
      <c r="X59" s="92"/>
      <c r="Y59" s="123" t="s">
        <v>84</v>
      </c>
      <c r="Z59" s="119" t="s">
        <v>10</v>
      </c>
      <c r="AA59" s="92"/>
      <c r="AB59" s="121" t="s">
        <v>814</v>
      </c>
    </row>
    <row r="60" spans="2:28" x14ac:dyDescent="0.2">
      <c r="B60" s="114">
        <v>281414</v>
      </c>
      <c r="C60" s="120">
        <v>1110517.7350000001</v>
      </c>
      <c r="D60" s="122">
        <v>1391932</v>
      </c>
      <c r="E60" s="108"/>
      <c r="F60" s="115">
        <f t="shared" si="0"/>
        <v>22</v>
      </c>
      <c r="G60" s="109" t="s">
        <v>819</v>
      </c>
      <c r="H60" s="90"/>
      <c r="I60" s="90"/>
      <c r="J60" s="109" t="s">
        <v>816</v>
      </c>
      <c r="K60" s="117"/>
      <c r="L60" s="92"/>
      <c r="M60" s="118"/>
      <c r="N60" s="119" t="s">
        <v>778</v>
      </c>
      <c r="O60" s="121" t="s">
        <v>791</v>
      </c>
      <c r="P60" s="123" t="s">
        <v>778</v>
      </c>
      <c r="Q60" s="119" t="s">
        <v>779</v>
      </c>
      <c r="R60" s="92"/>
      <c r="S60" s="123" t="s">
        <v>779</v>
      </c>
      <c r="T60" s="117"/>
      <c r="U60" s="92"/>
      <c r="V60" s="123" t="s">
        <v>779</v>
      </c>
      <c r="W60" s="119" t="s">
        <v>14</v>
      </c>
      <c r="X60" s="92"/>
      <c r="Y60" s="123" t="s">
        <v>84</v>
      </c>
      <c r="Z60" s="119" t="s">
        <v>10</v>
      </c>
      <c r="AA60" s="92"/>
      <c r="AB60" s="121" t="s">
        <v>817</v>
      </c>
    </row>
    <row r="61" spans="2:28" x14ac:dyDescent="0.2">
      <c r="B61" s="114">
        <v>281414</v>
      </c>
      <c r="C61" s="92"/>
      <c r="D61" s="122">
        <v>1391932</v>
      </c>
      <c r="E61" s="108"/>
      <c r="F61" s="115">
        <f t="shared" si="0"/>
        <v>23</v>
      </c>
      <c r="G61" s="109" t="s">
        <v>820</v>
      </c>
      <c r="H61" s="91"/>
      <c r="I61" s="90"/>
      <c r="J61" s="116" t="s">
        <v>363</v>
      </c>
      <c r="K61" s="119" t="s">
        <v>778</v>
      </c>
      <c r="L61" s="121" t="s">
        <v>791</v>
      </c>
      <c r="M61" s="123" t="s">
        <v>778</v>
      </c>
      <c r="N61" s="117"/>
      <c r="O61" s="92"/>
      <c r="P61" s="118"/>
      <c r="Q61" s="119" t="s">
        <v>779</v>
      </c>
      <c r="R61" s="92"/>
      <c r="S61" s="123" t="s">
        <v>779</v>
      </c>
      <c r="T61" s="117"/>
      <c r="U61" s="92"/>
      <c r="V61" s="123" t="s">
        <v>779</v>
      </c>
      <c r="W61" s="119" t="s">
        <v>14</v>
      </c>
      <c r="X61" s="92"/>
      <c r="Y61" s="123" t="s">
        <v>117</v>
      </c>
      <c r="Z61" s="119" t="s">
        <v>10</v>
      </c>
      <c r="AA61" s="92"/>
      <c r="AB61" s="121" t="s">
        <v>821</v>
      </c>
    </row>
    <row r="62" spans="2:28" x14ac:dyDescent="0.2">
      <c r="B62" s="114">
        <v>281414</v>
      </c>
      <c r="C62" s="92"/>
      <c r="D62" s="122">
        <v>1391932</v>
      </c>
      <c r="E62" s="108"/>
      <c r="F62" s="115">
        <f t="shared" si="0"/>
        <v>24</v>
      </c>
      <c r="G62" s="109" t="s">
        <v>822</v>
      </c>
      <c r="H62" s="91"/>
      <c r="I62" s="90"/>
      <c r="J62" s="109" t="s">
        <v>816</v>
      </c>
      <c r="K62" s="131" t="s">
        <v>778</v>
      </c>
      <c r="L62" s="121" t="s">
        <v>791</v>
      </c>
      <c r="M62" s="123" t="s">
        <v>778</v>
      </c>
      <c r="N62" s="117"/>
      <c r="O62" s="92"/>
      <c r="P62" s="118"/>
      <c r="Q62" s="119" t="s">
        <v>779</v>
      </c>
      <c r="R62" s="92"/>
      <c r="S62" s="123" t="s">
        <v>779</v>
      </c>
      <c r="T62" s="117"/>
      <c r="U62" s="92"/>
      <c r="V62" s="123" t="s">
        <v>779</v>
      </c>
      <c r="W62" s="119" t="s">
        <v>14</v>
      </c>
      <c r="X62" s="92"/>
      <c r="Y62" s="123" t="s">
        <v>117</v>
      </c>
      <c r="Z62" s="119" t="s">
        <v>10</v>
      </c>
      <c r="AA62" s="92"/>
      <c r="AB62" s="121" t="s">
        <v>823</v>
      </c>
    </row>
    <row r="63" spans="2:28" x14ac:dyDescent="0.2">
      <c r="B63" s="114">
        <v>281414</v>
      </c>
      <c r="C63" s="120">
        <v>1110517.7350000001</v>
      </c>
      <c r="D63" s="122">
        <v>1391932</v>
      </c>
      <c r="E63" s="108"/>
      <c r="F63" s="115">
        <f t="shared" si="0"/>
        <v>25</v>
      </c>
      <c r="G63" s="109" t="s">
        <v>824</v>
      </c>
      <c r="H63" s="90"/>
      <c r="I63" s="90"/>
      <c r="J63" s="29" t="s">
        <v>816</v>
      </c>
      <c r="K63" s="117"/>
      <c r="L63" s="92"/>
      <c r="M63" s="118"/>
      <c r="N63" s="119" t="s">
        <v>778</v>
      </c>
      <c r="O63" s="121" t="s">
        <v>791</v>
      </c>
      <c r="P63" s="123" t="s">
        <v>778</v>
      </c>
      <c r="Q63" s="119" t="s">
        <v>779</v>
      </c>
      <c r="R63" s="92"/>
      <c r="S63" s="123" t="s">
        <v>779</v>
      </c>
      <c r="T63" s="117"/>
      <c r="U63" s="92"/>
      <c r="V63" s="123" t="s">
        <v>779</v>
      </c>
      <c r="W63" s="119" t="s">
        <v>14</v>
      </c>
      <c r="X63" s="92"/>
      <c r="Y63" s="123" t="s">
        <v>117</v>
      </c>
      <c r="Z63" s="119" t="s">
        <v>10</v>
      </c>
      <c r="AA63" s="92"/>
      <c r="AB63" s="121" t="s">
        <v>821</v>
      </c>
    </row>
    <row r="64" spans="2:28" x14ac:dyDescent="0.2">
      <c r="B64" s="114">
        <v>281414</v>
      </c>
      <c r="C64" s="120">
        <v>1110517.7350000001</v>
      </c>
      <c r="D64" s="122">
        <v>1391932</v>
      </c>
      <c r="E64" s="108"/>
      <c r="F64" s="115">
        <f t="shared" si="0"/>
        <v>26</v>
      </c>
      <c r="G64" s="109" t="s">
        <v>825</v>
      </c>
      <c r="H64" s="90"/>
      <c r="I64" s="90"/>
      <c r="J64" s="109" t="s">
        <v>816</v>
      </c>
      <c r="K64" s="117"/>
      <c r="L64" s="92"/>
      <c r="M64" s="118"/>
      <c r="N64" s="119" t="s">
        <v>778</v>
      </c>
      <c r="O64" s="121" t="s">
        <v>791</v>
      </c>
      <c r="P64" s="123" t="s">
        <v>778</v>
      </c>
      <c r="Q64" s="119" t="s">
        <v>779</v>
      </c>
      <c r="R64" s="92"/>
      <c r="S64" s="123" t="s">
        <v>779</v>
      </c>
      <c r="T64" s="117"/>
      <c r="U64" s="92"/>
      <c r="V64" s="123" t="s">
        <v>779</v>
      </c>
      <c r="W64" s="119" t="s">
        <v>14</v>
      </c>
      <c r="X64" s="92"/>
      <c r="Y64" s="123" t="s">
        <v>117</v>
      </c>
      <c r="Z64" s="119" t="s">
        <v>10</v>
      </c>
      <c r="AA64" s="92"/>
      <c r="AB64" s="121" t="s">
        <v>823</v>
      </c>
    </row>
    <row r="65" spans="2:28" x14ac:dyDescent="0.2">
      <c r="B65" s="114">
        <v>281414</v>
      </c>
      <c r="C65" s="92"/>
      <c r="D65" s="122">
        <v>1391932</v>
      </c>
      <c r="E65" s="108"/>
      <c r="F65" s="115">
        <f t="shared" si="0"/>
        <v>27</v>
      </c>
      <c r="G65" s="109" t="s">
        <v>826</v>
      </c>
      <c r="H65" s="90"/>
      <c r="I65" s="90"/>
      <c r="J65" s="116" t="s">
        <v>387</v>
      </c>
      <c r="K65" s="117"/>
      <c r="L65" s="92"/>
      <c r="M65" s="118"/>
      <c r="N65" s="119" t="s">
        <v>778</v>
      </c>
      <c r="O65" s="92"/>
      <c r="P65" s="123" t="s">
        <v>778</v>
      </c>
      <c r="Q65" s="117"/>
      <c r="R65" s="92"/>
      <c r="S65" s="123" t="s">
        <v>827</v>
      </c>
      <c r="T65" s="117"/>
      <c r="U65" s="92"/>
      <c r="V65" s="123" t="s">
        <v>827</v>
      </c>
      <c r="W65" s="117"/>
      <c r="X65" s="92"/>
      <c r="Y65" s="123" t="s">
        <v>828</v>
      </c>
      <c r="Z65" s="117"/>
      <c r="AA65" s="92"/>
      <c r="AB65" s="123" t="s">
        <v>829</v>
      </c>
    </row>
    <row r="66" spans="2:28" x14ac:dyDescent="0.2">
      <c r="B66" s="114">
        <v>281414</v>
      </c>
      <c r="C66" s="120">
        <v>1110517.7350000001</v>
      </c>
      <c r="D66" s="122">
        <v>1391932</v>
      </c>
      <c r="E66" s="108"/>
      <c r="F66" s="115">
        <f t="shared" si="0"/>
        <v>28</v>
      </c>
      <c r="G66" s="109" t="s">
        <v>830</v>
      </c>
      <c r="H66" s="91"/>
      <c r="I66" s="90"/>
      <c r="J66" s="116" t="s">
        <v>426</v>
      </c>
      <c r="K66" s="119" t="s">
        <v>778</v>
      </c>
      <c r="L66" s="121" t="s">
        <v>791</v>
      </c>
      <c r="M66" s="123" t="s">
        <v>778</v>
      </c>
      <c r="N66" s="117"/>
      <c r="O66" s="92"/>
      <c r="P66" s="118"/>
      <c r="Q66" s="119" t="s">
        <v>779</v>
      </c>
      <c r="R66" s="92"/>
      <c r="S66" s="123" t="s">
        <v>779</v>
      </c>
      <c r="T66" s="117"/>
      <c r="U66" s="92"/>
      <c r="V66" s="123" t="s">
        <v>779</v>
      </c>
      <c r="W66" s="119" t="s">
        <v>14</v>
      </c>
      <c r="X66" s="92"/>
      <c r="Y66" s="123" t="s">
        <v>831</v>
      </c>
      <c r="Z66" s="117"/>
      <c r="AA66" s="92"/>
      <c r="AB66" s="123" t="s">
        <v>26</v>
      </c>
    </row>
    <row r="67" spans="2:28" x14ac:dyDescent="0.2">
      <c r="B67" s="114">
        <v>281414</v>
      </c>
      <c r="C67" s="120">
        <v>1110517.7350000001</v>
      </c>
      <c r="D67" s="122">
        <v>1391932</v>
      </c>
      <c r="E67" s="108"/>
      <c r="F67" s="115">
        <f t="shared" si="0"/>
        <v>29</v>
      </c>
      <c r="G67" s="109" t="s">
        <v>832</v>
      </c>
      <c r="H67" s="91"/>
      <c r="I67" s="90"/>
      <c r="J67" s="116" t="s">
        <v>437</v>
      </c>
      <c r="K67" s="119" t="s">
        <v>778</v>
      </c>
      <c r="L67" s="121" t="s">
        <v>791</v>
      </c>
      <c r="M67" s="123" t="s">
        <v>778</v>
      </c>
      <c r="N67" s="117"/>
      <c r="O67" s="92"/>
      <c r="P67" s="118"/>
      <c r="Q67" s="119" t="s">
        <v>779</v>
      </c>
      <c r="R67" s="92"/>
      <c r="S67" s="123" t="s">
        <v>779</v>
      </c>
      <c r="T67" s="117"/>
      <c r="U67" s="92"/>
      <c r="V67" s="123" t="s">
        <v>779</v>
      </c>
      <c r="W67" s="119" t="s">
        <v>14</v>
      </c>
      <c r="X67" s="92"/>
      <c r="Y67" s="123" t="s">
        <v>795</v>
      </c>
      <c r="Z67" s="117"/>
      <c r="AA67" s="92"/>
      <c r="AB67" s="123" t="s">
        <v>4</v>
      </c>
    </row>
    <row r="68" spans="2:28" x14ac:dyDescent="0.2">
      <c r="B68" s="114">
        <v>281414</v>
      </c>
      <c r="C68" s="120">
        <v>1110517.7350000001</v>
      </c>
      <c r="D68" s="122">
        <v>1391932</v>
      </c>
      <c r="E68" s="108"/>
      <c r="F68" s="115">
        <f t="shared" si="0"/>
        <v>30</v>
      </c>
      <c r="G68" s="109" t="s">
        <v>833</v>
      </c>
      <c r="H68" s="91"/>
      <c r="I68" s="92"/>
      <c r="J68" s="116" t="s">
        <v>834</v>
      </c>
      <c r="K68" s="119" t="s">
        <v>778</v>
      </c>
      <c r="L68" s="121" t="s">
        <v>778</v>
      </c>
      <c r="M68" s="123" t="s">
        <v>789</v>
      </c>
      <c r="N68" s="117"/>
      <c r="O68" s="92"/>
      <c r="P68" s="118"/>
      <c r="Q68" s="117"/>
      <c r="R68" s="121" t="s">
        <v>779</v>
      </c>
      <c r="S68" s="118"/>
      <c r="T68" s="117"/>
      <c r="U68" s="121" t="s">
        <v>779</v>
      </c>
      <c r="V68" s="118"/>
      <c r="W68" s="117"/>
      <c r="X68" s="121" t="s">
        <v>783</v>
      </c>
      <c r="Y68" s="118"/>
      <c r="Z68" s="117"/>
      <c r="AA68" s="121" t="s">
        <v>4</v>
      </c>
      <c r="AB68" s="118"/>
    </row>
    <row r="69" spans="2:28" x14ac:dyDescent="0.2">
      <c r="B69" s="114">
        <v>281414.13500000001</v>
      </c>
      <c r="C69" s="92"/>
      <c r="D69" s="92"/>
      <c r="E69" s="108"/>
      <c r="F69" s="115">
        <f t="shared" si="0"/>
        <v>31</v>
      </c>
      <c r="G69" s="109" t="s">
        <v>835</v>
      </c>
      <c r="H69" s="91"/>
      <c r="I69" s="92"/>
      <c r="J69" s="116" t="s">
        <v>836</v>
      </c>
      <c r="K69" s="119" t="s">
        <v>778</v>
      </c>
      <c r="L69" s="92"/>
      <c r="M69" s="118"/>
      <c r="N69" s="117"/>
      <c r="O69" s="92"/>
      <c r="P69" s="118"/>
      <c r="Q69" s="119" t="s">
        <v>779</v>
      </c>
      <c r="R69" s="92"/>
      <c r="S69" s="118"/>
      <c r="T69" s="119" t="s">
        <v>779</v>
      </c>
      <c r="U69" s="92"/>
      <c r="V69" s="118"/>
      <c r="W69" s="119" t="s">
        <v>837</v>
      </c>
      <c r="X69" s="92"/>
      <c r="Y69" s="118"/>
      <c r="Z69" s="119" t="s">
        <v>4</v>
      </c>
      <c r="AA69" s="92"/>
      <c r="AB69" s="118"/>
    </row>
    <row r="70" spans="2:28" x14ac:dyDescent="0.2">
      <c r="B70" s="114">
        <v>281414.13500000001</v>
      </c>
      <c r="C70" s="92"/>
      <c r="D70" s="92"/>
      <c r="E70" s="108"/>
      <c r="F70" s="115">
        <f t="shared" si="0"/>
        <v>32</v>
      </c>
      <c r="G70" s="132" t="s">
        <v>838</v>
      </c>
      <c r="H70" s="90"/>
      <c r="I70" s="92"/>
      <c r="J70" s="116" t="s">
        <v>469</v>
      </c>
      <c r="K70" s="117"/>
      <c r="L70" s="92"/>
      <c r="M70" s="118"/>
      <c r="N70" s="119" t="s">
        <v>778</v>
      </c>
      <c r="O70" s="92"/>
      <c r="P70" s="118"/>
      <c r="Q70" s="119" t="s">
        <v>779</v>
      </c>
      <c r="R70" s="92"/>
      <c r="S70" s="118"/>
      <c r="T70" s="119" t="s">
        <v>779</v>
      </c>
      <c r="U70" s="92"/>
      <c r="V70" s="118"/>
      <c r="W70" s="119" t="s">
        <v>837</v>
      </c>
      <c r="X70" s="92"/>
      <c r="Y70" s="118"/>
      <c r="Z70" s="119" t="s">
        <v>4</v>
      </c>
      <c r="AA70" s="92"/>
      <c r="AB70" s="118"/>
    </row>
    <row r="71" spans="2:28" x14ac:dyDescent="0.2">
      <c r="B71" s="114">
        <v>281414.13500000001</v>
      </c>
      <c r="C71" s="120">
        <v>1110516.6310000001</v>
      </c>
      <c r="D71" s="122">
        <v>1391931</v>
      </c>
      <c r="E71" s="108"/>
      <c r="F71" s="115">
        <f t="shared" si="0"/>
        <v>33</v>
      </c>
      <c r="G71" s="109" t="s">
        <v>839</v>
      </c>
      <c r="H71" s="90"/>
      <c r="I71" s="92"/>
      <c r="J71" s="116" t="s">
        <v>482</v>
      </c>
      <c r="K71" s="117"/>
      <c r="L71" s="92"/>
      <c r="M71" s="118"/>
      <c r="N71" s="119" t="s">
        <v>778</v>
      </c>
      <c r="O71" s="121" t="s">
        <v>778</v>
      </c>
      <c r="P71" s="123" t="s">
        <v>789</v>
      </c>
      <c r="Q71" s="119" t="s">
        <v>779</v>
      </c>
      <c r="R71" s="121" t="s">
        <v>779</v>
      </c>
      <c r="S71" s="118"/>
      <c r="T71" s="117"/>
      <c r="U71" s="121" t="s">
        <v>779</v>
      </c>
      <c r="V71" s="118"/>
      <c r="W71" s="117"/>
      <c r="X71" s="121" t="s">
        <v>783</v>
      </c>
      <c r="Y71" s="118"/>
      <c r="Z71" s="119" t="s">
        <v>10</v>
      </c>
      <c r="AA71" s="121" t="s">
        <v>4</v>
      </c>
      <c r="AB71" s="118"/>
    </row>
    <row r="72" spans="2:28" x14ac:dyDescent="0.2">
      <c r="B72" s="114">
        <v>281414</v>
      </c>
      <c r="C72" s="120">
        <v>1110518</v>
      </c>
      <c r="D72" s="122">
        <v>1391932</v>
      </c>
      <c r="E72" s="108"/>
      <c r="F72" s="115">
        <f t="shared" si="0"/>
        <v>34</v>
      </c>
      <c r="G72" s="109" t="s">
        <v>840</v>
      </c>
      <c r="H72" s="90"/>
      <c r="I72" s="90"/>
      <c r="J72" s="116" t="s">
        <v>841</v>
      </c>
      <c r="K72" s="117"/>
      <c r="L72" s="92"/>
      <c r="M72" s="118"/>
      <c r="N72" s="119" t="s">
        <v>778</v>
      </c>
      <c r="O72" s="121" t="s">
        <v>791</v>
      </c>
      <c r="P72" s="123" t="s">
        <v>778</v>
      </c>
      <c r="Q72" s="119" t="s">
        <v>779</v>
      </c>
      <c r="R72" s="92"/>
      <c r="S72" s="123" t="s">
        <v>779</v>
      </c>
      <c r="T72" s="117"/>
      <c r="U72" s="92"/>
      <c r="V72" s="123" t="s">
        <v>779</v>
      </c>
      <c r="W72" s="119" t="s">
        <v>14</v>
      </c>
      <c r="X72" s="92"/>
      <c r="Y72" s="123" t="s">
        <v>787</v>
      </c>
      <c r="Z72" s="119" t="s">
        <v>10</v>
      </c>
      <c r="AA72" s="92"/>
      <c r="AB72" s="123" t="s">
        <v>4</v>
      </c>
    </row>
    <row r="73" spans="2:28" x14ac:dyDescent="0.2">
      <c r="B73" s="114">
        <v>281414.13500000001</v>
      </c>
      <c r="C73" s="120">
        <v>1110517</v>
      </c>
      <c r="D73" s="122">
        <v>1391932</v>
      </c>
      <c r="E73" s="108"/>
      <c r="F73" s="115">
        <f t="shared" si="0"/>
        <v>35</v>
      </c>
      <c r="G73" s="109" t="s">
        <v>842</v>
      </c>
      <c r="H73" s="90"/>
      <c r="I73" s="90"/>
      <c r="J73" s="116" t="s">
        <v>843</v>
      </c>
      <c r="K73" s="117"/>
      <c r="L73" s="92"/>
      <c r="M73" s="118"/>
      <c r="N73" s="119" t="s">
        <v>778</v>
      </c>
      <c r="O73" s="121" t="s">
        <v>778</v>
      </c>
      <c r="P73" s="123" t="s">
        <v>778</v>
      </c>
      <c r="Q73" s="119" t="s">
        <v>779</v>
      </c>
      <c r="R73" s="92"/>
      <c r="S73" s="123" t="s">
        <v>779</v>
      </c>
      <c r="T73" s="117"/>
      <c r="U73" s="92"/>
      <c r="V73" s="123" t="s">
        <v>779</v>
      </c>
      <c r="W73" s="119" t="s">
        <v>14</v>
      </c>
      <c r="X73" s="92"/>
      <c r="Y73" s="123" t="s">
        <v>844</v>
      </c>
      <c r="Z73" s="119" t="s">
        <v>10</v>
      </c>
      <c r="AA73" s="92"/>
      <c r="AB73" s="123" t="s">
        <v>4</v>
      </c>
    </row>
    <row r="74" spans="2:28" x14ac:dyDescent="0.2">
      <c r="B74" s="114">
        <v>281414.13500000001</v>
      </c>
      <c r="C74" s="120">
        <v>1110517</v>
      </c>
      <c r="D74" s="122">
        <v>1391931</v>
      </c>
      <c r="E74" s="108"/>
      <c r="F74" s="115">
        <f t="shared" si="0"/>
        <v>36</v>
      </c>
      <c r="G74" s="109" t="s">
        <v>845</v>
      </c>
      <c r="H74" s="91"/>
      <c r="I74" s="92"/>
      <c r="J74" s="116" t="s">
        <v>524</v>
      </c>
      <c r="K74" s="119" t="s">
        <v>778</v>
      </c>
      <c r="L74" s="121" t="s">
        <v>778</v>
      </c>
      <c r="M74" s="123" t="s">
        <v>789</v>
      </c>
      <c r="N74" s="117"/>
      <c r="O74" s="92"/>
      <c r="P74" s="118"/>
      <c r="Q74" s="119" t="s">
        <v>779</v>
      </c>
      <c r="R74" s="121" t="s">
        <v>779</v>
      </c>
      <c r="S74" s="118"/>
      <c r="T74" s="117"/>
      <c r="U74" s="121" t="s">
        <v>846</v>
      </c>
      <c r="V74" s="118"/>
      <c r="W74" s="119" t="s">
        <v>14</v>
      </c>
      <c r="X74" s="121" t="s">
        <v>847</v>
      </c>
      <c r="Y74" s="118"/>
      <c r="Z74" s="119"/>
      <c r="AA74" s="121" t="s">
        <v>42</v>
      </c>
      <c r="AB74" s="118"/>
    </row>
    <row r="75" spans="2:28" x14ac:dyDescent="0.2">
      <c r="B75" s="114">
        <v>281414</v>
      </c>
      <c r="C75" s="120">
        <v>1110517.7350000001</v>
      </c>
      <c r="D75" s="122">
        <v>1391932</v>
      </c>
      <c r="E75" s="108"/>
      <c r="F75" s="115">
        <f t="shared" si="0"/>
        <v>37</v>
      </c>
      <c r="G75" s="109" t="s">
        <v>848</v>
      </c>
      <c r="H75" s="91"/>
      <c r="I75" s="90"/>
      <c r="J75" s="116" t="s">
        <v>555</v>
      </c>
      <c r="K75" s="119" t="s">
        <v>778</v>
      </c>
      <c r="L75" s="121" t="s">
        <v>791</v>
      </c>
      <c r="M75" s="123" t="s">
        <v>778</v>
      </c>
      <c r="N75" s="117"/>
      <c r="O75" s="92"/>
      <c r="P75" s="118"/>
      <c r="Q75" s="119" t="s">
        <v>779</v>
      </c>
      <c r="R75" s="92"/>
      <c r="S75" s="123" t="s">
        <v>779</v>
      </c>
      <c r="T75" s="117"/>
      <c r="U75" s="92"/>
      <c r="V75" s="123" t="s">
        <v>779</v>
      </c>
      <c r="W75" s="119" t="s">
        <v>14</v>
      </c>
      <c r="X75" s="92"/>
      <c r="Y75" s="123" t="s">
        <v>849</v>
      </c>
      <c r="Z75" s="119" t="s">
        <v>10</v>
      </c>
      <c r="AA75" s="92"/>
      <c r="AB75" s="121" t="s">
        <v>814</v>
      </c>
    </row>
    <row r="76" spans="2:28" x14ac:dyDescent="0.2">
      <c r="B76" s="114">
        <v>281414</v>
      </c>
      <c r="C76" s="120">
        <v>1110517.7350000001</v>
      </c>
      <c r="D76" s="122">
        <v>1391932</v>
      </c>
      <c r="E76" s="108"/>
      <c r="F76" s="115">
        <f t="shared" si="0"/>
        <v>38</v>
      </c>
      <c r="G76" s="109" t="s">
        <v>850</v>
      </c>
      <c r="H76" s="91"/>
      <c r="I76" s="90"/>
      <c r="J76" s="116" t="s">
        <v>579</v>
      </c>
      <c r="K76" s="119" t="s">
        <v>778</v>
      </c>
      <c r="L76" s="121" t="s">
        <v>791</v>
      </c>
      <c r="M76" s="123" t="s">
        <v>778</v>
      </c>
      <c r="N76" s="117"/>
      <c r="O76" s="92"/>
      <c r="P76" s="118"/>
      <c r="Q76" s="119" t="s">
        <v>779</v>
      </c>
      <c r="R76" s="92"/>
      <c r="S76" s="123" t="s">
        <v>779</v>
      </c>
      <c r="T76" s="117"/>
      <c r="U76" s="92"/>
      <c r="V76" s="123" t="s">
        <v>779</v>
      </c>
      <c r="W76" s="119" t="s">
        <v>14</v>
      </c>
      <c r="X76" s="92"/>
      <c r="Y76" s="123" t="s">
        <v>851</v>
      </c>
      <c r="Z76" s="119" t="s">
        <v>10</v>
      </c>
      <c r="AA76" s="92"/>
      <c r="AB76" s="121" t="s">
        <v>814</v>
      </c>
    </row>
    <row r="77" spans="2:28" x14ac:dyDescent="0.2">
      <c r="B77" s="114">
        <v>281414</v>
      </c>
      <c r="C77" s="120">
        <v>1110517.7350000001</v>
      </c>
      <c r="D77" s="122">
        <v>1391932</v>
      </c>
      <c r="E77" s="108"/>
      <c r="F77" s="115">
        <f t="shared" si="0"/>
        <v>39</v>
      </c>
      <c r="G77" s="109" t="s">
        <v>852</v>
      </c>
      <c r="H77" s="91"/>
      <c r="I77" s="90"/>
      <c r="J77" s="116" t="s">
        <v>598</v>
      </c>
      <c r="K77" s="119" t="s">
        <v>778</v>
      </c>
      <c r="L77" s="121" t="s">
        <v>791</v>
      </c>
      <c r="M77" s="123" t="s">
        <v>778</v>
      </c>
      <c r="N77" s="117"/>
      <c r="O77" s="92"/>
      <c r="P77" s="118"/>
      <c r="Q77" s="119" t="s">
        <v>779</v>
      </c>
      <c r="R77" s="92"/>
      <c r="S77" s="123" t="s">
        <v>779</v>
      </c>
      <c r="T77" s="117"/>
      <c r="U77" s="92"/>
      <c r="V77" s="123" t="s">
        <v>779</v>
      </c>
      <c r="W77" s="119" t="s">
        <v>14</v>
      </c>
      <c r="X77" s="92"/>
      <c r="Y77" s="123" t="s">
        <v>853</v>
      </c>
      <c r="Z77" s="119" t="s">
        <v>10</v>
      </c>
      <c r="AA77" s="92"/>
      <c r="AB77" s="121" t="s">
        <v>814</v>
      </c>
    </row>
    <row r="78" spans="2:28" x14ac:dyDescent="0.2">
      <c r="B78" s="125"/>
      <c r="C78" s="126" t="s">
        <v>800</v>
      </c>
      <c r="D78" s="127"/>
      <c r="E78" s="108"/>
      <c r="F78" s="115">
        <f t="shared" si="0"/>
        <v>40</v>
      </c>
      <c r="G78" s="109" t="s">
        <v>854</v>
      </c>
      <c r="H78" s="92"/>
      <c r="I78" s="118"/>
      <c r="J78" s="117"/>
      <c r="K78" s="117"/>
      <c r="L78" s="92"/>
      <c r="M78" s="118"/>
      <c r="N78" s="117"/>
      <c r="O78" s="92"/>
      <c r="P78" s="118"/>
      <c r="Q78" s="117"/>
      <c r="R78" s="92"/>
      <c r="S78" s="118"/>
      <c r="T78" s="117"/>
      <c r="U78" s="92"/>
      <c r="V78" s="118"/>
      <c r="W78" s="117"/>
      <c r="X78" s="92"/>
      <c r="Y78" s="118"/>
      <c r="Z78" s="92"/>
      <c r="AA78" s="92"/>
      <c r="AB78" s="118"/>
    </row>
    <row r="79" spans="2:28" x14ac:dyDescent="0.2">
      <c r="B79" s="125"/>
      <c r="C79" s="126" t="s">
        <v>800</v>
      </c>
      <c r="D79" s="127"/>
      <c r="E79" s="108"/>
      <c r="F79" s="115">
        <f t="shared" si="0"/>
        <v>41</v>
      </c>
      <c r="G79" s="109" t="s">
        <v>855</v>
      </c>
      <c r="H79" s="90"/>
      <c r="I79" s="90"/>
      <c r="J79" s="116" t="s">
        <v>856</v>
      </c>
      <c r="K79" s="117"/>
      <c r="L79" s="92"/>
      <c r="M79" s="118"/>
      <c r="N79" s="119" t="s">
        <v>778</v>
      </c>
      <c r="O79" s="121" t="s">
        <v>791</v>
      </c>
      <c r="P79" s="123" t="s">
        <v>778</v>
      </c>
      <c r="Q79" s="119" t="s">
        <v>779</v>
      </c>
      <c r="R79" s="92"/>
      <c r="S79" s="123" t="s">
        <v>779</v>
      </c>
      <c r="T79" s="117"/>
      <c r="U79" s="92"/>
      <c r="V79" s="118"/>
      <c r="W79" s="119" t="s">
        <v>14</v>
      </c>
      <c r="X79" s="92"/>
      <c r="Y79" s="123" t="s">
        <v>84</v>
      </c>
      <c r="Z79" s="119" t="s">
        <v>10</v>
      </c>
      <c r="AA79" s="92"/>
      <c r="AB79" s="123" t="s">
        <v>179</v>
      </c>
    </row>
    <row r="80" spans="2:28" x14ac:dyDescent="0.2">
      <c r="B80" s="114">
        <v>281414</v>
      </c>
      <c r="C80" s="120">
        <v>1110517.7350000001</v>
      </c>
      <c r="D80" s="122">
        <v>1391932</v>
      </c>
      <c r="E80" s="108"/>
      <c r="F80" s="115">
        <f t="shared" si="0"/>
        <v>42</v>
      </c>
      <c r="G80" s="109" t="s">
        <v>857</v>
      </c>
      <c r="H80" s="90"/>
      <c r="I80" s="90"/>
      <c r="J80" s="116" t="s">
        <v>725</v>
      </c>
      <c r="K80" s="117"/>
      <c r="L80" s="92"/>
      <c r="M80" s="118"/>
      <c r="N80" s="119" t="s">
        <v>778</v>
      </c>
      <c r="O80" s="121" t="s">
        <v>791</v>
      </c>
      <c r="P80" s="123" t="s">
        <v>778</v>
      </c>
      <c r="Q80" s="119" t="s">
        <v>779</v>
      </c>
      <c r="R80" s="92"/>
      <c r="S80" s="123" t="s">
        <v>779</v>
      </c>
      <c r="T80" s="117"/>
      <c r="U80" s="92"/>
      <c r="V80" s="123" t="s">
        <v>779</v>
      </c>
      <c r="W80" s="119" t="s">
        <v>14</v>
      </c>
      <c r="X80" s="92"/>
      <c r="Y80" s="123" t="s">
        <v>741</v>
      </c>
      <c r="Z80" s="119" t="s">
        <v>10</v>
      </c>
      <c r="AA80" s="92"/>
      <c r="AB80" s="121" t="s">
        <v>749</v>
      </c>
    </row>
    <row r="81" spans="2:28" x14ac:dyDescent="0.2">
      <c r="B81" s="29"/>
      <c r="C81" s="29"/>
      <c r="D81" s="29"/>
      <c r="E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2:28" x14ac:dyDescent="0.2">
      <c r="B82" s="29"/>
      <c r="C82" s="29"/>
      <c r="D82" s="29"/>
      <c r="E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E968-AA64-8741-ACA9-D1CC61387B05}">
  <dimension ref="B5:AB2218"/>
  <sheetViews>
    <sheetView showGridLines="0" tabSelected="1" topLeftCell="A2103" zoomScale="80" zoomScaleNormal="80" workbookViewId="0">
      <selection activeCell="Q2132" sqref="Q2132"/>
    </sheetView>
  </sheetViews>
  <sheetFormatPr baseColWidth="10" defaultRowHeight="16" x14ac:dyDescent="0.2"/>
  <cols>
    <col min="1" max="1" width="11" customWidth="1"/>
    <col min="2" max="2" width="5.83203125" customWidth="1"/>
    <col min="3" max="3" width="63.5" customWidth="1"/>
    <col min="4" max="4" width="17.1640625" customWidth="1"/>
    <col min="5" max="14" width="16.83203125" customWidth="1"/>
    <col min="21" max="21" width="10.83203125" customWidth="1"/>
  </cols>
  <sheetData>
    <row r="5" spans="3:27" ht="19" x14ac:dyDescent="0.25">
      <c r="M5" s="2" t="s">
        <v>754</v>
      </c>
      <c r="N5" s="1"/>
      <c r="P5" s="2"/>
      <c r="Q5" s="2"/>
    </row>
    <row r="6" spans="3:27" ht="19" x14ac:dyDescent="0.25">
      <c r="M6" s="2" t="s">
        <v>0</v>
      </c>
      <c r="N6" s="1"/>
      <c r="P6" s="1"/>
      <c r="Q6" s="1"/>
    </row>
    <row r="7" spans="3:27" ht="20" thickBot="1" x14ac:dyDescent="0.3">
      <c r="M7" s="1"/>
      <c r="N7" s="1"/>
      <c r="O7" s="1"/>
      <c r="P7" s="1"/>
      <c r="Q7" s="1"/>
    </row>
    <row r="8" spans="3:27" ht="20" thickBot="1" x14ac:dyDescent="0.3">
      <c r="M8" s="79" t="s">
        <v>1</v>
      </c>
      <c r="N8" s="88"/>
      <c r="O8" s="1"/>
      <c r="P8" s="1"/>
      <c r="Q8" s="1"/>
    </row>
    <row r="10" spans="3:27" ht="19" x14ac:dyDescent="0.25">
      <c r="C10" s="3" t="str">
        <f t="shared" ref="C10:I17" si="0">M10</f>
        <v>Year</v>
      </c>
      <c r="D10" s="3">
        <f t="shared" si="0"/>
        <v>0</v>
      </c>
      <c r="E10" s="3">
        <f t="shared" si="0"/>
        <v>1</v>
      </c>
      <c r="F10" s="3">
        <f t="shared" si="0"/>
        <v>2</v>
      </c>
      <c r="G10" s="3">
        <f t="shared" si="0"/>
        <v>3</v>
      </c>
      <c r="H10" s="3">
        <f t="shared" si="0"/>
        <v>4</v>
      </c>
      <c r="I10" s="3">
        <f t="shared" si="0"/>
        <v>5</v>
      </c>
      <c r="M10" s="4" t="s">
        <v>2</v>
      </c>
      <c r="N10" s="4">
        <v>0</v>
      </c>
      <c r="O10" s="4">
        <v>1</v>
      </c>
      <c r="P10" s="4">
        <v>2</v>
      </c>
      <c r="Q10" s="4">
        <v>3</v>
      </c>
      <c r="R10" s="4">
        <v>4</v>
      </c>
      <c r="S10" s="4">
        <v>5</v>
      </c>
      <c r="V10" s="5"/>
      <c r="W10" s="5"/>
      <c r="X10" s="5"/>
      <c r="Y10" s="5"/>
      <c r="Z10" s="5"/>
      <c r="AA10" s="5"/>
    </row>
    <row r="11" spans="3:27" ht="19" x14ac:dyDescent="0.25">
      <c r="C11" s="2" t="s">
        <v>3</v>
      </c>
      <c r="D11" s="6"/>
      <c r="E11" s="6">
        <f t="shared" si="0"/>
        <v>0.03</v>
      </c>
      <c r="F11" s="6">
        <f t="shared" si="0"/>
        <v>0.03</v>
      </c>
      <c r="G11" s="6">
        <f>Q11</f>
        <v>0.03</v>
      </c>
      <c r="H11" s="6">
        <f t="shared" si="0"/>
        <v>0.03</v>
      </c>
      <c r="I11" s="6">
        <f t="shared" si="0"/>
        <v>0.03</v>
      </c>
      <c r="M11" s="4" t="s">
        <v>4</v>
      </c>
      <c r="N11" s="4">
        <v>0.03</v>
      </c>
      <c r="O11" s="4">
        <v>0.03</v>
      </c>
      <c r="P11" s="4">
        <v>0.03</v>
      </c>
      <c r="Q11" s="4">
        <v>0.03</v>
      </c>
      <c r="R11" s="4">
        <v>0.03</v>
      </c>
      <c r="S11" s="4">
        <v>0.03</v>
      </c>
      <c r="V11" s="5"/>
      <c r="W11" s="5"/>
      <c r="X11" s="5"/>
      <c r="Y11" s="5"/>
      <c r="Z11" s="5"/>
      <c r="AA11" s="5"/>
    </row>
    <row r="12" spans="3:27" ht="19" x14ac:dyDescent="0.25">
      <c r="C12" s="2" t="s">
        <v>5</v>
      </c>
      <c r="D12" s="7"/>
      <c r="E12" s="7">
        <f t="shared" si="0"/>
        <v>0.2</v>
      </c>
      <c r="F12" s="7">
        <f t="shared" si="0"/>
        <v>0.2</v>
      </c>
      <c r="G12" s="7">
        <f t="shared" si="0"/>
        <v>0.2</v>
      </c>
      <c r="H12" s="7">
        <f t="shared" si="0"/>
        <v>0.2</v>
      </c>
      <c r="I12" s="7">
        <f t="shared" si="0"/>
        <v>0.2</v>
      </c>
      <c r="M12" s="4" t="s">
        <v>6</v>
      </c>
      <c r="N12" s="4">
        <v>0.2</v>
      </c>
      <c r="O12" s="4">
        <v>0.2</v>
      </c>
      <c r="P12" s="4">
        <v>0.2</v>
      </c>
      <c r="Q12" s="4">
        <v>0.2</v>
      </c>
      <c r="R12" s="4">
        <v>0.2</v>
      </c>
      <c r="S12" s="4">
        <v>0.2</v>
      </c>
      <c r="V12" s="5"/>
      <c r="W12" s="5"/>
      <c r="X12" s="5"/>
      <c r="Y12" s="5"/>
      <c r="Z12" s="5"/>
      <c r="AA12" s="5"/>
    </row>
    <row r="13" spans="3:27" ht="19" x14ac:dyDescent="0.25">
      <c r="C13" s="8" t="s">
        <v>7</v>
      </c>
      <c r="D13" s="9"/>
      <c r="E13" s="10">
        <f t="shared" si="0"/>
        <v>0.04</v>
      </c>
      <c r="F13" s="10">
        <f t="shared" si="0"/>
        <v>0.04</v>
      </c>
      <c r="G13" s="10">
        <f t="shared" si="0"/>
        <v>0.04</v>
      </c>
      <c r="H13" s="10">
        <f t="shared" si="0"/>
        <v>0.04</v>
      </c>
      <c r="I13" s="10">
        <f t="shared" si="0"/>
        <v>0.04</v>
      </c>
      <c r="M13" s="4" t="s">
        <v>8</v>
      </c>
      <c r="N13" s="4">
        <v>0.04</v>
      </c>
      <c r="O13" s="4">
        <v>0.04</v>
      </c>
      <c r="P13" s="4">
        <v>0.04</v>
      </c>
      <c r="Q13" s="4">
        <v>0.04</v>
      </c>
      <c r="R13" s="4">
        <v>0.04</v>
      </c>
      <c r="S13" s="4">
        <v>0.04</v>
      </c>
      <c r="V13" s="5"/>
      <c r="W13" s="5"/>
      <c r="X13" s="5"/>
      <c r="Y13" s="5"/>
      <c r="Z13" s="5"/>
      <c r="AA13" s="5"/>
    </row>
    <row r="14" spans="3:27" ht="19" x14ac:dyDescent="0.25">
      <c r="C14" s="2" t="s">
        <v>9</v>
      </c>
      <c r="D14" s="6"/>
      <c r="E14" s="6">
        <f t="shared" si="0"/>
        <v>3.7999999999999999E-2</v>
      </c>
      <c r="F14" s="6">
        <f t="shared" si="0"/>
        <v>3.7999999999999999E-2</v>
      </c>
      <c r="G14" s="6">
        <f t="shared" si="0"/>
        <v>3.7999999999999999E-2</v>
      </c>
      <c r="H14" s="6">
        <f t="shared" si="0"/>
        <v>3.7999999999999999E-2</v>
      </c>
      <c r="I14" s="6">
        <f t="shared" si="0"/>
        <v>3.7999999999999999E-2</v>
      </c>
      <c r="M14" s="4" t="s">
        <v>10</v>
      </c>
      <c r="N14" s="4">
        <v>3.7999999999999999E-2</v>
      </c>
      <c r="O14" s="4">
        <v>3.7999999999999999E-2</v>
      </c>
      <c r="P14" s="4">
        <v>3.7999999999999999E-2</v>
      </c>
      <c r="Q14" s="4">
        <v>3.7999999999999999E-2</v>
      </c>
      <c r="R14" s="4">
        <v>3.7999999999999999E-2</v>
      </c>
      <c r="S14" s="4">
        <v>3.7999999999999999E-2</v>
      </c>
      <c r="V14" s="5"/>
      <c r="W14" s="5"/>
      <c r="X14" s="5"/>
      <c r="Y14" s="5"/>
      <c r="Z14" s="5"/>
      <c r="AA14" s="5"/>
    </row>
    <row r="15" spans="3:27" ht="19" x14ac:dyDescent="0.25">
      <c r="C15" s="2" t="s">
        <v>11</v>
      </c>
      <c r="E15" s="6">
        <f t="shared" si="0"/>
        <v>3.7999999999999999E-2</v>
      </c>
      <c r="F15" s="6">
        <f t="shared" si="0"/>
        <v>3.7999999999999999E-2</v>
      </c>
      <c r="G15" s="6">
        <f t="shared" si="0"/>
        <v>3.7999999999999999E-2</v>
      </c>
      <c r="H15" s="6">
        <f t="shared" si="0"/>
        <v>3.7999999999999999E-2</v>
      </c>
      <c r="I15" s="6">
        <f t="shared" si="0"/>
        <v>3.7999999999999999E-2</v>
      </c>
      <c r="M15" s="4" t="s">
        <v>12</v>
      </c>
      <c r="N15" s="4">
        <v>0</v>
      </c>
      <c r="O15" s="4">
        <v>3.7999999999999999E-2</v>
      </c>
      <c r="P15" s="4">
        <v>3.7999999999999999E-2</v>
      </c>
      <c r="Q15" s="4">
        <v>3.7999999999999999E-2</v>
      </c>
      <c r="R15" s="4">
        <v>3.7999999999999999E-2</v>
      </c>
      <c r="S15" s="4">
        <v>3.7999999999999999E-2</v>
      </c>
      <c r="V15" s="5"/>
      <c r="W15" s="5"/>
      <c r="X15" s="5"/>
      <c r="Y15" s="5"/>
      <c r="Z15" s="5"/>
      <c r="AA15" s="5"/>
    </row>
    <row r="16" spans="3:27" ht="19" x14ac:dyDescent="0.25">
      <c r="C16" s="2" t="s">
        <v>13</v>
      </c>
      <c r="D16" s="11">
        <f>N16</f>
        <v>-281415</v>
      </c>
      <c r="E16" s="11">
        <f t="shared" si="0"/>
        <v>77419</v>
      </c>
      <c r="F16" s="11">
        <f t="shared" si="0"/>
        <v>208973</v>
      </c>
      <c r="G16" s="11">
        <f t="shared" si="0"/>
        <v>-2098</v>
      </c>
      <c r="H16" s="11">
        <f t="shared" si="0"/>
        <v>-1736</v>
      </c>
      <c r="I16" s="11">
        <f t="shared" si="0"/>
        <v>19579</v>
      </c>
      <c r="M16" s="4" t="s">
        <v>14</v>
      </c>
      <c r="N16" s="4">
        <v>-281415</v>
      </c>
      <c r="O16" s="4">
        <v>77419</v>
      </c>
      <c r="P16" s="4">
        <v>208973</v>
      </c>
      <c r="Q16" s="4">
        <v>-2098</v>
      </c>
      <c r="R16" s="4">
        <v>-1736</v>
      </c>
      <c r="S16" s="4">
        <v>19579</v>
      </c>
      <c r="V16" s="5"/>
      <c r="W16" s="5"/>
      <c r="X16" s="5"/>
      <c r="Y16" s="5"/>
      <c r="Z16" s="5"/>
      <c r="AA16" s="5"/>
    </row>
    <row r="17" spans="3:27" ht="20" thickBot="1" x14ac:dyDescent="0.3">
      <c r="C17" s="12" t="s">
        <v>15</v>
      </c>
      <c r="D17" s="13">
        <f>N17</f>
        <v>281414</v>
      </c>
      <c r="E17" s="13">
        <f>O17</f>
        <v>214689</v>
      </c>
      <c r="F17" s="13">
        <f t="shared" si="0"/>
        <v>13874</v>
      </c>
      <c r="G17" s="13">
        <f t="shared" si="0"/>
        <v>16499</v>
      </c>
      <c r="H17" s="13">
        <f t="shared" si="0"/>
        <v>18862</v>
      </c>
      <c r="I17" s="13">
        <f t="shared" si="0"/>
        <v>0</v>
      </c>
      <c r="M17" s="4" t="s">
        <v>16</v>
      </c>
      <c r="N17" s="4">
        <v>281414</v>
      </c>
      <c r="O17" s="4">
        <v>214689</v>
      </c>
      <c r="P17" s="4">
        <v>13874</v>
      </c>
      <c r="Q17" s="4">
        <v>16499</v>
      </c>
      <c r="R17" s="4">
        <v>18862</v>
      </c>
      <c r="S17" s="4">
        <v>0</v>
      </c>
      <c r="V17" s="5"/>
      <c r="W17" s="5"/>
      <c r="X17" s="5"/>
      <c r="Y17" s="5"/>
      <c r="Z17" s="5"/>
      <c r="AA17" s="5"/>
    </row>
    <row r="18" spans="3:27" ht="20" thickTop="1" x14ac:dyDescent="0.25">
      <c r="C18" s="2" t="s">
        <v>17</v>
      </c>
      <c r="D18" s="11">
        <f t="shared" ref="D18:I18" si="1">D17-D47</f>
        <v>0</v>
      </c>
      <c r="E18" s="11">
        <f t="shared" si="1"/>
        <v>0</v>
      </c>
      <c r="F18" s="11">
        <f t="shared" si="1"/>
        <v>0</v>
      </c>
      <c r="G18" s="11">
        <f t="shared" si="1"/>
        <v>0</v>
      </c>
      <c r="H18" s="11">
        <f t="shared" si="1"/>
        <v>0</v>
      </c>
      <c r="I18" s="11">
        <f t="shared" si="1"/>
        <v>0</v>
      </c>
      <c r="M18" s="4" t="s">
        <v>18</v>
      </c>
      <c r="N18" s="4">
        <v>281414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V18" s="5"/>
      <c r="W18" s="5"/>
      <c r="X18" s="5"/>
      <c r="Y18" s="5"/>
      <c r="Z18" s="5"/>
      <c r="AA18" s="5"/>
    </row>
    <row r="19" spans="3:27" ht="19" x14ac:dyDescent="0.25">
      <c r="C19" s="2" t="s">
        <v>19</v>
      </c>
      <c r="D19" s="11">
        <f>N18</f>
        <v>281414</v>
      </c>
      <c r="E19" s="11"/>
      <c r="F19" s="11"/>
      <c r="G19" s="11"/>
      <c r="H19" s="11"/>
      <c r="I19" s="11"/>
    </row>
    <row r="20" spans="3:27" ht="19" x14ac:dyDescent="0.25">
      <c r="C20" s="2"/>
      <c r="E20" s="11"/>
      <c r="F20" s="11"/>
      <c r="G20" s="11"/>
      <c r="H20" s="11"/>
      <c r="I20" s="11"/>
    </row>
    <row r="22" spans="3:27" x14ac:dyDescent="0.2">
      <c r="D22" s="14"/>
      <c r="E22" s="14"/>
      <c r="F22" s="14"/>
      <c r="G22" s="14"/>
      <c r="H22" s="14"/>
      <c r="I22" s="14"/>
    </row>
    <row r="23" spans="3:27" x14ac:dyDescent="0.2">
      <c r="F23" s="15"/>
      <c r="G23" s="15"/>
      <c r="H23" s="15"/>
      <c r="I23" s="15"/>
    </row>
    <row r="25" spans="3:27" x14ac:dyDescent="0.2">
      <c r="D25" s="14"/>
      <c r="E25" s="14"/>
      <c r="F25" s="14"/>
      <c r="G25" s="14"/>
      <c r="H25" s="14"/>
      <c r="I25" s="14"/>
    </row>
    <row r="32" spans="3:27" ht="19" x14ac:dyDescent="0.25">
      <c r="C32" s="2"/>
      <c r="E32" s="11"/>
      <c r="F32" s="11"/>
      <c r="G32" s="11"/>
      <c r="H32" s="11"/>
      <c r="I32" s="11"/>
    </row>
    <row r="35" spans="2:19" ht="17" thickBot="1" x14ac:dyDescent="0.25"/>
    <row r="36" spans="2:19" ht="20" thickBot="1" x14ac:dyDescent="0.3">
      <c r="E36" s="16"/>
      <c r="F36" s="16"/>
      <c r="G36" s="16"/>
      <c r="H36" s="16"/>
      <c r="I36" s="16"/>
      <c r="M36" s="79" t="s">
        <v>20</v>
      </c>
      <c r="N36" s="88"/>
    </row>
    <row r="38" spans="2:19" ht="19" x14ac:dyDescent="0.25">
      <c r="C38" s="3" t="str">
        <f t="shared" ref="C38:I45" si="2">M38</f>
        <v>Year</v>
      </c>
      <c r="D38" s="3">
        <f t="shared" si="2"/>
        <v>0</v>
      </c>
      <c r="E38" s="3">
        <f t="shared" si="2"/>
        <v>1</v>
      </c>
      <c r="F38" s="3">
        <f t="shared" si="2"/>
        <v>2</v>
      </c>
      <c r="G38" s="3">
        <f t="shared" si="2"/>
        <v>3</v>
      </c>
      <c r="H38" s="3">
        <f t="shared" si="2"/>
        <v>4</v>
      </c>
      <c r="I38" s="3">
        <f t="shared" si="2"/>
        <v>5</v>
      </c>
      <c r="M38" s="4" t="s">
        <v>2</v>
      </c>
      <c r="N38" s="4">
        <v>0</v>
      </c>
      <c r="O38" s="4">
        <v>1</v>
      </c>
      <c r="P38" s="4">
        <v>2</v>
      </c>
      <c r="Q38" s="4">
        <v>3</v>
      </c>
      <c r="R38" s="4">
        <v>4</v>
      </c>
      <c r="S38" s="4">
        <v>5</v>
      </c>
    </row>
    <row r="39" spans="2:19" ht="19" x14ac:dyDescent="0.25">
      <c r="C39" s="2" t="s">
        <v>21</v>
      </c>
      <c r="D39" s="6"/>
      <c r="E39" s="17">
        <f t="shared" si="2"/>
        <v>0.4</v>
      </c>
      <c r="F39" s="17">
        <f t="shared" si="2"/>
        <v>0.4</v>
      </c>
      <c r="G39" s="17">
        <f t="shared" si="2"/>
        <v>0.4</v>
      </c>
      <c r="H39" s="17">
        <f t="shared" si="2"/>
        <v>0.4</v>
      </c>
      <c r="I39" s="17">
        <f t="shared" si="2"/>
        <v>0.4</v>
      </c>
      <c r="M39" s="4" t="s">
        <v>22</v>
      </c>
      <c r="N39" s="4">
        <v>0.25</v>
      </c>
      <c r="O39" s="4">
        <v>0.4</v>
      </c>
      <c r="P39" s="4">
        <v>0.4</v>
      </c>
      <c r="Q39" s="4">
        <v>0.4</v>
      </c>
      <c r="R39" s="4">
        <v>0.4</v>
      </c>
      <c r="S39" s="4">
        <v>0.4</v>
      </c>
    </row>
    <row r="40" spans="2:19" ht="19" x14ac:dyDescent="0.25">
      <c r="C40" s="2" t="s">
        <v>3</v>
      </c>
      <c r="D40" s="6"/>
      <c r="E40" s="6">
        <f t="shared" si="2"/>
        <v>0.03</v>
      </c>
      <c r="F40" s="6">
        <f t="shared" si="2"/>
        <v>0.03</v>
      </c>
      <c r="G40" s="6">
        <f t="shared" si="2"/>
        <v>0.03</v>
      </c>
      <c r="H40" s="6">
        <f t="shared" si="2"/>
        <v>0.03</v>
      </c>
      <c r="I40" s="6">
        <f t="shared" si="2"/>
        <v>0.03</v>
      </c>
      <c r="M40" s="4" t="s">
        <v>4</v>
      </c>
      <c r="N40" s="4">
        <v>0.03</v>
      </c>
      <c r="O40" s="4">
        <v>0.03</v>
      </c>
      <c r="P40" s="4">
        <v>0.03</v>
      </c>
      <c r="Q40" s="4">
        <v>0.03</v>
      </c>
      <c r="R40" s="4">
        <v>0.03</v>
      </c>
      <c r="S40" s="4">
        <v>0.03</v>
      </c>
    </row>
    <row r="41" spans="2:19" ht="19" x14ac:dyDescent="0.25">
      <c r="C41" s="2" t="s">
        <v>23</v>
      </c>
      <c r="D41" s="7"/>
      <c r="E41" s="7">
        <f t="shared" si="2"/>
        <v>1.1000000000000001</v>
      </c>
      <c r="F41" s="7">
        <f t="shared" si="2"/>
        <v>1.1000000000000001</v>
      </c>
      <c r="G41" s="7">
        <f t="shared" si="2"/>
        <v>1.1000000000000001</v>
      </c>
      <c r="H41" s="7">
        <f t="shared" si="2"/>
        <v>1.1000000000000001</v>
      </c>
      <c r="I41" s="7">
        <f t="shared" si="2"/>
        <v>1.1000000000000001</v>
      </c>
      <c r="M41" s="4" t="s">
        <v>24</v>
      </c>
      <c r="N41" s="4">
        <v>1.1000000000000001</v>
      </c>
      <c r="O41" s="4">
        <v>1.1000000000000001</v>
      </c>
      <c r="P41" s="4">
        <v>1.1000000000000001</v>
      </c>
      <c r="Q41" s="4">
        <v>1.1000000000000001</v>
      </c>
      <c r="R41" s="4">
        <v>1.1000000000000001</v>
      </c>
      <c r="S41" s="4">
        <v>1.1000000000000001</v>
      </c>
    </row>
    <row r="42" spans="2:19" ht="19" x14ac:dyDescent="0.25">
      <c r="C42" s="8" t="s">
        <v>7</v>
      </c>
      <c r="D42" s="9"/>
      <c r="E42" s="10">
        <f t="shared" si="2"/>
        <v>0.04</v>
      </c>
      <c r="F42" s="10">
        <f t="shared" si="2"/>
        <v>0.04</v>
      </c>
      <c r="G42" s="10">
        <f t="shared" si="2"/>
        <v>0.04</v>
      </c>
      <c r="H42" s="10">
        <f t="shared" si="2"/>
        <v>0.04</v>
      </c>
      <c r="I42" s="10">
        <f t="shared" si="2"/>
        <v>0.04</v>
      </c>
      <c r="M42" s="4" t="s">
        <v>8</v>
      </c>
      <c r="N42" s="4">
        <v>0.04</v>
      </c>
      <c r="O42" s="4">
        <v>0.04</v>
      </c>
      <c r="P42" s="4">
        <v>0.04</v>
      </c>
      <c r="Q42" s="4">
        <v>0.04</v>
      </c>
      <c r="R42" s="4">
        <v>0.04</v>
      </c>
      <c r="S42" s="4">
        <v>0.04</v>
      </c>
    </row>
    <row r="43" spans="2:19" ht="19" x14ac:dyDescent="0.25">
      <c r="C43" s="2" t="s">
        <v>25</v>
      </c>
      <c r="D43" s="6"/>
      <c r="E43" s="6">
        <f t="shared" si="2"/>
        <v>7.3999999999999996E-2</v>
      </c>
      <c r="F43" s="6">
        <f t="shared" si="2"/>
        <v>7.3999999999999996E-2</v>
      </c>
      <c r="G43" s="6">
        <f t="shared" si="2"/>
        <v>7.3999999999999996E-2</v>
      </c>
      <c r="H43" s="6">
        <f t="shared" si="2"/>
        <v>7.3999999999999996E-2</v>
      </c>
      <c r="I43" s="6">
        <f t="shared" si="2"/>
        <v>7.3999999999999996E-2</v>
      </c>
      <c r="M43" s="4" t="s">
        <v>26</v>
      </c>
      <c r="N43" s="4">
        <v>7.3999999999999996E-2</v>
      </c>
      <c r="O43" s="4">
        <v>7.3999999999999996E-2</v>
      </c>
      <c r="P43" s="4">
        <v>7.3999999999999996E-2</v>
      </c>
      <c r="Q43" s="4">
        <v>7.3999999999999996E-2</v>
      </c>
      <c r="R43" s="4">
        <v>7.3999999999999996E-2</v>
      </c>
      <c r="S43" s="4">
        <v>7.3999999999999996E-2</v>
      </c>
    </row>
    <row r="44" spans="2:19" ht="19" x14ac:dyDescent="0.25">
      <c r="B44" s="18" t="s">
        <v>27</v>
      </c>
      <c r="C44" s="8" t="s">
        <v>9</v>
      </c>
      <c r="D44" s="10"/>
      <c r="E44" s="10">
        <f t="shared" si="2"/>
        <v>3.7999999999999999E-2</v>
      </c>
      <c r="F44" s="10">
        <f t="shared" si="2"/>
        <v>3.7999999999999999E-2</v>
      </c>
      <c r="G44" s="10">
        <f t="shared" si="2"/>
        <v>3.7999999999999999E-2</v>
      </c>
      <c r="H44" s="10">
        <f t="shared" si="2"/>
        <v>3.7999999999999999E-2</v>
      </c>
      <c r="I44" s="10">
        <f t="shared" si="2"/>
        <v>3.7999999999999999E-2</v>
      </c>
      <c r="M44" s="4" t="s">
        <v>10</v>
      </c>
      <c r="N44" s="4">
        <v>3.7999999999999999E-2</v>
      </c>
      <c r="O44" s="4">
        <v>3.7999999999999999E-2</v>
      </c>
      <c r="P44" s="4">
        <v>3.7999999999999999E-2</v>
      </c>
      <c r="Q44" s="4">
        <v>3.7999999999999999E-2</v>
      </c>
      <c r="R44" s="4">
        <v>3.7999999999999999E-2</v>
      </c>
      <c r="S44" s="4">
        <v>3.7999999999999999E-2</v>
      </c>
    </row>
    <row r="45" spans="2:19" ht="19" x14ac:dyDescent="0.25">
      <c r="C45" s="2" t="s">
        <v>28</v>
      </c>
      <c r="E45" s="6">
        <f t="shared" si="2"/>
        <v>3.5999999999999997E-2</v>
      </c>
      <c r="F45" s="6">
        <f t="shared" si="2"/>
        <v>3.5999999999999997E-2</v>
      </c>
      <c r="G45" s="6">
        <f t="shared" si="2"/>
        <v>3.5999999999999997E-2</v>
      </c>
      <c r="H45" s="6">
        <f t="shared" si="2"/>
        <v>3.5999999999999997E-2</v>
      </c>
      <c r="I45" s="6">
        <f t="shared" si="2"/>
        <v>3.5999999999999997E-2</v>
      </c>
      <c r="M45" s="4" t="s">
        <v>29</v>
      </c>
      <c r="N45" s="4">
        <v>3.5999999999999997E-2</v>
      </c>
      <c r="O45" s="4">
        <v>3.5999999999999997E-2</v>
      </c>
      <c r="P45" s="4">
        <v>3.5999999999999997E-2</v>
      </c>
      <c r="Q45" s="4">
        <v>3.5999999999999997E-2</v>
      </c>
      <c r="R45" s="4">
        <v>3.5999999999999997E-2</v>
      </c>
      <c r="S45" s="4">
        <v>3.5999999999999997E-2</v>
      </c>
    </row>
    <row r="46" spans="2:19" ht="19" x14ac:dyDescent="0.25">
      <c r="M46" s="4" t="s">
        <v>16</v>
      </c>
      <c r="N46" s="4">
        <v>281414</v>
      </c>
      <c r="O46" s="4">
        <v>214689</v>
      </c>
      <c r="P46" s="4">
        <v>13874</v>
      </c>
      <c r="Q46" s="4">
        <v>16499</v>
      </c>
      <c r="R46" s="4">
        <v>18862</v>
      </c>
      <c r="S46" s="4">
        <v>0</v>
      </c>
    </row>
    <row r="47" spans="2:19" ht="19" x14ac:dyDescent="0.25">
      <c r="C47" s="2" t="s">
        <v>30</v>
      </c>
      <c r="D47" s="11">
        <f t="shared" ref="D47:I47" si="3">N46</f>
        <v>281414</v>
      </c>
      <c r="E47" s="11">
        <f t="shared" si="3"/>
        <v>214689</v>
      </c>
      <c r="F47" s="11">
        <f t="shared" si="3"/>
        <v>13874</v>
      </c>
      <c r="G47" s="11">
        <f t="shared" si="3"/>
        <v>16499</v>
      </c>
      <c r="H47" s="11">
        <f t="shared" si="3"/>
        <v>18862</v>
      </c>
      <c r="I47" s="11">
        <f t="shared" si="3"/>
        <v>0</v>
      </c>
      <c r="M47" s="4" t="s">
        <v>31</v>
      </c>
      <c r="N47" s="4">
        <v>-250000</v>
      </c>
      <c r="O47" s="4">
        <v>2379</v>
      </c>
      <c r="P47" s="4">
        <v>14294</v>
      </c>
      <c r="Q47" s="4">
        <v>356672</v>
      </c>
      <c r="R47" s="4">
        <v>356624</v>
      </c>
      <c r="S47" s="4">
        <v>786557</v>
      </c>
    </row>
    <row r="48" spans="2:19" ht="19" x14ac:dyDescent="0.25">
      <c r="M48" s="4" t="s">
        <v>32</v>
      </c>
      <c r="N48" s="4">
        <v>0</v>
      </c>
      <c r="O48" s="4">
        <v>-6078.5424000000003</v>
      </c>
      <c r="P48" s="4">
        <v>-4637.2824000000001</v>
      </c>
      <c r="Q48" s="4">
        <v>-299.67840000000001</v>
      </c>
      <c r="R48" s="4">
        <v>-356.3784</v>
      </c>
      <c r="S48" s="4">
        <v>-407.41919999999999</v>
      </c>
    </row>
    <row r="49" spans="2:28" ht="19" x14ac:dyDescent="0.25">
      <c r="C49" s="2" t="s">
        <v>33</v>
      </c>
      <c r="D49" s="11">
        <f t="shared" ref="D49:I52" si="4">N47</f>
        <v>-250000</v>
      </c>
      <c r="E49" s="11">
        <f t="shared" si="4"/>
        <v>2379</v>
      </c>
      <c r="F49" s="11">
        <f t="shared" si="4"/>
        <v>14294</v>
      </c>
      <c r="G49" s="11">
        <f t="shared" si="4"/>
        <v>356672</v>
      </c>
      <c r="H49" s="11">
        <f t="shared" si="4"/>
        <v>356624</v>
      </c>
      <c r="I49" s="11">
        <f t="shared" si="4"/>
        <v>786557</v>
      </c>
      <c r="M49" s="4" t="s">
        <v>34</v>
      </c>
      <c r="N49" s="4">
        <v>-250000</v>
      </c>
      <c r="O49" s="4">
        <v>-3699.5423999999998</v>
      </c>
      <c r="P49" s="4">
        <v>9656.7175999999999</v>
      </c>
      <c r="Q49" s="4">
        <v>356372.32160000002</v>
      </c>
      <c r="R49" s="4">
        <v>356267.62160000001</v>
      </c>
      <c r="S49" s="4">
        <v>786149.5808</v>
      </c>
    </row>
    <row r="50" spans="2:28" ht="19" x14ac:dyDescent="0.25">
      <c r="B50" s="18" t="s">
        <v>35</v>
      </c>
      <c r="C50" s="8" t="s">
        <v>36</v>
      </c>
      <c r="D50" s="9"/>
      <c r="E50" s="19">
        <f t="shared" si="4"/>
        <v>-6078.5424000000003</v>
      </c>
      <c r="F50" s="19">
        <f t="shared" si="4"/>
        <v>-4637.2824000000001</v>
      </c>
      <c r="G50" s="19">
        <f t="shared" si="4"/>
        <v>-299.67840000000001</v>
      </c>
      <c r="H50" s="19">
        <f t="shared" si="4"/>
        <v>-356.3784</v>
      </c>
      <c r="I50" s="19">
        <f t="shared" si="4"/>
        <v>-407.41919999999999</v>
      </c>
      <c r="M50" s="4" t="s">
        <v>37</v>
      </c>
      <c r="N50" s="4">
        <v>1110517</v>
      </c>
      <c r="O50" s="4">
        <v>1196394</v>
      </c>
      <c r="P50" s="4">
        <v>1275271</v>
      </c>
      <c r="Q50" s="4">
        <v>1013269</v>
      </c>
      <c r="R50" s="4">
        <v>731983</v>
      </c>
      <c r="S50" s="4">
        <v>0</v>
      </c>
    </row>
    <row r="51" spans="2:28" ht="19" x14ac:dyDescent="0.25">
      <c r="C51" s="20" t="s">
        <v>38</v>
      </c>
      <c r="D51" s="21">
        <f>N49</f>
        <v>-250000</v>
      </c>
      <c r="E51" s="21">
        <f t="shared" si="4"/>
        <v>-3699.5423999999998</v>
      </c>
      <c r="F51" s="21">
        <f t="shared" si="4"/>
        <v>9656.7175999999999</v>
      </c>
      <c r="G51" s="21">
        <f t="shared" si="4"/>
        <v>356372.32160000002</v>
      </c>
      <c r="H51" s="21">
        <f t="shared" si="4"/>
        <v>356267.62160000001</v>
      </c>
      <c r="I51" s="21">
        <f t="shared" si="4"/>
        <v>786149.5808</v>
      </c>
      <c r="M51" s="4" t="s">
        <v>39</v>
      </c>
      <c r="N51" s="4">
        <v>0.25340819999999997</v>
      </c>
      <c r="O51" s="4">
        <v>0.17944668</v>
      </c>
      <c r="P51" s="4">
        <v>1.087926E-2</v>
      </c>
      <c r="Q51" s="4">
        <v>1.6282950000000001E-2</v>
      </c>
      <c r="R51" s="4">
        <v>2.5768360000000001E-2</v>
      </c>
      <c r="S51" s="22" t="s">
        <v>40</v>
      </c>
    </row>
    <row r="52" spans="2:28" ht="20" thickBot="1" x14ac:dyDescent="0.3">
      <c r="C52" s="12" t="s">
        <v>41</v>
      </c>
      <c r="D52" s="13">
        <f>N50</f>
        <v>1110517</v>
      </c>
      <c r="E52" s="13">
        <f t="shared" si="4"/>
        <v>1196394</v>
      </c>
      <c r="F52" s="13">
        <f t="shared" si="4"/>
        <v>1275271</v>
      </c>
      <c r="G52" s="13">
        <f t="shared" si="4"/>
        <v>1013269</v>
      </c>
      <c r="H52" s="13">
        <f t="shared" si="4"/>
        <v>731983</v>
      </c>
      <c r="I52" s="13">
        <f t="shared" si="4"/>
        <v>0</v>
      </c>
      <c r="M52" s="4" t="s">
        <v>42</v>
      </c>
      <c r="N52" s="4">
        <v>0</v>
      </c>
      <c r="O52" s="4">
        <v>7.9473619999999995E-2</v>
      </c>
      <c r="P52" s="4">
        <v>7.7876050000000002E-2</v>
      </c>
      <c r="Q52" s="4">
        <v>7.4234990000000001E-2</v>
      </c>
      <c r="R52" s="4">
        <v>7.4351710000000001E-2</v>
      </c>
      <c r="S52" s="4">
        <v>7.4556600000000001E-2</v>
      </c>
    </row>
    <row r="53" spans="2:28" ht="20" thickTop="1" x14ac:dyDescent="0.25">
      <c r="C53" s="2" t="s">
        <v>43</v>
      </c>
      <c r="D53" s="23">
        <f t="shared" ref="D53:I53" si="5">IF(N51="NaN","--",N51)</f>
        <v>0.25340819999999997</v>
      </c>
      <c r="E53" s="23">
        <f t="shared" si="5"/>
        <v>0.17944668</v>
      </c>
      <c r="F53" s="23">
        <f t="shared" si="5"/>
        <v>1.087926E-2</v>
      </c>
      <c r="G53" s="23">
        <f t="shared" si="5"/>
        <v>1.6282950000000001E-2</v>
      </c>
      <c r="H53" s="23">
        <f t="shared" si="5"/>
        <v>2.5768360000000001E-2</v>
      </c>
      <c r="I53" s="23" t="str">
        <f t="shared" si="5"/>
        <v>--</v>
      </c>
      <c r="M53" s="4" t="s">
        <v>44</v>
      </c>
      <c r="N53" s="4">
        <v>-0.75</v>
      </c>
      <c r="O53" s="4">
        <v>1.2368404200000001</v>
      </c>
      <c r="P53" s="4">
        <v>1.19690121</v>
      </c>
      <c r="Q53" s="4">
        <v>1.1058748</v>
      </c>
      <c r="R53" s="4">
        <v>1.1087927900000001</v>
      </c>
      <c r="S53" s="4">
        <v>1.11391492</v>
      </c>
    </row>
    <row r="54" spans="2:28" ht="19" x14ac:dyDescent="0.25">
      <c r="C54" s="2" t="s">
        <v>45</v>
      </c>
      <c r="D54" s="6"/>
      <c r="E54" s="6">
        <f t="shared" ref="E54:I57" si="6">O52</f>
        <v>7.9473619999999995E-2</v>
      </c>
      <c r="F54" s="6">
        <f t="shared" si="6"/>
        <v>7.7876050000000002E-2</v>
      </c>
      <c r="G54" s="6">
        <f t="shared" si="6"/>
        <v>7.4234990000000001E-2</v>
      </c>
      <c r="H54" s="6">
        <f t="shared" si="6"/>
        <v>7.4351710000000001E-2</v>
      </c>
      <c r="I54" s="6">
        <f t="shared" si="6"/>
        <v>7.4556600000000001E-2</v>
      </c>
      <c r="M54" s="4" t="s">
        <v>46</v>
      </c>
      <c r="N54" s="4">
        <v>1110517</v>
      </c>
      <c r="O54" s="4">
        <v>1196394</v>
      </c>
      <c r="P54" s="4">
        <v>1275271</v>
      </c>
      <c r="Q54" s="4">
        <v>1013269</v>
      </c>
      <c r="R54" s="4">
        <v>731983</v>
      </c>
      <c r="S54" s="4">
        <v>0</v>
      </c>
    </row>
    <row r="55" spans="2:28" ht="19" x14ac:dyDescent="0.25">
      <c r="C55" s="2" t="s">
        <v>47</v>
      </c>
      <c r="E55" s="7">
        <f t="shared" si="6"/>
        <v>1.2368404200000001</v>
      </c>
      <c r="F55" s="7">
        <f t="shared" si="6"/>
        <v>1.19690121</v>
      </c>
      <c r="G55" s="7">
        <f t="shared" si="6"/>
        <v>1.1058748</v>
      </c>
      <c r="H55" s="7">
        <f t="shared" si="6"/>
        <v>1.1087927900000001</v>
      </c>
      <c r="I55" s="7">
        <f t="shared" si="6"/>
        <v>1.11391492</v>
      </c>
      <c r="M55" s="4" t="s">
        <v>48</v>
      </c>
      <c r="N55" s="4">
        <v>0</v>
      </c>
      <c r="O55" s="4">
        <v>7.9473619999999995E-2</v>
      </c>
      <c r="P55" s="4">
        <v>7.8674540000000001E-2</v>
      </c>
      <c r="Q55" s="4">
        <v>7.7192650000000002E-2</v>
      </c>
      <c r="R55" s="4">
        <v>7.6481709999999994E-2</v>
      </c>
      <c r="S55" s="4">
        <v>7.6096419999999998E-2</v>
      </c>
    </row>
    <row r="56" spans="2:28" ht="20" thickBot="1" x14ac:dyDescent="0.3">
      <c r="C56" s="12" t="s">
        <v>49</v>
      </c>
      <c r="D56" s="13">
        <f>N54</f>
        <v>1110517</v>
      </c>
      <c r="E56" s="13">
        <f t="shared" si="6"/>
        <v>1196394</v>
      </c>
      <c r="F56" s="13">
        <f t="shared" si="6"/>
        <v>1275271</v>
      </c>
      <c r="G56" s="13">
        <f t="shared" si="6"/>
        <v>1013269</v>
      </c>
      <c r="H56" s="13">
        <f t="shared" si="6"/>
        <v>731983</v>
      </c>
      <c r="I56" s="13">
        <f t="shared" si="6"/>
        <v>0</v>
      </c>
      <c r="M56" s="4" t="s">
        <v>50</v>
      </c>
      <c r="N56" s="4">
        <v>1110517</v>
      </c>
      <c r="O56" s="22" t="s">
        <v>40</v>
      </c>
      <c r="P56" s="22" t="s">
        <v>40</v>
      </c>
      <c r="Q56" s="22" t="s">
        <v>40</v>
      </c>
      <c r="R56" s="22" t="s">
        <v>40</v>
      </c>
      <c r="S56" s="22" t="s">
        <v>40</v>
      </c>
    </row>
    <row r="57" spans="2:28" ht="20" thickTop="1" x14ac:dyDescent="0.25">
      <c r="C57" s="2" t="s">
        <v>51</v>
      </c>
      <c r="E57" s="6">
        <f t="shared" si="6"/>
        <v>7.9473619999999995E-2</v>
      </c>
      <c r="F57" s="6">
        <f t="shared" si="6"/>
        <v>7.8674540000000001E-2</v>
      </c>
      <c r="G57" s="6">
        <f t="shared" si="6"/>
        <v>7.7192650000000002E-2</v>
      </c>
      <c r="H57" s="6">
        <f t="shared" si="6"/>
        <v>7.6481709999999994E-2</v>
      </c>
      <c r="I57" s="6">
        <f t="shared" si="6"/>
        <v>7.6096419999999998E-2</v>
      </c>
      <c r="M57" s="4" t="s">
        <v>52</v>
      </c>
      <c r="N57" s="4">
        <v>-250000</v>
      </c>
      <c r="O57" s="22" t="s">
        <v>40</v>
      </c>
      <c r="P57" s="22" t="s">
        <v>40</v>
      </c>
      <c r="Q57" s="22" t="s">
        <v>40</v>
      </c>
      <c r="R57" s="22" t="s">
        <v>40</v>
      </c>
      <c r="S57" s="22" t="s">
        <v>40</v>
      </c>
    </row>
    <row r="58" spans="2:28" ht="19" x14ac:dyDescent="0.25">
      <c r="C58" s="24" t="s">
        <v>53</v>
      </c>
      <c r="D58" s="25">
        <f>N56</f>
        <v>1110517</v>
      </c>
      <c r="E58" s="11"/>
      <c r="M58" s="4" t="s">
        <v>54</v>
      </c>
      <c r="N58" s="4">
        <v>860517</v>
      </c>
      <c r="O58" s="22" t="s">
        <v>40</v>
      </c>
      <c r="P58" s="22" t="s">
        <v>40</v>
      </c>
      <c r="Q58" s="22" t="s">
        <v>40</v>
      </c>
      <c r="R58" s="22" t="s">
        <v>40</v>
      </c>
      <c r="S58" s="22" t="s">
        <v>40</v>
      </c>
    </row>
    <row r="59" spans="2:28" ht="19" x14ac:dyDescent="0.25">
      <c r="C59" s="24" t="s">
        <v>55</v>
      </c>
      <c r="D59" s="25">
        <f>N57</f>
        <v>-250000</v>
      </c>
      <c r="M59" s="4" t="s">
        <v>56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</row>
    <row r="60" spans="2:28" ht="20" thickBot="1" x14ac:dyDescent="0.3">
      <c r="C60" s="26" t="s">
        <v>57</v>
      </c>
      <c r="D60" s="27">
        <f>N58</f>
        <v>860517</v>
      </c>
    </row>
    <row r="61" spans="2:28" ht="20" thickTop="1" x14ac:dyDescent="0.25">
      <c r="C61" s="2" t="s">
        <v>58</v>
      </c>
      <c r="D61" s="11">
        <f>N59</f>
        <v>0</v>
      </c>
      <c r="E61" s="11">
        <f t="shared" ref="E61:I61" si="7">O59</f>
        <v>0</v>
      </c>
      <c r="F61" s="11">
        <f t="shared" si="7"/>
        <v>0</v>
      </c>
      <c r="G61" s="11">
        <f t="shared" si="7"/>
        <v>0</v>
      </c>
      <c r="H61" s="11">
        <f t="shared" si="7"/>
        <v>0</v>
      </c>
      <c r="I61" s="11">
        <f t="shared" si="7"/>
        <v>0</v>
      </c>
    </row>
    <row r="62" spans="2:28" x14ac:dyDescent="0.2">
      <c r="X62" s="5"/>
      <c r="Y62" s="5"/>
      <c r="Z62" s="5"/>
      <c r="AA62" s="5"/>
      <c r="AB62" s="5"/>
    </row>
    <row r="64" spans="2:28" x14ac:dyDescent="0.2">
      <c r="D64" s="14"/>
      <c r="E64" s="14"/>
      <c r="F64" s="14"/>
      <c r="G64" s="14"/>
      <c r="H64" s="14"/>
      <c r="I64" s="14"/>
    </row>
    <row r="65" spans="3:19" x14ac:dyDescent="0.2">
      <c r="D65" s="5"/>
      <c r="E65" s="28"/>
      <c r="F65" s="28"/>
      <c r="G65" s="28"/>
      <c r="H65" s="28"/>
      <c r="I65" s="28"/>
    </row>
    <row r="67" spans="3:19" ht="17" thickBot="1" x14ac:dyDescent="0.25"/>
    <row r="68" spans="3:19" ht="20" thickBot="1" x14ac:dyDescent="0.3">
      <c r="M68" s="79" t="s">
        <v>59</v>
      </c>
      <c r="N68" s="88"/>
    </row>
    <row r="70" spans="3:19" ht="19" x14ac:dyDescent="0.25">
      <c r="M70" s="4" t="s">
        <v>2</v>
      </c>
      <c r="N70" s="4">
        <v>0</v>
      </c>
      <c r="O70" s="4">
        <v>1</v>
      </c>
      <c r="P70" s="4">
        <v>2</v>
      </c>
      <c r="Q70" s="4">
        <v>3</v>
      </c>
      <c r="R70" s="4">
        <v>4</v>
      </c>
      <c r="S70" s="4">
        <v>5</v>
      </c>
    </row>
    <row r="71" spans="3:19" ht="19" x14ac:dyDescent="0.25">
      <c r="M71" s="4" t="s">
        <v>22</v>
      </c>
      <c r="N71" s="4">
        <v>0.25</v>
      </c>
      <c r="O71" s="4">
        <v>0.4</v>
      </c>
      <c r="P71" s="4">
        <v>0.4</v>
      </c>
      <c r="Q71" s="4">
        <v>0.4</v>
      </c>
      <c r="R71" s="4">
        <v>0.4</v>
      </c>
      <c r="S71" s="4">
        <v>0.4</v>
      </c>
    </row>
    <row r="72" spans="3:19" ht="19" x14ac:dyDescent="0.25">
      <c r="C72" s="3" t="str">
        <f>M70</f>
        <v>Year</v>
      </c>
      <c r="D72" s="3">
        <f t="shared" ref="D72:I79" si="8">N70</f>
        <v>0</v>
      </c>
      <c r="E72" s="3">
        <f t="shared" si="8"/>
        <v>1</v>
      </c>
      <c r="F72" s="3">
        <f t="shared" si="8"/>
        <v>2</v>
      </c>
      <c r="G72" s="3">
        <f t="shared" si="8"/>
        <v>3</v>
      </c>
      <c r="H72" s="3">
        <f t="shared" si="8"/>
        <v>4</v>
      </c>
      <c r="I72" s="3">
        <f t="shared" si="8"/>
        <v>5</v>
      </c>
      <c r="M72" s="4" t="s">
        <v>4</v>
      </c>
      <c r="N72" s="4">
        <v>0.03</v>
      </c>
      <c r="O72" s="4">
        <v>0.03</v>
      </c>
      <c r="P72" s="4">
        <v>0.03</v>
      </c>
      <c r="Q72" s="4">
        <v>0.03</v>
      </c>
      <c r="R72" s="4">
        <v>0.03</v>
      </c>
      <c r="S72" s="4">
        <v>0.03</v>
      </c>
    </row>
    <row r="73" spans="3:19" ht="19" x14ac:dyDescent="0.25">
      <c r="C73" s="2" t="s">
        <v>21</v>
      </c>
      <c r="E73" s="17">
        <f t="shared" si="8"/>
        <v>0.4</v>
      </c>
      <c r="F73" s="17">
        <f t="shared" si="8"/>
        <v>0.4</v>
      </c>
      <c r="G73" s="17">
        <f t="shared" si="8"/>
        <v>0.4</v>
      </c>
      <c r="H73" s="17">
        <f t="shared" si="8"/>
        <v>0.4</v>
      </c>
      <c r="I73" s="17">
        <f t="shared" si="8"/>
        <v>0.4</v>
      </c>
      <c r="M73" s="4" t="s">
        <v>24</v>
      </c>
      <c r="N73" s="4">
        <v>1.1000000000000001</v>
      </c>
      <c r="O73" s="4">
        <v>1.1000000000000001</v>
      </c>
      <c r="P73" s="4">
        <v>1.1000000000000001</v>
      </c>
      <c r="Q73" s="4">
        <v>1.1000000000000001</v>
      </c>
      <c r="R73" s="4">
        <v>1.1000000000000001</v>
      </c>
      <c r="S73" s="4">
        <v>1.1000000000000001</v>
      </c>
    </row>
    <row r="74" spans="3:19" ht="19" x14ac:dyDescent="0.25">
      <c r="C74" s="2" t="s">
        <v>3</v>
      </c>
      <c r="D74" s="29"/>
      <c r="E74" s="6">
        <f t="shared" si="8"/>
        <v>0.03</v>
      </c>
      <c r="F74" s="6">
        <f t="shared" si="8"/>
        <v>0.03</v>
      </c>
      <c r="G74" s="6">
        <f t="shared" si="8"/>
        <v>0.03</v>
      </c>
      <c r="H74" s="6">
        <f t="shared" si="8"/>
        <v>0.03</v>
      </c>
      <c r="I74" s="6">
        <f t="shared" si="8"/>
        <v>0.03</v>
      </c>
      <c r="J74" s="29"/>
      <c r="M74" s="4" t="s">
        <v>6</v>
      </c>
      <c r="N74" s="4">
        <v>0.2</v>
      </c>
      <c r="O74" s="4">
        <v>0.2</v>
      </c>
      <c r="P74" s="4">
        <v>0.2</v>
      </c>
      <c r="Q74" s="4">
        <v>0.2</v>
      </c>
      <c r="R74" s="4">
        <v>0.2</v>
      </c>
      <c r="S74" s="4">
        <v>0.2</v>
      </c>
    </row>
    <row r="75" spans="3:19" ht="19" x14ac:dyDescent="0.25">
      <c r="C75" s="2" t="s">
        <v>23</v>
      </c>
      <c r="D75" s="29"/>
      <c r="E75" s="7">
        <f t="shared" si="8"/>
        <v>1.1000000000000001</v>
      </c>
      <c r="F75" s="7">
        <f t="shared" si="8"/>
        <v>1.1000000000000001</v>
      </c>
      <c r="G75" s="7">
        <f t="shared" si="8"/>
        <v>1.1000000000000001</v>
      </c>
      <c r="H75" s="7">
        <f t="shared" si="8"/>
        <v>1.1000000000000001</v>
      </c>
      <c r="I75" s="7">
        <f t="shared" si="8"/>
        <v>1.1000000000000001</v>
      </c>
      <c r="J75" s="29"/>
      <c r="M75" s="4" t="s">
        <v>60</v>
      </c>
      <c r="N75" s="4">
        <v>0.9</v>
      </c>
      <c r="O75" s="4">
        <v>0.9</v>
      </c>
      <c r="P75" s="4">
        <v>0.9</v>
      </c>
      <c r="Q75" s="4">
        <v>0.9</v>
      </c>
      <c r="R75" s="4">
        <v>0.9</v>
      </c>
      <c r="S75" s="4">
        <v>0.9</v>
      </c>
    </row>
    <row r="76" spans="3:19" ht="19" x14ac:dyDescent="0.25">
      <c r="C76" s="8" t="s">
        <v>5</v>
      </c>
      <c r="D76" s="30"/>
      <c r="E76" s="31">
        <f t="shared" si="8"/>
        <v>0.2</v>
      </c>
      <c r="F76" s="31">
        <f t="shared" si="8"/>
        <v>0.2</v>
      </c>
      <c r="G76" s="31">
        <f t="shared" si="8"/>
        <v>0.2</v>
      </c>
      <c r="H76" s="31">
        <f t="shared" si="8"/>
        <v>0.2</v>
      </c>
      <c r="I76" s="31">
        <f t="shared" si="8"/>
        <v>0.2</v>
      </c>
      <c r="J76" s="29"/>
      <c r="M76" s="4" t="s">
        <v>8</v>
      </c>
      <c r="N76" s="4">
        <v>0.04</v>
      </c>
      <c r="O76" s="4">
        <v>0.04</v>
      </c>
      <c r="P76" s="4">
        <v>0.04</v>
      </c>
      <c r="Q76" s="4">
        <v>0.04</v>
      </c>
      <c r="R76" s="4">
        <v>0.04</v>
      </c>
      <c r="S76" s="4">
        <v>0.04</v>
      </c>
    </row>
    <row r="77" spans="3:19" ht="19" x14ac:dyDescent="0.25">
      <c r="C77" s="2" t="s">
        <v>61</v>
      </c>
      <c r="D77" s="29"/>
      <c r="E77" s="7">
        <f t="shared" si="8"/>
        <v>0.9</v>
      </c>
      <c r="F77" s="7">
        <f t="shared" si="8"/>
        <v>0.9</v>
      </c>
      <c r="G77" s="7">
        <f t="shared" si="8"/>
        <v>0.9</v>
      </c>
      <c r="H77" s="7">
        <f t="shared" si="8"/>
        <v>0.9</v>
      </c>
      <c r="I77" s="7">
        <f t="shared" si="8"/>
        <v>0.9</v>
      </c>
      <c r="J77" s="29"/>
      <c r="M77" s="4" t="s">
        <v>44</v>
      </c>
      <c r="N77" s="4">
        <v>0</v>
      </c>
      <c r="O77" s="4">
        <v>1.2368404200000001</v>
      </c>
      <c r="P77" s="4">
        <v>1.19690121</v>
      </c>
      <c r="Q77" s="4">
        <v>1.1058748</v>
      </c>
      <c r="R77" s="4">
        <v>1.1087927900000001</v>
      </c>
      <c r="S77" s="4">
        <v>1.11391492</v>
      </c>
    </row>
    <row r="78" spans="3:19" ht="19" x14ac:dyDescent="0.25">
      <c r="C78" s="2" t="s">
        <v>7</v>
      </c>
      <c r="E78" s="6">
        <f t="shared" si="8"/>
        <v>0.04</v>
      </c>
      <c r="F78" s="6">
        <f t="shared" si="8"/>
        <v>0.04</v>
      </c>
      <c r="G78" s="6">
        <f t="shared" si="8"/>
        <v>0.04</v>
      </c>
      <c r="H78" s="6">
        <f t="shared" si="8"/>
        <v>0.04</v>
      </c>
      <c r="I78" s="6">
        <f t="shared" si="8"/>
        <v>0.04</v>
      </c>
      <c r="J78" s="29"/>
      <c r="M78" s="4" t="s">
        <v>16</v>
      </c>
      <c r="N78" s="4">
        <v>281414</v>
      </c>
      <c r="O78" s="4">
        <v>214689</v>
      </c>
      <c r="P78" s="4">
        <v>13874</v>
      </c>
      <c r="Q78" s="4">
        <v>16499</v>
      </c>
      <c r="R78" s="4">
        <v>18862</v>
      </c>
      <c r="S78" s="4">
        <v>0</v>
      </c>
    </row>
    <row r="79" spans="3:19" ht="19" x14ac:dyDescent="0.25">
      <c r="C79" s="2" t="s">
        <v>47</v>
      </c>
      <c r="D79" s="29"/>
      <c r="E79" s="7">
        <f t="shared" si="8"/>
        <v>1.2368404200000001</v>
      </c>
      <c r="F79" s="7">
        <f t="shared" si="8"/>
        <v>1.19690121</v>
      </c>
      <c r="G79" s="7">
        <f t="shared" si="8"/>
        <v>1.1058748</v>
      </c>
      <c r="H79" s="7">
        <f t="shared" si="8"/>
        <v>1.1087927900000001</v>
      </c>
      <c r="I79" s="7">
        <f t="shared" si="8"/>
        <v>1.11391492</v>
      </c>
      <c r="J79" s="29"/>
      <c r="M79" s="4" t="s">
        <v>62</v>
      </c>
      <c r="N79" s="4">
        <v>0.25340819999999997</v>
      </c>
      <c r="O79" s="4">
        <v>0.17944668</v>
      </c>
      <c r="P79" s="4">
        <v>1.087926E-2</v>
      </c>
      <c r="Q79" s="4">
        <v>1.6282950000000001E-2</v>
      </c>
      <c r="R79" s="4">
        <v>2.5768360000000001E-2</v>
      </c>
      <c r="S79" s="22" t="s">
        <v>40</v>
      </c>
    </row>
    <row r="80" spans="3:19" ht="19" x14ac:dyDescent="0.25">
      <c r="M80" s="4" t="s">
        <v>42</v>
      </c>
      <c r="N80" s="4">
        <v>0.03</v>
      </c>
      <c r="O80" s="4">
        <v>7.9473619999999995E-2</v>
      </c>
      <c r="P80" s="4">
        <v>7.7876050000000002E-2</v>
      </c>
      <c r="Q80" s="4">
        <v>7.4234990000000001E-2</v>
      </c>
      <c r="R80" s="4">
        <v>7.4351710000000001E-2</v>
      </c>
      <c r="S80" s="4">
        <v>7.4556600000000001E-2</v>
      </c>
    </row>
    <row r="81" spans="3:19" ht="19" x14ac:dyDescent="0.25">
      <c r="C81" s="2" t="s">
        <v>30</v>
      </c>
      <c r="D81" s="11">
        <f t="shared" ref="D81:I81" si="9">N78</f>
        <v>281414</v>
      </c>
      <c r="E81" s="11">
        <f t="shared" si="9"/>
        <v>214689</v>
      </c>
      <c r="F81" s="11">
        <f t="shared" si="9"/>
        <v>13874</v>
      </c>
      <c r="G81" s="11">
        <f t="shared" si="9"/>
        <v>16499</v>
      </c>
      <c r="H81" s="11">
        <f t="shared" si="9"/>
        <v>18862</v>
      </c>
      <c r="I81" s="11">
        <f t="shared" si="9"/>
        <v>0</v>
      </c>
      <c r="M81" s="4" t="s">
        <v>31</v>
      </c>
      <c r="N81" s="4">
        <v>-250000</v>
      </c>
      <c r="O81" s="4">
        <v>2379</v>
      </c>
      <c r="P81" s="4">
        <v>14294</v>
      </c>
      <c r="Q81" s="4">
        <v>356672</v>
      </c>
      <c r="R81" s="4">
        <v>356624</v>
      </c>
      <c r="S81" s="4">
        <v>786557</v>
      </c>
    </row>
    <row r="82" spans="3:19" ht="19" x14ac:dyDescent="0.25">
      <c r="C82" s="2" t="s">
        <v>43</v>
      </c>
      <c r="D82" s="23">
        <f t="shared" ref="D82:I82" si="10">IF(N79="NaN","--",N79)</f>
        <v>0.25340819999999997</v>
      </c>
      <c r="E82" s="23">
        <f t="shared" si="10"/>
        <v>0.17944668</v>
      </c>
      <c r="F82" s="23">
        <f t="shared" si="10"/>
        <v>1.087926E-2</v>
      </c>
      <c r="G82" s="23">
        <f t="shared" si="10"/>
        <v>1.6282950000000001E-2</v>
      </c>
      <c r="H82" s="23">
        <f t="shared" si="10"/>
        <v>2.5768360000000001E-2</v>
      </c>
      <c r="I82" s="23" t="str">
        <f t="shared" si="10"/>
        <v>--</v>
      </c>
      <c r="J82" s="29"/>
      <c r="M82" s="4" t="s">
        <v>37</v>
      </c>
      <c r="N82" s="4">
        <v>1110516.6309392999</v>
      </c>
      <c r="O82" s="4">
        <v>1196394.4041717199</v>
      </c>
      <c r="P82" s="4">
        <v>1275270.87248048</v>
      </c>
      <c r="Q82" s="4">
        <v>1013268.59544403</v>
      </c>
      <c r="R82" s="4">
        <v>731982.84990688995</v>
      </c>
      <c r="S82" s="4">
        <v>0</v>
      </c>
    </row>
    <row r="83" spans="3:19" ht="19" x14ac:dyDescent="0.25">
      <c r="C83" s="2" t="s">
        <v>45</v>
      </c>
      <c r="D83" s="29"/>
      <c r="E83" s="6">
        <f t="shared" ref="E83:I86" si="11">O80</f>
        <v>7.9473619999999995E-2</v>
      </c>
      <c r="F83" s="6">
        <f t="shared" si="11"/>
        <v>7.7876050000000002E-2</v>
      </c>
      <c r="G83" s="6">
        <f t="shared" si="11"/>
        <v>7.4234990000000001E-2</v>
      </c>
      <c r="H83" s="6">
        <f t="shared" si="11"/>
        <v>7.4351710000000001E-2</v>
      </c>
      <c r="I83" s="6">
        <f t="shared" si="11"/>
        <v>7.4556600000000001E-2</v>
      </c>
      <c r="J83" s="29"/>
      <c r="M83" s="4" t="s">
        <v>48</v>
      </c>
      <c r="N83" s="4">
        <v>0</v>
      </c>
      <c r="O83" s="4">
        <v>7.9473619999999995E-2</v>
      </c>
      <c r="P83" s="4">
        <v>7.8674540000000001E-2</v>
      </c>
      <c r="Q83" s="4">
        <v>7.7192650000000002E-2</v>
      </c>
      <c r="R83" s="4">
        <v>7.6481709999999994E-2</v>
      </c>
      <c r="S83" s="4">
        <v>7.6096419999999998E-2</v>
      </c>
    </row>
    <row r="84" spans="3:19" ht="19" x14ac:dyDescent="0.25">
      <c r="C84" s="2" t="s">
        <v>33</v>
      </c>
      <c r="D84" s="11">
        <f>N81</f>
        <v>-250000</v>
      </c>
      <c r="E84" s="11">
        <f t="shared" si="11"/>
        <v>2379</v>
      </c>
      <c r="F84" s="11">
        <f t="shared" si="11"/>
        <v>14294</v>
      </c>
      <c r="G84" s="11">
        <f t="shared" si="11"/>
        <v>356672</v>
      </c>
      <c r="H84" s="11">
        <f t="shared" si="11"/>
        <v>356624</v>
      </c>
      <c r="I84" s="11">
        <f t="shared" si="11"/>
        <v>786557</v>
      </c>
      <c r="J84" s="29"/>
      <c r="M84" s="4" t="s">
        <v>50</v>
      </c>
      <c r="N84" s="4">
        <v>1110517</v>
      </c>
      <c r="O84" s="22" t="s">
        <v>40</v>
      </c>
      <c r="P84" s="22" t="s">
        <v>40</v>
      </c>
      <c r="Q84" s="22" t="s">
        <v>40</v>
      </c>
      <c r="R84" s="22" t="s">
        <v>40</v>
      </c>
      <c r="S84" s="22" t="s">
        <v>40</v>
      </c>
    </row>
    <row r="85" spans="3:19" ht="20" thickBot="1" x14ac:dyDescent="0.3">
      <c r="C85" s="12" t="s">
        <v>49</v>
      </c>
      <c r="D85" s="13">
        <f>N82</f>
        <v>1110516.6309392999</v>
      </c>
      <c r="E85" s="13">
        <f t="shared" si="11"/>
        <v>1196394.4041717199</v>
      </c>
      <c r="F85" s="13">
        <f t="shared" si="11"/>
        <v>1275270.87248048</v>
      </c>
      <c r="G85" s="13">
        <f t="shared" si="11"/>
        <v>1013268.59544403</v>
      </c>
      <c r="H85" s="13">
        <f t="shared" si="11"/>
        <v>731982.84990688995</v>
      </c>
      <c r="I85" s="13">
        <f t="shared" si="11"/>
        <v>0</v>
      </c>
      <c r="J85" s="29"/>
      <c r="M85" s="4" t="s">
        <v>52</v>
      </c>
      <c r="N85" s="4">
        <v>-250000</v>
      </c>
      <c r="O85" s="22" t="s">
        <v>40</v>
      </c>
      <c r="P85" s="22" t="s">
        <v>40</v>
      </c>
      <c r="Q85" s="22" t="s">
        <v>40</v>
      </c>
      <c r="R85" s="22" t="s">
        <v>40</v>
      </c>
      <c r="S85" s="22" t="s">
        <v>40</v>
      </c>
    </row>
    <row r="86" spans="3:19" ht="20" thickTop="1" x14ac:dyDescent="0.25">
      <c r="C86" s="2" t="s">
        <v>51</v>
      </c>
      <c r="E86" s="6">
        <f t="shared" si="11"/>
        <v>7.9473619999999995E-2</v>
      </c>
      <c r="F86" s="6">
        <f t="shared" si="11"/>
        <v>7.8674540000000001E-2</v>
      </c>
      <c r="G86" s="6">
        <f t="shared" si="11"/>
        <v>7.7192650000000002E-2</v>
      </c>
      <c r="H86" s="6">
        <f t="shared" si="11"/>
        <v>7.6481709999999994E-2</v>
      </c>
      <c r="I86" s="6">
        <f t="shared" si="11"/>
        <v>7.6096419999999998E-2</v>
      </c>
      <c r="M86" s="4" t="s">
        <v>54</v>
      </c>
      <c r="N86" s="4">
        <v>860517</v>
      </c>
      <c r="O86" s="22" t="s">
        <v>40</v>
      </c>
      <c r="P86" s="22" t="s">
        <v>40</v>
      </c>
      <c r="Q86" s="22" t="s">
        <v>40</v>
      </c>
      <c r="R86" s="22" t="s">
        <v>40</v>
      </c>
      <c r="S86" s="22" t="s">
        <v>40</v>
      </c>
    </row>
    <row r="87" spans="3:19" ht="19" x14ac:dyDescent="0.25">
      <c r="C87" s="24" t="s">
        <v>53</v>
      </c>
      <c r="D87" s="25">
        <f>N84</f>
        <v>1110517</v>
      </c>
      <c r="E87" s="11"/>
      <c r="M87" s="4" t="s">
        <v>56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</row>
    <row r="88" spans="3:19" ht="19" x14ac:dyDescent="0.25">
      <c r="C88" s="24" t="s">
        <v>55</v>
      </c>
      <c r="D88" s="25">
        <f>N85</f>
        <v>-250000</v>
      </c>
    </row>
    <row r="89" spans="3:19" ht="20" thickBot="1" x14ac:dyDescent="0.3">
      <c r="C89" s="26" t="s">
        <v>57</v>
      </c>
      <c r="D89" s="27">
        <f>N86</f>
        <v>860517</v>
      </c>
    </row>
    <row r="90" spans="3:19" ht="20" thickTop="1" x14ac:dyDescent="0.25">
      <c r="C90" s="2" t="s">
        <v>58</v>
      </c>
      <c r="D90" s="11">
        <f>N87</f>
        <v>0</v>
      </c>
      <c r="E90" s="11">
        <f t="shared" ref="E90:I90" si="12">O87</f>
        <v>0</v>
      </c>
      <c r="F90" s="11">
        <f t="shared" si="12"/>
        <v>0</v>
      </c>
      <c r="G90" s="11">
        <f t="shared" si="12"/>
        <v>0</v>
      </c>
      <c r="H90" s="11">
        <f t="shared" si="12"/>
        <v>0</v>
      </c>
      <c r="I90" s="11">
        <f t="shared" si="12"/>
        <v>0</v>
      </c>
    </row>
    <row r="93" spans="3:19" ht="17" thickBot="1" x14ac:dyDescent="0.25"/>
    <row r="94" spans="3:19" ht="20" thickBot="1" x14ac:dyDescent="0.3">
      <c r="M94" s="79" t="s">
        <v>63</v>
      </c>
      <c r="N94" s="88"/>
    </row>
    <row r="97" spans="2:19" ht="19" x14ac:dyDescent="0.25">
      <c r="M97" s="4" t="s">
        <v>2</v>
      </c>
      <c r="N97" s="4">
        <v>0</v>
      </c>
      <c r="O97" s="4">
        <v>1</v>
      </c>
      <c r="P97" s="4">
        <v>2</v>
      </c>
      <c r="Q97" s="4">
        <v>3</v>
      </c>
      <c r="R97" s="4">
        <v>4</v>
      </c>
      <c r="S97" s="4">
        <v>5</v>
      </c>
    </row>
    <row r="98" spans="2:19" ht="19" x14ac:dyDescent="0.25">
      <c r="M98" s="4" t="s">
        <v>4</v>
      </c>
      <c r="N98" s="4">
        <v>0.03</v>
      </c>
      <c r="O98" s="4">
        <v>0.03</v>
      </c>
      <c r="P98" s="4">
        <v>0.03</v>
      </c>
      <c r="Q98" s="4">
        <v>0.03</v>
      </c>
      <c r="R98" s="4">
        <v>0.03</v>
      </c>
      <c r="S98" s="4">
        <v>0.03</v>
      </c>
    </row>
    <row r="99" spans="2:19" ht="19" x14ac:dyDescent="0.25">
      <c r="M99" s="4" t="s">
        <v>24</v>
      </c>
      <c r="N99" s="4">
        <v>1.1000000000000001</v>
      </c>
      <c r="O99" s="4">
        <v>1.1000000000000001</v>
      </c>
      <c r="P99" s="4">
        <v>1.1000000000000001</v>
      </c>
      <c r="Q99" s="4">
        <v>1.1000000000000001</v>
      </c>
      <c r="R99" s="4">
        <v>1.1000000000000001</v>
      </c>
      <c r="S99" s="4">
        <v>1.1000000000000001</v>
      </c>
    </row>
    <row r="100" spans="2:19" ht="19" x14ac:dyDescent="0.25">
      <c r="M100" s="4" t="s">
        <v>8</v>
      </c>
      <c r="N100" s="4">
        <v>0.04</v>
      </c>
      <c r="O100" s="4">
        <v>0.04</v>
      </c>
      <c r="P100" s="4">
        <v>0.04</v>
      </c>
      <c r="Q100" s="4">
        <v>0.04</v>
      </c>
      <c r="R100" s="4">
        <v>0.04</v>
      </c>
      <c r="S100" s="4">
        <v>0.04</v>
      </c>
    </row>
    <row r="101" spans="2:19" ht="19" x14ac:dyDescent="0.25">
      <c r="C101" s="3" t="str">
        <f>M97</f>
        <v>Year</v>
      </c>
      <c r="D101" s="3">
        <f t="shared" ref="D101:I104" si="13">N97</f>
        <v>0</v>
      </c>
      <c r="E101" s="3">
        <f t="shared" si="13"/>
        <v>1</v>
      </c>
      <c r="F101" s="3">
        <f t="shared" si="13"/>
        <v>2</v>
      </c>
      <c r="G101" s="3">
        <f t="shared" si="13"/>
        <v>3</v>
      </c>
      <c r="H101" s="3">
        <f t="shared" si="13"/>
        <v>4</v>
      </c>
      <c r="I101" s="3">
        <f t="shared" si="13"/>
        <v>5</v>
      </c>
      <c r="M101" s="4" t="s">
        <v>26</v>
      </c>
      <c r="N101" s="4">
        <v>7.3999999999999996E-2</v>
      </c>
      <c r="O101" s="4">
        <v>7.3999999999999996E-2</v>
      </c>
      <c r="P101" s="4">
        <v>7.3999999999999996E-2</v>
      </c>
      <c r="Q101" s="4">
        <v>7.3999999999999996E-2</v>
      </c>
      <c r="R101" s="4">
        <v>7.3999999999999996E-2</v>
      </c>
      <c r="S101" s="4">
        <v>7.3999999999999996E-2</v>
      </c>
    </row>
    <row r="102" spans="2:19" ht="19" x14ac:dyDescent="0.25">
      <c r="C102" s="2" t="s">
        <v>3</v>
      </c>
      <c r="D102" s="29"/>
      <c r="E102" s="6">
        <f t="shared" si="13"/>
        <v>0.03</v>
      </c>
      <c r="F102" s="6">
        <f t="shared" si="13"/>
        <v>0.03</v>
      </c>
      <c r="G102" s="6">
        <f t="shared" si="13"/>
        <v>0.03</v>
      </c>
      <c r="H102" s="6">
        <f t="shared" si="13"/>
        <v>0.03</v>
      </c>
      <c r="I102" s="6">
        <f t="shared" si="13"/>
        <v>0.03</v>
      </c>
      <c r="M102" s="4" t="s">
        <v>42</v>
      </c>
      <c r="N102" s="4">
        <v>0.03</v>
      </c>
      <c r="O102" s="4">
        <v>7.9473616999999996E-2</v>
      </c>
      <c r="P102" s="4">
        <v>7.7876048000000003E-2</v>
      </c>
      <c r="Q102" s="4">
        <v>7.4234992E-2</v>
      </c>
      <c r="R102" s="4">
        <v>7.4351711700000003E-2</v>
      </c>
      <c r="S102" s="4">
        <v>7.4556596599999997E-2</v>
      </c>
    </row>
    <row r="103" spans="2:19" ht="19" x14ac:dyDescent="0.25">
      <c r="C103" s="2" t="s">
        <v>23</v>
      </c>
      <c r="D103" s="29"/>
      <c r="E103" s="7">
        <f t="shared" si="13"/>
        <v>1.1000000000000001</v>
      </c>
      <c r="F103" s="7">
        <f t="shared" si="13"/>
        <v>1.1000000000000001</v>
      </c>
      <c r="G103" s="7">
        <f t="shared" si="13"/>
        <v>1.1000000000000001</v>
      </c>
      <c r="H103" s="7">
        <f t="shared" si="13"/>
        <v>1.1000000000000001</v>
      </c>
      <c r="I103" s="7">
        <f t="shared" si="13"/>
        <v>1.1000000000000001</v>
      </c>
      <c r="M103" s="4" t="s">
        <v>64</v>
      </c>
      <c r="N103" s="4">
        <v>4.3999999999999997E-2</v>
      </c>
      <c r="O103" s="4">
        <v>-5.4736170000000001E-3</v>
      </c>
      <c r="P103" s="4">
        <v>-3.876048E-3</v>
      </c>
      <c r="Q103" s="4">
        <v>-2.34992E-4</v>
      </c>
      <c r="R103" s="4">
        <v>-3.5171170000000002E-4</v>
      </c>
      <c r="S103" s="4">
        <v>-5.5659660000000001E-4</v>
      </c>
    </row>
    <row r="104" spans="2:19" ht="19" x14ac:dyDescent="0.25">
      <c r="C104" s="8" t="s">
        <v>7</v>
      </c>
      <c r="D104" s="9"/>
      <c r="E104" s="10">
        <f t="shared" si="13"/>
        <v>0.04</v>
      </c>
      <c r="F104" s="10">
        <f t="shared" si="13"/>
        <v>0.04</v>
      </c>
      <c r="G104" s="10">
        <f t="shared" si="13"/>
        <v>0.04</v>
      </c>
      <c r="H104" s="10">
        <f t="shared" si="13"/>
        <v>0.04</v>
      </c>
      <c r="I104" s="10">
        <f t="shared" si="13"/>
        <v>0.04</v>
      </c>
      <c r="M104" s="4" t="s">
        <v>37</v>
      </c>
      <c r="N104" s="4">
        <v>1110516.6310000001</v>
      </c>
      <c r="O104" s="4">
        <v>1196394.40417176</v>
      </c>
      <c r="P104" s="4">
        <v>1275270.87248047</v>
      </c>
      <c r="Q104" s="4">
        <v>1013268.59544403</v>
      </c>
      <c r="R104" s="4">
        <v>731982.84990688995</v>
      </c>
      <c r="S104" s="4">
        <v>0</v>
      </c>
    </row>
    <row r="105" spans="2:19" ht="19" x14ac:dyDescent="0.25">
      <c r="C105" s="2" t="s">
        <v>65</v>
      </c>
      <c r="E105" s="6">
        <f>N101</f>
        <v>7.3999999999999996E-2</v>
      </c>
      <c r="F105" s="6">
        <f t="shared" ref="F105:I105" si="14">O101</f>
        <v>7.3999999999999996E-2</v>
      </c>
      <c r="G105" s="6">
        <f t="shared" si="14"/>
        <v>7.3999999999999996E-2</v>
      </c>
      <c r="H105" s="6">
        <f t="shared" si="14"/>
        <v>7.3999999999999996E-2</v>
      </c>
      <c r="I105" s="6">
        <f t="shared" si="14"/>
        <v>7.3999999999999996E-2</v>
      </c>
      <c r="M105" s="4" t="s">
        <v>31</v>
      </c>
      <c r="N105" s="4">
        <v>-250000</v>
      </c>
      <c r="O105" s="4">
        <v>2379</v>
      </c>
      <c r="P105" s="4">
        <v>14294</v>
      </c>
      <c r="Q105" s="4">
        <v>356672</v>
      </c>
      <c r="R105" s="4">
        <v>356624</v>
      </c>
      <c r="S105" s="4">
        <v>786557</v>
      </c>
    </row>
    <row r="106" spans="2:19" ht="19" x14ac:dyDescent="0.25">
      <c r="C106" s="8" t="s">
        <v>66</v>
      </c>
      <c r="D106" s="9"/>
      <c r="E106" s="10">
        <f t="shared" ref="E106:I107" si="15">O102</f>
        <v>7.9473616999999996E-2</v>
      </c>
      <c r="F106" s="10">
        <f t="shared" si="15"/>
        <v>7.7876048000000003E-2</v>
      </c>
      <c r="G106" s="10">
        <f t="shared" si="15"/>
        <v>7.4234992E-2</v>
      </c>
      <c r="H106" s="10">
        <f t="shared" si="15"/>
        <v>7.4351711700000003E-2</v>
      </c>
      <c r="I106" s="10">
        <f t="shared" si="15"/>
        <v>7.4556596599999997E-2</v>
      </c>
      <c r="M106" s="4" t="s">
        <v>67</v>
      </c>
      <c r="N106" s="4">
        <v>0</v>
      </c>
      <c r="O106" s="4">
        <v>-6078.5424000000003</v>
      </c>
      <c r="P106" s="4">
        <v>-4637.2824000000001</v>
      </c>
      <c r="Q106" s="4">
        <v>-299.67840000000001</v>
      </c>
      <c r="R106" s="4">
        <v>-356.3784</v>
      </c>
      <c r="S106" s="4">
        <v>-407.41919999999999</v>
      </c>
    </row>
    <row r="107" spans="2:19" ht="19" x14ac:dyDescent="0.25">
      <c r="C107" s="2" t="s">
        <v>68</v>
      </c>
      <c r="D107" s="29"/>
      <c r="E107" s="6">
        <f t="shared" si="15"/>
        <v>-5.4736170000000001E-3</v>
      </c>
      <c r="F107" s="6">
        <f t="shared" si="15"/>
        <v>-3.876048E-3</v>
      </c>
      <c r="G107" s="6">
        <f t="shared" si="15"/>
        <v>-2.34992E-4</v>
      </c>
      <c r="H107" s="6">
        <f t="shared" si="15"/>
        <v>-3.5171170000000002E-4</v>
      </c>
      <c r="I107" s="6">
        <f t="shared" si="15"/>
        <v>-5.5659660000000001E-4</v>
      </c>
      <c r="M107" s="4" t="s">
        <v>69</v>
      </c>
      <c r="N107" s="4">
        <v>-250000</v>
      </c>
      <c r="O107" s="4">
        <v>-3699.5423999999998</v>
      </c>
      <c r="P107" s="4">
        <v>9656.7175999999999</v>
      </c>
      <c r="Q107" s="4">
        <v>356372.32160000002</v>
      </c>
      <c r="R107" s="4">
        <v>356267.62160000001</v>
      </c>
      <c r="S107" s="4">
        <v>786149.5808</v>
      </c>
    </row>
    <row r="108" spans="2:19" ht="19" x14ac:dyDescent="0.25">
      <c r="M108" s="4" t="s">
        <v>70</v>
      </c>
      <c r="N108" s="4">
        <v>1110516.6310000001</v>
      </c>
      <c r="O108" s="4">
        <v>1196394.40417176</v>
      </c>
      <c r="P108" s="4">
        <v>1275270.87248047</v>
      </c>
      <c r="Q108" s="4">
        <v>1013268.59544403</v>
      </c>
      <c r="R108" s="4">
        <v>731982.84990688995</v>
      </c>
      <c r="S108" s="4">
        <v>0</v>
      </c>
    </row>
    <row r="109" spans="2:19" ht="19" x14ac:dyDescent="0.25">
      <c r="B109" s="32" t="s">
        <v>71</v>
      </c>
      <c r="C109" s="2" t="s">
        <v>31</v>
      </c>
      <c r="D109" s="11">
        <f t="shared" ref="D109:I111" si="16">N105</f>
        <v>-250000</v>
      </c>
      <c r="E109" s="11">
        <f t="shared" si="16"/>
        <v>2379</v>
      </c>
      <c r="F109" s="11">
        <f t="shared" si="16"/>
        <v>14294</v>
      </c>
      <c r="G109" s="11">
        <f t="shared" si="16"/>
        <v>356672</v>
      </c>
      <c r="H109" s="11">
        <f t="shared" si="16"/>
        <v>356624</v>
      </c>
      <c r="I109" s="11">
        <f t="shared" si="16"/>
        <v>786557</v>
      </c>
      <c r="M109" s="4" t="s">
        <v>72</v>
      </c>
      <c r="N109" s="4">
        <v>0</v>
      </c>
      <c r="O109" s="4">
        <v>7.3999999999999996E-2</v>
      </c>
      <c r="P109" s="4">
        <v>7.3999999999999996E-2</v>
      </c>
      <c r="Q109" s="4">
        <v>7.3999999999999996E-2</v>
      </c>
      <c r="R109" s="4">
        <v>7.3999999999999996E-2</v>
      </c>
      <c r="S109" s="4">
        <v>7.3999999999999996E-2</v>
      </c>
    </row>
    <row r="110" spans="2:19" ht="19" x14ac:dyDescent="0.25">
      <c r="B110" s="32" t="s">
        <v>73</v>
      </c>
      <c r="C110" s="8" t="s">
        <v>74</v>
      </c>
      <c r="D110" s="9"/>
      <c r="E110" s="19">
        <f t="shared" si="16"/>
        <v>-6078.5424000000003</v>
      </c>
      <c r="F110" s="19">
        <f t="shared" si="16"/>
        <v>-4637.2824000000001</v>
      </c>
      <c r="G110" s="19">
        <f t="shared" si="16"/>
        <v>-299.67840000000001</v>
      </c>
      <c r="H110" s="19">
        <f t="shared" si="16"/>
        <v>-356.3784</v>
      </c>
      <c r="I110" s="19">
        <f t="shared" si="16"/>
        <v>-407.41919999999999</v>
      </c>
      <c r="J110" s="29"/>
      <c r="M110" s="4" t="s">
        <v>50</v>
      </c>
      <c r="N110" s="4">
        <v>1110517</v>
      </c>
      <c r="O110" s="4" t="s">
        <v>40</v>
      </c>
      <c r="P110" s="4" t="s">
        <v>40</v>
      </c>
      <c r="Q110" s="4" t="s">
        <v>40</v>
      </c>
      <c r="R110" s="4" t="s">
        <v>40</v>
      </c>
      <c r="S110" s="4" t="s">
        <v>40</v>
      </c>
    </row>
    <row r="111" spans="2:19" ht="19" x14ac:dyDescent="0.25">
      <c r="B111" s="2" t="s">
        <v>75</v>
      </c>
      <c r="C111" s="2" t="s">
        <v>76</v>
      </c>
      <c r="D111" s="11">
        <f>N107</f>
        <v>-250000</v>
      </c>
      <c r="E111" s="11">
        <f t="shared" si="16"/>
        <v>-3699.5423999999998</v>
      </c>
      <c r="F111" s="11">
        <f t="shared" si="16"/>
        <v>9656.7175999999999</v>
      </c>
      <c r="G111" s="11">
        <f t="shared" si="16"/>
        <v>356372.32160000002</v>
      </c>
      <c r="H111" s="11">
        <f t="shared" si="16"/>
        <v>356267.62160000001</v>
      </c>
      <c r="I111" s="11">
        <f t="shared" si="16"/>
        <v>786149.5808</v>
      </c>
      <c r="J111" s="29"/>
      <c r="M111" s="4" t="s">
        <v>77</v>
      </c>
      <c r="N111" s="4">
        <v>-250000</v>
      </c>
      <c r="O111" s="4" t="s">
        <v>40</v>
      </c>
      <c r="P111" s="4" t="s">
        <v>40</v>
      </c>
      <c r="Q111" s="4" t="s">
        <v>40</v>
      </c>
      <c r="R111" s="4" t="s">
        <v>40</v>
      </c>
      <c r="S111" s="4" t="s">
        <v>40</v>
      </c>
    </row>
    <row r="112" spans="2:19" ht="20" thickBot="1" x14ac:dyDescent="0.3">
      <c r="C112" s="12" t="s">
        <v>78</v>
      </c>
      <c r="D112" s="13">
        <f t="shared" ref="D112:I112" si="17">N104</f>
        <v>1110516.6310000001</v>
      </c>
      <c r="E112" s="13">
        <f t="shared" si="17"/>
        <v>1196394.40417176</v>
      </c>
      <c r="F112" s="13">
        <f t="shared" si="17"/>
        <v>1275270.87248047</v>
      </c>
      <c r="G112" s="13">
        <f t="shared" si="17"/>
        <v>1013268.59544403</v>
      </c>
      <c r="H112" s="13">
        <f t="shared" si="17"/>
        <v>731982.84990688995</v>
      </c>
      <c r="I112" s="13">
        <f t="shared" si="17"/>
        <v>0</v>
      </c>
      <c r="M112" s="4" t="s">
        <v>54</v>
      </c>
      <c r="N112" s="4">
        <v>860517</v>
      </c>
      <c r="O112" s="4" t="s">
        <v>40</v>
      </c>
      <c r="P112" s="4" t="s">
        <v>40</v>
      </c>
      <c r="Q112" s="4" t="s">
        <v>40</v>
      </c>
      <c r="R112" s="4" t="s">
        <v>40</v>
      </c>
      <c r="S112" s="4" t="s">
        <v>40</v>
      </c>
    </row>
    <row r="113" spans="3:19" ht="20" thickTop="1" x14ac:dyDescent="0.25">
      <c r="C113" s="2" t="s">
        <v>58</v>
      </c>
      <c r="D113" s="11">
        <f t="shared" ref="D113:I113" si="18">N113</f>
        <v>0</v>
      </c>
      <c r="E113" s="11">
        <f t="shared" si="18"/>
        <v>0</v>
      </c>
      <c r="F113" s="11">
        <f t="shared" si="18"/>
        <v>0</v>
      </c>
      <c r="G113" s="11">
        <f t="shared" si="18"/>
        <v>0</v>
      </c>
      <c r="H113" s="11">
        <f t="shared" si="18"/>
        <v>0</v>
      </c>
      <c r="I113" s="11">
        <f t="shared" si="18"/>
        <v>0</v>
      </c>
      <c r="M113" s="4" t="s">
        <v>56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</row>
    <row r="114" spans="3:19" ht="19" x14ac:dyDescent="0.25">
      <c r="M114" s="33"/>
      <c r="N114" s="22"/>
      <c r="O114" s="22"/>
      <c r="P114" s="22"/>
      <c r="Q114" s="22"/>
      <c r="R114" s="22"/>
      <c r="S114" s="22"/>
    </row>
    <row r="115" spans="3:19" ht="19" x14ac:dyDescent="0.25">
      <c r="M115" s="33"/>
      <c r="N115" s="22"/>
      <c r="O115" s="22"/>
      <c r="P115" s="22"/>
      <c r="Q115" s="22"/>
      <c r="R115" s="22"/>
      <c r="S115" s="22"/>
    </row>
    <row r="116" spans="3:19" ht="19" x14ac:dyDescent="0.25">
      <c r="D116" s="14"/>
      <c r="E116" s="14"/>
      <c r="F116" s="14"/>
      <c r="G116" s="14"/>
      <c r="H116" s="14"/>
      <c r="I116" s="14"/>
      <c r="M116" s="33"/>
      <c r="N116" s="22"/>
      <c r="O116" s="22"/>
      <c r="P116" s="22"/>
      <c r="Q116" s="22"/>
      <c r="R116" s="22"/>
      <c r="S116" s="22"/>
    </row>
    <row r="117" spans="3:19" ht="19" x14ac:dyDescent="0.25">
      <c r="M117" s="33"/>
      <c r="N117" s="22"/>
      <c r="O117" s="22"/>
      <c r="P117" s="22"/>
      <c r="Q117" s="22"/>
      <c r="R117" s="22"/>
      <c r="S117" s="22"/>
    </row>
    <row r="118" spans="3:19" ht="19" x14ac:dyDescent="0.25">
      <c r="M118" s="33"/>
      <c r="N118" s="22"/>
      <c r="O118" s="22"/>
      <c r="P118" s="22"/>
      <c r="Q118" s="22"/>
      <c r="R118" s="22"/>
      <c r="S118" s="22"/>
    </row>
    <row r="119" spans="3:19" ht="19" x14ac:dyDescent="0.25">
      <c r="M119" s="33"/>
      <c r="N119" s="22"/>
      <c r="O119" s="22"/>
      <c r="P119" s="22"/>
      <c r="Q119" s="22"/>
      <c r="R119" s="22"/>
      <c r="S119" s="22"/>
    </row>
    <row r="120" spans="3:19" ht="19" x14ac:dyDescent="0.25">
      <c r="M120" s="33"/>
      <c r="N120" s="22"/>
      <c r="O120" s="22"/>
      <c r="P120" s="22"/>
      <c r="Q120" s="22"/>
      <c r="R120" s="22"/>
      <c r="S120" s="22"/>
    </row>
    <row r="121" spans="3:19" ht="19" x14ac:dyDescent="0.25">
      <c r="M121" s="33"/>
      <c r="N121" s="22"/>
      <c r="O121" s="22"/>
      <c r="P121" s="22"/>
      <c r="Q121" s="22"/>
      <c r="R121" s="22"/>
      <c r="S121" s="22"/>
    </row>
    <row r="122" spans="3:19" ht="19" x14ac:dyDescent="0.25">
      <c r="M122" s="33"/>
      <c r="N122" s="22"/>
      <c r="O122" s="22"/>
      <c r="P122" s="22"/>
      <c r="Q122" s="22"/>
      <c r="R122" s="22"/>
      <c r="S122" s="22"/>
    </row>
    <row r="129" spans="3:19" ht="17" thickBot="1" x14ac:dyDescent="0.25"/>
    <row r="130" spans="3:19" ht="20" thickBot="1" x14ac:dyDescent="0.3">
      <c r="M130" s="79" t="s">
        <v>79</v>
      </c>
      <c r="N130" s="88"/>
    </row>
    <row r="132" spans="3:19" ht="19" x14ac:dyDescent="0.25">
      <c r="M132" s="33" t="s">
        <v>2</v>
      </c>
      <c r="N132" s="22">
        <v>0</v>
      </c>
      <c r="O132" s="22">
        <v>1</v>
      </c>
      <c r="P132" s="22">
        <v>2</v>
      </c>
      <c r="Q132" s="22">
        <v>3</v>
      </c>
      <c r="R132" s="22">
        <v>4</v>
      </c>
      <c r="S132" s="22">
        <v>5</v>
      </c>
    </row>
    <row r="133" spans="3:19" ht="19" x14ac:dyDescent="0.25">
      <c r="C133" s="3" t="str">
        <f>M132</f>
        <v>Year</v>
      </c>
      <c r="D133" s="3">
        <f t="shared" ref="D133:I138" si="19">N132</f>
        <v>0</v>
      </c>
      <c r="E133" s="3">
        <f t="shared" si="19"/>
        <v>1</v>
      </c>
      <c r="F133" s="3">
        <f t="shared" si="19"/>
        <v>2</v>
      </c>
      <c r="G133" s="3">
        <f t="shared" si="19"/>
        <v>3</v>
      </c>
      <c r="H133" s="3">
        <f t="shared" si="19"/>
        <v>4</v>
      </c>
      <c r="I133" s="3">
        <f t="shared" si="19"/>
        <v>5</v>
      </c>
      <c r="M133" s="33" t="s">
        <v>22</v>
      </c>
      <c r="N133" s="22">
        <v>0.25</v>
      </c>
      <c r="O133" s="22">
        <v>0.4</v>
      </c>
      <c r="P133" s="22">
        <v>0.4</v>
      </c>
      <c r="Q133" s="22">
        <v>0.4</v>
      </c>
      <c r="R133" s="22">
        <v>0.4</v>
      </c>
      <c r="S133" s="22">
        <v>0.4</v>
      </c>
    </row>
    <row r="134" spans="3:19" ht="19" x14ac:dyDescent="0.25">
      <c r="C134" s="2" t="s">
        <v>21</v>
      </c>
      <c r="E134" s="17">
        <f>O133</f>
        <v>0.4</v>
      </c>
      <c r="F134" s="17">
        <f t="shared" si="19"/>
        <v>0.4</v>
      </c>
      <c r="G134" s="17">
        <f t="shared" si="19"/>
        <v>0.4</v>
      </c>
      <c r="H134" s="17">
        <f t="shared" si="19"/>
        <v>0.4</v>
      </c>
      <c r="I134" s="17">
        <f t="shared" si="19"/>
        <v>0.4</v>
      </c>
      <c r="M134" s="33" t="s">
        <v>4</v>
      </c>
      <c r="N134" s="22">
        <v>0.03</v>
      </c>
      <c r="O134" s="22">
        <v>0.03</v>
      </c>
      <c r="P134" s="22">
        <v>0.03</v>
      </c>
      <c r="Q134" s="22">
        <v>0.03</v>
      </c>
      <c r="R134" s="22">
        <v>0.03</v>
      </c>
      <c r="S134" s="22">
        <v>0.03</v>
      </c>
    </row>
    <row r="135" spans="3:19" ht="19" x14ac:dyDescent="0.25">
      <c r="C135" s="2" t="s">
        <v>3</v>
      </c>
      <c r="D135" s="29"/>
      <c r="E135" s="6">
        <f>O134</f>
        <v>0.03</v>
      </c>
      <c r="F135" s="6">
        <f t="shared" si="19"/>
        <v>0.03</v>
      </c>
      <c r="G135" s="6">
        <f t="shared" si="19"/>
        <v>0.03</v>
      </c>
      <c r="H135" s="6">
        <f t="shared" si="19"/>
        <v>0.03</v>
      </c>
      <c r="I135" s="6">
        <f t="shared" si="19"/>
        <v>0.03</v>
      </c>
      <c r="J135" s="29"/>
      <c r="M135" s="33" t="s">
        <v>24</v>
      </c>
      <c r="N135" s="22">
        <v>1.1000000000000001</v>
      </c>
      <c r="O135" s="22">
        <v>1.1000000000000001</v>
      </c>
      <c r="P135" s="22">
        <v>1.1000000000000001</v>
      </c>
      <c r="Q135" s="22">
        <v>1.1000000000000001</v>
      </c>
      <c r="R135" s="22">
        <v>1.1000000000000001</v>
      </c>
      <c r="S135" s="22">
        <v>1.1000000000000001</v>
      </c>
    </row>
    <row r="136" spans="3:19" ht="19" x14ac:dyDescent="0.25">
      <c r="C136" s="2" t="s">
        <v>23</v>
      </c>
      <c r="D136" s="29"/>
      <c r="E136" s="7">
        <f>O135</f>
        <v>1.1000000000000001</v>
      </c>
      <c r="F136" s="7">
        <f t="shared" si="19"/>
        <v>1.1000000000000001</v>
      </c>
      <c r="G136" s="7">
        <f t="shared" si="19"/>
        <v>1.1000000000000001</v>
      </c>
      <c r="H136" s="7">
        <f t="shared" si="19"/>
        <v>1.1000000000000001</v>
      </c>
      <c r="I136" s="7">
        <f t="shared" si="19"/>
        <v>1.1000000000000001</v>
      </c>
      <c r="J136" s="29"/>
      <c r="M136" s="33" t="s">
        <v>8</v>
      </c>
      <c r="N136" s="22">
        <v>0.04</v>
      </c>
      <c r="O136" s="22">
        <v>0.04</v>
      </c>
      <c r="P136" s="22">
        <v>0.04</v>
      </c>
      <c r="Q136" s="22">
        <v>0.04</v>
      </c>
      <c r="R136" s="22">
        <v>0.04</v>
      </c>
      <c r="S136" s="22">
        <v>0.04</v>
      </c>
    </row>
    <row r="137" spans="3:19" ht="19" x14ac:dyDescent="0.25">
      <c r="C137" s="8" t="s">
        <v>7</v>
      </c>
      <c r="D137" s="9"/>
      <c r="E137" s="10">
        <f>O136</f>
        <v>0.04</v>
      </c>
      <c r="F137" s="10">
        <f t="shared" si="19"/>
        <v>0.04</v>
      </c>
      <c r="G137" s="10">
        <f t="shared" si="19"/>
        <v>0.04</v>
      </c>
      <c r="H137" s="10">
        <f t="shared" si="19"/>
        <v>0.04</v>
      </c>
      <c r="I137" s="10">
        <f t="shared" si="19"/>
        <v>0.04</v>
      </c>
      <c r="M137" s="33" t="s">
        <v>26</v>
      </c>
      <c r="N137" s="22">
        <v>7.3999999999999996E-2</v>
      </c>
      <c r="O137" s="22">
        <v>7.3999999999999996E-2</v>
      </c>
      <c r="P137" s="22">
        <v>7.3999999999999996E-2</v>
      </c>
      <c r="Q137" s="22">
        <v>7.3999999999999996E-2</v>
      </c>
      <c r="R137" s="22">
        <v>7.3999999999999996E-2</v>
      </c>
      <c r="S137" s="22">
        <v>7.3999999999999996E-2</v>
      </c>
    </row>
    <row r="138" spans="3:19" ht="19" x14ac:dyDescent="0.25">
      <c r="C138" s="2" t="s">
        <v>80</v>
      </c>
      <c r="D138" s="29"/>
      <c r="E138" s="6">
        <f>O137</f>
        <v>7.3999999999999996E-2</v>
      </c>
      <c r="F138" s="6">
        <f t="shared" si="19"/>
        <v>7.3999999999999996E-2</v>
      </c>
      <c r="G138" s="6">
        <f t="shared" si="19"/>
        <v>7.3999999999999996E-2</v>
      </c>
      <c r="H138" s="6">
        <f t="shared" si="19"/>
        <v>7.3999999999999996E-2</v>
      </c>
      <c r="I138" s="6">
        <f t="shared" si="19"/>
        <v>7.3999999999999996E-2</v>
      </c>
      <c r="J138" s="29"/>
      <c r="M138" s="33" t="s">
        <v>16</v>
      </c>
      <c r="N138" s="22">
        <v>281414</v>
      </c>
      <c r="O138" s="22">
        <v>214689</v>
      </c>
      <c r="P138" s="22">
        <v>13874</v>
      </c>
      <c r="Q138" s="22">
        <v>16499</v>
      </c>
      <c r="R138" s="22">
        <v>18862</v>
      </c>
      <c r="S138" s="22">
        <v>0</v>
      </c>
    </row>
    <row r="139" spans="3:19" ht="19" x14ac:dyDescent="0.25">
      <c r="C139" s="2"/>
      <c r="D139" s="29"/>
      <c r="E139" s="7"/>
      <c r="F139" s="7"/>
      <c r="G139" s="7"/>
      <c r="H139" s="7"/>
      <c r="I139" s="7"/>
      <c r="J139" s="29"/>
      <c r="M139" s="33" t="s">
        <v>81</v>
      </c>
      <c r="N139" s="22">
        <v>0.2021751</v>
      </c>
      <c r="O139" s="22">
        <v>0.15214475</v>
      </c>
      <c r="P139" s="22">
        <v>1.076217E-2</v>
      </c>
      <c r="Q139" s="22">
        <v>1.6022049999999999E-2</v>
      </c>
      <c r="R139" s="22">
        <v>2.5121040000000001E-2</v>
      </c>
      <c r="S139" s="22" t="s">
        <v>40</v>
      </c>
    </row>
    <row r="140" spans="3:19" ht="19" x14ac:dyDescent="0.25">
      <c r="C140" s="2" t="s">
        <v>30</v>
      </c>
      <c r="D140" s="11">
        <f t="shared" ref="D140:I140" si="20">N138</f>
        <v>281414</v>
      </c>
      <c r="E140" s="11">
        <f t="shared" si="20"/>
        <v>214689</v>
      </c>
      <c r="F140" s="11">
        <f t="shared" si="20"/>
        <v>13874</v>
      </c>
      <c r="G140" s="11">
        <f t="shared" si="20"/>
        <v>16499</v>
      </c>
      <c r="H140" s="11">
        <f t="shared" si="20"/>
        <v>18862</v>
      </c>
      <c r="I140" s="11">
        <f t="shared" si="20"/>
        <v>0</v>
      </c>
      <c r="J140" s="29"/>
      <c r="M140" s="33" t="s">
        <v>82</v>
      </c>
      <c r="N140" s="22" t="s">
        <v>40</v>
      </c>
      <c r="O140" s="22">
        <v>6.8015619999999999E-2</v>
      </c>
      <c r="P140" s="22">
        <v>6.9496520000000006E-2</v>
      </c>
      <c r="Q140" s="22">
        <v>7.3681440000000001E-2</v>
      </c>
      <c r="R140" s="22">
        <v>7.3525750000000001E-2</v>
      </c>
      <c r="S140" s="22">
        <v>7.3256420000000003E-2</v>
      </c>
    </row>
    <row r="141" spans="3:19" ht="19" x14ac:dyDescent="0.25">
      <c r="C141" s="2" t="s">
        <v>83</v>
      </c>
      <c r="D141" s="34">
        <f t="shared" ref="D141:I141" si="21">IF(N139="NaN","--",N139)</f>
        <v>0.2021751</v>
      </c>
      <c r="E141" s="34">
        <f t="shared" si="21"/>
        <v>0.15214475</v>
      </c>
      <c r="F141" s="34">
        <f t="shared" si="21"/>
        <v>1.076217E-2</v>
      </c>
      <c r="G141" s="34">
        <f t="shared" si="21"/>
        <v>1.6022049999999999E-2</v>
      </c>
      <c r="H141" s="34">
        <f t="shared" si="21"/>
        <v>2.5121040000000001E-2</v>
      </c>
      <c r="I141" s="34" t="str">
        <f t="shared" si="21"/>
        <v>--</v>
      </c>
      <c r="J141" s="29"/>
      <c r="M141" s="33" t="s">
        <v>84</v>
      </c>
      <c r="N141" s="22">
        <v>-531415</v>
      </c>
      <c r="O141" s="22">
        <v>75521</v>
      </c>
      <c r="P141" s="22">
        <v>220004</v>
      </c>
      <c r="Q141" s="22">
        <v>354363</v>
      </c>
      <c r="R141" s="22">
        <v>354638</v>
      </c>
      <c r="S141" s="22">
        <v>805849</v>
      </c>
    </row>
    <row r="142" spans="3:19" ht="19" x14ac:dyDescent="0.25">
      <c r="J142" s="29"/>
      <c r="M142" s="33" t="s">
        <v>85</v>
      </c>
      <c r="N142" s="22">
        <v>1391931.7349526</v>
      </c>
      <c r="O142" s="22">
        <v>1411083.8289391401</v>
      </c>
      <c r="P142" s="22">
        <v>1289145.23788063</v>
      </c>
      <c r="Q142" s="22">
        <v>1029768.3150838</v>
      </c>
      <c r="R142" s="22">
        <v>750844.8</v>
      </c>
      <c r="S142" s="22">
        <v>0</v>
      </c>
    </row>
    <row r="143" spans="3:19" ht="19" x14ac:dyDescent="0.25">
      <c r="C143" s="2" t="s">
        <v>86</v>
      </c>
      <c r="D143" s="29"/>
      <c r="E143" s="6">
        <f t="shared" ref="E143:I146" si="22">O140</f>
        <v>6.8015619999999999E-2</v>
      </c>
      <c r="F143" s="6">
        <f t="shared" si="22"/>
        <v>6.9496520000000006E-2</v>
      </c>
      <c r="G143" s="6">
        <f t="shared" si="22"/>
        <v>7.3681440000000001E-2</v>
      </c>
      <c r="H143" s="6">
        <f t="shared" si="22"/>
        <v>7.3525750000000001E-2</v>
      </c>
      <c r="I143" s="6">
        <f t="shared" si="22"/>
        <v>7.3256420000000003E-2</v>
      </c>
      <c r="J143" s="29"/>
      <c r="M143" s="33" t="s">
        <v>87</v>
      </c>
      <c r="N143" s="22">
        <v>0</v>
      </c>
      <c r="O143" s="22">
        <v>6.8015619999999999E-2</v>
      </c>
      <c r="P143" s="22">
        <v>6.8755810000000001E-2</v>
      </c>
      <c r="Q143" s="22">
        <v>7.0395170000000007E-2</v>
      </c>
      <c r="R143" s="22">
        <v>7.1176959999999997E-2</v>
      </c>
      <c r="S143" s="22">
        <v>7.1592530000000001E-2</v>
      </c>
    </row>
    <row r="144" spans="3:19" ht="19" x14ac:dyDescent="0.25">
      <c r="C144" s="2" t="s">
        <v>88</v>
      </c>
      <c r="D144" s="11">
        <f>N141</f>
        <v>-531415</v>
      </c>
      <c r="E144" s="11">
        <f t="shared" si="22"/>
        <v>75521</v>
      </c>
      <c r="F144" s="11">
        <f t="shared" si="22"/>
        <v>220004</v>
      </c>
      <c r="G144" s="11">
        <f t="shared" si="22"/>
        <v>354363</v>
      </c>
      <c r="H144" s="11">
        <f t="shared" si="22"/>
        <v>354638</v>
      </c>
      <c r="I144" s="11">
        <f t="shared" si="22"/>
        <v>805849</v>
      </c>
      <c r="J144" s="29"/>
      <c r="M144" s="33" t="s">
        <v>89</v>
      </c>
      <c r="N144" s="22">
        <v>1391932</v>
      </c>
      <c r="O144" s="22" t="s">
        <v>40</v>
      </c>
      <c r="P144" s="22" t="s">
        <v>40</v>
      </c>
      <c r="Q144" s="22" t="s">
        <v>40</v>
      </c>
      <c r="R144" s="22" t="s">
        <v>40</v>
      </c>
      <c r="S144" s="22" t="s">
        <v>40</v>
      </c>
    </row>
    <row r="145" spans="3:19" ht="20" thickBot="1" x14ac:dyDescent="0.3">
      <c r="C145" s="12" t="s">
        <v>90</v>
      </c>
      <c r="D145" s="13">
        <f>N142</f>
        <v>1391931.7349526</v>
      </c>
      <c r="E145" s="13">
        <f t="shared" si="22"/>
        <v>1411083.8289391401</v>
      </c>
      <c r="F145" s="13">
        <f t="shared" si="22"/>
        <v>1289145.23788063</v>
      </c>
      <c r="G145" s="13">
        <f t="shared" si="22"/>
        <v>1029768.3150838</v>
      </c>
      <c r="H145" s="13">
        <f t="shared" si="22"/>
        <v>750844.8</v>
      </c>
      <c r="I145" s="13">
        <f t="shared" si="22"/>
        <v>0</v>
      </c>
      <c r="J145" s="29"/>
      <c r="M145" s="33" t="s">
        <v>91</v>
      </c>
      <c r="N145" s="22">
        <v>-531415</v>
      </c>
      <c r="O145" s="22" t="s">
        <v>40</v>
      </c>
      <c r="P145" s="22" t="s">
        <v>40</v>
      </c>
      <c r="Q145" s="22" t="s">
        <v>40</v>
      </c>
      <c r="R145" s="22" t="s">
        <v>40</v>
      </c>
      <c r="S145" s="22" t="s">
        <v>40</v>
      </c>
    </row>
    <row r="146" spans="3:19" ht="20" thickTop="1" x14ac:dyDescent="0.25">
      <c r="C146" s="2" t="s">
        <v>92</v>
      </c>
      <c r="E146" s="6">
        <f t="shared" si="22"/>
        <v>6.8015619999999999E-2</v>
      </c>
      <c r="F146" s="6">
        <f t="shared" si="22"/>
        <v>6.8755810000000001E-2</v>
      </c>
      <c r="G146" s="6">
        <f t="shared" si="22"/>
        <v>7.0395170000000007E-2</v>
      </c>
      <c r="H146" s="6">
        <f t="shared" si="22"/>
        <v>7.1176959999999997E-2</v>
      </c>
      <c r="I146" s="6">
        <f t="shared" si="22"/>
        <v>7.1592530000000001E-2</v>
      </c>
      <c r="M146" s="33" t="s">
        <v>54</v>
      </c>
      <c r="N146" s="22">
        <v>860517</v>
      </c>
      <c r="O146" s="22" t="s">
        <v>40</v>
      </c>
      <c r="P146" s="22" t="s">
        <v>40</v>
      </c>
      <c r="Q146" s="22" t="s">
        <v>40</v>
      </c>
      <c r="R146" s="22" t="s">
        <v>40</v>
      </c>
      <c r="S146" s="22" t="s">
        <v>40</v>
      </c>
    </row>
    <row r="147" spans="3:19" ht="19" x14ac:dyDescent="0.25">
      <c r="C147" s="24" t="s">
        <v>93</v>
      </c>
      <c r="D147" s="25">
        <f>N144</f>
        <v>1391932</v>
      </c>
      <c r="E147" s="11"/>
      <c r="M147" s="33" t="s">
        <v>94</v>
      </c>
      <c r="N147" s="22">
        <v>1</v>
      </c>
      <c r="O147" s="22">
        <v>1</v>
      </c>
      <c r="P147" s="22">
        <v>0</v>
      </c>
      <c r="Q147" s="22">
        <v>0</v>
      </c>
      <c r="R147" s="22">
        <v>0</v>
      </c>
      <c r="S147" s="22">
        <v>0</v>
      </c>
    </row>
    <row r="148" spans="3:19" ht="19" x14ac:dyDescent="0.25">
      <c r="C148" s="24" t="s">
        <v>95</v>
      </c>
      <c r="D148" s="25">
        <f>N145</f>
        <v>-531415</v>
      </c>
    </row>
    <row r="149" spans="3:19" ht="20" thickBot="1" x14ac:dyDescent="0.3">
      <c r="C149" s="26" t="s">
        <v>57</v>
      </c>
      <c r="D149" s="27">
        <f>N146</f>
        <v>860517</v>
      </c>
    </row>
    <row r="150" spans="3:19" ht="20" thickTop="1" x14ac:dyDescent="0.25">
      <c r="C150" s="2" t="s">
        <v>96</v>
      </c>
      <c r="D150" s="11">
        <f>N147</f>
        <v>1</v>
      </c>
      <c r="E150" s="11">
        <f>O147</f>
        <v>1</v>
      </c>
      <c r="F150" s="11">
        <f>P147</f>
        <v>0</v>
      </c>
      <c r="G150" s="11">
        <f>Q147</f>
        <v>0</v>
      </c>
      <c r="H150" s="11">
        <f>R147</f>
        <v>0</v>
      </c>
      <c r="I150" s="11">
        <f>S147</f>
        <v>0</v>
      </c>
    </row>
    <row r="162" spans="2:19" ht="17" thickBot="1" x14ac:dyDescent="0.25"/>
    <row r="163" spans="2:19" ht="20" thickBot="1" x14ac:dyDescent="0.3">
      <c r="M163" s="79" t="s">
        <v>97</v>
      </c>
      <c r="N163" s="88"/>
    </row>
    <row r="165" spans="2:19" ht="19" x14ac:dyDescent="0.25">
      <c r="C165" s="3" t="str">
        <f>M166</f>
        <v>Year</v>
      </c>
      <c r="D165" s="3">
        <f t="shared" ref="D165:I170" si="23">N166</f>
        <v>0</v>
      </c>
      <c r="E165" s="3">
        <f t="shared" si="23"/>
        <v>1</v>
      </c>
      <c r="F165" s="3">
        <f t="shared" si="23"/>
        <v>2</v>
      </c>
      <c r="G165" s="3">
        <f t="shared" si="23"/>
        <v>3</v>
      </c>
      <c r="H165" s="3">
        <f t="shared" si="23"/>
        <v>4</v>
      </c>
      <c r="I165" s="3">
        <f t="shared" si="23"/>
        <v>5</v>
      </c>
    </row>
    <row r="166" spans="2:19" ht="19" x14ac:dyDescent="0.25">
      <c r="C166" s="2" t="s">
        <v>21</v>
      </c>
      <c r="E166" s="17">
        <f>O167</f>
        <v>0.4</v>
      </c>
      <c r="F166" s="17">
        <f t="shared" si="23"/>
        <v>0.4</v>
      </c>
      <c r="G166" s="17">
        <f t="shared" si="23"/>
        <v>0.4</v>
      </c>
      <c r="H166" s="17">
        <f t="shared" si="23"/>
        <v>0.4</v>
      </c>
      <c r="I166" s="17">
        <f t="shared" si="23"/>
        <v>0.4</v>
      </c>
      <c r="M166" s="33" t="s">
        <v>2</v>
      </c>
      <c r="N166" s="22">
        <v>0</v>
      </c>
      <c r="O166" s="22">
        <v>1</v>
      </c>
      <c r="P166" s="22">
        <v>2</v>
      </c>
      <c r="Q166" s="22">
        <v>3</v>
      </c>
      <c r="R166" s="22">
        <v>4</v>
      </c>
      <c r="S166" s="22">
        <v>5</v>
      </c>
    </row>
    <row r="167" spans="2:19" ht="19" x14ac:dyDescent="0.25">
      <c r="C167" s="2" t="s">
        <v>3</v>
      </c>
      <c r="D167" s="29"/>
      <c r="E167" s="6">
        <f t="shared" ref="E167:E170" si="24">O168</f>
        <v>0.03</v>
      </c>
      <c r="F167" s="6">
        <f t="shared" si="23"/>
        <v>0.03</v>
      </c>
      <c r="G167" s="6">
        <f t="shared" si="23"/>
        <v>0.03</v>
      </c>
      <c r="H167" s="6">
        <f t="shared" si="23"/>
        <v>0.03</v>
      </c>
      <c r="I167" s="6">
        <f t="shared" si="23"/>
        <v>0.03</v>
      </c>
      <c r="J167" s="29"/>
      <c r="M167" s="33" t="s">
        <v>22</v>
      </c>
      <c r="N167" s="22">
        <v>0.25</v>
      </c>
      <c r="O167" s="22">
        <v>0.4</v>
      </c>
      <c r="P167" s="22">
        <v>0.4</v>
      </c>
      <c r="Q167" s="22">
        <v>0.4</v>
      </c>
      <c r="R167" s="22">
        <v>0.4</v>
      </c>
      <c r="S167" s="22">
        <v>0.4</v>
      </c>
    </row>
    <row r="168" spans="2:19" ht="19" x14ac:dyDescent="0.25">
      <c r="C168" s="2" t="s">
        <v>23</v>
      </c>
      <c r="D168" s="29"/>
      <c r="E168" s="7">
        <f t="shared" si="24"/>
        <v>1.1000000000000001</v>
      </c>
      <c r="F168" s="7">
        <f t="shared" si="23"/>
        <v>1.1000000000000001</v>
      </c>
      <c r="G168" s="7">
        <f t="shared" si="23"/>
        <v>1.1000000000000001</v>
      </c>
      <c r="H168" s="7">
        <f t="shared" si="23"/>
        <v>1.1000000000000001</v>
      </c>
      <c r="I168" s="7">
        <f t="shared" si="23"/>
        <v>1.1000000000000001</v>
      </c>
      <c r="J168" s="29"/>
      <c r="M168" s="33" t="s">
        <v>4</v>
      </c>
      <c r="N168" s="22">
        <v>0.03</v>
      </c>
      <c r="O168" s="22">
        <v>0.03</v>
      </c>
      <c r="P168" s="22">
        <v>0.03</v>
      </c>
      <c r="Q168" s="22">
        <v>0.03</v>
      </c>
      <c r="R168" s="22">
        <v>0.03</v>
      </c>
      <c r="S168" s="22">
        <v>0.03</v>
      </c>
    </row>
    <row r="169" spans="2:19" ht="19" x14ac:dyDescent="0.25">
      <c r="C169" s="8" t="s">
        <v>7</v>
      </c>
      <c r="D169" s="9"/>
      <c r="E169" s="10">
        <f t="shared" si="24"/>
        <v>0.04</v>
      </c>
      <c r="F169" s="10">
        <f t="shared" si="23"/>
        <v>0.04</v>
      </c>
      <c r="G169" s="10">
        <f t="shared" si="23"/>
        <v>0.04</v>
      </c>
      <c r="H169" s="10">
        <f t="shared" si="23"/>
        <v>0.04</v>
      </c>
      <c r="I169" s="10">
        <f t="shared" si="23"/>
        <v>0.04</v>
      </c>
      <c r="M169" s="33" t="s">
        <v>24</v>
      </c>
      <c r="N169" s="22">
        <v>1.1000000000000001</v>
      </c>
      <c r="O169" s="22">
        <v>1.1000000000000001</v>
      </c>
      <c r="P169" s="22">
        <v>1.1000000000000001</v>
      </c>
      <c r="Q169" s="22">
        <v>1.1000000000000001</v>
      </c>
      <c r="R169" s="22">
        <v>1.1000000000000001</v>
      </c>
      <c r="S169" s="22">
        <v>1.1000000000000001</v>
      </c>
    </row>
    <row r="170" spans="2:19" ht="19" x14ac:dyDescent="0.25">
      <c r="C170" s="2" t="s">
        <v>98</v>
      </c>
      <c r="D170" s="29"/>
      <c r="E170" s="6">
        <f t="shared" si="24"/>
        <v>7.3999999999999996E-2</v>
      </c>
      <c r="F170" s="6">
        <f t="shared" si="23"/>
        <v>7.3999999999999996E-2</v>
      </c>
      <c r="G170" s="6">
        <f t="shared" si="23"/>
        <v>7.3999999999999996E-2</v>
      </c>
      <c r="H170" s="6">
        <f t="shared" si="23"/>
        <v>7.3999999999999996E-2</v>
      </c>
      <c r="I170" s="6">
        <f t="shared" si="23"/>
        <v>7.3999999999999996E-2</v>
      </c>
      <c r="J170" s="29"/>
      <c r="M170" s="33" t="s">
        <v>8</v>
      </c>
      <c r="N170" s="22">
        <v>0.04</v>
      </c>
      <c r="O170" s="22">
        <v>0.04</v>
      </c>
      <c r="P170" s="22">
        <v>0.04</v>
      </c>
      <c r="Q170" s="22">
        <v>0.04</v>
      </c>
      <c r="R170" s="22">
        <v>0.04</v>
      </c>
      <c r="S170" s="22">
        <v>0.04</v>
      </c>
    </row>
    <row r="171" spans="2:19" ht="19" x14ac:dyDescent="0.25">
      <c r="C171" s="2"/>
      <c r="D171" s="29"/>
      <c r="E171" s="7"/>
      <c r="F171" s="7"/>
      <c r="G171" s="7"/>
      <c r="H171" s="7"/>
      <c r="I171" s="7"/>
      <c r="J171" s="29"/>
      <c r="M171" s="33" t="s">
        <v>26</v>
      </c>
      <c r="N171" s="22">
        <v>7.3999999999999996E-2</v>
      </c>
      <c r="O171" s="22">
        <v>7.3999999999999996E-2</v>
      </c>
      <c r="P171" s="22">
        <v>7.3999999999999996E-2</v>
      </c>
      <c r="Q171" s="22">
        <v>7.3999999999999996E-2</v>
      </c>
      <c r="R171" s="22">
        <v>7.3999999999999996E-2</v>
      </c>
      <c r="S171" s="22">
        <v>7.3999999999999996E-2</v>
      </c>
    </row>
    <row r="172" spans="2:19" ht="19" x14ac:dyDescent="0.25">
      <c r="C172" s="2" t="s">
        <v>30</v>
      </c>
      <c r="D172" s="11">
        <f t="shared" ref="D172:I172" si="25">N172</f>
        <v>281414</v>
      </c>
      <c r="E172" s="11">
        <f t="shared" si="25"/>
        <v>214689</v>
      </c>
      <c r="F172" s="11">
        <f t="shared" si="25"/>
        <v>13874</v>
      </c>
      <c r="G172" s="11">
        <f t="shared" si="25"/>
        <v>16499</v>
      </c>
      <c r="H172" s="11">
        <f t="shared" si="25"/>
        <v>18862</v>
      </c>
      <c r="I172" s="11">
        <f t="shared" si="25"/>
        <v>0</v>
      </c>
      <c r="J172" s="29"/>
      <c r="M172" s="33" t="s">
        <v>16</v>
      </c>
      <c r="N172" s="22">
        <v>281414</v>
      </c>
      <c r="O172" s="22">
        <v>214689</v>
      </c>
      <c r="P172" s="22">
        <v>13874</v>
      </c>
      <c r="Q172" s="22">
        <v>16499</v>
      </c>
      <c r="R172" s="22">
        <v>18862</v>
      </c>
      <c r="S172" s="22">
        <v>0</v>
      </c>
    </row>
    <row r="173" spans="2:19" ht="19" x14ac:dyDescent="0.25">
      <c r="M173" s="33" t="s">
        <v>84</v>
      </c>
      <c r="N173" s="22">
        <v>-531415</v>
      </c>
      <c r="O173" s="22">
        <v>75521</v>
      </c>
      <c r="P173" s="22">
        <v>220004</v>
      </c>
      <c r="Q173" s="22">
        <v>354363</v>
      </c>
      <c r="R173" s="22">
        <v>354638</v>
      </c>
      <c r="S173" s="22">
        <v>805849</v>
      </c>
    </row>
    <row r="174" spans="2:19" ht="19" x14ac:dyDescent="0.25">
      <c r="C174" s="2" t="s">
        <v>88</v>
      </c>
      <c r="D174" s="11">
        <f>N173</f>
        <v>-531415</v>
      </c>
      <c r="E174" s="11">
        <f t="shared" ref="E174:I177" si="26">O173</f>
        <v>75521</v>
      </c>
      <c r="F174" s="11">
        <f t="shared" si="26"/>
        <v>220004</v>
      </c>
      <c r="G174" s="11">
        <f t="shared" si="26"/>
        <v>354363</v>
      </c>
      <c r="H174" s="11">
        <f t="shared" si="26"/>
        <v>354638</v>
      </c>
      <c r="I174" s="11">
        <f t="shared" si="26"/>
        <v>805849</v>
      </c>
      <c r="M174" s="33" t="s">
        <v>99</v>
      </c>
      <c r="N174" s="22">
        <v>0</v>
      </c>
      <c r="O174" s="22">
        <v>8329.8544000000002</v>
      </c>
      <c r="P174" s="22">
        <v>6354.7943999999998</v>
      </c>
      <c r="Q174" s="22">
        <v>410.67039999999997</v>
      </c>
      <c r="R174" s="22">
        <v>488.37040000000002</v>
      </c>
      <c r="S174" s="22">
        <v>558.3152</v>
      </c>
    </row>
    <row r="175" spans="2:19" ht="19" x14ac:dyDescent="0.25">
      <c r="B175" s="18" t="s">
        <v>35</v>
      </c>
      <c r="C175" s="8" t="s">
        <v>100</v>
      </c>
      <c r="D175" s="10"/>
      <c r="E175" s="19">
        <f>O174</f>
        <v>8329.8544000000002</v>
      </c>
      <c r="F175" s="19">
        <f t="shared" si="26"/>
        <v>6354.7943999999998</v>
      </c>
      <c r="G175" s="19">
        <f t="shared" si="26"/>
        <v>410.67039999999997</v>
      </c>
      <c r="H175" s="19">
        <f t="shared" si="26"/>
        <v>488.37040000000002</v>
      </c>
      <c r="I175" s="19">
        <f t="shared" si="26"/>
        <v>558.3152</v>
      </c>
      <c r="J175" s="29"/>
      <c r="M175" s="33" t="s">
        <v>101</v>
      </c>
      <c r="N175" s="22">
        <v>-531415</v>
      </c>
      <c r="O175" s="22">
        <v>83850.854399999997</v>
      </c>
      <c r="P175" s="22">
        <v>226358.79440000001</v>
      </c>
      <c r="Q175" s="22">
        <v>354773.6704</v>
      </c>
      <c r="R175" s="22">
        <v>355126.37040000001</v>
      </c>
      <c r="S175" s="22">
        <v>806407.31519999995</v>
      </c>
    </row>
    <row r="176" spans="2:19" ht="19" x14ac:dyDescent="0.25">
      <c r="C176" s="35" t="s">
        <v>102</v>
      </c>
      <c r="D176" s="11">
        <f>N175</f>
        <v>-531415</v>
      </c>
      <c r="E176" s="11">
        <f>O175</f>
        <v>83850.854399999997</v>
      </c>
      <c r="F176" s="11">
        <f t="shared" si="26"/>
        <v>226358.79440000001</v>
      </c>
      <c r="G176" s="11">
        <f t="shared" si="26"/>
        <v>354773.6704</v>
      </c>
      <c r="H176" s="11">
        <f t="shared" si="26"/>
        <v>355126.37040000001</v>
      </c>
      <c r="I176" s="11">
        <f t="shared" si="26"/>
        <v>806407.31519999995</v>
      </c>
      <c r="J176" s="29"/>
      <c r="M176" s="33" t="s">
        <v>85</v>
      </c>
      <c r="N176" s="22">
        <v>1391931.7350000001</v>
      </c>
      <c r="O176" s="22">
        <v>1411083.8289399999</v>
      </c>
      <c r="P176" s="22">
        <v>1289145.2378799999</v>
      </c>
      <c r="Q176" s="22">
        <v>1029768.31508</v>
      </c>
      <c r="R176" s="22">
        <v>750844.8</v>
      </c>
      <c r="S176" s="22">
        <v>0</v>
      </c>
    </row>
    <row r="177" spans="3:19" ht="20" thickBot="1" x14ac:dyDescent="0.3">
      <c r="C177" s="12" t="s">
        <v>103</v>
      </c>
      <c r="D177" s="13">
        <f>N176</f>
        <v>1391931.7350000001</v>
      </c>
      <c r="E177" s="13">
        <f>O176</f>
        <v>1411083.8289399999</v>
      </c>
      <c r="F177" s="13">
        <f t="shared" si="26"/>
        <v>1289145.2378799999</v>
      </c>
      <c r="G177" s="13">
        <f t="shared" si="26"/>
        <v>1029768.31508</v>
      </c>
      <c r="H177" s="13">
        <f t="shared" si="26"/>
        <v>750844.8</v>
      </c>
      <c r="I177" s="13">
        <f t="shared" si="26"/>
        <v>0</v>
      </c>
      <c r="M177" s="33" t="s">
        <v>82</v>
      </c>
      <c r="N177" s="22" t="s">
        <v>40</v>
      </c>
      <c r="O177" s="22">
        <v>6.8019999999999997E-2</v>
      </c>
      <c r="P177" s="22">
        <v>6.9500000000000006E-2</v>
      </c>
      <c r="Q177" s="22">
        <v>7.3679999999999995E-2</v>
      </c>
      <c r="R177" s="22">
        <v>7.3529999999999998E-2</v>
      </c>
      <c r="S177" s="22">
        <v>7.3260000000000006E-2</v>
      </c>
    </row>
    <row r="178" spans="3:19" ht="20" thickTop="1" x14ac:dyDescent="0.25">
      <c r="M178" s="33" t="s">
        <v>104</v>
      </c>
      <c r="N178" s="22">
        <v>-531415</v>
      </c>
      <c r="O178" s="22">
        <v>75521</v>
      </c>
      <c r="P178" s="22">
        <v>220004</v>
      </c>
      <c r="Q178" s="22">
        <v>354363</v>
      </c>
      <c r="R178" s="22">
        <v>354638</v>
      </c>
      <c r="S178" s="22">
        <v>805849</v>
      </c>
    </row>
    <row r="179" spans="3:19" ht="19" x14ac:dyDescent="0.25">
      <c r="C179" s="2" t="s">
        <v>86</v>
      </c>
      <c r="D179" s="29"/>
      <c r="E179" s="6">
        <f t="shared" ref="E179:I182" si="27">O177</f>
        <v>6.8019999999999997E-2</v>
      </c>
      <c r="F179" s="6">
        <f t="shared" si="27"/>
        <v>6.9500000000000006E-2</v>
      </c>
      <c r="G179" s="6">
        <f t="shared" si="27"/>
        <v>7.3679999999999995E-2</v>
      </c>
      <c r="H179" s="6">
        <f t="shared" si="27"/>
        <v>7.3529999999999998E-2</v>
      </c>
      <c r="I179" s="6">
        <f t="shared" si="27"/>
        <v>7.3260000000000006E-2</v>
      </c>
      <c r="J179" s="29"/>
      <c r="M179" s="33" t="s">
        <v>105</v>
      </c>
      <c r="N179" s="22">
        <v>1391931.7350000001</v>
      </c>
      <c r="O179" s="22">
        <v>1411083.8289399999</v>
      </c>
      <c r="P179" s="22">
        <v>1289145.2378799999</v>
      </c>
      <c r="Q179" s="22">
        <v>1029768.31508</v>
      </c>
      <c r="R179" s="22">
        <v>750844.8</v>
      </c>
      <c r="S179" s="22">
        <v>0</v>
      </c>
    </row>
    <row r="180" spans="3:19" ht="19" x14ac:dyDescent="0.25">
      <c r="C180" s="2" t="s">
        <v>88</v>
      </c>
      <c r="D180" s="11">
        <f>N178</f>
        <v>-531415</v>
      </c>
      <c r="E180" s="11">
        <f t="shared" si="27"/>
        <v>75521</v>
      </c>
      <c r="F180" s="11">
        <f t="shared" si="27"/>
        <v>220004</v>
      </c>
      <c r="G180" s="11">
        <f t="shared" si="27"/>
        <v>354363</v>
      </c>
      <c r="H180" s="11">
        <f t="shared" si="27"/>
        <v>354638</v>
      </c>
      <c r="I180" s="11">
        <f t="shared" si="27"/>
        <v>805849</v>
      </c>
      <c r="J180" s="29"/>
      <c r="M180" s="33" t="s">
        <v>87</v>
      </c>
      <c r="N180" s="22">
        <v>0</v>
      </c>
      <c r="O180" s="22">
        <v>6.8019999999999997E-2</v>
      </c>
      <c r="P180" s="22">
        <v>6.8760000000000002E-2</v>
      </c>
      <c r="Q180" s="22">
        <v>7.0400000000000004E-2</v>
      </c>
      <c r="R180" s="22">
        <v>7.1179999999999993E-2</v>
      </c>
      <c r="S180" s="22">
        <v>7.1590000000000001E-2</v>
      </c>
    </row>
    <row r="181" spans="3:19" ht="20" thickBot="1" x14ac:dyDescent="0.3">
      <c r="C181" s="12" t="s">
        <v>90</v>
      </c>
      <c r="D181" s="13">
        <f>N179</f>
        <v>1391931.7350000001</v>
      </c>
      <c r="E181" s="13">
        <f t="shared" si="27"/>
        <v>1411083.8289399999</v>
      </c>
      <c r="F181" s="13">
        <f t="shared" si="27"/>
        <v>1289145.2378799999</v>
      </c>
      <c r="G181" s="13">
        <f t="shared" si="27"/>
        <v>1029768.31508</v>
      </c>
      <c r="H181" s="13">
        <f t="shared" si="27"/>
        <v>750844.8</v>
      </c>
      <c r="I181" s="13">
        <f t="shared" si="27"/>
        <v>0</v>
      </c>
      <c r="J181" s="29"/>
      <c r="M181" s="33" t="s">
        <v>89</v>
      </c>
      <c r="N181" s="22">
        <v>1391932</v>
      </c>
      <c r="O181" s="22" t="s">
        <v>40</v>
      </c>
      <c r="P181" s="22" t="s">
        <v>40</v>
      </c>
      <c r="Q181" s="22" t="s">
        <v>40</v>
      </c>
      <c r="R181" s="22" t="s">
        <v>40</v>
      </c>
      <c r="S181" s="22" t="s">
        <v>40</v>
      </c>
    </row>
    <row r="182" spans="3:19" ht="20" thickTop="1" x14ac:dyDescent="0.25">
      <c r="C182" s="2" t="s">
        <v>92</v>
      </c>
      <c r="E182" s="6">
        <f t="shared" si="27"/>
        <v>6.8019999999999997E-2</v>
      </c>
      <c r="F182" s="6">
        <f t="shared" si="27"/>
        <v>6.8760000000000002E-2</v>
      </c>
      <c r="G182" s="6">
        <f t="shared" si="27"/>
        <v>7.0400000000000004E-2</v>
      </c>
      <c r="H182" s="6">
        <f t="shared" si="27"/>
        <v>7.1179999999999993E-2</v>
      </c>
      <c r="I182" s="6">
        <f t="shared" si="27"/>
        <v>7.1590000000000001E-2</v>
      </c>
      <c r="M182" s="33" t="s">
        <v>91</v>
      </c>
      <c r="N182" s="22">
        <v>-531415</v>
      </c>
      <c r="O182" s="22" t="s">
        <v>40</v>
      </c>
      <c r="P182" s="22" t="s">
        <v>40</v>
      </c>
      <c r="Q182" s="22" t="s">
        <v>40</v>
      </c>
      <c r="R182" s="22" t="s">
        <v>40</v>
      </c>
      <c r="S182" s="22" t="s">
        <v>40</v>
      </c>
    </row>
    <row r="183" spans="3:19" ht="19" x14ac:dyDescent="0.25">
      <c r="C183" s="24" t="s">
        <v>93</v>
      </c>
      <c r="D183" s="25">
        <f>N181</f>
        <v>1391932</v>
      </c>
      <c r="E183" s="11"/>
      <c r="M183" s="33" t="s">
        <v>54</v>
      </c>
      <c r="N183" s="22">
        <v>860517</v>
      </c>
      <c r="O183" s="22" t="s">
        <v>40</v>
      </c>
      <c r="P183" s="22" t="s">
        <v>40</v>
      </c>
      <c r="Q183" s="22" t="s">
        <v>40</v>
      </c>
      <c r="R183" s="22" t="s">
        <v>40</v>
      </c>
      <c r="S183" s="22" t="s">
        <v>40</v>
      </c>
    </row>
    <row r="184" spans="3:19" ht="19" x14ac:dyDescent="0.25">
      <c r="C184" s="24" t="s">
        <v>95</v>
      </c>
      <c r="D184" s="25">
        <f>N182</f>
        <v>-531415</v>
      </c>
      <c r="M184" s="33" t="s">
        <v>94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</row>
    <row r="185" spans="3:19" ht="20" thickBot="1" x14ac:dyDescent="0.3">
      <c r="C185" s="26" t="s">
        <v>57</v>
      </c>
      <c r="D185" s="27">
        <f>N183</f>
        <v>860517</v>
      </c>
      <c r="M185" s="33" t="s">
        <v>106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</row>
    <row r="186" spans="3:19" ht="20" thickTop="1" x14ac:dyDescent="0.25">
      <c r="C186" s="2" t="s">
        <v>107</v>
      </c>
      <c r="D186" s="11">
        <f>N184</f>
        <v>0</v>
      </c>
      <c r="E186" s="11">
        <f t="shared" ref="E186:I187" si="28">O184</f>
        <v>0</v>
      </c>
      <c r="F186" s="11">
        <f t="shared" si="28"/>
        <v>0</v>
      </c>
      <c r="G186" s="11">
        <f t="shared" si="28"/>
        <v>0</v>
      </c>
      <c r="H186" s="11">
        <f t="shared" si="28"/>
        <v>0</v>
      </c>
      <c r="I186" s="11">
        <f t="shared" si="28"/>
        <v>0</v>
      </c>
    </row>
    <row r="187" spans="3:19" ht="19" x14ac:dyDescent="0.25">
      <c r="C187" s="2" t="s">
        <v>108</v>
      </c>
      <c r="D187" s="11">
        <f>N185</f>
        <v>0</v>
      </c>
      <c r="E187" s="11">
        <f t="shared" si="28"/>
        <v>0</v>
      </c>
      <c r="F187" s="11">
        <f t="shared" si="28"/>
        <v>0</v>
      </c>
      <c r="G187" s="11">
        <f t="shared" si="28"/>
        <v>0</v>
      </c>
      <c r="H187" s="11">
        <f t="shared" si="28"/>
        <v>0</v>
      </c>
      <c r="I187" s="11">
        <f t="shared" si="28"/>
        <v>0</v>
      </c>
    </row>
    <row r="198" spans="2:19" ht="17" thickBot="1" x14ac:dyDescent="0.25"/>
    <row r="199" spans="2:19" ht="20" thickBot="1" x14ac:dyDescent="0.3">
      <c r="M199" s="79" t="s">
        <v>109</v>
      </c>
      <c r="N199" s="88"/>
    </row>
    <row r="202" spans="2:19" ht="19" x14ac:dyDescent="0.25">
      <c r="C202" s="3" t="str">
        <f t="shared" ref="C202:I205" si="29">M202</f>
        <v>Year</v>
      </c>
      <c r="D202" s="19">
        <f t="shared" si="29"/>
        <v>0</v>
      </c>
      <c r="E202" s="19">
        <f t="shared" si="29"/>
        <v>1</v>
      </c>
      <c r="F202" s="19">
        <f t="shared" si="29"/>
        <v>2</v>
      </c>
      <c r="G202" s="19">
        <f t="shared" si="29"/>
        <v>3</v>
      </c>
      <c r="H202" s="19">
        <f t="shared" si="29"/>
        <v>4</v>
      </c>
      <c r="I202" s="19">
        <f t="shared" si="29"/>
        <v>5</v>
      </c>
      <c r="M202" s="33" t="s">
        <v>2</v>
      </c>
      <c r="N202" s="22">
        <v>0</v>
      </c>
      <c r="O202" s="22">
        <v>1</v>
      </c>
      <c r="P202" s="22">
        <v>2</v>
      </c>
      <c r="Q202" s="22">
        <v>3</v>
      </c>
      <c r="R202" s="22">
        <v>4</v>
      </c>
      <c r="S202" s="22">
        <v>5</v>
      </c>
    </row>
    <row r="203" spans="2:19" ht="19" x14ac:dyDescent="0.25">
      <c r="C203" s="2" t="s">
        <v>30</v>
      </c>
      <c r="D203" s="11">
        <f t="shared" si="29"/>
        <v>281414</v>
      </c>
      <c r="E203" s="11">
        <f t="shared" si="29"/>
        <v>214689</v>
      </c>
      <c r="F203" s="11">
        <f t="shared" si="29"/>
        <v>13874</v>
      </c>
      <c r="G203" s="11">
        <f t="shared" si="29"/>
        <v>16499</v>
      </c>
      <c r="H203" s="11">
        <f t="shared" si="29"/>
        <v>18862</v>
      </c>
      <c r="I203" s="11">
        <f t="shared" si="29"/>
        <v>0</v>
      </c>
      <c r="M203" s="33" t="s">
        <v>16</v>
      </c>
      <c r="N203" s="22">
        <v>281414</v>
      </c>
      <c r="O203" s="22">
        <v>214689</v>
      </c>
      <c r="P203" s="22">
        <v>13874</v>
      </c>
      <c r="Q203" s="22">
        <v>16499</v>
      </c>
      <c r="R203" s="22">
        <v>18862</v>
      </c>
      <c r="S203" s="22">
        <v>0</v>
      </c>
    </row>
    <row r="204" spans="2:19" ht="19" x14ac:dyDescent="0.25">
      <c r="B204" s="18" t="s">
        <v>35</v>
      </c>
      <c r="C204" s="2" t="s">
        <v>110</v>
      </c>
      <c r="D204" s="11">
        <f t="shared" si="29"/>
        <v>1110517</v>
      </c>
      <c r="E204" s="11">
        <f t="shared" si="29"/>
        <v>1196394</v>
      </c>
      <c r="F204" s="11">
        <f t="shared" si="29"/>
        <v>1275271</v>
      </c>
      <c r="G204" s="11">
        <f t="shared" si="29"/>
        <v>1013269</v>
      </c>
      <c r="H204" s="11">
        <f t="shared" si="29"/>
        <v>731983</v>
      </c>
      <c r="I204" s="11">
        <f t="shared" si="29"/>
        <v>0</v>
      </c>
      <c r="J204" s="29"/>
      <c r="M204" s="33" t="s">
        <v>37</v>
      </c>
      <c r="N204" s="22">
        <v>1110517</v>
      </c>
      <c r="O204" s="22">
        <v>1196394</v>
      </c>
      <c r="P204" s="22">
        <v>1275271</v>
      </c>
      <c r="Q204" s="22">
        <v>1013269</v>
      </c>
      <c r="R204" s="22">
        <v>731983</v>
      </c>
      <c r="S204" s="22">
        <v>0</v>
      </c>
    </row>
    <row r="205" spans="2:19" ht="20" thickBot="1" x14ac:dyDescent="0.3">
      <c r="C205" s="12" t="s">
        <v>111</v>
      </c>
      <c r="D205" s="13">
        <f t="shared" si="29"/>
        <v>1391931</v>
      </c>
      <c r="E205" s="13">
        <f t="shared" si="29"/>
        <v>1411083</v>
      </c>
      <c r="F205" s="13">
        <f t="shared" si="29"/>
        <v>1289145</v>
      </c>
      <c r="G205" s="13">
        <f t="shared" si="29"/>
        <v>1029768</v>
      </c>
      <c r="H205" s="13">
        <f t="shared" si="29"/>
        <v>750845</v>
      </c>
      <c r="I205" s="13">
        <f t="shared" si="29"/>
        <v>0</v>
      </c>
      <c r="J205" s="29"/>
      <c r="M205" s="33" t="s">
        <v>85</v>
      </c>
      <c r="N205" s="22">
        <v>1391931</v>
      </c>
      <c r="O205" s="22">
        <v>1411083</v>
      </c>
      <c r="P205" s="22">
        <v>1289145</v>
      </c>
      <c r="Q205" s="22">
        <v>1029768</v>
      </c>
      <c r="R205" s="22">
        <v>750845</v>
      </c>
      <c r="S205" s="22">
        <v>0</v>
      </c>
    </row>
    <row r="206" spans="2:19" ht="20" thickTop="1" x14ac:dyDescent="0.25">
      <c r="C206" s="24" t="s">
        <v>95</v>
      </c>
      <c r="D206" s="25">
        <f>N206</f>
        <v>-531415</v>
      </c>
      <c r="M206" s="33" t="s">
        <v>91</v>
      </c>
      <c r="N206" s="22">
        <v>-531415</v>
      </c>
      <c r="O206" s="22" t="s">
        <v>40</v>
      </c>
      <c r="P206" s="22" t="s">
        <v>40</v>
      </c>
      <c r="Q206" s="22" t="s">
        <v>40</v>
      </c>
      <c r="R206" s="22" t="s">
        <v>40</v>
      </c>
      <c r="S206" s="22" t="s">
        <v>40</v>
      </c>
    </row>
    <row r="207" spans="2:19" ht="20" thickBot="1" x14ac:dyDescent="0.3">
      <c r="C207" s="26" t="s">
        <v>57</v>
      </c>
      <c r="D207" s="27">
        <f>N207</f>
        <v>860516</v>
      </c>
      <c r="M207" s="33" t="s">
        <v>54</v>
      </c>
      <c r="N207" s="22">
        <v>860516</v>
      </c>
      <c r="O207" s="22" t="s">
        <v>40</v>
      </c>
      <c r="P207" s="22" t="s">
        <v>40</v>
      </c>
      <c r="Q207" s="22" t="s">
        <v>40</v>
      </c>
      <c r="R207" s="22" t="s">
        <v>40</v>
      </c>
      <c r="S207" s="22" t="s">
        <v>40</v>
      </c>
    </row>
    <row r="208" spans="2:19" ht="20" thickTop="1" x14ac:dyDescent="0.25">
      <c r="C208" s="2" t="s">
        <v>107</v>
      </c>
      <c r="D208" s="11">
        <f>N208</f>
        <v>-1</v>
      </c>
      <c r="E208" s="11">
        <f>O208</f>
        <v>-1</v>
      </c>
      <c r="F208" s="11">
        <f>P208</f>
        <v>0</v>
      </c>
      <c r="G208" s="11">
        <f>Q208</f>
        <v>0</v>
      </c>
      <c r="H208" s="11">
        <f>R208</f>
        <v>0</v>
      </c>
      <c r="I208" s="11">
        <f>S208</f>
        <v>0</v>
      </c>
      <c r="J208" s="29"/>
      <c r="M208" s="33" t="s">
        <v>94</v>
      </c>
      <c r="N208" s="22">
        <v>-1</v>
      </c>
      <c r="O208" s="22">
        <v>-1</v>
      </c>
      <c r="P208" s="22">
        <v>0</v>
      </c>
      <c r="Q208" s="22">
        <v>0</v>
      </c>
      <c r="R208" s="22">
        <v>0</v>
      </c>
      <c r="S208" s="22">
        <v>0</v>
      </c>
    </row>
    <row r="209" spans="10:10" x14ac:dyDescent="0.2">
      <c r="J209" s="29"/>
    </row>
    <row r="235" spans="3:19" ht="17" thickBot="1" x14ac:dyDescent="0.25"/>
    <row r="236" spans="3:19" ht="20" thickBot="1" x14ac:dyDescent="0.3">
      <c r="M236" s="79" t="s">
        <v>112</v>
      </c>
      <c r="N236" s="88"/>
    </row>
    <row r="238" spans="3:19" ht="19" x14ac:dyDescent="0.25">
      <c r="C238" s="3" t="str">
        <f t="shared" ref="C238:I243" si="30">M238</f>
        <v>Year</v>
      </c>
      <c r="D238" s="3">
        <f t="shared" si="30"/>
        <v>0</v>
      </c>
      <c r="E238" s="3">
        <f t="shared" si="30"/>
        <v>1</v>
      </c>
      <c r="F238" s="3">
        <f t="shared" si="30"/>
        <v>2</v>
      </c>
      <c r="G238" s="3">
        <f t="shared" si="30"/>
        <v>3</v>
      </c>
      <c r="H238" s="3">
        <f t="shared" si="30"/>
        <v>4</v>
      </c>
      <c r="I238" s="3">
        <f t="shared" si="30"/>
        <v>5</v>
      </c>
      <c r="M238" s="33" t="s">
        <v>2</v>
      </c>
      <c r="N238" s="22">
        <v>0</v>
      </c>
      <c r="O238" s="22">
        <v>1</v>
      </c>
      <c r="P238" s="22">
        <v>2</v>
      </c>
      <c r="Q238" s="22">
        <v>3</v>
      </c>
      <c r="R238" s="22">
        <v>4</v>
      </c>
      <c r="S238" s="22">
        <v>5</v>
      </c>
    </row>
    <row r="239" spans="3:19" ht="19" x14ac:dyDescent="0.25">
      <c r="C239" s="2" t="s">
        <v>21</v>
      </c>
      <c r="E239" s="17">
        <f t="shared" si="30"/>
        <v>0.4</v>
      </c>
      <c r="F239" s="17">
        <f t="shared" si="30"/>
        <v>0.4</v>
      </c>
      <c r="G239" s="17">
        <f t="shared" si="30"/>
        <v>0.4</v>
      </c>
      <c r="H239" s="17">
        <f t="shared" si="30"/>
        <v>0.4</v>
      </c>
      <c r="I239" s="17">
        <f t="shared" si="30"/>
        <v>0.4</v>
      </c>
      <c r="M239" s="33" t="s">
        <v>22</v>
      </c>
      <c r="N239" s="22">
        <v>0.25</v>
      </c>
      <c r="O239" s="22">
        <v>0.4</v>
      </c>
      <c r="P239" s="22">
        <v>0.4</v>
      </c>
      <c r="Q239" s="22">
        <v>0.4</v>
      </c>
      <c r="R239" s="22">
        <v>0.4</v>
      </c>
      <c r="S239" s="22">
        <v>0.4</v>
      </c>
    </row>
    <row r="240" spans="3:19" ht="19" x14ac:dyDescent="0.25">
      <c r="C240" s="2" t="s">
        <v>3</v>
      </c>
      <c r="D240" s="29"/>
      <c r="E240" s="6">
        <f t="shared" si="30"/>
        <v>0.03</v>
      </c>
      <c r="F240" s="6">
        <f t="shared" si="30"/>
        <v>0.03</v>
      </c>
      <c r="G240" s="6">
        <f t="shared" si="30"/>
        <v>0.03</v>
      </c>
      <c r="H240" s="6">
        <f t="shared" si="30"/>
        <v>0.03</v>
      </c>
      <c r="I240" s="6">
        <f t="shared" si="30"/>
        <v>0.03</v>
      </c>
      <c r="M240" s="33" t="s">
        <v>4</v>
      </c>
      <c r="N240" s="22">
        <v>0.03</v>
      </c>
      <c r="O240" s="22">
        <v>0.03</v>
      </c>
      <c r="P240" s="22">
        <v>0.03</v>
      </c>
      <c r="Q240" s="22">
        <v>0.03</v>
      </c>
      <c r="R240" s="22">
        <v>0.03</v>
      </c>
      <c r="S240" s="22">
        <v>0.03</v>
      </c>
    </row>
    <row r="241" spans="3:19" ht="19" x14ac:dyDescent="0.25">
      <c r="C241" s="2" t="s">
        <v>23</v>
      </c>
      <c r="D241" s="29"/>
      <c r="E241" s="7">
        <f t="shared" si="30"/>
        <v>1.1000000000000001</v>
      </c>
      <c r="F241" s="7">
        <f t="shared" si="30"/>
        <v>1.1000000000000001</v>
      </c>
      <c r="G241" s="7">
        <f t="shared" si="30"/>
        <v>1.1000000000000001</v>
      </c>
      <c r="H241" s="7">
        <f t="shared" si="30"/>
        <v>1.1000000000000001</v>
      </c>
      <c r="I241" s="7">
        <f t="shared" si="30"/>
        <v>1.1000000000000001</v>
      </c>
      <c r="M241" s="33" t="s">
        <v>24</v>
      </c>
      <c r="N241" s="22">
        <v>1.1000000000000001</v>
      </c>
      <c r="O241" s="22">
        <v>1.1000000000000001</v>
      </c>
      <c r="P241" s="22">
        <v>1.1000000000000001</v>
      </c>
      <c r="Q241" s="22">
        <v>1.1000000000000001</v>
      </c>
      <c r="R241" s="22">
        <v>1.1000000000000001</v>
      </c>
      <c r="S241" s="22">
        <v>1.1000000000000001</v>
      </c>
    </row>
    <row r="242" spans="3:19" ht="19" x14ac:dyDescent="0.25">
      <c r="C242" s="8" t="s">
        <v>7</v>
      </c>
      <c r="D242" s="9"/>
      <c r="E242" s="10">
        <f t="shared" si="30"/>
        <v>0.04</v>
      </c>
      <c r="F242" s="10">
        <f t="shared" si="30"/>
        <v>0.04</v>
      </c>
      <c r="G242" s="10">
        <f t="shared" si="30"/>
        <v>0.04</v>
      </c>
      <c r="H242" s="10">
        <f t="shared" si="30"/>
        <v>0.04</v>
      </c>
      <c r="I242" s="10">
        <f t="shared" si="30"/>
        <v>0.04</v>
      </c>
      <c r="J242" s="29"/>
      <c r="M242" s="33" t="s">
        <v>8</v>
      </c>
      <c r="N242" s="22">
        <v>0.04</v>
      </c>
      <c r="O242" s="22">
        <v>0.04</v>
      </c>
      <c r="P242" s="22">
        <v>0.04</v>
      </c>
      <c r="Q242" s="22">
        <v>0.04</v>
      </c>
      <c r="R242" s="22">
        <v>0.04</v>
      </c>
      <c r="S242" s="22">
        <v>0.04</v>
      </c>
    </row>
    <row r="243" spans="3:19" ht="19" x14ac:dyDescent="0.25">
      <c r="C243" s="2" t="s">
        <v>98</v>
      </c>
      <c r="D243" s="29"/>
      <c r="E243" s="6">
        <f t="shared" si="30"/>
        <v>7.3999999999999996E-2</v>
      </c>
      <c r="F243" s="6">
        <f t="shared" si="30"/>
        <v>7.3999999999999996E-2</v>
      </c>
      <c r="G243" s="6">
        <f t="shared" si="30"/>
        <v>7.3999999999999996E-2</v>
      </c>
      <c r="H243" s="6">
        <f t="shared" si="30"/>
        <v>7.3999999999999996E-2</v>
      </c>
      <c r="I243" s="6">
        <f t="shared" si="30"/>
        <v>7.3999999999999996E-2</v>
      </c>
      <c r="J243" s="29"/>
      <c r="M243" s="33" t="s">
        <v>26</v>
      </c>
      <c r="N243" s="22">
        <v>7.3999999999999996E-2</v>
      </c>
      <c r="O243" s="22">
        <v>7.3999999999999996E-2</v>
      </c>
      <c r="P243" s="22">
        <v>7.3999999999999996E-2</v>
      </c>
      <c r="Q243" s="22">
        <v>7.3999999999999996E-2</v>
      </c>
      <c r="R243" s="22">
        <v>7.3999999999999996E-2</v>
      </c>
      <c r="S243" s="22">
        <v>7.3999999999999996E-2</v>
      </c>
    </row>
    <row r="244" spans="3:19" ht="19" x14ac:dyDescent="0.25">
      <c r="M244" s="33" t="s">
        <v>6</v>
      </c>
      <c r="N244" s="22">
        <v>0.2</v>
      </c>
      <c r="O244" s="22">
        <v>0.2</v>
      </c>
      <c r="P244" s="22">
        <v>0.2</v>
      </c>
      <c r="Q244" s="22">
        <v>0.2</v>
      </c>
      <c r="R244" s="22">
        <v>0.2</v>
      </c>
      <c r="S244" s="22">
        <v>0.2</v>
      </c>
    </row>
    <row r="245" spans="3:19" ht="19" x14ac:dyDescent="0.25">
      <c r="C245" s="2" t="s">
        <v>5</v>
      </c>
      <c r="D245" s="29"/>
      <c r="E245" s="7">
        <f t="shared" ref="E245:I247" si="31">O244</f>
        <v>0.2</v>
      </c>
      <c r="F245" s="7">
        <f t="shared" si="31"/>
        <v>0.2</v>
      </c>
      <c r="G245" s="7">
        <f t="shared" si="31"/>
        <v>0.2</v>
      </c>
      <c r="H245" s="7">
        <f t="shared" si="31"/>
        <v>0.2</v>
      </c>
      <c r="I245" s="7">
        <f t="shared" si="31"/>
        <v>0.2</v>
      </c>
      <c r="J245" s="29"/>
      <c r="M245" s="33" t="s">
        <v>10</v>
      </c>
      <c r="N245" s="22">
        <v>3.7999999999999999E-2</v>
      </c>
      <c r="O245" s="22">
        <v>3.7999999999999999E-2</v>
      </c>
      <c r="P245" s="22">
        <v>3.7999999999999999E-2</v>
      </c>
      <c r="Q245" s="22">
        <v>3.7999999999999999E-2</v>
      </c>
      <c r="R245" s="22">
        <v>3.7999999999999999E-2</v>
      </c>
      <c r="S245" s="22">
        <v>3.7999999999999999E-2</v>
      </c>
    </row>
    <row r="246" spans="3:19" ht="19" x14ac:dyDescent="0.25">
      <c r="C246" s="8" t="s">
        <v>113</v>
      </c>
      <c r="D246" s="9"/>
      <c r="E246" s="10">
        <f t="shared" si="31"/>
        <v>3.7999999999999999E-2</v>
      </c>
      <c r="F246" s="10">
        <f t="shared" si="31"/>
        <v>3.7999999999999999E-2</v>
      </c>
      <c r="G246" s="10">
        <f t="shared" si="31"/>
        <v>3.7999999999999999E-2</v>
      </c>
      <c r="H246" s="10">
        <f t="shared" si="31"/>
        <v>3.7999999999999999E-2</v>
      </c>
      <c r="I246" s="10">
        <f t="shared" si="31"/>
        <v>3.7999999999999999E-2</v>
      </c>
      <c r="M246" s="33" t="s">
        <v>114</v>
      </c>
      <c r="N246" s="22">
        <v>3.5999999999999997E-2</v>
      </c>
      <c r="O246" s="22">
        <v>3.5999999999999997E-2</v>
      </c>
      <c r="P246" s="22">
        <v>3.5999999999999997E-2</v>
      </c>
      <c r="Q246" s="22">
        <v>3.5999999999999997E-2</v>
      </c>
      <c r="R246" s="22">
        <v>3.5999999999999997E-2</v>
      </c>
      <c r="S246" s="22">
        <v>3.5999999999999997E-2</v>
      </c>
    </row>
    <row r="247" spans="3:19" ht="19" x14ac:dyDescent="0.25">
      <c r="C247" s="2" t="s">
        <v>28</v>
      </c>
      <c r="E247" s="6">
        <f t="shared" si="31"/>
        <v>3.5999999999999997E-2</v>
      </c>
      <c r="F247" s="6">
        <f t="shared" si="31"/>
        <v>3.5999999999999997E-2</v>
      </c>
      <c r="G247" s="6">
        <f t="shared" si="31"/>
        <v>3.5999999999999997E-2</v>
      </c>
      <c r="H247" s="6">
        <f t="shared" si="31"/>
        <v>3.5999999999999997E-2</v>
      </c>
      <c r="I247" s="6">
        <f t="shared" si="31"/>
        <v>3.5999999999999997E-2</v>
      </c>
      <c r="M247" s="33" t="s">
        <v>16</v>
      </c>
      <c r="N247" s="22">
        <v>281414</v>
      </c>
      <c r="O247" s="22">
        <v>214689</v>
      </c>
      <c r="P247" s="22">
        <v>13874</v>
      </c>
      <c r="Q247" s="22">
        <v>16499</v>
      </c>
      <c r="R247" s="22">
        <v>18862</v>
      </c>
      <c r="S247" s="22">
        <v>0</v>
      </c>
    </row>
    <row r="248" spans="3:19" ht="19" x14ac:dyDescent="0.25">
      <c r="M248" s="33" t="s">
        <v>84</v>
      </c>
      <c r="N248" s="22">
        <v>-531415</v>
      </c>
      <c r="O248" s="22">
        <v>75521</v>
      </c>
      <c r="P248" s="22">
        <v>220004</v>
      </c>
      <c r="Q248" s="22">
        <v>354363</v>
      </c>
      <c r="R248" s="22">
        <v>354638</v>
      </c>
      <c r="S248" s="22">
        <v>805849</v>
      </c>
    </row>
    <row r="249" spans="3:19" ht="19" x14ac:dyDescent="0.25">
      <c r="C249" s="2" t="s">
        <v>115</v>
      </c>
      <c r="E249" s="6">
        <f>O255</f>
        <v>0.11481</v>
      </c>
      <c r="F249" s="6">
        <f>P255</f>
        <v>0.11481</v>
      </c>
      <c r="G249" s="6">
        <f>Q255</f>
        <v>0.11481</v>
      </c>
      <c r="H249" s="6">
        <f>R255</f>
        <v>0.11481</v>
      </c>
      <c r="I249" s="6">
        <f>S255</f>
        <v>0.11481</v>
      </c>
      <c r="M249" s="33" t="s">
        <v>116</v>
      </c>
      <c r="N249" s="22">
        <v>0</v>
      </c>
      <c r="O249" s="22">
        <v>4277.5079999999998</v>
      </c>
      <c r="P249" s="22">
        <v>3263.2853500000001</v>
      </c>
      <c r="Q249" s="22">
        <v>210.9</v>
      </c>
      <c r="R249" s="22">
        <v>250.8</v>
      </c>
      <c r="S249" s="22">
        <v>286.70999999999998</v>
      </c>
    </row>
    <row r="250" spans="3:19" ht="19" x14ac:dyDescent="0.25">
      <c r="C250" s="2"/>
      <c r="D250" s="29"/>
      <c r="E250" s="7"/>
      <c r="F250" s="7"/>
      <c r="G250" s="7"/>
      <c r="H250" s="7"/>
      <c r="I250" s="7"/>
      <c r="J250" s="29"/>
      <c r="M250" s="33" t="s">
        <v>117</v>
      </c>
      <c r="N250" s="22">
        <v>-531415</v>
      </c>
      <c r="O250" s="22">
        <v>79798.508000000002</v>
      </c>
      <c r="P250" s="22">
        <v>223267.28534999999</v>
      </c>
      <c r="Q250" s="22">
        <v>354573.9</v>
      </c>
      <c r="R250" s="22">
        <v>354888.8</v>
      </c>
      <c r="S250" s="22">
        <v>806135.71</v>
      </c>
    </row>
    <row r="251" spans="3:19" ht="19" x14ac:dyDescent="0.25">
      <c r="C251" s="2" t="s">
        <v>30</v>
      </c>
      <c r="D251" s="11">
        <f t="shared" ref="D251:I251" si="32">N247</f>
        <v>281414</v>
      </c>
      <c r="E251" s="11">
        <f t="shared" si="32"/>
        <v>214689</v>
      </c>
      <c r="F251" s="11">
        <f t="shared" si="32"/>
        <v>13874</v>
      </c>
      <c r="G251" s="11">
        <f t="shared" si="32"/>
        <v>16499</v>
      </c>
      <c r="H251" s="11">
        <f t="shared" si="32"/>
        <v>18862</v>
      </c>
      <c r="I251" s="11">
        <f t="shared" si="32"/>
        <v>0</v>
      </c>
      <c r="J251" s="29"/>
      <c r="M251" s="33" t="s">
        <v>118</v>
      </c>
      <c r="N251" s="22">
        <v>0</v>
      </c>
      <c r="O251" s="22">
        <v>60859.883959999999</v>
      </c>
      <c r="P251" s="22">
        <v>60680.674919999998</v>
      </c>
      <c r="Q251" s="22">
        <v>52812.383399999999</v>
      </c>
      <c r="R251" s="22">
        <v>42264.49497</v>
      </c>
      <c r="S251" s="22">
        <v>30915.094580000001</v>
      </c>
    </row>
    <row r="252" spans="3:19" ht="19" x14ac:dyDescent="0.25">
      <c r="M252" s="33" t="s">
        <v>119</v>
      </c>
      <c r="N252" s="22">
        <v>-531415</v>
      </c>
      <c r="O252" s="22">
        <v>140658.39196000001</v>
      </c>
      <c r="P252" s="22">
        <v>283947.96026999998</v>
      </c>
      <c r="Q252" s="22">
        <v>407386.28340000001</v>
      </c>
      <c r="R252" s="22">
        <v>397153.29496999999</v>
      </c>
      <c r="S252" s="22">
        <v>837050.80458</v>
      </c>
    </row>
    <row r="253" spans="3:19" ht="19" x14ac:dyDescent="0.25">
      <c r="C253" s="2" t="s">
        <v>120</v>
      </c>
      <c r="D253" s="11"/>
      <c r="E253" s="11">
        <f>O259</f>
        <v>1411083.87629</v>
      </c>
      <c r="F253" s="11">
        <f>P259</f>
        <v>1289145.2780200001</v>
      </c>
      <c r="G253" s="11">
        <f>Q259</f>
        <v>1029768.3422899999</v>
      </c>
      <c r="H253" s="11">
        <f>R259</f>
        <v>750844.81022999994</v>
      </c>
      <c r="I253" s="11">
        <f>S259</f>
        <v>0</v>
      </c>
      <c r="M253" s="33" t="s">
        <v>85</v>
      </c>
      <c r="N253" s="22">
        <v>1391931.7949999999</v>
      </c>
      <c r="O253" s="22">
        <v>1411083.87629</v>
      </c>
      <c r="P253" s="22">
        <v>1289145.2780200001</v>
      </c>
      <c r="Q253" s="22">
        <v>1029768.3422899999</v>
      </c>
      <c r="R253" s="22">
        <v>750844.81022999994</v>
      </c>
      <c r="S253" s="22">
        <v>0</v>
      </c>
    </row>
    <row r="254" spans="3:19" ht="19" x14ac:dyDescent="0.25">
      <c r="C254" s="8" t="s">
        <v>121</v>
      </c>
      <c r="D254" s="19"/>
      <c r="E254" s="19">
        <f>O250</f>
        <v>79798.508000000002</v>
      </c>
      <c r="F254" s="19">
        <f>P250</f>
        <v>223267.28534999999</v>
      </c>
      <c r="G254" s="19">
        <f>Q250</f>
        <v>354573.9</v>
      </c>
      <c r="H254" s="19">
        <f>R250</f>
        <v>354888.8</v>
      </c>
      <c r="I254" s="19">
        <f>S250</f>
        <v>806135.71</v>
      </c>
      <c r="J254" s="29"/>
      <c r="M254" s="33" t="s">
        <v>37</v>
      </c>
      <c r="N254" s="22">
        <v>1110517.66007</v>
      </c>
      <c r="O254" s="22">
        <v>1196395.0042300001</v>
      </c>
      <c r="P254" s="22">
        <v>1275271.2288200001</v>
      </c>
      <c r="Q254" s="22">
        <v>1013269.07922</v>
      </c>
      <c r="R254" s="22">
        <v>731982.57516000001</v>
      </c>
      <c r="S254" s="22">
        <v>0</v>
      </c>
    </row>
    <row r="255" spans="3:19" ht="19" x14ac:dyDescent="0.25">
      <c r="C255" s="2" t="s">
        <v>122</v>
      </c>
      <c r="D255" s="11"/>
      <c r="E255" s="11">
        <f t="shared" ref="E255:I256" si="33">O257</f>
        <v>1490882.38429</v>
      </c>
      <c r="F255" s="11">
        <f t="shared" si="33"/>
        <v>1512412.5633799999</v>
      </c>
      <c r="G255" s="11">
        <f t="shared" si="33"/>
        <v>1384342.24229</v>
      </c>
      <c r="H255" s="11">
        <f t="shared" si="33"/>
        <v>1105733.61023</v>
      </c>
      <c r="I255" s="11">
        <f t="shared" si="33"/>
        <v>806135.71</v>
      </c>
      <c r="M255" s="33" t="s">
        <v>123</v>
      </c>
      <c r="N255" s="22">
        <v>0.11481</v>
      </c>
      <c r="O255" s="22">
        <v>0.11481</v>
      </c>
      <c r="P255" s="22">
        <v>0.11481</v>
      </c>
      <c r="Q255" s="22">
        <v>0.11481</v>
      </c>
      <c r="R255" s="22">
        <v>0.11481</v>
      </c>
      <c r="S255" s="22">
        <v>0.11481</v>
      </c>
    </row>
    <row r="256" spans="3:19" ht="19" x14ac:dyDescent="0.25">
      <c r="C256" s="36" t="s">
        <v>124</v>
      </c>
      <c r="D256" s="10"/>
      <c r="E256" s="19">
        <f t="shared" si="33"/>
        <v>4052.3635399999998</v>
      </c>
      <c r="F256" s="19">
        <f t="shared" si="33"/>
        <v>3091.5197600000001</v>
      </c>
      <c r="G256" s="19">
        <f t="shared" si="33"/>
        <v>199.78630999999999</v>
      </c>
      <c r="H256" s="19">
        <f t="shared" si="33"/>
        <v>237.58939000000001</v>
      </c>
      <c r="I256" s="19">
        <f t="shared" si="33"/>
        <v>271.61617999999999</v>
      </c>
      <c r="J256" s="29"/>
      <c r="M256" s="33" t="s">
        <v>125</v>
      </c>
      <c r="N256" s="22">
        <v>0</v>
      </c>
      <c r="O256" s="22">
        <v>0.11481</v>
      </c>
      <c r="P256" s="22">
        <v>0.11481</v>
      </c>
      <c r="Q256" s="22">
        <v>0.11481</v>
      </c>
      <c r="R256" s="22">
        <v>0.11481</v>
      </c>
      <c r="S256" s="22">
        <v>0.11481</v>
      </c>
    </row>
    <row r="257" spans="2:19" ht="19" x14ac:dyDescent="0.25">
      <c r="C257" s="2" t="s">
        <v>126</v>
      </c>
      <c r="D257" s="37"/>
      <c r="E257" s="37">
        <f t="shared" ref="E257:I258" si="34">O261</f>
        <v>1494934.74783</v>
      </c>
      <c r="F257" s="37">
        <f t="shared" si="34"/>
        <v>1515504.0831299999</v>
      </c>
      <c r="G257" s="37">
        <f t="shared" si="34"/>
        <v>1384542.0286000001</v>
      </c>
      <c r="H257" s="37">
        <f t="shared" si="34"/>
        <v>1105971.1996200001</v>
      </c>
      <c r="I257" s="37">
        <f t="shared" si="34"/>
        <v>806407.32617999997</v>
      </c>
      <c r="J257" s="29"/>
      <c r="M257" s="33" t="s">
        <v>127</v>
      </c>
      <c r="N257" s="22">
        <v>860516.79500000004</v>
      </c>
      <c r="O257" s="22">
        <v>1490882.38429</v>
      </c>
      <c r="P257" s="22">
        <v>1512412.5633799999</v>
      </c>
      <c r="Q257" s="22">
        <v>1384342.24229</v>
      </c>
      <c r="R257" s="22">
        <v>1105733.61023</v>
      </c>
      <c r="S257" s="22">
        <v>806135.71</v>
      </c>
    </row>
    <row r="258" spans="2:19" ht="19" x14ac:dyDescent="0.25">
      <c r="C258" s="2" t="s">
        <v>128</v>
      </c>
      <c r="D258" s="11"/>
      <c r="E258" s="11">
        <f t="shared" si="34"/>
        <v>1551742.26825</v>
      </c>
      <c r="F258" s="11">
        <f t="shared" si="34"/>
        <v>1573093.23829</v>
      </c>
      <c r="G258" s="11">
        <f t="shared" si="34"/>
        <v>1437154.6256800001</v>
      </c>
      <c r="H258" s="11">
        <f t="shared" si="34"/>
        <v>1147998.1052000001</v>
      </c>
      <c r="I258" s="11">
        <f t="shared" si="34"/>
        <v>837050.80458</v>
      </c>
      <c r="M258" s="33" t="s">
        <v>129</v>
      </c>
      <c r="N258" s="22">
        <v>0</v>
      </c>
      <c r="O258" s="22">
        <v>4052.3635399999998</v>
      </c>
      <c r="P258" s="22">
        <v>3091.5197600000001</v>
      </c>
      <c r="Q258" s="22">
        <v>199.78630999999999</v>
      </c>
      <c r="R258" s="22">
        <v>237.58939000000001</v>
      </c>
      <c r="S258" s="22">
        <v>271.61617999999999</v>
      </c>
    </row>
    <row r="259" spans="2:19" ht="19" x14ac:dyDescent="0.25">
      <c r="C259" s="8" t="s">
        <v>130</v>
      </c>
      <c r="D259" s="19"/>
      <c r="E259" s="19">
        <f>-O259</f>
        <v>-1411083.87629</v>
      </c>
      <c r="F259" s="19">
        <f>-P259</f>
        <v>-1289145.2780200001</v>
      </c>
      <c r="G259" s="19">
        <f>-Q259</f>
        <v>-1029768.3422899999</v>
      </c>
      <c r="H259" s="19">
        <f>-R259</f>
        <v>-750844.81022999994</v>
      </c>
      <c r="I259" s="19">
        <f>-S259</f>
        <v>0</v>
      </c>
      <c r="J259" s="29"/>
      <c r="M259" s="33" t="s">
        <v>131</v>
      </c>
      <c r="N259" s="22">
        <v>1391931.7949999999</v>
      </c>
      <c r="O259" s="22">
        <v>1411083.87629</v>
      </c>
      <c r="P259" s="22">
        <v>1289145.2780200001</v>
      </c>
      <c r="Q259" s="22">
        <v>1029768.3422899999</v>
      </c>
      <c r="R259" s="22">
        <v>750844.81022999994</v>
      </c>
      <c r="S259" s="22">
        <v>0</v>
      </c>
    </row>
    <row r="260" spans="2:19" ht="19" x14ac:dyDescent="0.25">
      <c r="C260" s="8" t="s">
        <v>132</v>
      </c>
      <c r="E260" s="38">
        <f>O263</f>
        <v>140658.39196000001</v>
      </c>
      <c r="F260" s="38">
        <f>P263</f>
        <v>283947.96026999998</v>
      </c>
      <c r="G260" s="38">
        <f>Q263</f>
        <v>407386.28340000001</v>
      </c>
      <c r="H260" s="38">
        <f>R263</f>
        <v>397153.29496999999</v>
      </c>
      <c r="I260" s="38">
        <f>S263</f>
        <v>837050.80458</v>
      </c>
      <c r="J260" s="29"/>
      <c r="M260" s="33" t="s">
        <v>133</v>
      </c>
      <c r="N260" s="22">
        <v>1391931.7949999999</v>
      </c>
      <c r="O260" s="22">
        <v>1411083.87629</v>
      </c>
      <c r="P260" s="22">
        <v>1289145.2780200001</v>
      </c>
      <c r="Q260" s="22">
        <v>1029768.3422899999</v>
      </c>
      <c r="R260" s="22">
        <v>750844.81022999994</v>
      </c>
      <c r="S260" s="22">
        <v>0</v>
      </c>
    </row>
    <row r="261" spans="2:19" ht="20" thickBot="1" x14ac:dyDescent="0.3">
      <c r="C261" s="12" t="s">
        <v>134</v>
      </c>
      <c r="D261" s="13">
        <f t="shared" ref="D261:I261" si="35">N259</f>
        <v>1391931.7949999999</v>
      </c>
      <c r="E261" s="13">
        <f t="shared" si="35"/>
        <v>1411083.87629</v>
      </c>
      <c r="F261" s="13">
        <f t="shared" si="35"/>
        <v>1289145.2780200001</v>
      </c>
      <c r="G261" s="13">
        <f t="shared" si="35"/>
        <v>1029768.3422899999</v>
      </c>
      <c r="H261" s="13">
        <f t="shared" si="35"/>
        <v>750844.81022999994</v>
      </c>
      <c r="I261" s="13">
        <f t="shared" si="35"/>
        <v>0</v>
      </c>
      <c r="J261" s="29"/>
      <c r="M261" s="33" t="s">
        <v>135</v>
      </c>
      <c r="N261" s="22">
        <v>860516.79500000004</v>
      </c>
      <c r="O261" s="22">
        <v>1494934.74783</v>
      </c>
      <c r="P261" s="22">
        <v>1515504.0831299999</v>
      </c>
      <c r="Q261" s="22">
        <v>1384542.0286000001</v>
      </c>
      <c r="R261" s="22">
        <v>1105971.1996200001</v>
      </c>
      <c r="S261" s="22">
        <v>806407.32617999997</v>
      </c>
    </row>
    <row r="262" spans="2:19" ht="20" thickTop="1" x14ac:dyDescent="0.25">
      <c r="M262" s="33" t="s">
        <v>136</v>
      </c>
      <c r="N262" s="22">
        <v>893216.43321000005</v>
      </c>
      <c r="O262" s="22">
        <v>1551742.26825</v>
      </c>
      <c r="P262" s="22">
        <v>1573093.23829</v>
      </c>
      <c r="Q262" s="22">
        <v>1437154.6256800001</v>
      </c>
      <c r="R262" s="22">
        <v>1147998.1052000001</v>
      </c>
      <c r="S262" s="22">
        <v>837050.80458</v>
      </c>
    </row>
    <row r="263" spans="2:19" ht="19" x14ac:dyDescent="0.25">
      <c r="C263" s="2" t="s">
        <v>121</v>
      </c>
      <c r="D263" s="11">
        <f t="shared" ref="D263:I266" si="36">N250</f>
        <v>-531415</v>
      </c>
      <c r="E263" s="11">
        <f t="shared" si="36"/>
        <v>79798.508000000002</v>
      </c>
      <c r="F263" s="11">
        <f t="shared" si="36"/>
        <v>223267.28534999999</v>
      </c>
      <c r="G263" s="11">
        <f t="shared" si="36"/>
        <v>354573.9</v>
      </c>
      <c r="H263" s="11">
        <f t="shared" si="36"/>
        <v>354888.8</v>
      </c>
      <c r="I263" s="11">
        <f t="shared" si="36"/>
        <v>806135.71</v>
      </c>
      <c r="M263" s="33" t="s">
        <v>137</v>
      </c>
      <c r="N263" s="22">
        <v>-498715.36179</v>
      </c>
      <c r="O263" s="22">
        <v>140658.39196000001</v>
      </c>
      <c r="P263" s="22">
        <v>283947.96026999998</v>
      </c>
      <c r="Q263" s="22">
        <v>407386.28340000001</v>
      </c>
      <c r="R263" s="22">
        <v>397153.29496999999</v>
      </c>
      <c r="S263" s="22">
        <v>837050.80458</v>
      </c>
    </row>
    <row r="264" spans="2:19" ht="19" x14ac:dyDescent="0.25">
      <c r="B264" s="18" t="s">
        <v>35</v>
      </c>
      <c r="C264" s="8" t="s">
        <v>138</v>
      </c>
      <c r="D264" s="10"/>
      <c r="E264" s="19">
        <f t="shared" si="36"/>
        <v>60859.883959999999</v>
      </c>
      <c r="F264" s="19">
        <f t="shared" si="36"/>
        <v>60680.674919999998</v>
      </c>
      <c r="G264" s="19">
        <f t="shared" si="36"/>
        <v>52812.383399999999</v>
      </c>
      <c r="H264" s="19">
        <f t="shared" si="36"/>
        <v>42264.49497</v>
      </c>
      <c r="I264" s="19">
        <f t="shared" si="36"/>
        <v>30915.094580000001</v>
      </c>
      <c r="M264" s="33" t="s">
        <v>139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</row>
    <row r="265" spans="2:19" ht="19" x14ac:dyDescent="0.25">
      <c r="C265" s="35" t="s">
        <v>140</v>
      </c>
      <c r="D265" s="38">
        <f>N252</f>
        <v>-531415</v>
      </c>
      <c r="E265" s="38">
        <f t="shared" si="36"/>
        <v>140658.39196000001</v>
      </c>
      <c r="F265" s="38">
        <f t="shared" si="36"/>
        <v>283947.96026999998</v>
      </c>
      <c r="G265" s="38">
        <f t="shared" si="36"/>
        <v>407386.28340000001</v>
      </c>
      <c r="H265" s="38">
        <f t="shared" si="36"/>
        <v>397153.29496999999</v>
      </c>
      <c r="I265" s="38">
        <f t="shared" si="36"/>
        <v>837050.80458</v>
      </c>
      <c r="M265" s="33" t="s">
        <v>141</v>
      </c>
      <c r="N265" s="22">
        <v>0</v>
      </c>
      <c r="O265" s="22">
        <v>0</v>
      </c>
      <c r="P265" s="22">
        <v>0</v>
      </c>
      <c r="Q265" s="22">
        <v>0</v>
      </c>
      <c r="R265" s="22">
        <v>0</v>
      </c>
      <c r="S265" s="22">
        <v>0</v>
      </c>
    </row>
    <row r="266" spans="2:19" ht="20" thickBot="1" x14ac:dyDescent="0.3">
      <c r="C266" s="12" t="s">
        <v>134</v>
      </c>
      <c r="D266" s="13">
        <f>N253</f>
        <v>1391931.7949999999</v>
      </c>
      <c r="E266" s="13">
        <f t="shared" si="36"/>
        <v>1411083.87629</v>
      </c>
      <c r="F266" s="13">
        <f t="shared" si="36"/>
        <v>1289145.2780200001</v>
      </c>
      <c r="G266" s="13">
        <f t="shared" si="36"/>
        <v>1029768.3422899999</v>
      </c>
      <c r="H266" s="13">
        <f t="shared" si="36"/>
        <v>750844.81022999994</v>
      </c>
      <c r="I266" s="13">
        <f t="shared" si="36"/>
        <v>0</v>
      </c>
      <c r="M266" s="33" t="s">
        <v>89</v>
      </c>
      <c r="N266" s="22">
        <v>1391932</v>
      </c>
      <c r="O266" s="22" t="s">
        <v>40</v>
      </c>
      <c r="P266" s="22" t="s">
        <v>40</v>
      </c>
      <c r="Q266" s="22" t="s">
        <v>40</v>
      </c>
      <c r="R266" s="22" t="s">
        <v>40</v>
      </c>
      <c r="S266" s="22" t="s">
        <v>40</v>
      </c>
    </row>
    <row r="267" spans="2:19" ht="20" thickTop="1" x14ac:dyDescent="0.25">
      <c r="M267" s="33" t="s">
        <v>91</v>
      </c>
      <c r="N267" s="22">
        <v>-531415</v>
      </c>
      <c r="O267" s="22" t="s">
        <v>40</v>
      </c>
      <c r="P267" s="22" t="s">
        <v>40</v>
      </c>
      <c r="Q267" s="22" t="s">
        <v>40</v>
      </c>
      <c r="R267" s="22" t="s">
        <v>40</v>
      </c>
      <c r="S267" s="22" t="s">
        <v>40</v>
      </c>
    </row>
    <row r="268" spans="2:19" ht="19" x14ac:dyDescent="0.25">
      <c r="C268" s="2" t="s">
        <v>142</v>
      </c>
      <c r="E268" s="6">
        <f>O256</f>
        <v>0.11481</v>
      </c>
      <c r="F268" s="6">
        <f>P256</f>
        <v>0.11481</v>
      </c>
      <c r="G268" s="6">
        <f>Q256</f>
        <v>0.11481</v>
      </c>
      <c r="H268" s="6">
        <f>R256</f>
        <v>0.11481</v>
      </c>
      <c r="I268" s="6">
        <f>S256</f>
        <v>0.11481</v>
      </c>
      <c r="M268" s="33" t="s">
        <v>54</v>
      </c>
      <c r="N268" s="22">
        <v>860517</v>
      </c>
      <c r="O268" s="22" t="s">
        <v>40</v>
      </c>
      <c r="P268" s="22" t="s">
        <v>40</v>
      </c>
      <c r="Q268" s="22" t="s">
        <v>40</v>
      </c>
      <c r="R268" s="22" t="s">
        <v>40</v>
      </c>
      <c r="S268" s="22" t="s">
        <v>40</v>
      </c>
    </row>
    <row r="269" spans="2:19" ht="19" x14ac:dyDescent="0.25">
      <c r="C269" s="24" t="s">
        <v>143</v>
      </c>
      <c r="D269" s="25">
        <f>N266</f>
        <v>1391932</v>
      </c>
      <c r="E269" s="11"/>
      <c r="M269" s="33" t="s">
        <v>94</v>
      </c>
      <c r="N269" s="22">
        <v>0</v>
      </c>
      <c r="O269" s="22">
        <v>0</v>
      </c>
      <c r="P269" s="22">
        <v>0</v>
      </c>
      <c r="Q269" s="22">
        <v>0</v>
      </c>
      <c r="R269" s="22">
        <v>0</v>
      </c>
      <c r="S269" s="22">
        <v>0</v>
      </c>
    </row>
    <row r="270" spans="2:19" ht="19" x14ac:dyDescent="0.25">
      <c r="C270" s="24" t="s">
        <v>95</v>
      </c>
      <c r="D270" s="25">
        <f>N267</f>
        <v>-531415</v>
      </c>
    </row>
    <row r="271" spans="2:19" ht="20" thickBot="1" x14ac:dyDescent="0.3">
      <c r="C271" s="26" t="s">
        <v>57</v>
      </c>
      <c r="D271" s="27">
        <f>N268</f>
        <v>860517</v>
      </c>
    </row>
    <row r="272" spans="2:19" ht="20" thickTop="1" x14ac:dyDescent="0.25">
      <c r="C272" s="2" t="s">
        <v>144</v>
      </c>
      <c r="D272" s="11">
        <f t="shared" ref="D272:I272" si="37">N264</f>
        <v>0</v>
      </c>
      <c r="E272" s="11">
        <f t="shared" si="37"/>
        <v>0</v>
      </c>
      <c r="F272" s="11">
        <f t="shared" si="37"/>
        <v>0</v>
      </c>
      <c r="G272" s="11">
        <f t="shared" si="37"/>
        <v>0</v>
      </c>
      <c r="H272" s="11">
        <f t="shared" si="37"/>
        <v>0</v>
      </c>
      <c r="I272" s="11">
        <f t="shared" si="37"/>
        <v>0</v>
      </c>
      <c r="N272" s="14"/>
      <c r="O272" s="14"/>
      <c r="P272" s="14"/>
      <c r="Q272" s="14"/>
      <c r="R272" s="14"/>
      <c r="S272" s="14"/>
    </row>
    <row r="273" spans="3:19" ht="19" x14ac:dyDescent="0.25">
      <c r="C273" s="2" t="s">
        <v>96</v>
      </c>
      <c r="D273" s="11">
        <f t="shared" ref="D273:I273" si="38">N269</f>
        <v>0</v>
      </c>
      <c r="E273" s="11">
        <f t="shared" si="38"/>
        <v>0</v>
      </c>
      <c r="F273" s="11">
        <f t="shared" si="38"/>
        <v>0</v>
      </c>
      <c r="G273" s="11">
        <f t="shared" si="38"/>
        <v>0</v>
      </c>
      <c r="H273" s="11">
        <f t="shared" si="38"/>
        <v>0</v>
      </c>
      <c r="I273" s="11">
        <f t="shared" si="38"/>
        <v>0</v>
      </c>
    </row>
    <row r="274" spans="3:19" ht="19" x14ac:dyDescent="0.25">
      <c r="C274" s="2" t="s">
        <v>145</v>
      </c>
      <c r="D274" s="11">
        <f t="shared" ref="D274:I274" si="39">N265</f>
        <v>0</v>
      </c>
      <c r="E274" s="11">
        <f t="shared" si="39"/>
        <v>0</v>
      </c>
      <c r="F274" s="11">
        <f t="shared" si="39"/>
        <v>0</v>
      </c>
      <c r="G274" s="11">
        <f t="shared" si="39"/>
        <v>0</v>
      </c>
      <c r="H274" s="11">
        <f t="shared" si="39"/>
        <v>0</v>
      </c>
      <c r="I274" s="11">
        <f t="shared" si="39"/>
        <v>0</v>
      </c>
      <c r="N274" s="14"/>
      <c r="O274" s="14"/>
      <c r="P274" s="14"/>
      <c r="Q274" s="14"/>
      <c r="R274" s="14"/>
      <c r="S274" s="14"/>
    </row>
    <row r="275" spans="3:19" x14ac:dyDescent="0.2">
      <c r="N275" s="14"/>
      <c r="O275" s="14"/>
      <c r="P275" s="14"/>
      <c r="Q275" s="14"/>
      <c r="R275" s="14"/>
      <c r="S275" s="14"/>
    </row>
    <row r="283" spans="3:19" x14ac:dyDescent="0.2">
      <c r="N283" s="14"/>
      <c r="O283" s="14"/>
      <c r="P283" s="14"/>
      <c r="Q283" s="14"/>
      <c r="R283" s="14"/>
      <c r="S283" s="14"/>
    </row>
    <row r="285" spans="3:19" x14ac:dyDescent="0.2">
      <c r="N285" s="14"/>
      <c r="O285" s="14"/>
      <c r="P285" s="14"/>
      <c r="Q285" s="14"/>
      <c r="R285" s="14"/>
      <c r="S285" s="14"/>
    </row>
    <row r="290" spans="2:19" ht="17" thickBot="1" x14ac:dyDescent="0.25"/>
    <row r="291" spans="2:19" ht="20" thickBot="1" x14ac:dyDescent="0.3">
      <c r="M291" s="79" t="s">
        <v>146</v>
      </c>
      <c r="N291" s="88"/>
    </row>
    <row r="292" spans="2:19" ht="19" x14ac:dyDescent="0.25">
      <c r="C292" s="3" t="str">
        <f t="shared" ref="C292:I297" si="40">M293</f>
        <v>Year</v>
      </c>
      <c r="D292" s="3">
        <f t="shared" si="40"/>
        <v>0</v>
      </c>
      <c r="E292" s="3">
        <f t="shared" si="40"/>
        <v>1</v>
      </c>
      <c r="F292" s="3">
        <f t="shared" si="40"/>
        <v>2</v>
      </c>
      <c r="G292" s="3">
        <f t="shared" si="40"/>
        <v>3</v>
      </c>
      <c r="H292" s="3">
        <f t="shared" si="40"/>
        <v>4</v>
      </c>
      <c r="I292" s="3">
        <f t="shared" si="40"/>
        <v>5</v>
      </c>
    </row>
    <row r="293" spans="2:19" ht="19" x14ac:dyDescent="0.25">
      <c r="C293" s="2" t="s">
        <v>21</v>
      </c>
      <c r="E293" s="17">
        <f>O294</f>
        <v>0.4</v>
      </c>
      <c r="F293" s="17">
        <f t="shared" si="40"/>
        <v>0.4</v>
      </c>
      <c r="G293" s="17">
        <f t="shared" si="40"/>
        <v>0.4</v>
      </c>
      <c r="H293" s="17">
        <f t="shared" si="40"/>
        <v>0.4</v>
      </c>
      <c r="I293" s="17">
        <f t="shared" si="40"/>
        <v>0.4</v>
      </c>
      <c r="M293" s="33" t="s">
        <v>2</v>
      </c>
      <c r="N293" s="22">
        <v>0</v>
      </c>
      <c r="O293" s="22">
        <v>1</v>
      </c>
      <c r="P293" s="22">
        <v>2</v>
      </c>
      <c r="Q293" s="22">
        <v>3</v>
      </c>
      <c r="R293" s="22">
        <v>4</v>
      </c>
      <c r="S293" s="22">
        <v>5</v>
      </c>
    </row>
    <row r="294" spans="2:19" ht="19" x14ac:dyDescent="0.25">
      <c r="C294" s="2" t="s">
        <v>3</v>
      </c>
      <c r="D294" s="29"/>
      <c r="E294" s="6">
        <f>O295</f>
        <v>0.03</v>
      </c>
      <c r="F294" s="6">
        <f t="shared" si="40"/>
        <v>0.03</v>
      </c>
      <c r="G294" s="6">
        <f t="shared" si="40"/>
        <v>0.03</v>
      </c>
      <c r="H294" s="6">
        <f t="shared" si="40"/>
        <v>0.03</v>
      </c>
      <c r="I294" s="6">
        <f t="shared" si="40"/>
        <v>0.03</v>
      </c>
      <c r="J294" s="29"/>
      <c r="M294" s="33" t="s">
        <v>22</v>
      </c>
      <c r="N294" s="22">
        <v>0.25</v>
      </c>
      <c r="O294" s="22">
        <v>0.4</v>
      </c>
      <c r="P294" s="22">
        <v>0.4</v>
      </c>
      <c r="Q294" s="22">
        <v>0.4</v>
      </c>
      <c r="R294" s="22">
        <v>0.4</v>
      </c>
      <c r="S294" s="22">
        <v>0.4</v>
      </c>
    </row>
    <row r="295" spans="2:19" ht="19" x14ac:dyDescent="0.25">
      <c r="C295" s="2" t="s">
        <v>23</v>
      </c>
      <c r="D295" s="29"/>
      <c r="E295" s="7">
        <f>O296</f>
        <v>1.1000000000000001</v>
      </c>
      <c r="F295" s="7">
        <f t="shared" si="40"/>
        <v>1.1000000000000001</v>
      </c>
      <c r="G295" s="7">
        <f t="shared" si="40"/>
        <v>1.1000000000000001</v>
      </c>
      <c r="H295" s="7">
        <f t="shared" si="40"/>
        <v>1.1000000000000001</v>
      </c>
      <c r="I295" s="7">
        <f t="shared" si="40"/>
        <v>1.1000000000000001</v>
      </c>
      <c r="J295" s="29"/>
      <c r="M295" s="33" t="s">
        <v>4</v>
      </c>
      <c r="N295" s="22">
        <v>0.03</v>
      </c>
      <c r="O295" s="22">
        <v>0.03</v>
      </c>
      <c r="P295" s="22">
        <v>0.03</v>
      </c>
      <c r="Q295" s="22">
        <v>0.03</v>
      </c>
      <c r="R295" s="22">
        <v>0.03</v>
      </c>
      <c r="S295" s="22">
        <v>0.03</v>
      </c>
    </row>
    <row r="296" spans="2:19" ht="19" x14ac:dyDescent="0.25">
      <c r="C296" s="8" t="s">
        <v>7</v>
      </c>
      <c r="D296" s="9"/>
      <c r="E296" s="10">
        <f>O297</f>
        <v>0.04</v>
      </c>
      <c r="F296" s="10">
        <f t="shared" si="40"/>
        <v>0.04</v>
      </c>
      <c r="G296" s="10">
        <f t="shared" si="40"/>
        <v>0.04</v>
      </c>
      <c r="H296" s="10">
        <f t="shared" si="40"/>
        <v>0.04</v>
      </c>
      <c r="I296" s="10">
        <f t="shared" si="40"/>
        <v>0.04</v>
      </c>
      <c r="M296" s="33" t="s">
        <v>24</v>
      </c>
      <c r="N296" s="22">
        <v>1.1000000000000001</v>
      </c>
      <c r="O296" s="22">
        <v>1.1000000000000001</v>
      </c>
      <c r="P296" s="22">
        <v>1.1000000000000001</v>
      </c>
      <c r="Q296" s="22">
        <v>1.1000000000000001</v>
      </c>
      <c r="R296" s="22">
        <v>1.1000000000000001</v>
      </c>
      <c r="S296" s="22">
        <v>1.1000000000000001</v>
      </c>
    </row>
    <row r="297" spans="2:19" ht="19" x14ac:dyDescent="0.25">
      <c r="C297" s="2" t="s">
        <v>98</v>
      </c>
      <c r="D297" s="29"/>
      <c r="E297" s="6">
        <f>O298</f>
        <v>7.3999999999999996E-2</v>
      </c>
      <c r="F297" s="6">
        <f t="shared" si="40"/>
        <v>7.3999999999999996E-2</v>
      </c>
      <c r="G297" s="6">
        <f t="shared" si="40"/>
        <v>7.3999999999999996E-2</v>
      </c>
      <c r="H297" s="6">
        <f t="shared" si="40"/>
        <v>7.3999999999999996E-2</v>
      </c>
      <c r="I297" s="6">
        <f t="shared" si="40"/>
        <v>7.3999999999999996E-2</v>
      </c>
      <c r="J297" s="29"/>
      <c r="M297" s="33" t="s">
        <v>8</v>
      </c>
      <c r="N297" s="22">
        <v>0.04</v>
      </c>
      <c r="O297" s="22">
        <v>0.04</v>
      </c>
      <c r="P297" s="22">
        <v>0.04</v>
      </c>
      <c r="Q297" s="22">
        <v>0.04</v>
      </c>
      <c r="R297" s="22">
        <v>0.04</v>
      </c>
      <c r="S297" s="22">
        <v>0.04</v>
      </c>
    </row>
    <row r="298" spans="2:19" ht="19" x14ac:dyDescent="0.25">
      <c r="C298" s="2"/>
      <c r="D298" s="29"/>
      <c r="E298" s="7"/>
      <c r="F298" s="7"/>
      <c r="G298" s="7"/>
      <c r="H298" s="7"/>
      <c r="I298" s="7"/>
      <c r="J298" s="29"/>
      <c r="M298" s="33" t="s">
        <v>26</v>
      </c>
      <c r="N298" s="22">
        <v>7.3999999999999996E-2</v>
      </c>
      <c r="O298" s="22">
        <v>7.3999999999999996E-2</v>
      </c>
      <c r="P298" s="22">
        <v>7.3999999999999996E-2</v>
      </c>
      <c r="Q298" s="22">
        <v>7.3999999999999996E-2</v>
      </c>
      <c r="R298" s="22">
        <v>7.3999999999999996E-2</v>
      </c>
      <c r="S298" s="22">
        <v>7.3999999999999996E-2</v>
      </c>
    </row>
    <row r="299" spans="2:19" ht="19" x14ac:dyDescent="0.25">
      <c r="C299" s="2" t="s">
        <v>30</v>
      </c>
      <c r="D299" s="11">
        <f t="shared" ref="D299:I299" si="41">N299</f>
        <v>281414</v>
      </c>
      <c r="E299" s="11">
        <f t="shared" si="41"/>
        <v>214689</v>
      </c>
      <c r="F299" s="11">
        <f t="shared" si="41"/>
        <v>13874</v>
      </c>
      <c r="G299" s="11">
        <f t="shared" si="41"/>
        <v>16499</v>
      </c>
      <c r="H299" s="11">
        <f t="shared" si="41"/>
        <v>18862</v>
      </c>
      <c r="I299" s="11">
        <f t="shared" si="41"/>
        <v>0</v>
      </c>
      <c r="J299" s="29"/>
      <c r="M299" s="33" t="s">
        <v>16</v>
      </c>
      <c r="N299" s="22">
        <v>281414</v>
      </c>
      <c r="O299" s="22">
        <v>214689</v>
      </c>
      <c r="P299" s="22">
        <v>13874</v>
      </c>
      <c r="Q299" s="22">
        <v>16499</v>
      </c>
      <c r="R299" s="22">
        <v>18862</v>
      </c>
      <c r="S299" s="22">
        <v>0</v>
      </c>
    </row>
    <row r="300" spans="2:19" ht="19" x14ac:dyDescent="0.25">
      <c r="M300" s="33" t="s">
        <v>84</v>
      </c>
      <c r="N300" s="22">
        <v>-531415</v>
      </c>
      <c r="O300" s="22">
        <v>75521</v>
      </c>
      <c r="P300" s="22">
        <v>220004</v>
      </c>
      <c r="Q300" s="22">
        <v>354363</v>
      </c>
      <c r="R300" s="22">
        <v>354638</v>
      </c>
      <c r="S300" s="22">
        <v>805849</v>
      </c>
    </row>
    <row r="301" spans="2:19" ht="19" x14ac:dyDescent="0.25">
      <c r="C301" s="2" t="s">
        <v>88</v>
      </c>
      <c r="D301" s="11">
        <f>N300</f>
        <v>-531415</v>
      </c>
      <c r="E301" s="11">
        <f t="shared" ref="E301:I303" si="42">O300</f>
        <v>75521</v>
      </c>
      <c r="F301" s="11">
        <f t="shared" si="42"/>
        <v>220004</v>
      </c>
      <c r="G301" s="11">
        <f t="shared" si="42"/>
        <v>354363</v>
      </c>
      <c r="H301" s="11">
        <f t="shared" si="42"/>
        <v>354638</v>
      </c>
      <c r="I301" s="11">
        <f t="shared" si="42"/>
        <v>805849</v>
      </c>
      <c r="M301" s="33" t="s">
        <v>99</v>
      </c>
      <c r="N301" s="22">
        <v>0</v>
      </c>
      <c r="O301" s="22">
        <v>8329.8544000000002</v>
      </c>
      <c r="P301" s="22">
        <v>6354.7943999999998</v>
      </c>
      <c r="Q301" s="22">
        <v>410.67039999999997</v>
      </c>
      <c r="R301" s="22">
        <v>488.37040000000002</v>
      </c>
      <c r="S301" s="22">
        <v>558.3152</v>
      </c>
    </row>
    <row r="302" spans="2:19" ht="19" x14ac:dyDescent="0.25">
      <c r="B302" s="18" t="s">
        <v>35</v>
      </c>
      <c r="C302" s="8" t="s">
        <v>100</v>
      </c>
      <c r="D302" s="10"/>
      <c r="E302" s="19">
        <f>O301</f>
        <v>8329.8544000000002</v>
      </c>
      <c r="F302" s="19">
        <f t="shared" si="42"/>
        <v>6354.7943999999998</v>
      </c>
      <c r="G302" s="19">
        <f t="shared" si="42"/>
        <v>410.67039999999997</v>
      </c>
      <c r="H302" s="19">
        <f t="shared" si="42"/>
        <v>488.37040000000002</v>
      </c>
      <c r="I302" s="19">
        <f t="shared" si="42"/>
        <v>558.3152</v>
      </c>
      <c r="J302" s="29"/>
      <c r="M302" s="33" t="s">
        <v>101</v>
      </c>
      <c r="N302" s="22">
        <v>-531415</v>
      </c>
      <c r="O302" s="22">
        <v>83850.854399999997</v>
      </c>
      <c r="P302" s="22">
        <v>226358.79440000001</v>
      </c>
      <c r="Q302" s="22">
        <v>354773.6704</v>
      </c>
      <c r="R302" s="22">
        <v>355126.37040000001</v>
      </c>
      <c r="S302" s="22">
        <v>806407.31519999995</v>
      </c>
    </row>
    <row r="303" spans="2:19" ht="19" x14ac:dyDescent="0.25">
      <c r="C303" s="35" t="s">
        <v>102</v>
      </c>
      <c r="D303" s="38">
        <f>N302</f>
        <v>-531415</v>
      </c>
      <c r="E303" s="38">
        <f>O302</f>
        <v>83850.854399999997</v>
      </c>
      <c r="F303" s="38">
        <f t="shared" si="42"/>
        <v>226358.79440000001</v>
      </c>
      <c r="G303" s="38">
        <f t="shared" si="42"/>
        <v>354773.6704</v>
      </c>
      <c r="H303" s="38">
        <f t="shared" si="42"/>
        <v>355126.37040000001</v>
      </c>
      <c r="I303" s="38">
        <f t="shared" si="42"/>
        <v>806407.31519999995</v>
      </c>
      <c r="J303" s="29"/>
      <c r="M303" s="33" t="s">
        <v>147</v>
      </c>
      <c r="N303" s="22">
        <v>1377577.2960000001</v>
      </c>
      <c r="O303" s="22">
        <v>1403997.01562</v>
      </c>
      <c r="P303" s="22">
        <v>1287888.7947800001</v>
      </c>
      <c r="Q303" s="22">
        <v>1028829.56559</v>
      </c>
      <c r="R303" s="22">
        <v>750324.95345000003</v>
      </c>
      <c r="S303" s="22">
        <v>0</v>
      </c>
    </row>
    <row r="304" spans="2:19" ht="19" x14ac:dyDescent="0.25">
      <c r="M304" s="33" t="s">
        <v>148</v>
      </c>
      <c r="N304" s="22">
        <v>14354.439</v>
      </c>
      <c r="O304" s="22">
        <v>7086.8133200000002</v>
      </c>
      <c r="P304" s="22">
        <v>1256.4431</v>
      </c>
      <c r="Q304" s="22">
        <v>938.74949000000004</v>
      </c>
      <c r="R304" s="22">
        <v>519.84654999999998</v>
      </c>
      <c r="S304" s="22">
        <v>0</v>
      </c>
    </row>
    <row r="305" spans="2:19" ht="19" x14ac:dyDescent="0.25">
      <c r="C305" s="2" t="s">
        <v>149</v>
      </c>
      <c r="D305" s="11">
        <f t="shared" ref="D305:I307" si="43">N303</f>
        <v>1377577.2960000001</v>
      </c>
      <c r="E305" s="11">
        <f t="shared" si="43"/>
        <v>1403997.01562</v>
      </c>
      <c r="F305" s="11">
        <f t="shared" si="43"/>
        <v>1287888.7947800001</v>
      </c>
      <c r="G305" s="11">
        <f t="shared" si="43"/>
        <v>1028829.56559</v>
      </c>
      <c r="H305" s="11">
        <f t="shared" si="43"/>
        <v>750324.95345000003</v>
      </c>
      <c r="I305" s="11">
        <f t="shared" si="43"/>
        <v>0</v>
      </c>
      <c r="M305" s="33" t="s">
        <v>150</v>
      </c>
      <c r="N305" s="22">
        <v>1391931.7350000001</v>
      </c>
      <c r="O305" s="22">
        <v>1411083.8289399999</v>
      </c>
      <c r="P305" s="22">
        <v>1289145.2378799999</v>
      </c>
      <c r="Q305" s="22">
        <v>1029768.31508</v>
      </c>
      <c r="R305" s="22">
        <v>750844.8</v>
      </c>
      <c r="S305" s="22">
        <v>0</v>
      </c>
    </row>
    <row r="306" spans="2:19" ht="19" x14ac:dyDescent="0.25">
      <c r="B306" s="18" t="s">
        <v>35</v>
      </c>
      <c r="C306" s="2" t="s">
        <v>151</v>
      </c>
      <c r="D306" s="11">
        <f t="shared" si="43"/>
        <v>14354.439</v>
      </c>
      <c r="E306" s="11">
        <f t="shared" si="43"/>
        <v>7086.8133200000002</v>
      </c>
      <c r="F306" s="11">
        <f t="shared" si="43"/>
        <v>1256.4431</v>
      </c>
      <c r="G306" s="11">
        <f t="shared" si="43"/>
        <v>938.74949000000004</v>
      </c>
      <c r="H306" s="11">
        <f t="shared" si="43"/>
        <v>519.84654999999998</v>
      </c>
      <c r="I306" s="11">
        <f t="shared" si="43"/>
        <v>0</v>
      </c>
      <c r="M306" s="33" t="s">
        <v>82</v>
      </c>
      <c r="N306" s="22" t="s">
        <v>40</v>
      </c>
      <c r="O306" s="22">
        <v>6.8019999999999997E-2</v>
      </c>
      <c r="P306" s="22">
        <v>6.9500000000000006E-2</v>
      </c>
      <c r="Q306" s="22">
        <v>7.3679999999999995E-2</v>
      </c>
      <c r="R306" s="22">
        <v>7.3529999999999998E-2</v>
      </c>
      <c r="S306" s="22">
        <v>7.3260000000000006E-2</v>
      </c>
    </row>
    <row r="307" spans="2:19" ht="20" thickBot="1" x14ac:dyDescent="0.3">
      <c r="C307" s="12" t="s">
        <v>152</v>
      </c>
      <c r="D307" s="13">
        <f t="shared" si="43"/>
        <v>1391931.7350000001</v>
      </c>
      <c r="E307" s="13">
        <f t="shared" si="43"/>
        <v>1411083.8289399999</v>
      </c>
      <c r="F307" s="13">
        <f t="shared" si="43"/>
        <v>1289145.2378799999</v>
      </c>
      <c r="G307" s="13">
        <f t="shared" si="43"/>
        <v>1029768.31508</v>
      </c>
      <c r="H307" s="13">
        <f t="shared" si="43"/>
        <v>750844.8</v>
      </c>
      <c r="I307" s="13">
        <f t="shared" si="43"/>
        <v>0</v>
      </c>
      <c r="M307" s="33" t="s">
        <v>104</v>
      </c>
      <c r="N307" s="22">
        <v>-531415</v>
      </c>
      <c r="O307" s="22">
        <v>75521</v>
      </c>
      <c r="P307" s="22">
        <v>220004</v>
      </c>
      <c r="Q307" s="22">
        <v>354363</v>
      </c>
      <c r="R307" s="22">
        <v>354638</v>
      </c>
      <c r="S307" s="22">
        <v>805849</v>
      </c>
    </row>
    <row r="308" spans="2:19" ht="20" thickTop="1" x14ac:dyDescent="0.25">
      <c r="M308" s="33" t="s">
        <v>85</v>
      </c>
      <c r="N308" s="22">
        <v>1391931.7350000001</v>
      </c>
      <c r="O308" s="22">
        <v>1411083.8289399999</v>
      </c>
      <c r="P308" s="22">
        <v>1289145.2378799999</v>
      </c>
      <c r="Q308" s="22">
        <v>1029768.31508</v>
      </c>
      <c r="R308" s="22">
        <v>750844.8</v>
      </c>
      <c r="S308" s="22">
        <v>0</v>
      </c>
    </row>
    <row r="309" spans="2:19" ht="19" x14ac:dyDescent="0.25">
      <c r="C309" s="2" t="s">
        <v>86</v>
      </c>
      <c r="D309" s="29"/>
      <c r="E309" s="6">
        <f t="shared" ref="E309:I311" si="44">O306</f>
        <v>6.8019999999999997E-2</v>
      </c>
      <c r="F309" s="6">
        <f t="shared" si="44"/>
        <v>6.9500000000000006E-2</v>
      </c>
      <c r="G309" s="6">
        <f t="shared" si="44"/>
        <v>7.3679999999999995E-2</v>
      </c>
      <c r="H309" s="6">
        <f t="shared" si="44"/>
        <v>7.3529999999999998E-2</v>
      </c>
      <c r="I309" s="6">
        <f t="shared" si="44"/>
        <v>7.3260000000000006E-2</v>
      </c>
      <c r="J309" s="29"/>
      <c r="M309" s="33" t="s">
        <v>87</v>
      </c>
      <c r="N309" s="22">
        <v>0</v>
      </c>
      <c r="O309" s="22">
        <v>6.8019999999999997E-2</v>
      </c>
      <c r="P309" s="22">
        <v>6.8760000000000002E-2</v>
      </c>
      <c r="Q309" s="22">
        <v>7.0400000000000004E-2</v>
      </c>
      <c r="R309" s="22">
        <v>7.1179999999999993E-2</v>
      </c>
      <c r="S309" s="22">
        <v>7.1590000000000001E-2</v>
      </c>
    </row>
    <row r="310" spans="2:19" ht="19" x14ac:dyDescent="0.25">
      <c r="C310" s="2" t="s">
        <v>88</v>
      </c>
      <c r="D310" s="11">
        <f>N307</f>
        <v>-531415</v>
      </c>
      <c r="E310" s="11">
        <f t="shared" si="44"/>
        <v>75521</v>
      </c>
      <c r="F310" s="11">
        <f t="shared" si="44"/>
        <v>220004</v>
      </c>
      <c r="G310" s="11">
        <f t="shared" si="44"/>
        <v>354363</v>
      </c>
      <c r="H310" s="11">
        <f t="shared" si="44"/>
        <v>354638</v>
      </c>
      <c r="I310" s="11">
        <f t="shared" si="44"/>
        <v>805849</v>
      </c>
      <c r="J310" s="29"/>
      <c r="M310" s="33" t="s">
        <v>89</v>
      </c>
      <c r="N310" s="22">
        <v>1391932</v>
      </c>
      <c r="O310" s="22" t="s">
        <v>40</v>
      </c>
      <c r="P310" s="22" t="s">
        <v>40</v>
      </c>
      <c r="Q310" s="22" t="s">
        <v>40</v>
      </c>
      <c r="R310" s="22" t="s">
        <v>40</v>
      </c>
      <c r="S310" s="22" t="s">
        <v>40</v>
      </c>
    </row>
    <row r="311" spans="2:19" ht="20" thickBot="1" x14ac:dyDescent="0.3">
      <c r="C311" s="12" t="s">
        <v>90</v>
      </c>
      <c r="D311" s="13">
        <f>N308</f>
        <v>1391931.7350000001</v>
      </c>
      <c r="E311" s="13">
        <f t="shared" si="44"/>
        <v>1411083.8289399999</v>
      </c>
      <c r="F311" s="13">
        <f t="shared" si="44"/>
        <v>1289145.2378799999</v>
      </c>
      <c r="G311" s="13">
        <f t="shared" si="44"/>
        <v>1029768.31508</v>
      </c>
      <c r="H311" s="13">
        <f t="shared" si="44"/>
        <v>750844.8</v>
      </c>
      <c r="I311" s="13">
        <f t="shared" si="44"/>
        <v>0</v>
      </c>
      <c r="J311" s="29"/>
      <c r="M311" s="33" t="s">
        <v>91</v>
      </c>
      <c r="N311" s="22">
        <v>-531415</v>
      </c>
      <c r="O311" s="22" t="s">
        <v>40</v>
      </c>
      <c r="P311" s="22" t="s">
        <v>40</v>
      </c>
      <c r="Q311" s="22" t="s">
        <v>40</v>
      </c>
      <c r="R311" s="22" t="s">
        <v>40</v>
      </c>
      <c r="S311" s="22" t="s">
        <v>40</v>
      </c>
    </row>
    <row r="312" spans="2:19" ht="20" thickTop="1" x14ac:dyDescent="0.25">
      <c r="C312" s="2" t="s">
        <v>92</v>
      </c>
      <c r="E312" s="6">
        <f>O309</f>
        <v>6.8019999999999997E-2</v>
      </c>
      <c r="F312" s="6">
        <f>P309</f>
        <v>6.8760000000000002E-2</v>
      </c>
      <c r="G312" s="6">
        <f>Q309</f>
        <v>7.0400000000000004E-2</v>
      </c>
      <c r="H312" s="6">
        <f>R309</f>
        <v>7.1179999999999993E-2</v>
      </c>
      <c r="I312" s="6">
        <f>S309</f>
        <v>7.1590000000000001E-2</v>
      </c>
      <c r="M312" s="33" t="s">
        <v>54</v>
      </c>
      <c r="N312" s="22">
        <v>860517</v>
      </c>
      <c r="O312" s="22" t="s">
        <v>40</v>
      </c>
      <c r="P312" s="22" t="s">
        <v>40</v>
      </c>
      <c r="Q312" s="22" t="s">
        <v>40</v>
      </c>
      <c r="R312" s="22" t="s">
        <v>40</v>
      </c>
      <c r="S312" s="22" t="s">
        <v>40</v>
      </c>
    </row>
    <row r="313" spans="2:19" ht="19" x14ac:dyDescent="0.25">
      <c r="C313" s="24" t="s">
        <v>93</v>
      </c>
      <c r="D313" s="25">
        <f>N310</f>
        <v>1391932</v>
      </c>
      <c r="E313" s="11"/>
      <c r="M313" s="33" t="s">
        <v>94</v>
      </c>
      <c r="N313" s="22">
        <v>0</v>
      </c>
      <c r="O313" s="22">
        <v>0</v>
      </c>
      <c r="P313" s="22">
        <v>0</v>
      </c>
      <c r="Q313" s="22">
        <v>0</v>
      </c>
      <c r="R313" s="22">
        <v>0</v>
      </c>
      <c r="S313" s="22">
        <v>0</v>
      </c>
    </row>
    <row r="314" spans="2:19" ht="19" x14ac:dyDescent="0.25">
      <c r="C314" s="24" t="s">
        <v>95</v>
      </c>
      <c r="D314" s="25">
        <f>N311</f>
        <v>-531415</v>
      </c>
    </row>
    <row r="315" spans="2:19" ht="20" thickBot="1" x14ac:dyDescent="0.3">
      <c r="C315" s="26" t="s">
        <v>57</v>
      </c>
      <c r="D315" s="27">
        <f>N312</f>
        <v>860517</v>
      </c>
    </row>
    <row r="316" spans="2:19" ht="20" thickTop="1" x14ac:dyDescent="0.25">
      <c r="C316" s="2" t="s">
        <v>96</v>
      </c>
      <c r="D316" s="11">
        <f>N313</f>
        <v>0</v>
      </c>
      <c r="E316" s="11">
        <f>O313</f>
        <v>0</v>
      </c>
      <c r="F316" s="11">
        <f>P313</f>
        <v>0</v>
      </c>
      <c r="G316" s="11">
        <f>Q313</f>
        <v>0</v>
      </c>
      <c r="H316" s="11">
        <f>R313</f>
        <v>0</v>
      </c>
      <c r="I316" s="11">
        <f>S313</f>
        <v>0</v>
      </c>
    </row>
    <row r="331" spans="3:19" ht="17" thickBot="1" x14ac:dyDescent="0.25"/>
    <row r="332" spans="3:19" ht="20" thickBot="1" x14ac:dyDescent="0.3">
      <c r="M332" s="79" t="s">
        <v>153</v>
      </c>
      <c r="N332" s="88"/>
    </row>
    <row r="334" spans="3:19" ht="19" x14ac:dyDescent="0.25">
      <c r="M334" s="33" t="s">
        <v>2</v>
      </c>
      <c r="N334" s="22">
        <v>0</v>
      </c>
      <c r="O334" s="22">
        <v>1</v>
      </c>
      <c r="P334" s="22">
        <v>2</v>
      </c>
      <c r="Q334" s="22">
        <v>3</v>
      </c>
      <c r="R334" s="22">
        <v>4</v>
      </c>
      <c r="S334" s="22">
        <v>5</v>
      </c>
    </row>
    <row r="335" spans="3:19" ht="19" x14ac:dyDescent="0.25">
      <c r="M335" s="33" t="s">
        <v>22</v>
      </c>
      <c r="N335" s="22">
        <v>0.25</v>
      </c>
      <c r="O335" s="22">
        <v>0.4</v>
      </c>
      <c r="P335" s="22">
        <v>0.4</v>
      </c>
      <c r="Q335" s="22">
        <v>0.4</v>
      </c>
      <c r="R335" s="22">
        <v>0.4</v>
      </c>
      <c r="S335" s="22">
        <v>0.4</v>
      </c>
    </row>
    <row r="336" spans="3:19" ht="19" x14ac:dyDescent="0.25">
      <c r="C336" s="3" t="str">
        <f t="shared" ref="C336:I341" si="45">M334</f>
        <v>Year</v>
      </c>
      <c r="D336" s="3">
        <f t="shared" si="45"/>
        <v>0</v>
      </c>
      <c r="E336" s="3">
        <f t="shared" si="45"/>
        <v>1</v>
      </c>
      <c r="F336" s="3">
        <f t="shared" si="45"/>
        <v>2</v>
      </c>
      <c r="G336" s="3">
        <f t="shared" si="45"/>
        <v>3</v>
      </c>
      <c r="H336" s="3">
        <f t="shared" si="45"/>
        <v>4</v>
      </c>
      <c r="I336" s="3">
        <f t="shared" si="45"/>
        <v>5</v>
      </c>
      <c r="M336" s="33" t="s">
        <v>4</v>
      </c>
      <c r="N336" s="22">
        <v>0.03</v>
      </c>
      <c r="O336" s="22">
        <v>0.03</v>
      </c>
      <c r="P336" s="22">
        <v>0.03</v>
      </c>
      <c r="Q336" s="22">
        <v>0.03</v>
      </c>
      <c r="R336" s="22">
        <v>0.03</v>
      </c>
      <c r="S336" s="22">
        <v>0.03</v>
      </c>
    </row>
    <row r="337" spans="2:19" ht="19" x14ac:dyDescent="0.25">
      <c r="C337" s="2" t="s">
        <v>21</v>
      </c>
      <c r="E337" s="17">
        <f t="shared" si="45"/>
        <v>0.4</v>
      </c>
      <c r="F337" s="17">
        <f t="shared" si="45"/>
        <v>0.4</v>
      </c>
      <c r="G337" s="17">
        <f t="shared" si="45"/>
        <v>0.4</v>
      </c>
      <c r="H337" s="17">
        <f t="shared" si="45"/>
        <v>0.4</v>
      </c>
      <c r="I337" s="17">
        <f t="shared" si="45"/>
        <v>0.4</v>
      </c>
      <c r="M337" s="33" t="s">
        <v>24</v>
      </c>
      <c r="N337" s="22">
        <v>1.1000000000000001</v>
      </c>
      <c r="O337" s="22">
        <v>1.1000000000000001</v>
      </c>
      <c r="P337" s="22">
        <v>1.1000000000000001</v>
      </c>
      <c r="Q337" s="22">
        <v>1.1000000000000001</v>
      </c>
      <c r="R337" s="22">
        <v>1.1000000000000001</v>
      </c>
      <c r="S337" s="22">
        <v>1.1000000000000001</v>
      </c>
    </row>
    <row r="338" spans="2:19" ht="19" x14ac:dyDescent="0.25">
      <c r="C338" s="2" t="s">
        <v>3</v>
      </c>
      <c r="D338" s="29"/>
      <c r="E338" s="6">
        <f t="shared" si="45"/>
        <v>0.03</v>
      </c>
      <c r="F338" s="6">
        <f t="shared" si="45"/>
        <v>0.03</v>
      </c>
      <c r="G338" s="6">
        <f t="shared" si="45"/>
        <v>0.03</v>
      </c>
      <c r="H338" s="6">
        <f t="shared" si="45"/>
        <v>0.03</v>
      </c>
      <c r="I338" s="6">
        <f t="shared" si="45"/>
        <v>0.03</v>
      </c>
      <c r="J338" s="29"/>
      <c r="M338" s="33" t="s">
        <v>8</v>
      </c>
      <c r="N338" s="22">
        <v>0.04</v>
      </c>
      <c r="O338" s="22">
        <v>0.04</v>
      </c>
      <c r="P338" s="22">
        <v>0.04</v>
      </c>
      <c r="Q338" s="22">
        <v>0.04</v>
      </c>
      <c r="R338" s="22">
        <v>0.04</v>
      </c>
      <c r="S338" s="22">
        <v>0.04</v>
      </c>
    </row>
    <row r="339" spans="2:19" ht="19" x14ac:dyDescent="0.25">
      <c r="C339" s="2" t="s">
        <v>23</v>
      </c>
      <c r="D339" s="29"/>
      <c r="E339" s="7">
        <f t="shared" si="45"/>
        <v>1.1000000000000001</v>
      </c>
      <c r="F339" s="7">
        <f t="shared" si="45"/>
        <v>1.1000000000000001</v>
      </c>
      <c r="G339" s="7">
        <f t="shared" si="45"/>
        <v>1.1000000000000001</v>
      </c>
      <c r="H339" s="7">
        <f t="shared" si="45"/>
        <v>1.1000000000000001</v>
      </c>
      <c r="I339" s="7">
        <f t="shared" si="45"/>
        <v>1.1000000000000001</v>
      </c>
      <c r="J339" s="29"/>
      <c r="M339" s="33" t="s">
        <v>26</v>
      </c>
      <c r="N339" s="22">
        <v>7.3999999999999996E-2</v>
      </c>
      <c r="O339" s="22">
        <v>7.3999999999999996E-2</v>
      </c>
      <c r="P339" s="22">
        <v>7.3999999999999996E-2</v>
      </c>
      <c r="Q339" s="22">
        <v>7.3999999999999996E-2</v>
      </c>
      <c r="R339" s="22">
        <v>7.3999999999999996E-2</v>
      </c>
      <c r="S339" s="22">
        <v>7.3999999999999996E-2</v>
      </c>
    </row>
    <row r="340" spans="2:19" ht="19" x14ac:dyDescent="0.25">
      <c r="C340" s="8" t="s">
        <v>7</v>
      </c>
      <c r="D340" s="9"/>
      <c r="E340" s="10">
        <f t="shared" si="45"/>
        <v>0.04</v>
      </c>
      <c r="F340" s="10">
        <f t="shared" si="45"/>
        <v>0.04</v>
      </c>
      <c r="G340" s="10">
        <f t="shared" si="45"/>
        <v>0.04</v>
      </c>
      <c r="H340" s="10">
        <f t="shared" si="45"/>
        <v>0.04</v>
      </c>
      <c r="I340" s="10">
        <f t="shared" si="45"/>
        <v>0.04</v>
      </c>
      <c r="M340" s="33" t="s">
        <v>6</v>
      </c>
      <c r="N340" s="22">
        <v>0.2</v>
      </c>
      <c r="O340" s="22">
        <v>0.2</v>
      </c>
      <c r="P340" s="22">
        <v>0.2</v>
      </c>
      <c r="Q340" s="22">
        <v>0.2</v>
      </c>
      <c r="R340" s="22">
        <v>0.2</v>
      </c>
      <c r="S340" s="22">
        <v>0.2</v>
      </c>
    </row>
    <row r="341" spans="2:19" ht="19" x14ac:dyDescent="0.25">
      <c r="C341" s="2" t="s">
        <v>98</v>
      </c>
      <c r="D341" s="29"/>
      <c r="E341" s="6">
        <f t="shared" si="45"/>
        <v>7.3999999999999996E-2</v>
      </c>
      <c r="F341" s="6">
        <f t="shared" si="45"/>
        <v>7.3999999999999996E-2</v>
      </c>
      <c r="G341" s="6">
        <f t="shared" si="45"/>
        <v>7.3999999999999996E-2</v>
      </c>
      <c r="H341" s="6">
        <f t="shared" si="45"/>
        <v>7.3999999999999996E-2</v>
      </c>
      <c r="I341" s="6">
        <f t="shared" si="45"/>
        <v>7.3999999999999996E-2</v>
      </c>
      <c r="J341" s="29"/>
      <c r="M341" s="33" t="s">
        <v>10</v>
      </c>
      <c r="N341" s="22">
        <v>3.7999999999999999E-2</v>
      </c>
      <c r="O341" s="22">
        <v>3.7999999999999999E-2</v>
      </c>
      <c r="P341" s="22">
        <v>3.7999999999999999E-2</v>
      </c>
      <c r="Q341" s="22">
        <v>3.7999999999999999E-2</v>
      </c>
      <c r="R341" s="22">
        <v>3.7999999999999999E-2</v>
      </c>
      <c r="S341" s="22">
        <v>3.7999999999999999E-2</v>
      </c>
    </row>
    <row r="342" spans="2:19" ht="19" x14ac:dyDescent="0.25">
      <c r="M342" s="33" t="s">
        <v>114</v>
      </c>
      <c r="N342" s="22">
        <v>3.5999999999999997E-2</v>
      </c>
      <c r="O342" s="22">
        <v>3.5999999999999997E-2</v>
      </c>
      <c r="P342" s="22">
        <v>3.5999999999999997E-2</v>
      </c>
      <c r="Q342" s="22">
        <v>3.5999999999999997E-2</v>
      </c>
      <c r="R342" s="22">
        <v>3.5999999999999997E-2</v>
      </c>
      <c r="S342" s="22">
        <v>3.5999999999999997E-2</v>
      </c>
    </row>
    <row r="343" spans="2:19" ht="19" x14ac:dyDescent="0.25">
      <c r="C343" s="2" t="s">
        <v>5</v>
      </c>
      <c r="D343" s="29"/>
      <c r="E343" s="7">
        <f t="shared" ref="E343:I345" si="46">O340</f>
        <v>0.2</v>
      </c>
      <c r="F343" s="7">
        <f t="shared" si="46"/>
        <v>0.2</v>
      </c>
      <c r="G343" s="7">
        <f t="shared" si="46"/>
        <v>0.2</v>
      </c>
      <c r="H343" s="7">
        <f t="shared" si="46"/>
        <v>0.2</v>
      </c>
      <c r="I343" s="7">
        <f t="shared" si="46"/>
        <v>0.2</v>
      </c>
      <c r="M343" s="33" t="s">
        <v>16</v>
      </c>
      <c r="N343" s="22">
        <v>281414</v>
      </c>
      <c r="O343" s="22">
        <v>214689</v>
      </c>
      <c r="P343" s="22">
        <v>13874</v>
      </c>
      <c r="Q343" s="22">
        <v>16499</v>
      </c>
      <c r="R343" s="22">
        <v>18862</v>
      </c>
      <c r="S343" s="22">
        <v>0</v>
      </c>
    </row>
    <row r="344" spans="2:19" ht="19" x14ac:dyDescent="0.25">
      <c r="C344" s="8" t="s">
        <v>113</v>
      </c>
      <c r="D344" s="9"/>
      <c r="E344" s="10">
        <f t="shared" si="46"/>
        <v>3.7999999999999999E-2</v>
      </c>
      <c r="F344" s="10">
        <f t="shared" si="46"/>
        <v>3.7999999999999999E-2</v>
      </c>
      <c r="G344" s="10">
        <f t="shared" si="46"/>
        <v>3.7999999999999999E-2</v>
      </c>
      <c r="H344" s="10">
        <f t="shared" si="46"/>
        <v>3.7999999999999999E-2</v>
      </c>
      <c r="I344" s="10">
        <f t="shared" si="46"/>
        <v>3.7999999999999999E-2</v>
      </c>
      <c r="M344" s="33" t="s">
        <v>84</v>
      </c>
      <c r="N344" s="22">
        <v>-531415</v>
      </c>
      <c r="O344" s="22">
        <v>75521</v>
      </c>
      <c r="P344" s="22">
        <v>220004</v>
      </c>
      <c r="Q344" s="22">
        <v>354363</v>
      </c>
      <c r="R344" s="22">
        <v>354638</v>
      </c>
      <c r="S344" s="22">
        <v>805849</v>
      </c>
    </row>
    <row r="345" spans="2:19" ht="19" x14ac:dyDescent="0.25">
      <c r="C345" s="2" t="s">
        <v>28</v>
      </c>
      <c r="E345" s="6">
        <f t="shared" si="46"/>
        <v>3.5999999999999997E-2</v>
      </c>
      <c r="F345" s="6">
        <f t="shared" si="46"/>
        <v>3.5999999999999997E-2</v>
      </c>
      <c r="G345" s="6">
        <f t="shared" si="46"/>
        <v>3.5999999999999997E-2</v>
      </c>
      <c r="H345" s="6">
        <f t="shared" si="46"/>
        <v>3.5999999999999997E-2</v>
      </c>
      <c r="I345" s="6">
        <f t="shared" si="46"/>
        <v>3.5999999999999997E-2</v>
      </c>
      <c r="M345" s="33" t="s">
        <v>116</v>
      </c>
      <c r="N345" s="22">
        <v>0</v>
      </c>
      <c r="O345" s="22">
        <v>4277.5079999999998</v>
      </c>
      <c r="P345" s="22">
        <v>3263.2853500000001</v>
      </c>
      <c r="Q345" s="22">
        <v>210.9</v>
      </c>
      <c r="R345" s="22">
        <v>250.8</v>
      </c>
      <c r="S345" s="22">
        <v>286.70999999999998</v>
      </c>
    </row>
    <row r="346" spans="2:19" ht="19" x14ac:dyDescent="0.25">
      <c r="C346" s="2"/>
      <c r="D346" s="29"/>
      <c r="E346" s="7"/>
      <c r="F346" s="7"/>
      <c r="G346" s="7"/>
      <c r="H346" s="7"/>
      <c r="I346" s="7"/>
      <c r="J346" s="29"/>
      <c r="M346" s="33" t="s">
        <v>117</v>
      </c>
      <c r="N346" s="22">
        <v>-531415</v>
      </c>
      <c r="O346" s="22">
        <v>79798.508000000002</v>
      </c>
      <c r="P346" s="22">
        <v>223267.28534999999</v>
      </c>
      <c r="Q346" s="22">
        <v>354573.9</v>
      </c>
      <c r="R346" s="22">
        <v>354888.8</v>
      </c>
      <c r="S346" s="22">
        <v>806135.71</v>
      </c>
    </row>
    <row r="347" spans="2:19" ht="19" x14ac:dyDescent="0.25">
      <c r="C347" s="2" t="s">
        <v>30</v>
      </c>
      <c r="D347" s="11">
        <f t="shared" ref="D347:I347" si="47">N343</f>
        <v>281414</v>
      </c>
      <c r="E347" s="11">
        <f t="shared" si="47"/>
        <v>214689</v>
      </c>
      <c r="F347" s="11">
        <f t="shared" si="47"/>
        <v>13874</v>
      </c>
      <c r="G347" s="11">
        <f t="shared" si="47"/>
        <v>16499</v>
      </c>
      <c r="H347" s="11">
        <f t="shared" si="47"/>
        <v>18862</v>
      </c>
      <c r="I347" s="11">
        <f t="shared" si="47"/>
        <v>0</v>
      </c>
      <c r="J347" s="29"/>
      <c r="M347" s="33" t="s">
        <v>118</v>
      </c>
      <c r="N347" s="22">
        <v>0</v>
      </c>
      <c r="O347" s="22">
        <v>4052.3616000000002</v>
      </c>
      <c r="P347" s="22">
        <v>3091.5216</v>
      </c>
      <c r="Q347" s="22">
        <v>199.78559999999999</v>
      </c>
      <c r="R347" s="22">
        <v>237.5856</v>
      </c>
      <c r="S347" s="22">
        <v>271.61279999999999</v>
      </c>
    </row>
    <row r="348" spans="2:19" ht="19" x14ac:dyDescent="0.25">
      <c r="M348" s="33" t="s">
        <v>154</v>
      </c>
      <c r="N348" s="22">
        <v>-531415</v>
      </c>
      <c r="O348" s="22">
        <v>83850.869600000005</v>
      </c>
      <c r="P348" s="22">
        <v>226358.80695</v>
      </c>
      <c r="Q348" s="22">
        <v>354773.68560000003</v>
      </c>
      <c r="R348" s="22">
        <v>355126.38559999998</v>
      </c>
      <c r="S348" s="22">
        <v>806407.32279999997</v>
      </c>
    </row>
    <row r="349" spans="2:19" ht="19" x14ac:dyDescent="0.25">
      <c r="C349" s="2" t="s">
        <v>88</v>
      </c>
      <c r="D349" s="11">
        <f t="shared" ref="D349:I354" si="48">N344</f>
        <v>-531415</v>
      </c>
      <c r="E349" s="11">
        <f t="shared" si="48"/>
        <v>75521</v>
      </c>
      <c r="F349" s="11">
        <f t="shared" si="48"/>
        <v>220004</v>
      </c>
      <c r="G349" s="11">
        <f t="shared" si="48"/>
        <v>354363</v>
      </c>
      <c r="H349" s="11">
        <f t="shared" si="48"/>
        <v>354638</v>
      </c>
      <c r="I349" s="11">
        <f t="shared" si="48"/>
        <v>805849</v>
      </c>
      <c r="M349" s="33" t="s">
        <v>85</v>
      </c>
      <c r="N349" s="22">
        <v>1391931.503</v>
      </c>
      <c r="O349" s="22">
        <v>1411084.07219</v>
      </c>
      <c r="P349" s="22">
        <v>1289145.7719399999</v>
      </c>
      <c r="Q349" s="22">
        <v>1029768.7734600001</v>
      </c>
      <c r="R349" s="22">
        <v>750845.07709000004</v>
      </c>
      <c r="S349" s="22">
        <v>0</v>
      </c>
    </row>
    <row r="350" spans="2:19" ht="19" x14ac:dyDescent="0.25">
      <c r="B350" s="18" t="s">
        <v>35</v>
      </c>
      <c r="C350" s="8" t="s">
        <v>155</v>
      </c>
      <c r="D350" s="10"/>
      <c r="E350" s="19">
        <f t="shared" si="48"/>
        <v>4277.5079999999998</v>
      </c>
      <c r="F350" s="19">
        <f t="shared" si="48"/>
        <v>3263.2853500000001</v>
      </c>
      <c r="G350" s="19">
        <f t="shared" si="48"/>
        <v>210.9</v>
      </c>
      <c r="H350" s="19">
        <f t="shared" si="48"/>
        <v>250.8</v>
      </c>
      <c r="I350" s="19">
        <f t="shared" si="48"/>
        <v>286.70999999999998</v>
      </c>
      <c r="J350" s="29"/>
      <c r="M350" s="33" t="s">
        <v>42</v>
      </c>
      <c r="N350" s="22" t="s">
        <v>40</v>
      </c>
      <c r="O350" s="22">
        <v>7.9469999999999999E-2</v>
      </c>
      <c r="P350" s="22">
        <v>7.7880000000000005E-2</v>
      </c>
      <c r="Q350" s="22">
        <v>7.4230000000000004E-2</v>
      </c>
      <c r="R350" s="22">
        <v>7.4349999999999999E-2</v>
      </c>
      <c r="S350" s="22">
        <v>7.4560000000000001E-2</v>
      </c>
    </row>
    <row r="351" spans="2:19" ht="19" x14ac:dyDescent="0.25">
      <c r="C351" s="2" t="s">
        <v>156</v>
      </c>
      <c r="D351" s="37">
        <f>N346</f>
        <v>-531415</v>
      </c>
      <c r="E351" s="37">
        <f t="shared" si="48"/>
        <v>79798.508000000002</v>
      </c>
      <c r="F351" s="37">
        <f t="shared" si="48"/>
        <v>223267.28534999999</v>
      </c>
      <c r="G351" s="37">
        <f t="shared" si="48"/>
        <v>354573.9</v>
      </c>
      <c r="H351" s="37">
        <f t="shared" si="48"/>
        <v>354888.8</v>
      </c>
      <c r="I351" s="37">
        <f t="shared" si="48"/>
        <v>806135.71</v>
      </c>
      <c r="J351" s="29"/>
      <c r="M351" s="33" t="s">
        <v>157</v>
      </c>
      <c r="N351" s="22" t="s">
        <v>40</v>
      </c>
      <c r="O351" s="22">
        <v>7.109E-2</v>
      </c>
      <c r="P351" s="22">
        <v>7.1809999999999999E-2</v>
      </c>
      <c r="Q351" s="22">
        <v>7.3849999999999999E-2</v>
      </c>
      <c r="R351" s="22">
        <v>7.3770000000000002E-2</v>
      </c>
      <c r="S351" s="22">
        <v>7.3639999999999997E-2</v>
      </c>
    </row>
    <row r="352" spans="2:19" ht="19" x14ac:dyDescent="0.25">
      <c r="B352" s="18" t="s">
        <v>35</v>
      </c>
      <c r="C352" s="8" t="s">
        <v>158</v>
      </c>
      <c r="D352" s="8"/>
      <c r="E352" s="19">
        <f t="shared" si="48"/>
        <v>4052.3616000000002</v>
      </c>
      <c r="F352" s="19">
        <f t="shared" si="48"/>
        <v>3091.5216</v>
      </c>
      <c r="G352" s="19">
        <f t="shared" si="48"/>
        <v>199.78559999999999</v>
      </c>
      <c r="H352" s="19">
        <f t="shared" si="48"/>
        <v>237.5856</v>
      </c>
      <c r="I352" s="19">
        <f t="shared" si="48"/>
        <v>271.61279999999999</v>
      </c>
      <c r="M352" s="33" t="s">
        <v>159</v>
      </c>
      <c r="N352" s="22">
        <v>-531415</v>
      </c>
      <c r="O352" s="22">
        <v>79798.508000000002</v>
      </c>
      <c r="P352" s="22">
        <v>223267.28534999999</v>
      </c>
      <c r="Q352" s="22">
        <v>354573.9</v>
      </c>
      <c r="R352" s="22">
        <v>354888.8</v>
      </c>
      <c r="S352" s="22">
        <v>806135.71</v>
      </c>
    </row>
    <row r="353" spans="3:19" ht="19" x14ac:dyDescent="0.25">
      <c r="C353" s="20" t="s">
        <v>160</v>
      </c>
      <c r="D353" s="37">
        <f>N348</f>
        <v>-531415</v>
      </c>
      <c r="E353" s="37">
        <f t="shared" si="48"/>
        <v>83850.869600000005</v>
      </c>
      <c r="F353" s="37">
        <f t="shared" si="48"/>
        <v>226358.80695</v>
      </c>
      <c r="G353" s="37">
        <f t="shared" si="48"/>
        <v>354773.68560000003</v>
      </c>
      <c r="H353" s="37">
        <f t="shared" si="48"/>
        <v>355126.38559999998</v>
      </c>
      <c r="I353" s="37">
        <f t="shared" si="48"/>
        <v>806407.32279999997</v>
      </c>
      <c r="M353" s="33" t="s">
        <v>161</v>
      </c>
      <c r="N353" s="22">
        <v>1391931.503</v>
      </c>
      <c r="O353" s="22">
        <v>1411084.07219</v>
      </c>
      <c r="P353" s="22">
        <v>1289145.7719399999</v>
      </c>
      <c r="Q353" s="22">
        <v>1029768.7734600001</v>
      </c>
      <c r="R353" s="22">
        <v>750845.07709000004</v>
      </c>
      <c r="S353" s="22">
        <v>0</v>
      </c>
    </row>
    <row r="354" spans="3:19" ht="20" thickBot="1" x14ac:dyDescent="0.3">
      <c r="C354" s="39" t="s">
        <v>162</v>
      </c>
      <c r="D354" s="40">
        <f>N349</f>
        <v>1391931.503</v>
      </c>
      <c r="E354" s="40">
        <f t="shared" si="48"/>
        <v>1411084.07219</v>
      </c>
      <c r="F354" s="40">
        <f t="shared" si="48"/>
        <v>1289145.7719399999</v>
      </c>
      <c r="G354" s="40">
        <f t="shared" si="48"/>
        <v>1029768.7734600001</v>
      </c>
      <c r="H354" s="40">
        <f t="shared" si="48"/>
        <v>750845.07709000004</v>
      </c>
      <c r="I354" s="40">
        <f t="shared" si="48"/>
        <v>0</v>
      </c>
      <c r="M354" s="33" t="s">
        <v>163</v>
      </c>
      <c r="N354" s="22">
        <v>0</v>
      </c>
      <c r="O354" s="22">
        <v>7.109E-2</v>
      </c>
      <c r="P354" s="22">
        <v>7.145E-2</v>
      </c>
      <c r="Q354" s="22">
        <v>7.2249999999999995E-2</v>
      </c>
      <c r="R354" s="22">
        <v>7.263E-2</v>
      </c>
      <c r="S354" s="22">
        <v>7.2830000000000006E-2</v>
      </c>
    </row>
    <row r="355" spans="3:19" ht="20" thickTop="1" x14ac:dyDescent="0.25">
      <c r="M355" s="33" t="s">
        <v>89</v>
      </c>
      <c r="N355" s="22">
        <v>1391932</v>
      </c>
      <c r="O355" s="22" t="s">
        <v>40</v>
      </c>
      <c r="P355" s="22" t="s">
        <v>40</v>
      </c>
      <c r="Q355" s="22" t="s">
        <v>40</v>
      </c>
      <c r="R355" s="22" t="s">
        <v>40</v>
      </c>
      <c r="S355" s="22" t="s">
        <v>40</v>
      </c>
    </row>
    <row r="356" spans="3:19" ht="19" x14ac:dyDescent="0.25">
      <c r="C356" s="2" t="s">
        <v>164</v>
      </c>
      <c r="D356" s="29"/>
      <c r="E356" s="6">
        <f t="shared" ref="E356:I360" si="49">O350</f>
        <v>7.9469999999999999E-2</v>
      </c>
      <c r="F356" s="6">
        <f t="shared" si="49"/>
        <v>7.7880000000000005E-2</v>
      </c>
      <c r="G356" s="6">
        <f t="shared" si="49"/>
        <v>7.4230000000000004E-2</v>
      </c>
      <c r="H356" s="6">
        <f t="shared" si="49"/>
        <v>7.4349999999999999E-2</v>
      </c>
      <c r="I356" s="6">
        <f t="shared" si="49"/>
        <v>7.4560000000000001E-2</v>
      </c>
      <c r="M356" s="33" t="s">
        <v>165</v>
      </c>
      <c r="N356" s="22">
        <v>-531415</v>
      </c>
      <c r="O356" s="22" t="s">
        <v>40</v>
      </c>
      <c r="P356" s="22" t="s">
        <v>40</v>
      </c>
      <c r="Q356" s="22" t="s">
        <v>40</v>
      </c>
      <c r="R356" s="22" t="s">
        <v>40</v>
      </c>
      <c r="S356" s="22" t="s">
        <v>40</v>
      </c>
    </row>
    <row r="357" spans="3:19" ht="19" x14ac:dyDescent="0.25">
      <c r="C357" s="2" t="s">
        <v>166</v>
      </c>
      <c r="D357" s="29"/>
      <c r="E357" s="6">
        <f t="shared" si="49"/>
        <v>7.109E-2</v>
      </c>
      <c r="F357" s="6">
        <f t="shared" si="49"/>
        <v>7.1809999999999999E-2</v>
      </c>
      <c r="G357" s="6">
        <f t="shared" si="49"/>
        <v>7.3849999999999999E-2</v>
      </c>
      <c r="H357" s="6">
        <f t="shared" si="49"/>
        <v>7.3770000000000002E-2</v>
      </c>
      <c r="I357" s="6">
        <f t="shared" si="49"/>
        <v>7.3639999999999997E-2</v>
      </c>
      <c r="J357" s="29"/>
      <c r="M357" s="33" t="s">
        <v>54</v>
      </c>
      <c r="N357" s="22">
        <v>860517</v>
      </c>
      <c r="O357" s="22" t="s">
        <v>40</v>
      </c>
      <c r="P357" s="22" t="s">
        <v>40</v>
      </c>
      <c r="Q357" s="22" t="s">
        <v>40</v>
      </c>
      <c r="R357" s="22" t="s">
        <v>40</v>
      </c>
      <c r="S357" s="22" t="s">
        <v>40</v>
      </c>
    </row>
    <row r="358" spans="3:19" ht="19" x14ac:dyDescent="0.25">
      <c r="C358" s="2" t="s">
        <v>167</v>
      </c>
      <c r="D358" s="11">
        <f>N352</f>
        <v>-531415</v>
      </c>
      <c r="E358" s="11">
        <f t="shared" si="49"/>
        <v>79798.508000000002</v>
      </c>
      <c r="F358" s="11">
        <f t="shared" si="49"/>
        <v>223267.28534999999</v>
      </c>
      <c r="G358" s="11">
        <f t="shared" si="49"/>
        <v>354573.9</v>
      </c>
      <c r="H358" s="11">
        <f t="shared" si="49"/>
        <v>354888.8</v>
      </c>
      <c r="I358" s="11">
        <f t="shared" si="49"/>
        <v>806135.71</v>
      </c>
      <c r="J358" s="29"/>
      <c r="M358" s="33" t="s">
        <v>94</v>
      </c>
      <c r="N358" s="22">
        <v>0</v>
      </c>
      <c r="O358" s="22">
        <v>0</v>
      </c>
      <c r="P358" s="22">
        <v>1</v>
      </c>
      <c r="Q358" s="22">
        <v>1</v>
      </c>
      <c r="R358" s="22">
        <v>0</v>
      </c>
      <c r="S358" s="22">
        <v>0</v>
      </c>
    </row>
    <row r="359" spans="3:19" ht="20" thickBot="1" x14ac:dyDescent="0.3">
      <c r="C359" s="12" t="s">
        <v>168</v>
      </c>
      <c r="D359" s="13">
        <f>N353</f>
        <v>1391931.503</v>
      </c>
      <c r="E359" s="13">
        <f t="shared" si="49"/>
        <v>1411084.07219</v>
      </c>
      <c r="F359" s="13">
        <f t="shared" si="49"/>
        <v>1289145.7719399999</v>
      </c>
      <c r="G359" s="13">
        <f t="shared" si="49"/>
        <v>1029768.7734600001</v>
      </c>
      <c r="H359" s="13">
        <f t="shared" si="49"/>
        <v>750845.07709000004</v>
      </c>
      <c r="I359" s="13">
        <f t="shared" si="49"/>
        <v>0</v>
      </c>
      <c r="J359" s="29"/>
    </row>
    <row r="360" spans="3:19" ht="20" thickTop="1" x14ac:dyDescent="0.25">
      <c r="C360" s="2" t="s">
        <v>169</v>
      </c>
      <c r="E360" s="6">
        <f t="shared" si="49"/>
        <v>7.109E-2</v>
      </c>
      <c r="F360" s="6">
        <f t="shared" si="49"/>
        <v>7.145E-2</v>
      </c>
      <c r="G360" s="6">
        <f t="shared" si="49"/>
        <v>7.2249999999999995E-2</v>
      </c>
      <c r="H360" s="6">
        <f t="shared" si="49"/>
        <v>7.263E-2</v>
      </c>
      <c r="I360" s="6">
        <f t="shared" si="49"/>
        <v>7.2830000000000006E-2</v>
      </c>
    </row>
    <row r="361" spans="3:19" ht="19" x14ac:dyDescent="0.25">
      <c r="C361" s="24" t="s">
        <v>93</v>
      </c>
      <c r="D361" s="25">
        <f>N355</f>
        <v>1391932</v>
      </c>
      <c r="E361" s="11"/>
    </row>
    <row r="362" spans="3:19" ht="19" x14ac:dyDescent="0.25">
      <c r="C362" s="24" t="s">
        <v>95</v>
      </c>
      <c r="D362" s="25">
        <f>N344</f>
        <v>-531415</v>
      </c>
      <c r="E362" s="5"/>
      <c r="F362" s="5"/>
      <c r="G362" s="5"/>
      <c r="H362" s="5"/>
      <c r="I362" s="5"/>
    </row>
    <row r="363" spans="3:19" ht="20" thickBot="1" x14ac:dyDescent="0.3">
      <c r="C363" s="26" t="s">
        <v>57</v>
      </c>
      <c r="D363" s="27">
        <f>N357</f>
        <v>860517</v>
      </c>
    </row>
    <row r="364" spans="3:19" ht="20" thickTop="1" x14ac:dyDescent="0.25">
      <c r="C364" s="2" t="s">
        <v>96</v>
      </c>
      <c r="D364" s="11">
        <f>N358</f>
        <v>0</v>
      </c>
      <c r="E364" s="11">
        <f>O358</f>
        <v>0</v>
      </c>
      <c r="F364" s="11">
        <f>P358</f>
        <v>1</v>
      </c>
      <c r="G364" s="11">
        <f>Q358</f>
        <v>1</v>
      </c>
      <c r="H364" s="11">
        <f>R358</f>
        <v>0</v>
      </c>
      <c r="I364" s="11">
        <f>S358</f>
        <v>0</v>
      </c>
    </row>
    <row r="387" spans="3:19" ht="17" thickBot="1" x14ac:dyDescent="0.25"/>
    <row r="388" spans="3:19" ht="20" thickBot="1" x14ac:dyDescent="0.3">
      <c r="M388" s="79" t="s">
        <v>170</v>
      </c>
      <c r="N388" s="88"/>
    </row>
    <row r="390" spans="3:19" ht="19" x14ac:dyDescent="0.25">
      <c r="C390" s="3" t="str">
        <f t="shared" ref="C390:I395" si="50">M390</f>
        <v>Year</v>
      </c>
      <c r="D390" s="3">
        <f t="shared" si="50"/>
        <v>0</v>
      </c>
      <c r="E390" s="3">
        <f t="shared" si="50"/>
        <v>1</v>
      </c>
      <c r="F390" s="3">
        <f t="shared" si="50"/>
        <v>2</v>
      </c>
      <c r="G390" s="3">
        <f t="shared" si="50"/>
        <v>3</v>
      </c>
      <c r="H390" s="3">
        <f t="shared" si="50"/>
        <v>4</v>
      </c>
      <c r="I390" s="3">
        <f t="shared" si="50"/>
        <v>5</v>
      </c>
      <c r="M390" s="33" t="s">
        <v>2</v>
      </c>
      <c r="N390" s="22">
        <v>0</v>
      </c>
      <c r="O390" s="22">
        <v>1</v>
      </c>
      <c r="P390" s="22">
        <v>2</v>
      </c>
      <c r="Q390" s="22">
        <v>3</v>
      </c>
      <c r="R390" s="22">
        <v>4</v>
      </c>
      <c r="S390" s="22">
        <v>5</v>
      </c>
    </row>
    <row r="391" spans="3:19" ht="19" x14ac:dyDescent="0.25">
      <c r="C391" s="2" t="s">
        <v>21</v>
      </c>
      <c r="E391" s="17">
        <f t="shared" si="50"/>
        <v>0.4</v>
      </c>
      <c r="F391" s="17">
        <f t="shared" si="50"/>
        <v>0.4</v>
      </c>
      <c r="G391" s="17">
        <f t="shared" si="50"/>
        <v>0.4</v>
      </c>
      <c r="H391" s="17">
        <f t="shared" si="50"/>
        <v>0.4</v>
      </c>
      <c r="I391" s="17">
        <f t="shared" si="50"/>
        <v>0.4</v>
      </c>
      <c r="M391" s="33" t="s">
        <v>22</v>
      </c>
      <c r="N391" s="22">
        <v>0.25</v>
      </c>
      <c r="O391" s="22">
        <v>0.4</v>
      </c>
      <c r="P391" s="22">
        <v>0.4</v>
      </c>
      <c r="Q391" s="22">
        <v>0.4</v>
      </c>
      <c r="R391" s="22">
        <v>0.4</v>
      </c>
      <c r="S391" s="22">
        <v>0.4</v>
      </c>
    </row>
    <row r="392" spans="3:19" ht="19" x14ac:dyDescent="0.25">
      <c r="C392" s="2" t="s">
        <v>3</v>
      </c>
      <c r="D392" s="29"/>
      <c r="E392" s="6">
        <f t="shared" si="50"/>
        <v>0.03</v>
      </c>
      <c r="F392" s="6">
        <f t="shared" si="50"/>
        <v>0.03</v>
      </c>
      <c r="G392" s="6">
        <f t="shared" si="50"/>
        <v>0.03</v>
      </c>
      <c r="H392" s="6">
        <f t="shared" si="50"/>
        <v>0.03</v>
      </c>
      <c r="I392" s="6">
        <f t="shared" si="50"/>
        <v>0.03</v>
      </c>
      <c r="J392" s="29"/>
      <c r="M392" s="33" t="s">
        <v>4</v>
      </c>
      <c r="N392" s="22">
        <v>0.03</v>
      </c>
      <c r="O392" s="22">
        <v>0.03</v>
      </c>
      <c r="P392" s="22">
        <v>0.03</v>
      </c>
      <c r="Q392" s="22">
        <v>0.03</v>
      </c>
      <c r="R392" s="22">
        <v>0.03</v>
      </c>
      <c r="S392" s="22">
        <v>0.03</v>
      </c>
    </row>
    <row r="393" spans="3:19" ht="19" x14ac:dyDescent="0.25">
      <c r="C393" s="2" t="s">
        <v>23</v>
      </c>
      <c r="D393" s="29"/>
      <c r="E393" s="7">
        <f t="shared" si="50"/>
        <v>1.1000000000000001</v>
      </c>
      <c r="F393" s="7">
        <f t="shared" si="50"/>
        <v>1.1000000000000001</v>
      </c>
      <c r="G393" s="7">
        <f t="shared" si="50"/>
        <v>1.1000000000000001</v>
      </c>
      <c r="H393" s="7">
        <f t="shared" si="50"/>
        <v>1.1000000000000001</v>
      </c>
      <c r="I393" s="7">
        <f t="shared" si="50"/>
        <v>1.1000000000000001</v>
      </c>
      <c r="J393" s="29"/>
      <c r="M393" s="33" t="s">
        <v>24</v>
      </c>
      <c r="N393" s="22">
        <v>1.1000000000000001</v>
      </c>
      <c r="O393" s="22">
        <v>1.1000000000000001</v>
      </c>
      <c r="P393" s="22">
        <v>1.1000000000000001</v>
      </c>
      <c r="Q393" s="22">
        <v>1.1000000000000001</v>
      </c>
      <c r="R393" s="22">
        <v>1.1000000000000001</v>
      </c>
      <c r="S393" s="22">
        <v>1.1000000000000001</v>
      </c>
    </row>
    <row r="394" spans="3:19" ht="19" x14ac:dyDescent="0.25">
      <c r="C394" s="8" t="s">
        <v>7</v>
      </c>
      <c r="D394" s="9"/>
      <c r="E394" s="10">
        <f t="shared" si="50"/>
        <v>0.04</v>
      </c>
      <c r="F394" s="10">
        <f t="shared" si="50"/>
        <v>0.04</v>
      </c>
      <c r="G394" s="10">
        <f t="shared" si="50"/>
        <v>0.04</v>
      </c>
      <c r="H394" s="10">
        <f t="shared" si="50"/>
        <v>0.04</v>
      </c>
      <c r="I394" s="10">
        <f t="shared" si="50"/>
        <v>0.04</v>
      </c>
      <c r="M394" s="33" t="s">
        <v>8</v>
      </c>
      <c r="N394" s="22">
        <v>0.04</v>
      </c>
      <c r="O394" s="22">
        <v>0.04</v>
      </c>
      <c r="P394" s="22">
        <v>0.04</v>
      </c>
      <c r="Q394" s="22">
        <v>0.04</v>
      </c>
      <c r="R394" s="22">
        <v>0.04</v>
      </c>
      <c r="S394" s="22">
        <v>0.04</v>
      </c>
    </row>
    <row r="395" spans="3:19" ht="19" x14ac:dyDescent="0.25">
      <c r="C395" s="2" t="s">
        <v>98</v>
      </c>
      <c r="D395" s="29"/>
      <c r="E395" s="6">
        <f t="shared" si="50"/>
        <v>7.3999999999999996E-2</v>
      </c>
      <c r="F395" s="6">
        <f t="shared" si="50"/>
        <v>7.3999999999999996E-2</v>
      </c>
      <c r="G395" s="6">
        <f t="shared" si="50"/>
        <v>7.3999999999999996E-2</v>
      </c>
      <c r="H395" s="6">
        <f t="shared" si="50"/>
        <v>7.3999999999999996E-2</v>
      </c>
      <c r="I395" s="6">
        <f t="shared" si="50"/>
        <v>7.3999999999999996E-2</v>
      </c>
      <c r="J395" s="29"/>
      <c r="M395" s="33" t="s">
        <v>26</v>
      </c>
      <c r="N395" s="22">
        <v>7.3999999999999996E-2</v>
      </c>
      <c r="O395" s="22">
        <v>7.3999999999999996E-2</v>
      </c>
      <c r="P395" s="22">
        <v>7.3999999999999996E-2</v>
      </c>
      <c r="Q395" s="22">
        <v>7.3999999999999996E-2</v>
      </c>
      <c r="R395" s="22">
        <v>7.3999999999999996E-2</v>
      </c>
      <c r="S395" s="22">
        <v>7.3999999999999996E-2</v>
      </c>
    </row>
    <row r="396" spans="3:19" ht="19" x14ac:dyDescent="0.25">
      <c r="M396" s="33" t="s">
        <v>6</v>
      </c>
      <c r="N396" s="22">
        <v>0.2</v>
      </c>
      <c r="O396" s="22">
        <v>0.2</v>
      </c>
      <c r="P396" s="22">
        <v>0.2</v>
      </c>
      <c r="Q396" s="22">
        <v>0.2</v>
      </c>
      <c r="R396" s="22">
        <v>0.2</v>
      </c>
      <c r="S396" s="22">
        <v>0.2</v>
      </c>
    </row>
    <row r="397" spans="3:19" ht="19" x14ac:dyDescent="0.25">
      <c r="C397" s="2" t="s">
        <v>5</v>
      </c>
      <c r="D397" s="29"/>
      <c r="E397" s="7">
        <f t="shared" ref="E397:I399" si="51">O396</f>
        <v>0.2</v>
      </c>
      <c r="F397" s="7">
        <f t="shared" si="51"/>
        <v>0.2</v>
      </c>
      <c r="G397" s="7">
        <f t="shared" si="51"/>
        <v>0.2</v>
      </c>
      <c r="H397" s="7">
        <f t="shared" si="51"/>
        <v>0.2</v>
      </c>
      <c r="I397" s="7">
        <f t="shared" si="51"/>
        <v>0.2</v>
      </c>
      <c r="M397" s="33" t="s">
        <v>10</v>
      </c>
      <c r="N397" s="22">
        <v>3.7999999999999999E-2</v>
      </c>
      <c r="O397" s="22">
        <v>3.7999999999999999E-2</v>
      </c>
      <c r="P397" s="22">
        <v>3.7999999999999999E-2</v>
      </c>
      <c r="Q397" s="22">
        <v>3.7999999999999999E-2</v>
      </c>
      <c r="R397" s="22">
        <v>3.7999999999999999E-2</v>
      </c>
      <c r="S397" s="22">
        <v>3.7999999999999999E-2</v>
      </c>
    </row>
    <row r="398" spans="3:19" ht="19" x14ac:dyDescent="0.25">
      <c r="C398" s="8" t="s">
        <v>113</v>
      </c>
      <c r="D398" s="9"/>
      <c r="E398" s="10">
        <f t="shared" si="51"/>
        <v>3.7999999999999999E-2</v>
      </c>
      <c r="F398" s="10">
        <f t="shared" si="51"/>
        <v>3.7999999999999999E-2</v>
      </c>
      <c r="G398" s="10">
        <f t="shared" si="51"/>
        <v>3.7999999999999999E-2</v>
      </c>
      <c r="H398" s="10">
        <f t="shared" si="51"/>
        <v>3.7999999999999999E-2</v>
      </c>
      <c r="I398" s="10">
        <f t="shared" si="51"/>
        <v>3.7999999999999999E-2</v>
      </c>
      <c r="M398" s="33" t="s">
        <v>114</v>
      </c>
      <c r="N398" s="22">
        <v>3.5999999999999997E-2</v>
      </c>
      <c r="O398" s="22">
        <v>3.5999999999999997E-2</v>
      </c>
      <c r="P398" s="22">
        <v>3.5999999999999997E-2</v>
      </c>
      <c r="Q398" s="22">
        <v>3.5999999999999997E-2</v>
      </c>
      <c r="R398" s="22">
        <v>3.5999999999999997E-2</v>
      </c>
      <c r="S398" s="22">
        <v>3.5999999999999997E-2</v>
      </c>
    </row>
    <row r="399" spans="3:19" ht="19" x14ac:dyDescent="0.25">
      <c r="C399" s="2" t="s">
        <v>28</v>
      </c>
      <c r="E399" s="6">
        <f t="shared" si="51"/>
        <v>3.5999999999999997E-2</v>
      </c>
      <c r="F399" s="6">
        <f t="shared" si="51"/>
        <v>3.5999999999999997E-2</v>
      </c>
      <c r="G399" s="6">
        <f t="shared" si="51"/>
        <v>3.5999999999999997E-2</v>
      </c>
      <c r="H399" s="6">
        <f t="shared" si="51"/>
        <v>3.5999999999999997E-2</v>
      </c>
      <c r="I399" s="6">
        <f t="shared" si="51"/>
        <v>3.5999999999999997E-2</v>
      </c>
      <c r="M399" s="33" t="s">
        <v>16</v>
      </c>
      <c r="N399" s="22">
        <v>281414</v>
      </c>
      <c r="O399" s="22">
        <v>214689</v>
      </c>
      <c r="P399" s="22">
        <v>13874</v>
      </c>
      <c r="Q399" s="22">
        <v>16499</v>
      </c>
      <c r="R399" s="22">
        <v>18862</v>
      </c>
      <c r="S399" s="22">
        <v>0</v>
      </c>
    </row>
    <row r="400" spans="3:19" ht="19" x14ac:dyDescent="0.25">
      <c r="C400" s="2"/>
      <c r="D400" s="29"/>
      <c r="E400" s="7"/>
      <c r="F400" s="7"/>
      <c r="G400" s="7"/>
      <c r="H400" s="7"/>
      <c r="I400" s="7"/>
      <c r="J400" s="29"/>
      <c r="M400" s="33" t="s">
        <v>84</v>
      </c>
      <c r="N400" s="22">
        <v>-531415</v>
      </c>
      <c r="O400" s="22">
        <v>75521</v>
      </c>
      <c r="P400" s="22">
        <v>220004</v>
      </c>
      <c r="Q400" s="22">
        <v>354363</v>
      </c>
      <c r="R400" s="22">
        <v>354638</v>
      </c>
      <c r="S400" s="22">
        <v>805849</v>
      </c>
    </row>
    <row r="401" spans="2:19" ht="19" x14ac:dyDescent="0.25">
      <c r="C401" s="2" t="s">
        <v>30</v>
      </c>
      <c r="D401" s="11">
        <f t="shared" ref="D401:I401" si="52">N399</f>
        <v>281414</v>
      </c>
      <c r="E401" s="11">
        <f t="shared" si="52"/>
        <v>214689</v>
      </c>
      <c r="F401" s="11">
        <f t="shared" si="52"/>
        <v>13874</v>
      </c>
      <c r="G401" s="11">
        <f t="shared" si="52"/>
        <v>16499</v>
      </c>
      <c r="H401" s="11">
        <f t="shared" si="52"/>
        <v>18862</v>
      </c>
      <c r="I401" s="11">
        <f t="shared" si="52"/>
        <v>0</v>
      </c>
      <c r="J401" s="29"/>
      <c r="M401" s="33" t="s">
        <v>116</v>
      </c>
      <c r="N401" s="22">
        <v>0</v>
      </c>
      <c r="O401" s="22">
        <v>4277.5079999999998</v>
      </c>
      <c r="P401" s="22">
        <v>3263.2853500000001</v>
      </c>
      <c r="Q401" s="22">
        <v>210.9</v>
      </c>
      <c r="R401" s="22">
        <v>250.8</v>
      </c>
      <c r="S401" s="22">
        <v>286.70999999999998</v>
      </c>
    </row>
    <row r="402" spans="2:19" ht="19" x14ac:dyDescent="0.25">
      <c r="C402" s="2" t="s">
        <v>158</v>
      </c>
      <c r="D402" s="2"/>
      <c r="E402" s="11">
        <f>O405</f>
        <v>4052.3616000000002</v>
      </c>
      <c r="F402" s="11">
        <f>P405</f>
        <v>3091.5216</v>
      </c>
      <c r="G402" s="11">
        <f>Q405</f>
        <v>199.78559999999999</v>
      </c>
      <c r="H402" s="11">
        <f>R405</f>
        <v>237.5856</v>
      </c>
      <c r="I402" s="11">
        <f>S405</f>
        <v>271.61279999999999</v>
      </c>
      <c r="M402" s="33" t="s">
        <v>171</v>
      </c>
      <c r="N402" s="22">
        <v>7.3999999999999996E-2</v>
      </c>
      <c r="O402" s="22">
        <v>7.109E-2</v>
      </c>
      <c r="P402" s="22">
        <v>7.1809999999999999E-2</v>
      </c>
      <c r="Q402" s="22">
        <v>7.3849999999999999E-2</v>
      </c>
      <c r="R402" s="22">
        <v>7.3770000000000002E-2</v>
      </c>
      <c r="S402" s="22">
        <v>7.3639999999999997E-2</v>
      </c>
    </row>
    <row r="403" spans="2:19" ht="19" x14ac:dyDescent="0.25">
      <c r="C403" s="8" t="s">
        <v>172</v>
      </c>
      <c r="D403" s="19">
        <f t="shared" ref="D403:I403" si="53">N407</f>
        <v>860516.50300000003</v>
      </c>
      <c r="E403" s="19">
        <f t="shared" si="53"/>
        <v>1490882.07219</v>
      </c>
      <c r="F403" s="19">
        <f t="shared" si="53"/>
        <v>1512412.7719399999</v>
      </c>
      <c r="G403" s="19">
        <f t="shared" si="53"/>
        <v>1384342.7734600001</v>
      </c>
      <c r="H403" s="19">
        <f t="shared" si="53"/>
        <v>1105734.07709</v>
      </c>
      <c r="I403" s="19">
        <f t="shared" si="53"/>
        <v>806136</v>
      </c>
      <c r="M403" s="33" t="s">
        <v>173</v>
      </c>
      <c r="N403" s="22">
        <v>1391931.503</v>
      </c>
      <c r="O403" s="22">
        <v>1411084.07219</v>
      </c>
      <c r="P403" s="22">
        <v>1289145.7719399999</v>
      </c>
      <c r="Q403" s="22">
        <v>1029768.7734600001</v>
      </c>
      <c r="R403" s="22">
        <v>750845.07709000004</v>
      </c>
      <c r="S403" s="22">
        <v>0</v>
      </c>
    </row>
    <row r="404" spans="2:19" ht="19" x14ac:dyDescent="0.25">
      <c r="C404" s="2" t="s">
        <v>174</v>
      </c>
      <c r="E404" s="6">
        <f>O402</f>
        <v>7.109E-2</v>
      </c>
      <c r="F404" s="6">
        <f>P402</f>
        <v>7.1809999999999999E-2</v>
      </c>
      <c r="G404" s="6">
        <f>Q402</f>
        <v>7.3849999999999999E-2</v>
      </c>
      <c r="H404" s="6">
        <f>R402</f>
        <v>7.3770000000000002E-2</v>
      </c>
      <c r="I404" s="6">
        <f>S402</f>
        <v>7.3639999999999997E-2</v>
      </c>
      <c r="M404" s="33" t="s">
        <v>117</v>
      </c>
      <c r="N404" s="22">
        <v>-531415</v>
      </c>
      <c r="O404" s="22">
        <v>79798.508000000002</v>
      </c>
      <c r="P404" s="22">
        <v>223267.28534999999</v>
      </c>
      <c r="Q404" s="22">
        <v>354573.9</v>
      </c>
      <c r="R404" s="22">
        <v>354888.8</v>
      </c>
      <c r="S404" s="22">
        <v>806135.71</v>
      </c>
    </row>
    <row r="405" spans="2:19" ht="19" x14ac:dyDescent="0.25">
      <c r="M405" s="33" t="s">
        <v>118</v>
      </c>
      <c r="N405" s="22">
        <v>0</v>
      </c>
      <c r="O405" s="22">
        <v>4052.3616000000002</v>
      </c>
      <c r="P405" s="22">
        <v>3091.5216</v>
      </c>
      <c r="Q405" s="22">
        <v>199.78559999999999</v>
      </c>
      <c r="R405" s="22">
        <v>237.5856</v>
      </c>
      <c r="S405" s="22">
        <v>271.61279999999999</v>
      </c>
    </row>
    <row r="406" spans="2:19" ht="19" x14ac:dyDescent="0.25">
      <c r="C406" s="2" t="s">
        <v>88</v>
      </c>
      <c r="D406" s="11">
        <f t="shared" ref="D406:I406" si="54">N400</f>
        <v>-531415</v>
      </c>
      <c r="E406" s="11">
        <f t="shared" si="54"/>
        <v>75521</v>
      </c>
      <c r="F406" s="11">
        <f t="shared" si="54"/>
        <v>220004</v>
      </c>
      <c r="G406" s="11">
        <f t="shared" si="54"/>
        <v>354363</v>
      </c>
      <c r="H406" s="11">
        <f t="shared" si="54"/>
        <v>354638</v>
      </c>
      <c r="I406" s="11">
        <f t="shared" si="54"/>
        <v>805849</v>
      </c>
      <c r="M406" s="33" t="s">
        <v>154</v>
      </c>
      <c r="N406" s="22">
        <v>-531415</v>
      </c>
      <c r="O406" s="22">
        <v>83850.869600000005</v>
      </c>
      <c r="P406" s="22">
        <v>226358.80695</v>
      </c>
      <c r="Q406" s="22">
        <v>354773.68560000003</v>
      </c>
      <c r="R406" s="22">
        <v>355126.38559999998</v>
      </c>
      <c r="S406" s="22">
        <v>806407.32279999997</v>
      </c>
    </row>
    <row r="407" spans="2:19" ht="19" x14ac:dyDescent="0.25">
      <c r="B407" s="18" t="s">
        <v>35</v>
      </c>
      <c r="C407" s="8" t="s">
        <v>155</v>
      </c>
      <c r="D407" s="10"/>
      <c r="E407" s="19">
        <f>O401</f>
        <v>4277.5079999999998</v>
      </c>
      <c r="F407" s="19">
        <f>P401</f>
        <v>3263.2853500000001</v>
      </c>
      <c r="G407" s="19">
        <f>Q401</f>
        <v>210.9</v>
      </c>
      <c r="H407" s="19">
        <f>R401</f>
        <v>250.8</v>
      </c>
      <c r="I407" s="19">
        <f>S401</f>
        <v>286.70999999999998</v>
      </c>
      <c r="J407" s="29"/>
      <c r="M407" s="33" t="s">
        <v>175</v>
      </c>
      <c r="N407" s="22">
        <v>860516.50300000003</v>
      </c>
      <c r="O407" s="22">
        <v>1490882.07219</v>
      </c>
      <c r="P407" s="22">
        <v>1512412.7719399999</v>
      </c>
      <c r="Q407" s="22">
        <v>1384342.7734600001</v>
      </c>
      <c r="R407" s="22">
        <v>1105734.07709</v>
      </c>
      <c r="S407" s="22">
        <v>806136</v>
      </c>
    </row>
    <row r="408" spans="2:19" ht="19" x14ac:dyDescent="0.25">
      <c r="C408" s="2" t="s">
        <v>156</v>
      </c>
      <c r="D408" s="37">
        <f t="shared" ref="D408:I408" si="55">N404</f>
        <v>-531415</v>
      </c>
      <c r="E408" s="37">
        <f t="shared" si="55"/>
        <v>79798.508000000002</v>
      </c>
      <c r="F408" s="37">
        <f t="shared" si="55"/>
        <v>223267.28534999999</v>
      </c>
      <c r="G408" s="37">
        <f t="shared" si="55"/>
        <v>354573.9</v>
      </c>
      <c r="H408" s="37">
        <f t="shared" si="55"/>
        <v>354888.8</v>
      </c>
      <c r="I408" s="37">
        <f t="shared" si="55"/>
        <v>806135.71</v>
      </c>
      <c r="J408" s="29"/>
      <c r="M408" s="33" t="s">
        <v>85</v>
      </c>
      <c r="N408" s="22">
        <v>1391931.503</v>
      </c>
      <c r="O408" s="22">
        <v>1411084.07219</v>
      </c>
      <c r="P408" s="22">
        <v>1289145.7719399999</v>
      </c>
      <c r="Q408" s="22">
        <v>1029768.7734600001</v>
      </c>
      <c r="R408" s="22">
        <v>750845.07709000004</v>
      </c>
      <c r="S408" s="22">
        <v>0</v>
      </c>
    </row>
    <row r="409" spans="2:19" ht="19" x14ac:dyDescent="0.25">
      <c r="B409" s="18"/>
      <c r="M409" s="33" t="s">
        <v>42</v>
      </c>
      <c r="N409" s="22" t="s">
        <v>40</v>
      </c>
      <c r="O409" s="22">
        <v>7.9469999999999999E-2</v>
      </c>
      <c r="P409" s="22">
        <v>7.7880000000000005E-2</v>
      </c>
      <c r="Q409" s="22">
        <v>7.4230000000000004E-2</v>
      </c>
      <c r="R409" s="22">
        <v>7.4349999999999999E-2</v>
      </c>
      <c r="S409" s="22">
        <v>7.4560000000000001E-2</v>
      </c>
    </row>
    <row r="410" spans="2:19" ht="20" thickBot="1" x14ac:dyDescent="0.3">
      <c r="C410" s="39" t="s">
        <v>176</v>
      </c>
      <c r="D410" s="40">
        <f t="shared" ref="D410:I410" si="56">N403</f>
        <v>1391931.503</v>
      </c>
      <c r="E410" s="40">
        <f t="shared" si="56"/>
        <v>1411084.07219</v>
      </c>
      <c r="F410" s="40">
        <f t="shared" si="56"/>
        <v>1289145.7719399999</v>
      </c>
      <c r="G410" s="40">
        <f t="shared" si="56"/>
        <v>1029768.7734600001</v>
      </c>
      <c r="H410" s="40">
        <f t="shared" si="56"/>
        <v>750845.07709000004</v>
      </c>
      <c r="I410" s="40">
        <f t="shared" si="56"/>
        <v>0</v>
      </c>
      <c r="M410" s="33" t="s">
        <v>157</v>
      </c>
      <c r="N410" s="22" t="s">
        <v>40</v>
      </c>
      <c r="O410" s="22">
        <v>7.109E-2</v>
      </c>
      <c r="P410" s="22">
        <v>7.1809999999999999E-2</v>
      </c>
      <c r="Q410" s="22">
        <v>7.3849999999999999E-2</v>
      </c>
      <c r="R410" s="22">
        <v>7.3770000000000002E-2</v>
      </c>
      <c r="S410" s="22">
        <v>7.3639999999999997E-2</v>
      </c>
    </row>
    <row r="411" spans="2:19" ht="20" thickTop="1" x14ac:dyDescent="0.25">
      <c r="M411" s="33" t="s">
        <v>159</v>
      </c>
      <c r="N411" s="22">
        <v>-531415</v>
      </c>
      <c r="O411" s="22">
        <v>79798.508000000002</v>
      </c>
      <c r="P411" s="22">
        <v>223267.28534999999</v>
      </c>
      <c r="Q411" s="22">
        <v>354573.9</v>
      </c>
      <c r="R411" s="22">
        <v>354888.8</v>
      </c>
      <c r="S411" s="22">
        <v>806135.71</v>
      </c>
    </row>
    <row r="412" spans="2:19" ht="19" x14ac:dyDescent="0.25">
      <c r="C412" s="2" t="s">
        <v>164</v>
      </c>
      <c r="D412" s="29"/>
      <c r="E412" s="6">
        <f t="shared" ref="E412:I413" si="57">O409</f>
        <v>7.9469999999999999E-2</v>
      </c>
      <c r="F412" s="6">
        <f t="shared" si="57"/>
        <v>7.7880000000000005E-2</v>
      </c>
      <c r="G412" s="6">
        <f t="shared" si="57"/>
        <v>7.4230000000000004E-2</v>
      </c>
      <c r="H412" s="6">
        <f t="shared" si="57"/>
        <v>7.4349999999999999E-2</v>
      </c>
      <c r="I412" s="6">
        <f t="shared" si="57"/>
        <v>7.4560000000000001E-2</v>
      </c>
      <c r="M412" s="33" t="s">
        <v>161</v>
      </c>
      <c r="N412" s="22">
        <v>1391931.503</v>
      </c>
      <c r="O412" s="22">
        <v>1411084.07219</v>
      </c>
      <c r="P412" s="22">
        <v>1289145.7719399999</v>
      </c>
      <c r="Q412" s="22">
        <v>1029768.7734600001</v>
      </c>
      <c r="R412" s="22">
        <v>750845.07709000004</v>
      </c>
      <c r="S412" s="22">
        <v>0</v>
      </c>
    </row>
    <row r="413" spans="2:19" ht="19" x14ac:dyDescent="0.25">
      <c r="C413" s="2" t="s">
        <v>166</v>
      </c>
      <c r="D413" s="29"/>
      <c r="E413" s="6">
        <f t="shared" si="57"/>
        <v>7.109E-2</v>
      </c>
      <c r="F413" s="6">
        <f t="shared" si="57"/>
        <v>7.1809999999999999E-2</v>
      </c>
      <c r="G413" s="6">
        <f t="shared" si="57"/>
        <v>7.3849999999999999E-2</v>
      </c>
      <c r="H413" s="6">
        <f t="shared" si="57"/>
        <v>7.3770000000000002E-2</v>
      </c>
      <c r="I413" s="6">
        <f t="shared" si="57"/>
        <v>7.3639999999999997E-2</v>
      </c>
      <c r="J413" s="29"/>
      <c r="M413" s="33" t="s">
        <v>163</v>
      </c>
      <c r="N413" s="22">
        <v>0</v>
      </c>
      <c r="O413" s="22">
        <v>7.109E-2</v>
      </c>
      <c r="P413" s="22">
        <v>7.145E-2</v>
      </c>
      <c r="Q413" s="22">
        <v>7.2249999999999995E-2</v>
      </c>
      <c r="R413" s="22">
        <v>7.263E-2</v>
      </c>
      <c r="S413" s="22">
        <v>7.2830000000000006E-2</v>
      </c>
    </row>
    <row r="414" spans="2:19" ht="19" x14ac:dyDescent="0.25">
      <c r="C414" s="2" t="s">
        <v>169</v>
      </c>
      <c r="E414" s="6">
        <f>O413</f>
        <v>7.109E-2</v>
      </c>
      <c r="F414" s="6">
        <f>P413</f>
        <v>7.145E-2</v>
      </c>
      <c r="G414" s="6">
        <f>Q413</f>
        <v>7.2249999999999995E-2</v>
      </c>
      <c r="H414" s="6">
        <f>R413</f>
        <v>7.263E-2</v>
      </c>
      <c r="I414" s="6">
        <f>S413</f>
        <v>7.2830000000000006E-2</v>
      </c>
      <c r="M414" s="33" t="s">
        <v>89</v>
      </c>
      <c r="N414" s="22">
        <v>1391932</v>
      </c>
      <c r="O414" s="22" t="s">
        <v>40</v>
      </c>
      <c r="P414" s="22" t="s">
        <v>40</v>
      </c>
      <c r="Q414" s="22" t="s">
        <v>40</v>
      </c>
      <c r="R414" s="22" t="s">
        <v>40</v>
      </c>
      <c r="S414" s="22" t="s">
        <v>40</v>
      </c>
    </row>
    <row r="415" spans="2:19" ht="19" x14ac:dyDescent="0.25">
      <c r="C415" s="41" t="s">
        <v>93</v>
      </c>
      <c r="D415" s="42">
        <f>N414</f>
        <v>1391932</v>
      </c>
      <c r="E415" s="11"/>
      <c r="M415" s="33" t="s">
        <v>91</v>
      </c>
      <c r="N415" s="22">
        <v>-531415</v>
      </c>
      <c r="O415" s="22" t="s">
        <v>40</v>
      </c>
      <c r="P415" s="22" t="s">
        <v>40</v>
      </c>
      <c r="Q415" s="22" t="s">
        <v>40</v>
      </c>
      <c r="R415" s="22" t="s">
        <v>40</v>
      </c>
      <c r="S415" s="22" t="s">
        <v>40</v>
      </c>
    </row>
    <row r="416" spans="2:19" ht="19" x14ac:dyDescent="0.25">
      <c r="C416" s="43" t="s">
        <v>95</v>
      </c>
      <c r="D416" s="44">
        <f>N415</f>
        <v>-531415</v>
      </c>
      <c r="E416" s="5"/>
      <c r="F416" s="5"/>
      <c r="G416" s="5"/>
      <c r="H416" s="5"/>
      <c r="I416" s="5"/>
      <c r="M416" s="33" t="s">
        <v>54</v>
      </c>
      <c r="N416" s="22">
        <v>860517</v>
      </c>
      <c r="O416" s="22" t="s">
        <v>40</v>
      </c>
      <c r="P416" s="22" t="s">
        <v>40</v>
      </c>
      <c r="Q416" s="22" t="s">
        <v>40</v>
      </c>
      <c r="R416" s="22" t="s">
        <v>40</v>
      </c>
      <c r="S416" s="22" t="s">
        <v>40</v>
      </c>
    </row>
    <row r="417" spans="3:19" ht="20" thickBot="1" x14ac:dyDescent="0.3">
      <c r="C417" s="26" t="s">
        <v>57</v>
      </c>
      <c r="D417" s="27">
        <f>N416</f>
        <v>860517</v>
      </c>
      <c r="M417" s="33" t="s">
        <v>177</v>
      </c>
      <c r="N417" s="22">
        <v>0</v>
      </c>
      <c r="O417" s="22">
        <v>0</v>
      </c>
      <c r="P417" s="22">
        <v>0</v>
      </c>
      <c r="Q417" s="22">
        <v>0</v>
      </c>
      <c r="R417" s="22">
        <v>0</v>
      </c>
      <c r="S417" s="22">
        <v>0</v>
      </c>
    </row>
    <row r="418" spans="3:19" ht="20" thickTop="1" x14ac:dyDescent="0.25">
      <c r="C418" s="2" t="s">
        <v>96</v>
      </c>
      <c r="D418" s="11">
        <f>N417</f>
        <v>0</v>
      </c>
      <c r="E418" s="11">
        <f>O417</f>
        <v>0</v>
      </c>
      <c r="F418" s="11">
        <f>P417</f>
        <v>0</v>
      </c>
      <c r="G418" s="11">
        <f>Q417</f>
        <v>0</v>
      </c>
      <c r="H418" s="11">
        <f>R417</f>
        <v>0</v>
      </c>
      <c r="I418" s="11">
        <f>S417</f>
        <v>0</v>
      </c>
    </row>
    <row r="427" spans="3:19" ht="17" thickBot="1" x14ac:dyDescent="0.25"/>
    <row r="428" spans="3:19" ht="20" thickBot="1" x14ac:dyDescent="0.3">
      <c r="M428" s="79" t="s">
        <v>178</v>
      </c>
      <c r="N428" s="88"/>
    </row>
    <row r="430" spans="3:19" ht="19" x14ac:dyDescent="0.25">
      <c r="M430" s="33" t="s">
        <v>2</v>
      </c>
      <c r="N430" s="22">
        <v>0</v>
      </c>
      <c r="O430" s="22">
        <v>1</v>
      </c>
      <c r="P430" s="22">
        <v>2</v>
      </c>
      <c r="Q430" s="22">
        <v>3</v>
      </c>
      <c r="R430" s="22">
        <v>4</v>
      </c>
      <c r="S430" s="22">
        <v>5</v>
      </c>
    </row>
    <row r="431" spans="3:19" ht="19" x14ac:dyDescent="0.25">
      <c r="M431" s="33" t="s">
        <v>22</v>
      </c>
      <c r="N431" s="22">
        <v>0.25</v>
      </c>
      <c r="O431" s="22">
        <v>0.4</v>
      </c>
      <c r="P431" s="22">
        <v>0.4</v>
      </c>
      <c r="Q431" s="22">
        <v>0.4</v>
      </c>
      <c r="R431" s="22">
        <v>0.4</v>
      </c>
      <c r="S431" s="22">
        <v>0.4</v>
      </c>
    </row>
    <row r="432" spans="3:19" ht="19" x14ac:dyDescent="0.25">
      <c r="M432" s="33" t="s">
        <v>4</v>
      </c>
      <c r="N432" s="22">
        <v>0.03</v>
      </c>
      <c r="O432" s="22">
        <v>0.03</v>
      </c>
      <c r="P432" s="22">
        <v>0.03</v>
      </c>
      <c r="Q432" s="22">
        <v>0.03</v>
      </c>
      <c r="R432" s="22">
        <v>0.03</v>
      </c>
      <c r="S432" s="22">
        <v>0.03</v>
      </c>
    </row>
    <row r="433" spans="3:19" ht="19" x14ac:dyDescent="0.25">
      <c r="M433" s="33" t="s">
        <v>24</v>
      </c>
      <c r="N433" s="22">
        <v>1.1000000000000001</v>
      </c>
      <c r="O433" s="22">
        <v>1.1000000000000001</v>
      </c>
      <c r="P433" s="22">
        <v>1.1000000000000001</v>
      </c>
      <c r="Q433" s="22">
        <v>1.1000000000000001</v>
      </c>
      <c r="R433" s="22">
        <v>1.1000000000000001</v>
      </c>
      <c r="S433" s="22">
        <v>1.1000000000000001</v>
      </c>
    </row>
    <row r="434" spans="3:19" ht="19" x14ac:dyDescent="0.25">
      <c r="C434" s="3" t="str">
        <f>M430</f>
        <v>Year</v>
      </c>
      <c r="D434" s="3">
        <f>N430</f>
        <v>0</v>
      </c>
      <c r="E434" s="3">
        <f>O430</f>
        <v>1</v>
      </c>
      <c r="F434" s="3">
        <f t="shared" ref="F434:I439" si="58">P430</f>
        <v>2</v>
      </c>
      <c r="G434" s="3">
        <f t="shared" si="58"/>
        <v>3</v>
      </c>
      <c r="H434" s="3">
        <f t="shared" si="58"/>
        <v>4</v>
      </c>
      <c r="I434" s="3">
        <f t="shared" si="58"/>
        <v>5</v>
      </c>
      <c r="M434" s="33" t="s">
        <v>8</v>
      </c>
      <c r="N434" s="22">
        <v>0.04</v>
      </c>
      <c r="O434" s="22">
        <v>0.04</v>
      </c>
      <c r="P434" s="22">
        <v>0.04</v>
      </c>
      <c r="Q434" s="22">
        <v>0.04</v>
      </c>
      <c r="R434" s="22">
        <v>0.04</v>
      </c>
      <c r="S434" s="22">
        <v>0.04</v>
      </c>
    </row>
    <row r="435" spans="3:19" ht="19" x14ac:dyDescent="0.25">
      <c r="C435" s="2" t="s">
        <v>21</v>
      </c>
      <c r="E435" s="17">
        <f>O431</f>
        <v>0.4</v>
      </c>
      <c r="F435" s="17">
        <f t="shared" si="58"/>
        <v>0.4</v>
      </c>
      <c r="G435" s="17">
        <f t="shared" si="58"/>
        <v>0.4</v>
      </c>
      <c r="H435" s="17">
        <f t="shared" si="58"/>
        <v>0.4</v>
      </c>
      <c r="I435" s="17">
        <f t="shared" si="58"/>
        <v>0.4</v>
      </c>
      <c r="M435" s="33" t="s">
        <v>26</v>
      </c>
      <c r="N435" s="22">
        <v>7.3999999999999996E-2</v>
      </c>
      <c r="O435" s="22">
        <v>7.3999999999999996E-2</v>
      </c>
      <c r="P435" s="22">
        <v>7.3999999999999996E-2</v>
      </c>
      <c r="Q435" s="22">
        <v>7.3999999999999996E-2</v>
      </c>
      <c r="R435" s="22">
        <v>7.3999999999999996E-2</v>
      </c>
      <c r="S435" s="22">
        <v>7.3999999999999996E-2</v>
      </c>
    </row>
    <row r="436" spans="3:19" ht="19" x14ac:dyDescent="0.25">
      <c r="C436" s="2" t="s">
        <v>3</v>
      </c>
      <c r="D436" s="29"/>
      <c r="E436" s="6">
        <f>O432</f>
        <v>0.03</v>
      </c>
      <c r="F436" s="6">
        <f t="shared" si="58"/>
        <v>0.03</v>
      </c>
      <c r="G436" s="6">
        <f t="shared" si="58"/>
        <v>0.03</v>
      </c>
      <c r="H436" s="6">
        <f t="shared" si="58"/>
        <v>0.03</v>
      </c>
      <c r="I436" s="6">
        <f t="shared" si="58"/>
        <v>0.03</v>
      </c>
      <c r="J436" s="29"/>
      <c r="M436" s="33" t="s">
        <v>6</v>
      </c>
      <c r="N436" s="22">
        <v>0.2</v>
      </c>
      <c r="O436" s="22">
        <v>0.2</v>
      </c>
      <c r="P436" s="22">
        <v>0.2</v>
      </c>
      <c r="Q436" s="22">
        <v>0.2</v>
      </c>
      <c r="R436" s="22">
        <v>0.2</v>
      </c>
      <c r="S436" s="22">
        <v>0.2</v>
      </c>
    </row>
    <row r="437" spans="3:19" ht="19" x14ac:dyDescent="0.25">
      <c r="C437" s="2" t="s">
        <v>23</v>
      </c>
      <c r="D437" s="29"/>
      <c r="E437" s="7">
        <f>O433</f>
        <v>1.1000000000000001</v>
      </c>
      <c r="F437" s="7">
        <f t="shared" si="58"/>
        <v>1.1000000000000001</v>
      </c>
      <c r="G437" s="7">
        <f t="shared" si="58"/>
        <v>1.1000000000000001</v>
      </c>
      <c r="H437" s="7">
        <f t="shared" si="58"/>
        <v>1.1000000000000001</v>
      </c>
      <c r="I437" s="7">
        <f t="shared" si="58"/>
        <v>1.1000000000000001</v>
      </c>
      <c r="J437" s="29"/>
      <c r="M437" s="33" t="s">
        <v>10</v>
      </c>
      <c r="N437" s="22">
        <v>3.7999999999999999E-2</v>
      </c>
      <c r="O437" s="22">
        <v>3.7999999999999999E-2</v>
      </c>
      <c r="P437" s="22">
        <v>3.7999999999999999E-2</v>
      </c>
      <c r="Q437" s="22">
        <v>3.7999999999999999E-2</v>
      </c>
      <c r="R437" s="22">
        <v>3.7999999999999999E-2</v>
      </c>
      <c r="S437" s="22">
        <v>3.7999999999999999E-2</v>
      </c>
    </row>
    <row r="438" spans="3:19" ht="19" x14ac:dyDescent="0.25">
      <c r="C438" s="8" t="s">
        <v>7</v>
      </c>
      <c r="D438" s="9"/>
      <c r="E438" s="10">
        <f>O434</f>
        <v>0.04</v>
      </c>
      <c r="F438" s="10">
        <f t="shared" si="58"/>
        <v>0.04</v>
      </c>
      <c r="G438" s="10">
        <f t="shared" si="58"/>
        <v>0.04</v>
      </c>
      <c r="H438" s="10">
        <f t="shared" si="58"/>
        <v>0.04</v>
      </c>
      <c r="I438" s="10">
        <f t="shared" si="58"/>
        <v>0.04</v>
      </c>
      <c r="M438" s="33" t="s">
        <v>114</v>
      </c>
      <c r="N438" s="22">
        <v>3.5999999999999997E-2</v>
      </c>
      <c r="O438" s="22">
        <v>3.5999999999999997E-2</v>
      </c>
      <c r="P438" s="22">
        <v>3.5999999999999997E-2</v>
      </c>
      <c r="Q438" s="22">
        <v>3.5999999999999997E-2</v>
      </c>
      <c r="R438" s="22">
        <v>3.5999999999999997E-2</v>
      </c>
      <c r="S438" s="22">
        <v>3.5999999999999997E-2</v>
      </c>
    </row>
    <row r="439" spans="3:19" ht="19" x14ac:dyDescent="0.25">
      <c r="C439" s="2" t="s">
        <v>98</v>
      </c>
      <c r="D439" s="29"/>
      <c r="E439" s="6">
        <f>O435</f>
        <v>7.3999999999999996E-2</v>
      </c>
      <c r="F439" s="6">
        <f t="shared" si="58"/>
        <v>7.3999999999999996E-2</v>
      </c>
      <c r="G439" s="6">
        <f t="shared" si="58"/>
        <v>7.3999999999999996E-2</v>
      </c>
      <c r="H439" s="6">
        <f t="shared" si="58"/>
        <v>7.3999999999999996E-2</v>
      </c>
      <c r="I439" s="6">
        <f t="shared" si="58"/>
        <v>7.3999999999999996E-2</v>
      </c>
      <c r="J439" s="29"/>
      <c r="M439" s="33" t="s">
        <v>16</v>
      </c>
      <c r="N439" s="22">
        <v>281414</v>
      </c>
      <c r="O439" s="22">
        <v>214689</v>
      </c>
      <c r="P439" s="22">
        <v>13874</v>
      </c>
      <c r="Q439" s="22">
        <v>16499</v>
      </c>
      <c r="R439" s="22">
        <v>18862</v>
      </c>
      <c r="S439" s="22">
        <v>0</v>
      </c>
    </row>
    <row r="440" spans="3:19" ht="19" x14ac:dyDescent="0.25">
      <c r="M440" s="33" t="s">
        <v>84</v>
      </c>
      <c r="N440" s="22">
        <v>-531415</v>
      </c>
      <c r="O440" s="22">
        <v>75521</v>
      </c>
      <c r="P440" s="22">
        <v>220004</v>
      </c>
      <c r="Q440" s="22">
        <v>354363</v>
      </c>
      <c r="R440" s="22">
        <v>354638</v>
      </c>
      <c r="S440" s="22">
        <v>805849</v>
      </c>
    </row>
    <row r="441" spans="3:19" ht="19" x14ac:dyDescent="0.25">
      <c r="C441" s="2" t="s">
        <v>5</v>
      </c>
      <c r="D441" s="29"/>
      <c r="E441" s="7">
        <f t="shared" ref="E441:I443" si="59">O436</f>
        <v>0.2</v>
      </c>
      <c r="F441" s="7">
        <f t="shared" si="59"/>
        <v>0.2</v>
      </c>
      <c r="G441" s="7">
        <f t="shared" si="59"/>
        <v>0.2</v>
      </c>
      <c r="H441" s="7">
        <f t="shared" si="59"/>
        <v>0.2</v>
      </c>
      <c r="I441" s="7">
        <f t="shared" si="59"/>
        <v>0.2</v>
      </c>
      <c r="M441" s="33" t="s">
        <v>116</v>
      </c>
      <c r="N441" s="22">
        <v>0</v>
      </c>
      <c r="O441" s="22">
        <v>4277.5079999999998</v>
      </c>
      <c r="P441" s="22">
        <v>3263.2853536799998</v>
      </c>
      <c r="Q441" s="22">
        <v>210.9</v>
      </c>
      <c r="R441" s="22">
        <v>250.8</v>
      </c>
      <c r="S441" s="22">
        <v>286.70999999999998</v>
      </c>
    </row>
    <row r="442" spans="3:19" ht="19" x14ac:dyDescent="0.25">
      <c r="C442" s="8" t="s">
        <v>113</v>
      </c>
      <c r="D442" s="9"/>
      <c r="E442" s="10">
        <f t="shared" si="59"/>
        <v>3.7999999999999999E-2</v>
      </c>
      <c r="F442" s="10">
        <f t="shared" si="59"/>
        <v>3.7999999999999999E-2</v>
      </c>
      <c r="G442" s="10">
        <f t="shared" si="59"/>
        <v>3.7999999999999999E-2</v>
      </c>
      <c r="H442" s="10">
        <f t="shared" si="59"/>
        <v>3.7999999999999999E-2</v>
      </c>
      <c r="I442" s="10">
        <f t="shared" si="59"/>
        <v>3.7999999999999999E-2</v>
      </c>
      <c r="M442" s="33" t="s">
        <v>179</v>
      </c>
      <c r="N442" s="22">
        <v>7.3999999999999996E-2</v>
      </c>
      <c r="O442" s="22">
        <v>6.80156050276155E-2</v>
      </c>
      <c r="P442" s="22">
        <v>6.9496506564396196E-2</v>
      </c>
      <c r="Q442" s="22">
        <v>7.3681427990213197E-2</v>
      </c>
      <c r="R442" s="22">
        <v>7.3525729999999997E-2</v>
      </c>
      <c r="S442" s="22">
        <v>7.3256409999999994E-2</v>
      </c>
    </row>
    <row r="443" spans="3:19" ht="19" x14ac:dyDescent="0.25">
      <c r="C443" s="2" t="s">
        <v>28</v>
      </c>
      <c r="E443" s="6">
        <f t="shared" si="59"/>
        <v>3.5999999999999997E-2</v>
      </c>
      <c r="F443" s="6">
        <f t="shared" si="59"/>
        <v>3.5999999999999997E-2</v>
      </c>
      <c r="G443" s="6">
        <f t="shared" si="59"/>
        <v>3.5999999999999997E-2</v>
      </c>
      <c r="H443" s="6">
        <f t="shared" si="59"/>
        <v>3.5999999999999997E-2</v>
      </c>
      <c r="I443" s="6">
        <f t="shared" si="59"/>
        <v>3.5999999999999997E-2</v>
      </c>
      <c r="M443" s="33" t="s">
        <v>173</v>
      </c>
      <c r="N443" s="22">
        <v>1391931.7890010499</v>
      </c>
      <c r="O443" s="22">
        <v>1411083.8717871199</v>
      </c>
      <c r="P443" s="22">
        <v>1289145.2713456899</v>
      </c>
      <c r="Q443" s="22">
        <v>1029768.33582527</v>
      </c>
      <c r="R443" s="22">
        <v>750844.80707634997</v>
      </c>
      <c r="S443" s="22">
        <v>0</v>
      </c>
    </row>
    <row r="444" spans="3:19" ht="19" x14ac:dyDescent="0.25">
      <c r="C444" s="2"/>
      <c r="D444" s="29"/>
      <c r="E444" s="7"/>
      <c r="F444" s="7"/>
      <c r="G444" s="7"/>
      <c r="H444" s="7"/>
      <c r="I444" s="7"/>
      <c r="J444" s="29"/>
      <c r="M444" s="33" t="s">
        <v>180</v>
      </c>
      <c r="N444" s="22">
        <v>0</v>
      </c>
      <c r="O444" s="22">
        <v>8329.8696</v>
      </c>
      <c r="P444" s="22">
        <v>6354.8069536800003</v>
      </c>
      <c r="Q444" s="22">
        <v>410.68560000000002</v>
      </c>
      <c r="R444" s="22">
        <v>488.38560000000001</v>
      </c>
      <c r="S444" s="22">
        <v>558.32280000000003</v>
      </c>
    </row>
    <row r="445" spans="3:19" ht="19" x14ac:dyDescent="0.25">
      <c r="C445" s="2" t="s">
        <v>30</v>
      </c>
      <c r="D445" s="11">
        <f t="shared" ref="D445:I445" si="60">N439</f>
        <v>281414</v>
      </c>
      <c r="E445" s="11">
        <f t="shared" si="60"/>
        <v>214689</v>
      </c>
      <c r="F445" s="11">
        <f t="shared" si="60"/>
        <v>13874</v>
      </c>
      <c r="G445" s="11">
        <f t="shared" si="60"/>
        <v>16499</v>
      </c>
      <c r="H445" s="11">
        <f t="shared" si="60"/>
        <v>18862</v>
      </c>
      <c r="I445" s="11">
        <f t="shared" si="60"/>
        <v>0</v>
      </c>
      <c r="J445" s="29"/>
      <c r="M445" s="33" t="s">
        <v>101</v>
      </c>
      <c r="N445" s="22">
        <v>-531415</v>
      </c>
      <c r="O445" s="22">
        <v>83850.869600000005</v>
      </c>
      <c r="P445" s="22">
        <v>226358.80695368</v>
      </c>
      <c r="Q445" s="22">
        <v>354773.68560000003</v>
      </c>
      <c r="R445" s="22">
        <v>355126.38559999998</v>
      </c>
      <c r="S445" s="22">
        <v>806407.32279999997</v>
      </c>
    </row>
    <row r="446" spans="3:19" ht="19" x14ac:dyDescent="0.25">
      <c r="C446" s="2" t="s">
        <v>181</v>
      </c>
      <c r="D446" s="2"/>
      <c r="E446" s="11">
        <f>O444</f>
        <v>8329.8696</v>
      </c>
      <c r="F446" s="11">
        <f>P444</f>
        <v>6354.8069536800003</v>
      </c>
      <c r="G446" s="11">
        <f>Q444</f>
        <v>410.68560000000002</v>
      </c>
      <c r="H446" s="11">
        <f>R444</f>
        <v>488.38560000000001</v>
      </c>
      <c r="I446" s="11">
        <f>S444</f>
        <v>558.32280000000003</v>
      </c>
      <c r="M446" s="33" t="s">
        <v>182</v>
      </c>
      <c r="N446" s="22">
        <v>860516.78900105099</v>
      </c>
      <c r="O446" s="22">
        <v>1486604.8717871199</v>
      </c>
      <c r="P446" s="22">
        <v>1509149.2713456899</v>
      </c>
      <c r="Q446" s="22">
        <v>1384131.33582527</v>
      </c>
      <c r="R446" s="22">
        <v>1105482.8070763501</v>
      </c>
      <c r="S446" s="22">
        <v>805849</v>
      </c>
    </row>
    <row r="447" spans="3:19" ht="19" x14ac:dyDescent="0.25">
      <c r="C447" s="8" t="s">
        <v>183</v>
      </c>
      <c r="D447" s="19">
        <f t="shared" ref="D447:I447" si="61">N446</f>
        <v>860516.78900105099</v>
      </c>
      <c r="E447" s="19">
        <f t="shared" si="61"/>
        <v>1486604.8717871199</v>
      </c>
      <c r="F447" s="19">
        <f t="shared" si="61"/>
        <v>1509149.2713456899</v>
      </c>
      <c r="G447" s="19">
        <f t="shared" si="61"/>
        <v>1384131.33582527</v>
      </c>
      <c r="H447" s="19">
        <f t="shared" si="61"/>
        <v>1105482.8070763501</v>
      </c>
      <c r="I447" s="19">
        <f t="shared" si="61"/>
        <v>805849</v>
      </c>
      <c r="M447" s="33" t="s">
        <v>85</v>
      </c>
      <c r="N447" s="22">
        <v>1391931.7890010499</v>
      </c>
      <c r="O447" s="22">
        <v>1411083.8717871199</v>
      </c>
      <c r="P447" s="22">
        <v>1289145.2713456899</v>
      </c>
      <c r="Q447" s="22">
        <v>1029768.33582527</v>
      </c>
      <c r="R447" s="22">
        <v>750844.80707634997</v>
      </c>
      <c r="S447" s="22">
        <v>0</v>
      </c>
    </row>
    <row r="448" spans="3:19" ht="19" x14ac:dyDescent="0.25">
      <c r="C448" s="2" t="s">
        <v>184</v>
      </c>
      <c r="E448" s="6">
        <f>O442</f>
        <v>6.80156050276155E-2</v>
      </c>
      <c r="F448" s="6">
        <f>P442</f>
        <v>6.9496506564396196E-2</v>
      </c>
      <c r="G448" s="6">
        <f>Q442</f>
        <v>7.3681427990213197E-2</v>
      </c>
      <c r="H448" s="6">
        <f>R442</f>
        <v>7.3525729999999997E-2</v>
      </c>
      <c r="I448" s="6">
        <f>S442</f>
        <v>7.3256409999999994E-2</v>
      </c>
      <c r="M448" s="33" t="s">
        <v>159</v>
      </c>
      <c r="N448" s="22">
        <v>-531415</v>
      </c>
      <c r="O448" s="22">
        <v>79798.508000000002</v>
      </c>
      <c r="P448" s="22">
        <v>223267.28535367901</v>
      </c>
      <c r="Q448" s="22">
        <v>354573.9</v>
      </c>
      <c r="R448" s="22">
        <v>354888.8</v>
      </c>
      <c r="S448" s="22">
        <v>806135.71</v>
      </c>
    </row>
    <row r="449" spans="3:19" ht="19" x14ac:dyDescent="0.25">
      <c r="M449" s="33" t="s">
        <v>87</v>
      </c>
      <c r="N449" s="22">
        <v>0</v>
      </c>
      <c r="O449" s="22">
        <v>6.80156050276155E-2</v>
      </c>
      <c r="P449" s="22">
        <v>6.8755799298087797E-2</v>
      </c>
      <c r="Q449" s="22">
        <v>7.0395159634677698E-2</v>
      </c>
      <c r="R449" s="22">
        <v>7.1176950000000003E-2</v>
      </c>
      <c r="S449" s="22">
        <v>7.1592520000000007E-2</v>
      </c>
    </row>
    <row r="450" spans="3:19" ht="19" x14ac:dyDescent="0.25">
      <c r="C450" s="2" t="s">
        <v>88</v>
      </c>
      <c r="D450" s="11">
        <f t="shared" ref="D450:I450" si="62">N440</f>
        <v>-531415</v>
      </c>
      <c r="E450" s="11">
        <f t="shared" si="62"/>
        <v>75521</v>
      </c>
      <c r="F450" s="11">
        <f t="shared" si="62"/>
        <v>220004</v>
      </c>
      <c r="G450" s="11">
        <f t="shared" si="62"/>
        <v>354363</v>
      </c>
      <c r="H450" s="11">
        <f t="shared" si="62"/>
        <v>354638</v>
      </c>
      <c r="I450" s="11">
        <f t="shared" si="62"/>
        <v>805849</v>
      </c>
      <c r="M450" s="33" t="s">
        <v>89</v>
      </c>
      <c r="N450" s="22">
        <v>1391932</v>
      </c>
      <c r="O450" s="22" t="s">
        <v>40</v>
      </c>
      <c r="P450" s="22" t="s">
        <v>40</v>
      </c>
      <c r="Q450" s="22" t="s">
        <v>40</v>
      </c>
      <c r="R450" s="22" t="s">
        <v>40</v>
      </c>
      <c r="S450" s="22" t="s">
        <v>40</v>
      </c>
    </row>
    <row r="451" spans="3:19" ht="19" x14ac:dyDescent="0.25">
      <c r="M451" s="33" t="s">
        <v>91</v>
      </c>
      <c r="N451" s="22">
        <v>-531415</v>
      </c>
      <c r="O451" s="22" t="s">
        <v>40</v>
      </c>
      <c r="P451" s="22" t="s">
        <v>40</v>
      </c>
      <c r="Q451" s="22" t="s">
        <v>40</v>
      </c>
      <c r="R451" s="22" t="s">
        <v>40</v>
      </c>
      <c r="S451" s="22" t="s">
        <v>40</v>
      </c>
    </row>
    <row r="452" spans="3:19" ht="20" thickBot="1" x14ac:dyDescent="0.3">
      <c r="C452" s="39" t="s">
        <v>185</v>
      </c>
      <c r="D452" s="40">
        <f t="shared" ref="D452:I452" si="63">N443</f>
        <v>1391931.7890010499</v>
      </c>
      <c r="E452" s="40">
        <f t="shared" si="63"/>
        <v>1411083.8717871199</v>
      </c>
      <c r="F452" s="40">
        <f t="shared" si="63"/>
        <v>1289145.2713456899</v>
      </c>
      <c r="G452" s="40">
        <f t="shared" si="63"/>
        <v>1029768.33582527</v>
      </c>
      <c r="H452" s="40">
        <f t="shared" si="63"/>
        <v>750844.80707634997</v>
      </c>
      <c r="I452" s="40">
        <f t="shared" si="63"/>
        <v>0</v>
      </c>
      <c r="M452" s="33" t="s">
        <v>54</v>
      </c>
      <c r="N452" s="22">
        <v>860517</v>
      </c>
      <c r="O452" s="22" t="s">
        <v>40</v>
      </c>
      <c r="P452" s="22" t="s">
        <v>40</v>
      </c>
      <c r="Q452" s="22" t="s">
        <v>40</v>
      </c>
      <c r="R452" s="22" t="s">
        <v>40</v>
      </c>
      <c r="S452" s="22" t="s">
        <v>40</v>
      </c>
    </row>
    <row r="453" spans="3:19" ht="20" thickTop="1" x14ac:dyDescent="0.25">
      <c r="M453" s="33" t="s">
        <v>177</v>
      </c>
      <c r="N453" s="22">
        <v>2.328306E-10</v>
      </c>
      <c r="O453" s="22">
        <v>4.6566130000000002E-10</v>
      </c>
      <c r="P453" s="22">
        <v>2.328306E-10</v>
      </c>
      <c r="Q453" s="22">
        <v>1.164153E-10</v>
      </c>
      <c r="R453" s="22">
        <v>0</v>
      </c>
      <c r="S453" s="22">
        <v>0</v>
      </c>
    </row>
    <row r="454" spans="3:19" ht="19" x14ac:dyDescent="0.25">
      <c r="C454" s="2" t="s">
        <v>186</v>
      </c>
      <c r="E454" s="6">
        <f>O449</f>
        <v>6.80156050276155E-2</v>
      </c>
      <c r="F454" s="6">
        <f>P449</f>
        <v>6.8755799298087797E-2</v>
      </c>
      <c r="G454" s="6">
        <f>Q449</f>
        <v>7.0395159634677698E-2</v>
      </c>
      <c r="H454" s="6">
        <f>R449</f>
        <v>7.1176950000000003E-2</v>
      </c>
      <c r="I454" s="6">
        <f>S449</f>
        <v>7.1592520000000007E-2</v>
      </c>
      <c r="M454" s="33"/>
      <c r="N454" s="22"/>
      <c r="O454" s="22"/>
      <c r="P454" s="22"/>
      <c r="Q454" s="22"/>
      <c r="R454" s="22"/>
      <c r="S454" s="22"/>
    </row>
    <row r="455" spans="3:19" ht="19" x14ac:dyDescent="0.25">
      <c r="C455" s="41" t="s">
        <v>187</v>
      </c>
      <c r="D455" s="42">
        <f>N450</f>
        <v>1391932</v>
      </c>
      <c r="E455" s="11"/>
      <c r="F455" s="11"/>
      <c r="G455" s="11"/>
      <c r="H455" s="11"/>
      <c r="I455" s="11"/>
      <c r="M455" s="33"/>
      <c r="N455" s="22"/>
      <c r="O455" s="22"/>
      <c r="P455" s="22"/>
      <c r="Q455" s="22"/>
      <c r="R455" s="22"/>
      <c r="S455" s="22"/>
    </row>
    <row r="456" spans="3:19" ht="19" x14ac:dyDescent="0.25">
      <c r="C456" s="43" t="s">
        <v>95</v>
      </c>
      <c r="D456" s="44">
        <f>N451</f>
        <v>-531415</v>
      </c>
      <c r="E456" s="5"/>
      <c r="F456" s="5"/>
      <c r="G456" s="5"/>
      <c r="H456" s="5"/>
      <c r="I456" s="5"/>
      <c r="M456" s="33"/>
      <c r="N456" s="22"/>
      <c r="O456" s="22"/>
      <c r="P456" s="22"/>
      <c r="Q456" s="22"/>
      <c r="R456" s="22"/>
      <c r="S456" s="22"/>
    </row>
    <row r="457" spans="3:19" ht="20" thickBot="1" x14ac:dyDescent="0.3">
      <c r="C457" s="26" t="s">
        <v>57</v>
      </c>
      <c r="D457" s="27">
        <f>N452</f>
        <v>860517</v>
      </c>
      <c r="J457" s="29"/>
      <c r="M457" s="33"/>
      <c r="N457" s="22"/>
      <c r="O457" s="22"/>
      <c r="P457" s="22"/>
      <c r="Q457" s="22"/>
      <c r="R457" s="22"/>
      <c r="S457" s="22"/>
    </row>
    <row r="458" spans="3:19" ht="20" thickTop="1" x14ac:dyDescent="0.25">
      <c r="C458" s="2" t="s">
        <v>96</v>
      </c>
      <c r="D458" s="11">
        <f>N453</f>
        <v>2.328306E-10</v>
      </c>
      <c r="E458" s="11">
        <f>O453</f>
        <v>4.6566130000000002E-10</v>
      </c>
      <c r="F458" s="11">
        <f>P453</f>
        <v>2.328306E-10</v>
      </c>
      <c r="G458" s="11">
        <f>Q453</f>
        <v>1.164153E-10</v>
      </c>
      <c r="H458" s="11">
        <f>R453</f>
        <v>0</v>
      </c>
      <c r="I458" s="11">
        <f>S453</f>
        <v>0</v>
      </c>
    </row>
    <row r="471" spans="3:19" ht="17" thickBot="1" x14ac:dyDescent="0.25"/>
    <row r="472" spans="3:19" ht="20" thickBot="1" x14ac:dyDescent="0.3">
      <c r="M472" s="79" t="s">
        <v>188</v>
      </c>
      <c r="N472" s="88"/>
    </row>
    <row r="474" spans="3:19" ht="19" x14ac:dyDescent="0.25">
      <c r="M474" s="33" t="s">
        <v>2</v>
      </c>
      <c r="N474" s="22">
        <v>0</v>
      </c>
      <c r="O474" s="22">
        <v>1</v>
      </c>
      <c r="P474" s="22">
        <v>2</v>
      </c>
      <c r="Q474" s="22">
        <v>3</v>
      </c>
      <c r="R474" s="22">
        <v>4</v>
      </c>
      <c r="S474" s="22">
        <v>5</v>
      </c>
    </row>
    <row r="475" spans="3:19" ht="19" x14ac:dyDescent="0.25">
      <c r="M475" s="33" t="s">
        <v>22</v>
      </c>
      <c r="N475" s="22">
        <v>0.25</v>
      </c>
      <c r="O475" s="22">
        <v>0.4</v>
      </c>
      <c r="P475" s="22">
        <v>0.4</v>
      </c>
      <c r="Q475" s="22">
        <v>0.4</v>
      </c>
      <c r="R475" s="22">
        <v>0.4</v>
      </c>
      <c r="S475" s="22">
        <v>0.4</v>
      </c>
    </row>
    <row r="476" spans="3:19" ht="19" x14ac:dyDescent="0.25">
      <c r="M476" s="33" t="s">
        <v>4</v>
      </c>
      <c r="N476" s="22">
        <v>0.03</v>
      </c>
      <c r="O476" s="22">
        <v>0.03</v>
      </c>
      <c r="P476" s="22">
        <v>0.03</v>
      </c>
      <c r="Q476" s="22">
        <v>0.03</v>
      </c>
      <c r="R476" s="22">
        <v>0.03</v>
      </c>
      <c r="S476" s="22">
        <v>0.03</v>
      </c>
    </row>
    <row r="477" spans="3:19" ht="19" x14ac:dyDescent="0.25">
      <c r="M477" s="33" t="s">
        <v>24</v>
      </c>
      <c r="N477" s="22">
        <v>1.1000000000000001</v>
      </c>
      <c r="O477" s="22">
        <v>1.1000000000000001</v>
      </c>
      <c r="P477" s="22">
        <v>1.1000000000000001</v>
      </c>
      <c r="Q477" s="22">
        <v>1.1000000000000001</v>
      </c>
      <c r="R477" s="22">
        <v>1.1000000000000001</v>
      </c>
      <c r="S477" s="22">
        <v>1.1000000000000001</v>
      </c>
    </row>
    <row r="478" spans="3:19" ht="19" x14ac:dyDescent="0.25">
      <c r="C478" s="3" t="str">
        <f>M474</f>
        <v>Year</v>
      </c>
      <c r="D478" s="3">
        <f>N474</f>
        <v>0</v>
      </c>
      <c r="E478" s="3">
        <f>O474</f>
        <v>1</v>
      </c>
      <c r="F478" s="3">
        <f t="shared" ref="F478:I483" si="64">P474</f>
        <v>2</v>
      </c>
      <c r="G478" s="3">
        <f t="shared" si="64"/>
        <v>3</v>
      </c>
      <c r="H478" s="3">
        <f t="shared" si="64"/>
        <v>4</v>
      </c>
      <c r="I478" s="3">
        <f t="shared" si="64"/>
        <v>5</v>
      </c>
      <c r="M478" s="33" t="s">
        <v>8</v>
      </c>
      <c r="N478" s="22">
        <v>0.04</v>
      </c>
      <c r="O478" s="22">
        <v>0.04</v>
      </c>
      <c r="P478" s="22">
        <v>0.04</v>
      </c>
      <c r="Q478" s="22">
        <v>0.04</v>
      </c>
      <c r="R478" s="22">
        <v>0.04</v>
      </c>
      <c r="S478" s="22">
        <v>0.04</v>
      </c>
    </row>
    <row r="479" spans="3:19" ht="19" x14ac:dyDescent="0.25">
      <c r="C479" s="2" t="s">
        <v>21</v>
      </c>
      <c r="E479" s="17">
        <f>O475</f>
        <v>0.4</v>
      </c>
      <c r="F479" s="17">
        <f t="shared" si="64"/>
        <v>0.4</v>
      </c>
      <c r="G479" s="17">
        <f t="shared" si="64"/>
        <v>0.4</v>
      </c>
      <c r="H479" s="17">
        <f t="shared" si="64"/>
        <v>0.4</v>
      </c>
      <c r="I479" s="17">
        <f t="shared" si="64"/>
        <v>0.4</v>
      </c>
      <c r="M479" s="33" t="s">
        <v>26</v>
      </c>
      <c r="N479" s="22">
        <v>7.3999999999999996E-2</v>
      </c>
      <c r="O479" s="22">
        <v>7.3999999999999996E-2</v>
      </c>
      <c r="P479" s="22">
        <v>7.3999999999999996E-2</v>
      </c>
      <c r="Q479" s="22">
        <v>7.3999999999999996E-2</v>
      </c>
      <c r="R479" s="22">
        <v>7.3999999999999996E-2</v>
      </c>
      <c r="S479" s="22">
        <v>7.3999999999999996E-2</v>
      </c>
    </row>
    <row r="480" spans="3:19" ht="19" x14ac:dyDescent="0.25">
      <c r="C480" s="2" t="s">
        <v>3</v>
      </c>
      <c r="D480" s="29"/>
      <c r="E480" s="6">
        <f>O476</f>
        <v>0.03</v>
      </c>
      <c r="F480" s="6">
        <f t="shared" si="64"/>
        <v>0.03</v>
      </c>
      <c r="G480" s="6">
        <f t="shared" si="64"/>
        <v>0.03</v>
      </c>
      <c r="H480" s="6">
        <f t="shared" si="64"/>
        <v>0.03</v>
      </c>
      <c r="I480" s="6">
        <f t="shared" si="64"/>
        <v>0.03</v>
      </c>
      <c r="J480" s="29"/>
      <c r="M480" s="33" t="s">
        <v>6</v>
      </c>
      <c r="N480" s="22">
        <v>0.2</v>
      </c>
      <c r="O480" s="22">
        <v>0.2</v>
      </c>
      <c r="P480" s="22">
        <v>0.2</v>
      </c>
      <c r="Q480" s="22">
        <v>0.2</v>
      </c>
      <c r="R480" s="22">
        <v>0.2</v>
      </c>
      <c r="S480" s="22">
        <v>0.2</v>
      </c>
    </row>
    <row r="481" spans="3:19" ht="19" x14ac:dyDescent="0.25">
      <c r="C481" s="2" t="s">
        <v>23</v>
      </c>
      <c r="D481" s="29"/>
      <c r="E481" s="7">
        <f>O477</f>
        <v>1.1000000000000001</v>
      </c>
      <c r="F481" s="7">
        <f t="shared" si="64"/>
        <v>1.1000000000000001</v>
      </c>
      <c r="G481" s="7">
        <f t="shared" si="64"/>
        <v>1.1000000000000001</v>
      </c>
      <c r="H481" s="7">
        <f t="shared" si="64"/>
        <v>1.1000000000000001</v>
      </c>
      <c r="I481" s="7">
        <f t="shared" si="64"/>
        <v>1.1000000000000001</v>
      </c>
      <c r="J481" s="29"/>
      <c r="M481" s="33" t="s">
        <v>10</v>
      </c>
      <c r="N481" s="22">
        <v>3.7999999999999999E-2</v>
      </c>
      <c r="O481" s="22">
        <v>3.7999999999999999E-2</v>
      </c>
      <c r="P481" s="22">
        <v>3.7999999999999999E-2</v>
      </c>
      <c r="Q481" s="22">
        <v>3.7999999999999999E-2</v>
      </c>
      <c r="R481" s="22">
        <v>3.7999999999999999E-2</v>
      </c>
      <c r="S481" s="22">
        <v>3.7999999999999999E-2</v>
      </c>
    </row>
    <row r="482" spans="3:19" ht="19" x14ac:dyDescent="0.25">
      <c r="C482" s="8" t="s">
        <v>7</v>
      </c>
      <c r="D482" s="9"/>
      <c r="E482" s="10">
        <f>O478</f>
        <v>0.04</v>
      </c>
      <c r="F482" s="10">
        <f t="shared" si="64"/>
        <v>0.04</v>
      </c>
      <c r="G482" s="10">
        <f t="shared" si="64"/>
        <v>0.04</v>
      </c>
      <c r="H482" s="10">
        <f t="shared" si="64"/>
        <v>0.04</v>
      </c>
      <c r="I482" s="10">
        <f t="shared" si="64"/>
        <v>0.04</v>
      </c>
      <c r="M482" s="33" t="s">
        <v>114</v>
      </c>
      <c r="N482" s="22">
        <v>3.5999999999999997E-2</v>
      </c>
      <c r="O482" s="22">
        <v>3.5999999999999997E-2</v>
      </c>
      <c r="P482" s="22">
        <v>3.5999999999999997E-2</v>
      </c>
      <c r="Q482" s="22">
        <v>3.5999999999999997E-2</v>
      </c>
      <c r="R482" s="22">
        <v>3.5999999999999997E-2</v>
      </c>
      <c r="S482" s="22">
        <v>3.5999999999999997E-2</v>
      </c>
    </row>
    <row r="483" spans="3:19" ht="19" x14ac:dyDescent="0.25">
      <c r="C483" s="2" t="s">
        <v>98</v>
      </c>
      <c r="D483" s="29"/>
      <c r="E483" s="6">
        <f>O479</f>
        <v>7.3999999999999996E-2</v>
      </c>
      <c r="F483" s="6">
        <f t="shared" si="64"/>
        <v>7.3999999999999996E-2</v>
      </c>
      <c r="G483" s="6">
        <f t="shared" si="64"/>
        <v>7.3999999999999996E-2</v>
      </c>
      <c r="H483" s="6">
        <f t="shared" si="64"/>
        <v>7.3999999999999996E-2</v>
      </c>
      <c r="I483" s="6">
        <f t="shared" si="64"/>
        <v>7.3999999999999996E-2</v>
      </c>
      <c r="J483" s="29"/>
      <c r="M483" s="33" t="s">
        <v>16</v>
      </c>
      <c r="N483" s="22">
        <v>281414</v>
      </c>
      <c r="O483" s="22">
        <v>214689</v>
      </c>
      <c r="P483" s="22">
        <v>13874</v>
      </c>
      <c r="Q483" s="22">
        <v>16499</v>
      </c>
      <c r="R483" s="22">
        <v>18862</v>
      </c>
      <c r="S483" s="22">
        <v>0</v>
      </c>
    </row>
    <row r="484" spans="3:19" ht="19" x14ac:dyDescent="0.25">
      <c r="M484" s="33" t="s">
        <v>31</v>
      </c>
      <c r="N484" s="22">
        <v>-250000</v>
      </c>
      <c r="O484" s="22">
        <v>2379</v>
      </c>
      <c r="P484" s="22">
        <v>14294</v>
      </c>
      <c r="Q484" s="22">
        <v>356672</v>
      </c>
      <c r="R484" s="22">
        <v>356624</v>
      </c>
      <c r="S484" s="22">
        <v>786557</v>
      </c>
    </row>
    <row r="485" spans="3:19" ht="19" x14ac:dyDescent="0.25">
      <c r="C485" s="2" t="s">
        <v>5</v>
      </c>
      <c r="D485" s="29"/>
      <c r="E485" s="7">
        <f t="shared" ref="E485:I487" si="65">O480</f>
        <v>0.2</v>
      </c>
      <c r="F485" s="7">
        <f t="shared" si="65"/>
        <v>0.2</v>
      </c>
      <c r="G485" s="7">
        <f t="shared" si="65"/>
        <v>0.2</v>
      </c>
      <c r="H485" s="7">
        <f t="shared" si="65"/>
        <v>0.2</v>
      </c>
      <c r="I485" s="7">
        <f t="shared" si="65"/>
        <v>0.2</v>
      </c>
      <c r="M485" s="33" t="s">
        <v>189</v>
      </c>
      <c r="N485" s="22">
        <v>7.3999999999999996E-2</v>
      </c>
      <c r="O485" s="22">
        <v>7.9469999999999999E-2</v>
      </c>
      <c r="P485" s="22">
        <v>7.7880000000000005E-2</v>
      </c>
      <c r="Q485" s="22">
        <v>7.4230000000000004E-2</v>
      </c>
      <c r="R485" s="22">
        <v>7.4349999999999999E-2</v>
      </c>
      <c r="S485" s="22">
        <v>7.4560000000000001E-2</v>
      </c>
    </row>
    <row r="486" spans="3:19" ht="19" x14ac:dyDescent="0.25">
      <c r="C486" s="8" t="s">
        <v>113</v>
      </c>
      <c r="D486" s="9"/>
      <c r="E486" s="10">
        <f t="shared" si="65"/>
        <v>3.7999999999999999E-2</v>
      </c>
      <c r="F486" s="10">
        <f t="shared" si="65"/>
        <v>3.7999999999999999E-2</v>
      </c>
      <c r="G486" s="10">
        <f t="shared" si="65"/>
        <v>3.7999999999999999E-2</v>
      </c>
      <c r="H486" s="10">
        <f t="shared" si="65"/>
        <v>3.7999999999999999E-2</v>
      </c>
      <c r="I486" s="10">
        <f t="shared" si="65"/>
        <v>3.7999999999999999E-2</v>
      </c>
      <c r="M486" s="33" t="s">
        <v>190</v>
      </c>
      <c r="N486" s="22">
        <v>1110516.6310000001</v>
      </c>
      <c r="O486" s="22">
        <v>1196394.40417</v>
      </c>
      <c r="P486" s="22">
        <v>1275270.8724799999</v>
      </c>
      <c r="Q486" s="22">
        <v>1013268.5954399999</v>
      </c>
      <c r="R486" s="22">
        <v>731982.84990999999</v>
      </c>
      <c r="S486" s="22">
        <v>0</v>
      </c>
    </row>
    <row r="487" spans="3:19" ht="19" x14ac:dyDescent="0.25">
      <c r="C487" s="2" t="s">
        <v>28</v>
      </c>
      <c r="E487" s="6">
        <f t="shared" si="65"/>
        <v>3.5999999999999997E-2</v>
      </c>
      <c r="F487" s="6">
        <f t="shared" si="65"/>
        <v>3.5999999999999997E-2</v>
      </c>
      <c r="G487" s="6">
        <f t="shared" si="65"/>
        <v>3.5999999999999997E-2</v>
      </c>
      <c r="H487" s="6">
        <f t="shared" si="65"/>
        <v>3.5999999999999997E-2</v>
      </c>
      <c r="I487" s="6">
        <f t="shared" si="65"/>
        <v>3.5999999999999997E-2</v>
      </c>
      <c r="M487" s="33" t="s">
        <v>32</v>
      </c>
      <c r="N487" s="22">
        <v>0</v>
      </c>
      <c r="O487" s="22">
        <v>6078.5424000000003</v>
      </c>
      <c r="P487" s="22">
        <v>4637.2824000000001</v>
      </c>
      <c r="Q487" s="22">
        <v>299.67840000000001</v>
      </c>
      <c r="R487" s="22">
        <v>356.3784</v>
      </c>
      <c r="S487" s="22">
        <v>407.41919999999999</v>
      </c>
    </row>
    <row r="488" spans="3:19" ht="19" x14ac:dyDescent="0.25">
      <c r="C488" s="2"/>
      <c r="D488" s="29"/>
      <c r="E488" s="7"/>
      <c r="F488" s="7"/>
      <c r="G488" s="7"/>
      <c r="H488" s="7"/>
      <c r="I488" s="7"/>
      <c r="J488" s="29"/>
      <c r="M488" s="33" t="s">
        <v>34</v>
      </c>
      <c r="N488" s="22">
        <v>-250000</v>
      </c>
      <c r="O488" s="22">
        <v>-3699.5423999999998</v>
      </c>
      <c r="P488" s="22">
        <v>9656.7175999999999</v>
      </c>
      <c r="Q488" s="22">
        <v>356372.32160000002</v>
      </c>
      <c r="R488" s="22">
        <v>356267.62160000001</v>
      </c>
      <c r="S488" s="22">
        <v>786149.5808</v>
      </c>
    </row>
    <row r="489" spans="3:19" ht="19" x14ac:dyDescent="0.25">
      <c r="C489" s="2" t="s">
        <v>30</v>
      </c>
      <c r="D489" s="11">
        <f t="shared" ref="D489:I489" si="66">N483</f>
        <v>281414</v>
      </c>
      <c r="E489" s="11">
        <f t="shared" si="66"/>
        <v>214689</v>
      </c>
      <c r="F489" s="11">
        <f t="shared" si="66"/>
        <v>13874</v>
      </c>
      <c r="G489" s="11">
        <f t="shared" si="66"/>
        <v>16499</v>
      </c>
      <c r="H489" s="11">
        <f t="shared" si="66"/>
        <v>18862</v>
      </c>
      <c r="I489" s="11">
        <f t="shared" si="66"/>
        <v>0</v>
      </c>
      <c r="J489" s="29"/>
      <c r="M489" s="33" t="s">
        <v>191</v>
      </c>
      <c r="N489" s="22">
        <v>860516.63100000005</v>
      </c>
      <c r="O489" s="22">
        <v>1198773.40417</v>
      </c>
      <c r="P489" s="22">
        <v>1289564.8724799999</v>
      </c>
      <c r="Q489" s="22">
        <v>1369940.5954400001</v>
      </c>
      <c r="R489" s="22">
        <v>1088606.8499100001</v>
      </c>
      <c r="S489" s="22">
        <v>786557</v>
      </c>
    </row>
    <row r="490" spans="3:19" ht="19" x14ac:dyDescent="0.25">
      <c r="C490" s="2" t="s">
        <v>192</v>
      </c>
      <c r="D490" s="2"/>
      <c r="E490" s="11">
        <f>-O487</f>
        <v>-6078.5424000000003</v>
      </c>
      <c r="F490" s="11">
        <f>-P487</f>
        <v>-4637.2824000000001</v>
      </c>
      <c r="G490" s="11">
        <f>-Q487</f>
        <v>-299.67840000000001</v>
      </c>
      <c r="H490" s="11">
        <f>-R487</f>
        <v>-356.3784</v>
      </c>
      <c r="I490" s="11">
        <f>-S487</f>
        <v>-407.41919999999999</v>
      </c>
      <c r="M490" s="33" t="s">
        <v>37</v>
      </c>
      <c r="N490" s="22">
        <v>1110516.6310000001</v>
      </c>
      <c r="O490" s="22">
        <v>1196394.40417</v>
      </c>
      <c r="P490" s="22">
        <v>1275270.8724799999</v>
      </c>
      <c r="Q490" s="22">
        <v>1013268.5954399999</v>
      </c>
      <c r="R490" s="22">
        <v>731982.84990999999</v>
      </c>
      <c r="S490" s="22">
        <v>0</v>
      </c>
    </row>
    <row r="491" spans="3:19" ht="19" x14ac:dyDescent="0.25">
      <c r="C491" s="8" t="s">
        <v>193</v>
      </c>
      <c r="D491" s="19">
        <f t="shared" ref="D491:I491" si="67">N489</f>
        <v>860516.63100000005</v>
      </c>
      <c r="E491" s="19">
        <f t="shared" si="67"/>
        <v>1198773.40417</v>
      </c>
      <c r="F491" s="19">
        <f t="shared" si="67"/>
        <v>1289564.8724799999</v>
      </c>
      <c r="G491" s="19">
        <f t="shared" si="67"/>
        <v>1369940.5954400001</v>
      </c>
      <c r="H491" s="19">
        <f t="shared" si="67"/>
        <v>1088606.8499100001</v>
      </c>
      <c r="I491" s="19">
        <f t="shared" si="67"/>
        <v>786557</v>
      </c>
      <c r="M491" s="33" t="s">
        <v>48</v>
      </c>
      <c r="N491" s="22">
        <v>0</v>
      </c>
      <c r="O491" s="22">
        <v>7.9469999999999999E-2</v>
      </c>
      <c r="P491" s="22">
        <v>7.8670000000000004E-2</v>
      </c>
      <c r="Q491" s="22">
        <v>7.7189999999999995E-2</v>
      </c>
      <c r="R491" s="22">
        <v>7.6480000000000006E-2</v>
      </c>
      <c r="S491" s="22">
        <v>7.6100000000000001E-2</v>
      </c>
    </row>
    <row r="492" spans="3:19" ht="19" x14ac:dyDescent="0.25">
      <c r="C492" s="2" t="s">
        <v>194</v>
      </c>
      <c r="E492" s="6">
        <f>O485</f>
        <v>7.9469999999999999E-2</v>
      </c>
      <c r="F492" s="6">
        <f>P485</f>
        <v>7.7880000000000005E-2</v>
      </c>
      <c r="G492" s="6">
        <f>Q485</f>
        <v>7.4230000000000004E-2</v>
      </c>
      <c r="H492" s="6">
        <f>R485</f>
        <v>7.4349999999999999E-2</v>
      </c>
      <c r="I492" s="6">
        <f>S485</f>
        <v>7.4560000000000001E-2</v>
      </c>
      <c r="M492" s="33" t="s">
        <v>50</v>
      </c>
      <c r="N492" s="22">
        <v>1110517</v>
      </c>
      <c r="O492" s="22" t="s">
        <v>40</v>
      </c>
      <c r="P492" s="22" t="s">
        <v>40</v>
      </c>
      <c r="Q492" s="22" t="s">
        <v>40</v>
      </c>
      <c r="R492" s="22" t="s">
        <v>40</v>
      </c>
      <c r="S492" s="22" t="s">
        <v>40</v>
      </c>
    </row>
    <row r="493" spans="3:19" ht="19" x14ac:dyDescent="0.25">
      <c r="M493" s="33" t="s">
        <v>52</v>
      </c>
      <c r="N493" s="22">
        <v>-250000</v>
      </c>
      <c r="O493" s="22" t="s">
        <v>40</v>
      </c>
      <c r="P493" s="22" t="s">
        <v>40</v>
      </c>
      <c r="Q493" s="22" t="s">
        <v>40</v>
      </c>
      <c r="R493" s="22" t="s">
        <v>40</v>
      </c>
      <c r="S493" s="22" t="s">
        <v>40</v>
      </c>
    </row>
    <row r="494" spans="3:19" ht="19" x14ac:dyDescent="0.25">
      <c r="C494" s="2" t="s">
        <v>195</v>
      </c>
      <c r="D494" s="11">
        <f t="shared" ref="D494:I494" si="68">N484</f>
        <v>-250000</v>
      </c>
      <c r="E494" s="11">
        <f t="shared" si="68"/>
        <v>2379</v>
      </c>
      <c r="F494" s="11">
        <f t="shared" si="68"/>
        <v>14294</v>
      </c>
      <c r="G494" s="11">
        <f t="shared" si="68"/>
        <v>356672</v>
      </c>
      <c r="H494" s="11">
        <f t="shared" si="68"/>
        <v>356624</v>
      </c>
      <c r="I494" s="11">
        <f t="shared" si="68"/>
        <v>786557</v>
      </c>
      <c r="M494" s="33" t="s">
        <v>54</v>
      </c>
      <c r="N494" s="22">
        <v>860517</v>
      </c>
      <c r="O494" s="22" t="s">
        <v>40</v>
      </c>
      <c r="P494" s="22" t="s">
        <v>40</v>
      </c>
      <c r="Q494" s="22" t="s">
        <v>40</v>
      </c>
      <c r="R494" s="22" t="s">
        <v>40</v>
      </c>
      <c r="S494" s="22" t="s">
        <v>40</v>
      </c>
    </row>
    <row r="495" spans="3:19" ht="19" x14ac:dyDescent="0.25">
      <c r="M495" s="33" t="s">
        <v>177</v>
      </c>
      <c r="N495" s="22">
        <v>0</v>
      </c>
      <c r="O495" s="22">
        <v>0</v>
      </c>
      <c r="P495" s="22">
        <v>0</v>
      </c>
      <c r="Q495" s="22">
        <v>0</v>
      </c>
      <c r="R495" s="22">
        <v>0</v>
      </c>
      <c r="S495" s="22">
        <v>0</v>
      </c>
    </row>
    <row r="496" spans="3:19" ht="20" thickBot="1" x14ac:dyDescent="0.3">
      <c r="C496" s="39" t="s">
        <v>196</v>
      </c>
      <c r="D496" s="40">
        <f t="shared" ref="D496:I496" si="69">N486</f>
        <v>1110516.6310000001</v>
      </c>
      <c r="E496" s="40">
        <f t="shared" si="69"/>
        <v>1196394.40417</v>
      </c>
      <c r="F496" s="40">
        <f t="shared" si="69"/>
        <v>1275270.8724799999</v>
      </c>
      <c r="G496" s="40">
        <f t="shared" si="69"/>
        <v>1013268.5954399999</v>
      </c>
      <c r="H496" s="40">
        <f t="shared" si="69"/>
        <v>731982.84990999999</v>
      </c>
      <c r="I496" s="40">
        <f t="shared" si="69"/>
        <v>0</v>
      </c>
    </row>
    <row r="497" spans="3:20" ht="17" thickTop="1" x14ac:dyDescent="0.2"/>
    <row r="498" spans="3:20" ht="19" x14ac:dyDescent="0.25">
      <c r="C498" s="2" t="s">
        <v>197</v>
      </c>
      <c r="E498" s="6">
        <f>O491</f>
        <v>7.9469999999999999E-2</v>
      </c>
      <c r="F498" s="6">
        <f>P491</f>
        <v>7.8670000000000004E-2</v>
      </c>
      <c r="G498" s="6">
        <f>Q491</f>
        <v>7.7189999999999995E-2</v>
      </c>
      <c r="H498" s="6">
        <f>R491</f>
        <v>7.6480000000000006E-2</v>
      </c>
      <c r="I498" s="6">
        <f>S491</f>
        <v>7.6100000000000001E-2</v>
      </c>
      <c r="M498" s="33"/>
      <c r="N498" s="22"/>
      <c r="O498" s="22"/>
      <c r="P498" s="22"/>
      <c r="Q498" s="22"/>
      <c r="R498" s="22"/>
      <c r="S498" s="22"/>
    </row>
    <row r="499" spans="3:20" ht="19" x14ac:dyDescent="0.25">
      <c r="C499" s="41" t="s">
        <v>198</v>
      </c>
      <c r="D499" s="42">
        <f>N492</f>
        <v>1110517</v>
      </c>
      <c r="E499" s="11"/>
      <c r="F499" s="11"/>
      <c r="G499" s="11"/>
      <c r="H499" s="11"/>
      <c r="I499" s="11"/>
      <c r="M499" s="33"/>
      <c r="N499" s="22"/>
      <c r="O499" s="22"/>
      <c r="P499" s="22"/>
      <c r="Q499" s="22"/>
      <c r="R499" s="22"/>
      <c r="S499" s="22"/>
    </row>
    <row r="500" spans="3:20" ht="19" x14ac:dyDescent="0.25">
      <c r="C500" s="43" t="s">
        <v>55</v>
      </c>
      <c r="D500" s="44">
        <f>N493</f>
        <v>-250000</v>
      </c>
      <c r="E500" s="5"/>
      <c r="F500" s="5"/>
      <c r="G500" s="5"/>
      <c r="H500" s="5"/>
      <c r="I500" s="5"/>
      <c r="M500" s="33"/>
      <c r="N500" s="22"/>
      <c r="O500" s="22"/>
      <c r="P500" s="22"/>
      <c r="Q500" s="22"/>
      <c r="R500" s="22"/>
      <c r="S500" s="22"/>
    </row>
    <row r="501" spans="3:20" ht="20" thickBot="1" x14ac:dyDescent="0.3">
      <c r="C501" s="26" t="s">
        <v>57</v>
      </c>
      <c r="D501" s="27">
        <f>N494</f>
        <v>860517</v>
      </c>
      <c r="J501" s="29"/>
      <c r="M501" s="33"/>
      <c r="N501" s="22"/>
      <c r="O501" s="22"/>
      <c r="P501" s="22"/>
      <c r="Q501" s="22"/>
      <c r="R501" s="22"/>
      <c r="S501" s="22"/>
    </row>
    <row r="502" spans="3:20" ht="20" thickTop="1" x14ac:dyDescent="0.25">
      <c r="C502" s="2" t="s">
        <v>58</v>
      </c>
      <c r="D502" s="11">
        <f>N495</f>
        <v>0</v>
      </c>
      <c r="E502" s="11">
        <f>O495</f>
        <v>0</v>
      </c>
      <c r="F502" s="11">
        <f>P495</f>
        <v>0</v>
      </c>
      <c r="G502" s="11">
        <f>Q495</f>
        <v>0</v>
      </c>
      <c r="H502" s="11">
        <f>R495</f>
        <v>0</v>
      </c>
      <c r="I502" s="11">
        <f>S495</f>
        <v>0</v>
      </c>
    </row>
    <row r="503" spans="3:20" x14ac:dyDescent="0.2">
      <c r="E503" s="5"/>
      <c r="F503" s="5"/>
      <c r="G503" s="5"/>
      <c r="H503" s="5"/>
      <c r="I503" s="5"/>
    </row>
    <row r="504" spans="3:20" x14ac:dyDescent="0.2">
      <c r="E504" s="5"/>
      <c r="F504" s="5"/>
      <c r="G504" s="5"/>
      <c r="H504" s="5"/>
      <c r="I504" s="5"/>
    </row>
    <row r="512" spans="3:20" ht="19" x14ac:dyDescent="0.25">
      <c r="M512" s="33"/>
      <c r="N512" s="22"/>
      <c r="O512" s="22"/>
      <c r="P512" s="22"/>
      <c r="Q512" s="22"/>
      <c r="R512" s="22"/>
      <c r="S512" s="22"/>
      <c r="T512" s="33"/>
    </row>
    <row r="513" spans="3:20" ht="19" x14ac:dyDescent="0.25">
      <c r="E513" s="5"/>
      <c r="F513" s="5"/>
      <c r="G513" s="5"/>
      <c r="H513" s="5"/>
      <c r="I513" s="5"/>
      <c r="N513" s="22"/>
      <c r="O513" s="22"/>
      <c r="P513" s="22"/>
      <c r="Q513" s="22"/>
      <c r="R513" s="22"/>
      <c r="S513" s="22"/>
      <c r="T513" s="33"/>
    </row>
    <row r="514" spans="3:20" ht="19" x14ac:dyDescent="0.25">
      <c r="E514" s="22"/>
      <c r="F514" s="22"/>
      <c r="G514" s="22"/>
      <c r="H514" s="5"/>
      <c r="I514" s="5"/>
    </row>
    <row r="515" spans="3:20" ht="19" x14ac:dyDescent="0.25">
      <c r="E515" s="22"/>
      <c r="F515" s="22"/>
      <c r="G515" s="22"/>
      <c r="H515" s="5"/>
      <c r="I515" s="5"/>
      <c r="R515" s="22"/>
      <c r="S515" s="22"/>
      <c r="T515" s="33"/>
    </row>
    <row r="516" spans="3:20" ht="19" x14ac:dyDescent="0.25">
      <c r="E516" s="22"/>
      <c r="F516" s="22"/>
      <c r="G516" s="22"/>
      <c r="R516" s="22"/>
      <c r="S516" s="22"/>
      <c r="T516" s="33"/>
    </row>
    <row r="517" spans="3:20" ht="19" x14ac:dyDescent="0.25">
      <c r="R517" s="22"/>
      <c r="S517" s="22"/>
      <c r="T517" s="33"/>
    </row>
    <row r="519" spans="3:20" ht="17" thickBot="1" x14ac:dyDescent="0.25"/>
    <row r="520" spans="3:20" ht="20" thickBot="1" x14ac:dyDescent="0.3">
      <c r="M520" s="79" t="s">
        <v>199</v>
      </c>
      <c r="N520" s="88"/>
    </row>
    <row r="523" spans="3:20" ht="19" x14ac:dyDescent="0.25">
      <c r="M523" s="33" t="s">
        <v>2</v>
      </c>
      <c r="N523" s="22">
        <v>0</v>
      </c>
      <c r="O523" s="22">
        <v>1</v>
      </c>
      <c r="P523" s="22">
        <v>2</v>
      </c>
      <c r="Q523" s="22">
        <v>3</v>
      </c>
      <c r="R523" s="22">
        <v>4</v>
      </c>
      <c r="S523" s="22">
        <v>5</v>
      </c>
    </row>
    <row r="524" spans="3:20" ht="19" x14ac:dyDescent="0.25">
      <c r="M524" s="33" t="s">
        <v>22</v>
      </c>
      <c r="N524" s="22">
        <v>0.25</v>
      </c>
      <c r="O524" s="22">
        <v>0.4</v>
      </c>
      <c r="P524" s="22">
        <v>0.4</v>
      </c>
      <c r="Q524" s="22">
        <v>0.4</v>
      </c>
      <c r="R524" s="22">
        <v>0.4</v>
      </c>
      <c r="S524" s="22">
        <v>0.4</v>
      </c>
    </row>
    <row r="525" spans="3:20" ht="19" x14ac:dyDescent="0.25">
      <c r="M525" s="33" t="s">
        <v>4</v>
      </c>
      <c r="N525" s="22">
        <v>0.03</v>
      </c>
      <c r="O525" s="22">
        <v>0.03</v>
      </c>
      <c r="P525" s="22">
        <v>0.03</v>
      </c>
      <c r="Q525" s="22">
        <v>0.03</v>
      </c>
      <c r="R525" s="22">
        <v>0.03</v>
      </c>
      <c r="S525" s="22">
        <v>0.03</v>
      </c>
    </row>
    <row r="526" spans="3:20" ht="19" x14ac:dyDescent="0.25">
      <c r="C526" s="3" t="str">
        <f t="shared" ref="C526:I526" si="70">M523</f>
        <v>Year</v>
      </c>
      <c r="D526" s="3">
        <f t="shared" si="70"/>
        <v>0</v>
      </c>
      <c r="E526" s="3">
        <f t="shared" si="70"/>
        <v>1</v>
      </c>
      <c r="F526" s="3">
        <f t="shared" si="70"/>
        <v>2</v>
      </c>
      <c r="G526" s="3">
        <f t="shared" si="70"/>
        <v>3</v>
      </c>
      <c r="H526" s="3">
        <f t="shared" si="70"/>
        <v>4</v>
      </c>
      <c r="I526" s="3">
        <f t="shared" si="70"/>
        <v>5</v>
      </c>
      <c r="M526" s="33" t="s">
        <v>24</v>
      </c>
      <c r="N526" s="22">
        <v>1.1000000000000001</v>
      </c>
      <c r="O526" s="22">
        <v>1.1000000000000001</v>
      </c>
      <c r="P526" s="22">
        <v>1.1000000000000001</v>
      </c>
      <c r="Q526" s="22">
        <v>1.1000000000000001</v>
      </c>
      <c r="R526" s="22">
        <v>1.1000000000000001</v>
      </c>
      <c r="S526" s="22">
        <v>1.1000000000000001</v>
      </c>
    </row>
    <row r="527" spans="3:20" ht="19" x14ac:dyDescent="0.25">
      <c r="C527" s="2" t="s">
        <v>21</v>
      </c>
      <c r="E527" s="17">
        <f>O524</f>
        <v>0.4</v>
      </c>
      <c r="F527" s="17">
        <f>P524</f>
        <v>0.4</v>
      </c>
      <c r="G527" s="17">
        <f>Q524</f>
        <v>0.4</v>
      </c>
      <c r="H527" s="17">
        <f>R524</f>
        <v>0.4</v>
      </c>
      <c r="I527" s="17">
        <f>S524</f>
        <v>0.4</v>
      </c>
      <c r="M527" s="33" t="s">
        <v>8</v>
      </c>
      <c r="N527" s="22">
        <v>0.04</v>
      </c>
      <c r="O527" s="22">
        <v>0.04</v>
      </c>
      <c r="P527" s="22">
        <v>0.04</v>
      </c>
      <c r="Q527" s="22">
        <v>0.04</v>
      </c>
      <c r="R527" s="22">
        <v>0.04</v>
      </c>
      <c r="S527" s="22">
        <v>0.04</v>
      </c>
    </row>
    <row r="528" spans="3:20" ht="19" x14ac:dyDescent="0.25">
      <c r="C528" s="2" t="s">
        <v>80</v>
      </c>
      <c r="E528" s="6">
        <f>O528</f>
        <v>7.3999999999999996E-2</v>
      </c>
      <c r="F528" s="6">
        <f>P528</f>
        <v>7.3999999999999996E-2</v>
      </c>
      <c r="G528" s="6">
        <f>Q528</f>
        <v>7.3999999999999996E-2</v>
      </c>
      <c r="H528" s="6">
        <f>R528</f>
        <v>7.3999999999999996E-2</v>
      </c>
      <c r="I528" s="6">
        <f>S528</f>
        <v>7.3999999999999996E-2</v>
      </c>
      <c r="M528" s="33" t="s">
        <v>26</v>
      </c>
      <c r="N528" s="22">
        <v>7.3999999999999996E-2</v>
      </c>
      <c r="O528" s="22">
        <v>7.3999999999999996E-2</v>
      </c>
      <c r="P528" s="22">
        <v>7.3999999999999996E-2</v>
      </c>
      <c r="Q528" s="22">
        <v>7.3999999999999996E-2</v>
      </c>
      <c r="R528" s="22">
        <v>7.3999999999999996E-2</v>
      </c>
      <c r="S528" s="22">
        <v>7.3999999999999996E-2</v>
      </c>
    </row>
    <row r="529" spans="2:19" ht="19" x14ac:dyDescent="0.25">
      <c r="C529" s="2" t="s">
        <v>200</v>
      </c>
      <c r="E529" s="6">
        <f>O530</f>
        <v>3.7999999999999999E-2</v>
      </c>
      <c r="F529" s="6">
        <f>P530</f>
        <v>3.7999999999999999E-2</v>
      </c>
      <c r="G529" s="6">
        <f>Q530</f>
        <v>3.7999999999999999E-2</v>
      </c>
      <c r="H529" s="6">
        <f>R530</f>
        <v>3.7999999999999999E-2</v>
      </c>
      <c r="I529" s="6">
        <f>S530</f>
        <v>3.7999999999999999E-2</v>
      </c>
      <c r="M529" s="33" t="s">
        <v>6</v>
      </c>
      <c r="N529" s="22">
        <v>0.2</v>
      </c>
      <c r="O529" s="22">
        <v>0.2</v>
      </c>
      <c r="P529" s="22">
        <v>0.2</v>
      </c>
      <c r="Q529" s="22">
        <v>0.2</v>
      </c>
      <c r="R529" s="22">
        <v>0.2</v>
      </c>
      <c r="S529" s="22">
        <v>0.2</v>
      </c>
    </row>
    <row r="530" spans="2:19" ht="19" x14ac:dyDescent="0.25">
      <c r="B530" s="32" t="s">
        <v>71</v>
      </c>
      <c r="C530" s="2" t="s">
        <v>13</v>
      </c>
      <c r="D530" s="11">
        <f t="shared" ref="D530:I532" si="71">N532</f>
        <v>-281415</v>
      </c>
      <c r="E530" s="11">
        <f t="shared" si="71"/>
        <v>77419</v>
      </c>
      <c r="F530" s="11">
        <f t="shared" si="71"/>
        <v>208973</v>
      </c>
      <c r="G530" s="11">
        <f t="shared" si="71"/>
        <v>-2098</v>
      </c>
      <c r="H530" s="11">
        <f t="shared" si="71"/>
        <v>-1736</v>
      </c>
      <c r="I530" s="11">
        <f t="shared" si="71"/>
        <v>19579</v>
      </c>
      <c r="M530" s="33" t="s">
        <v>10</v>
      </c>
      <c r="N530" s="22">
        <v>3.7999999999999999E-2</v>
      </c>
      <c r="O530" s="22">
        <v>3.7999999999999999E-2</v>
      </c>
      <c r="P530" s="22">
        <v>3.7999999999999999E-2</v>
      </c>
      <c r="Q530" s="22">
        <v>3.7999999999999999E-2</v>
      </c>
      <c r="R530" s="22">
        <v>3.7999999999999999E-2</v>
      </c>
      <c r="S530" s="22">
        <v>3.7999999999999999E-2</v>
      </c>
    </row>
    <row r="531" spans="2:19" ht="19" x14ac:dyDescent="0.25">
      <c r="B531" s="32" t="s">
        <v>73</v>
      </c>
      <c r="C531" s="2" t="s">
        <v>201</v>
      </c>
      <c r="D531" s="11">
        <f>N533</f>
        <v>281414</v>
      </c>
      <c r="E531" s="11">
        <f t="shared" si="71"/>
        <v>214689</v>
      </c>
      <c r="F531" s="11">
        <f t="shared" si="71"/>
        <v>13874</v>
      </c>
      <c r="G531" s="11">
        <f t="shared" si="71"/>
        <v>16499</v>
      </c>
      <c r="H531" s="11">
        <f t="shared" si="71"/>
        <v>18862</v>
      </c>
      <c r="I531" s="11">
        <f t="shared" si="71"/>
        <v>0</v>
      </c>
      <c r="M531" s="33" t="s">
        <v>114</v>
      </c>
      <c r="N531" s="22">
        <v>3.5999999999999997E-2</v>
      </c>
      <c r="O531" s="22">
        <v>3.5999999999999997E-2</v>
      </c>
      <c r="P531" s="22">
        <v>3.5999999999999997E-2</v>
      </c>
      <c r="Q531" s="22">
        <v>3.5999999999999997E-2</v>
      </c>
      <c r="R531" s="22">
        <v>3.5999999999999997E-2</v>
      </c>
      <c r="S531" s="22">
        <v>3.5999999999999997E-2</v>
      </c>
    </row>
    <row r="532" spans="2:19" ht="19" x14ac:dyDescent="0.25">
      <c r="B532" s="32" t="s">
        <v>202</v>
      </c>
      <c r="C532" s="2" t="s">
        <v>33</v>
      </c>
      <c r="D532" s="11">
        <f>N534</f>
        <v>-250000</v>
      </c>
      <c r="E532" s="11">
        <f t="shared" si="71"/>
        <v>2379</v>
      </c>
      <c r="F532" s="11">
        <f t="shared" si="71"/>
        <v>14294</v>
      </c>
      <c r="G532" s="11">
        <f t="shared" si="71"/>
        <v>356672</v>
      </c>
      <c r="H532" s="11">
        <f t="shared" si="71"/>
        <v>356624</v>
      </c>
      <c r="I532" s="11">
        <f t="shared" si="71"/>
        <v>786557</v>
      </c>
      <c r="M532" s="33" t="s">
        <v>14</v>
      </c>
      <c r="N532" s="22">
        <v>-281415</v>
      </c>
      <c r="O532" s="22">
        <v>77419</v>
      </c>
      <c r="P532" s="22">
        <v>208973</v>
      </c>
      <c r="Q532" s="22">
        <v>-2098</v>
      </c>
      <c r="R532" s="22">
        <v>-1736</v>
      </c>
      <c r="S532" s="22">
        <v>19579</v>
      </c>
    </row>
    <row r="533" spans="2:19" ht="19" x14ac:dyDescent="0.25">
      <c r="B533" s="32" t="s">
        <v>203</v>
      </c>
      <c r="C533" s="8" t="s">
        <v>204</v>
      </c>
      <c r="D533" s="19">
        <f>N535</f>
        <v>1110516.62207</v>
      </c>
      <c r="E533" s="19">
        <f>O535</f>
        <v>1196394.3974200001</v>
      </c>
      <c r="F533" s="19">
        <f>P535</f>
        <v>1275270.8624700001</v>
      </c>
      <c r="G533" s="19">
        <f>Q535</f>
        <v>1013268.58575</v>
      </c>
      <c r="H533" s="19">
        <f>R535</f>
        <v>731982.84517999995</v>
      </c>
      <c r="I533" s="19">
        <f>S535</f>
        <v>0</v>
      </c>
      <c r="M533" s="33" t="s">
        <v>16</v>
      </c>
      <c r="N533" s="22">
        <v>281414</v>
      </c>
      <c r="O533" s="22">
        <v>214689</v>
      </c>
      <c r="P533" s="22">
        <v>13874</v>
      </c>
      <c r="Q533" s="22">
        <v>16499</v>
      </c>
      <c r="R533" s="22">
        <v>18862</v>
      </c>
      <c r="S533" s="22">
        <v>0</v>
      </c>
    </row>
    <row r="534" spans="2:19" ht="20" thickBot="1" x14ac:dyDescent="0.3">
      <c r="B534" s="32" t="s">
        <v>205</v>
      </c>
      <c r="C534" s="12" t="s">
        <v>206</v>
      </c>
      <c r="D534" s="13">
        <f t="shared" ref="D534:I534" si="72">N540</f>
        <v>1391930.7570100001</v>
      </c>
      <c r="E534" s="13">
        <f t="shared" si="72"/>
        <v>1411083.26948</v>
      </c>
      <c r="F534" s="13">
        <f t="shared" si="72"/>
        <v>1289144.9116700001</v>
      </c>
      <c r="G534" s="13">
        <f t="shared" si="72"/>
        <v>1029767.84882</v>
      </c>
      <c r="H534" s="13">
        <f t="shared" si="72"/>
        <v>750845.08025</v>
      </c>
      <c r="I534" s="13">
        <f t="shared" si="72"/>
        <v>0</v>
      </c>
      <c r="M534" s="33" t="s">
        <v>31</v>
      </c>
      <c r="N534" s="22">
        <v>-250000</v>
      </c>
      <c r="O534" s="22">
        <v>2379</v>
      </c>
      <c r="P534" s="22">
        <v>14294</v>
      </c>
      <c r="Q534" s="22">
        <v>356672</v>
      </c>
      <c r="R534" s="22">
        <v>356624</v>
      </c>
      <c r="S534" s="22">
        <v>786557</v>
      </c>
    </row>
    <row r="535" spans="2:19" ht="20" thickTop="1" x14ac:dyDescent="0.25">
      <c r="C535" s="2"/>
      <c r="D535" s="14"/>
      <c r="E535" s="14"/>
      <c r="F535" s="14"/>
      <c r="G535" s="14"/>
      <c r="H535" s="14"/>
      <c r="I535" s="14"/>
      <c r="J535" s="14"/>
      <c r="M535" s="33" t="s">
        <v>37</v>
      </c>
      <c r="N535" s="22">
        <v>1110516.62207</v>
      </c>
      <c r="O535" s="22">
        <v>1196394.3974200001</v>
      </c>
      <c r="P535" s="22">
        <v>1275270.8624700001</v>
      </c>
      <c r="Q535" s="22">
        <v>1013268.58575</v>
      </c>
      <c r="R535" s="22">
        <v>731982.84517999995</v>
      </c>
      <c r="S535" s="22">
        <v>0</v>
      </c>
    </row>
    <row r="536" spans="2:19" ht="19" x14ac:dyDescent="0.25">
      <c r="B536" s="32" t="s">
        <v>207</v>
      </c>
      <c r="C536" s="20" t="s">
        <v>208</v>
      </c>
      <c r="E536" s="6">
        <f t="shared" ref="E536:I538" si="73">O536</f>
        <v>0.24367</v>
      </c>
      <c r="F536" s="6">
        <f t="shared" si="73"/>
        <v>0.17280999999999999</v>
      </c>
      <c r="G536" s="6">
        <f t="shared" si="73"/>
        <v>1.051E-2</v>
      </c>
      <c r="H536" s="6">
        <f t="shared" si="73"/>
        <v>1.5730000000000001E-2</v>
      </c>
      <c r="I536" s="6">
        <f t="shared" si="73"/>
        <v>2.4889999999999999E-2</v>
      </c>
      <c r="M536" s="33" t="s">
        <v>209</v>
      </c>
      <c r="N536" s="22">
        <v>1</v>
      </c>
      <c r="O536" s="22">
        <v>0.24367</v>
      </c>
      <c r="P536" s="22">
        <v>0.17280999999999999</v>
      </c>
      <c r="Q536" s="22">
        <v>1.051E-2</v>
      </c>
      <c r="R536" s="22">
        <v>1.5730000000000001E-2</v>
      </c>
      <c r="S536" s="22">
        <v>2.4889999999999999E-2</v>
      </c>
    </row>
    <row r="537" spans="2:19" ht="19" x14ac:dyDescent="0.25">
      <c r="B537" s="45" t="s">
        <v>210</v>
      </c>
      <c r="C537" s="8" t="s">
        <v>211</v>
      </c>
      <c r="D537" s="9"/>
      <c r="E537" s="10">
        <f t="shared" si="73"/>
        <v>2.0809999999999999E-2</v>
      </c>
      <c r="F537" s="10">
        <f t="shared" si="73"/>
        <v>2.0809999999999999E-2</v>
      </c>
      <c r="G537" s="10">
        <f t="shared" si="73"/>
        <v>2.0809999999999999E-2</v>
      </c>
      <c r="H537" s="10">
        <f t="shared" si="73"/>
        <v>2.0809999999999999E-2</v>
      </c>
      <c r="I537" s="10">
        <f t="shared" si="73"/>
        <v>2.0809999999999999E-2</v>
      </c>
      <c r="M537" s="33" t="s">
        <v>212</v>
      </c>
      <c r="N537" s="22">
        <v>2.6009999999999998E-2</v>
      </c>
      <c r="O537" s="22">
        <v>2.0809999999999999E-2</v>
      </c>
      <c r="P537" s="22">
        <v>2.0809999999999999E-2</v>
      </c>
      <c r="Q537" s="22">
        <v>2.0809999999999999E-2</v>
      </c>
      <c r="R537" s="22">
        <v>2.0809999999999999E-2</v>
      </c>
      <c r="S537" s="22">
        <v>2.0809999999999999E-2</v>
      </c>
    </row>
    <row r="538" spans="2:19" ht="19" x14ac:dyDescent="0.25">
      <c r="B538" s="32" t="s">
        <v>213</v>
      </c>
      <c r="C538" s="20" t="s">
        <v>214</v>
      </c>
      <c r="E538" s="6">
        <f t="shared" si="73"/>
        <v>5.0699999999999999E-3</v>
      </c>
      <c r="F538" s="6">
        <f t="shared" si="73"/>
        <v>3.5999999999999999E-3</v>
      </c>
      <c r="G538" s="6">
        <f t="shared" si="73"/>
        <v>2.2000000000000001E-4</v>
      </c>
      <c r="H538" s="6">
        <f t="shared" si="73"/>
        <v>3.3E-4</v>
      </c>
      <c r="I538" s="6">
        <f t="shared" si="73"/>
        <v>5.1999999999999995E-4</v>
      </c>
      <c r="M538" s="33" t="s">
        <v>215</v>
      </c>
      <c r="N538" s="22">
        <v>0</v>
      </c>
      <c r="O538" s="22">
        <v>5.0699999999999999E-3</v>
      </c>
      <c r="P538" s="22">
        <v>3.5999999999999999E-3</v>
      </c>
      <c r="Q538" s="22">
        <v>2.2000000000000001E-4</v>
      </c>
      <c r="R538" s="22">
        <v>3.3E-4</v>
      </c>
      <c r="S538" s="22">
        <v>5.1999999999999995E-4</v>
      </c>
    </row>
    <row r="539" spans="2:19" ht="19" x14ac:dyDescent="0.25">
      <c r="M539" s="33" t="s">
        <v>189</v>
      </c>
      <c r="N539" s="22">
        <v>7.3999999999999996E-2</v>
      </c>
      <c r="O539" s="22">
        <v>7.9469999999999999E-2</v>
      </c>
      <c r="P539" s="22">
        <v>7.7880000000000005E-2</v>
      </c>
      <c r="Q539" s="22">
        <v>7.4230000000000004E-2</v>
      </c>
      <c r="R539" s="22">
        <v>7.4349999999999999E-2</v>
      </c>
      <c r="S539" s="22">
        <v>7.4560000000000001E-2</v>
      </c>
    </row>
    <row r="540" spans="2:19" ht="19" x14ac:dyDescent="0.25">
      <c r="C540" s="2" t="s">
        <v>216</v>
      </c>
      <c r="E540" s="6">
        <f>O539</f>
        <v>7.9469999999999999E-2</v>
      </c>
      <c r="F540" s="6">
        <f>P539</f>
        <v>7.7880000000000005E-2</v>
      </c>
      <c r="G540" s="6">
        <f>Q539</f>
        <v>7.4230000000000004E-2</v>
      </c>
      <c r="H540" s="6">
        <f>R539</f>
        <v>7.4349999999999999E-2</v>
      </c>
      <c r="I540" s="6">
        <f>S539</f>
        <v>7.4560000000000001E-2</v>
      </c>
      <c r="M540" s="33" t="s">
        <v>85</v>
      </c>
      <c r="N540" s="22">
        <v>1391930.7570100001</v>
      </c>
      <c r="O540" s="22">
        <v>1411083.26948</v>
      </c>
      <c r="P540" s="22">
        <v>1289144.9116700001</v>
      </c>
      <c r="Q540" s="22">
        <v>1029767.84882</v>
      </c>
      <c r="R540" s="22">
        <v>750845.08025</v>
      </c>
      <c r="S540" s="22">
        <v>0</v>
      </c>
    </row>
    <row r="541" spans="2:19" ht="19" x14ac:dyDescent="0.25">
      <c r="C541" s="2" t="s">
        <v>217</v>
      </c>
      <c r="E541" s="6">
        <f>O541</f>
        <v>7.9469999999999999E-2</v>
      </c>
      <c r="F541" s="6">
        <f>P541</f>
        <v>7.7880000000000005E-2</v>
      </c>
      <c r="G541" s="6">
        <f>Q541</f>
        <v>7.4230000000000004E-2</v>
      </c>
      <c r="H541" s="6">
        <f>R541</f>
        <v>7.4349999999999999E-2</v>
      </c>
      <c r="I541" s="6">
        <f>S541</f>
        <v>7.4560000000000001E-2</v>
      </c>
      <c r="M541" s="33" t="s">
        <v>42</v>
      </c>
      <c r="N541" s="22" t="s">
        <v>40</v>
      </c>
      <c r="O541" s="22">
        <v>7.9469999999999999E-2</v>
      </c>
      <c r="P541" s="22">
        <v>7.7880000000000005E-2</v>
      </c>
      <c r="Q541" s="22">
        <v>7.4230000000000004E-2</v>
      </c>
      <c r="R541" s="22">
        <v>7.4349999999999999E-2</v>
      </c>
      <c r="S541" s="22">
        <v>7.4560000000000001E-2</v>
      </c>
    </row>
    <row r="542" spans="2:19" ht="19" x14ac:dyDescent="0.25">
      <c r="M542" s="33" t="s">
        <v>48</v>
      </c>
      <c r="N542" s="22">
        <v>0</v>
      </c>
      <c r="O542" s="22">
        <v>7.9469999999999999E-2</v>
      </c>
      <c r="P542" s="22">
        <v>7.8670000000000004E-2</v>
      </c>
      <c r="Q542" s="22">
        <v>7.7189999999999995E-2</v>
      </c>
      <c r="R542" s="22">
        <v>7.6480000000000006E-2</v>
      </c>
      <c r="S542" s="22">
        <v>7.6100000000000001E-2</v>
      </c>
    </row>
    <row r="543" spans="2:19" ht="19" x14ac:dyDescent="0.25">
      <c r="C543" s="2" t="s">
        <v>218</v>
      </c>
      <c r="E543" s="6">
        <f>O542</f>
        <v>7.9469999999999999E-2</v>
      </c>
      <c r="F543" s="6">
        <f>P542</f>
        <v>7.8670000000000004E-2</v>
      </c>
      <c r="G543" s="6">
        <f>Q542</f>
        <v>7.7189999999999995E-2</v>
      </c>
      <c r="H543" s="6">
        <f>R542</f>
        <v>7.6480000000000006E-2</v>
      </c>
      <c r="I543" s="6">
        <f>S542</f>
        <v>7.6100000000000001E-2</v>
      </c>
      <c r="M543" s="33" t="s">
        <v>50</v>
      </c>
      <c r="N543" s="22">
        <v>1110517</v>
      </c>
      <c r="O543" s="22" t="s">
        <v>40</v>
      </c>
      <c r="P543" s="22" t="s">
        <v>40</v>
      </c>
      <c r="Q543" s="22" t="s">
        <v>40</v>
      </c>
      <c r="R543" s="22" t="s">
        <v>40</v>
      </c>
      <c r="S543" s="22" t="s">
        <v>40</v>
      </c>
    </row>
    <row r="544" spans="2:19" ht="20" thickBot="1" x14ac:dyDescent="0.3">
      <c r="C544" s="12" t="s">
        <v>219</v>
      </c>
      <c r="D544" s="13">
        <f>N543</f>
        <v>1110517</v>
      </c>
      <c r="M544" s="33" t="s">
        <v>220</v>
      </c>
      <c r="N544" s="22">
        <v>-1</v>
      </c>
      <c r="O544" s="22">
        <v>-1</v>
      </c>
      <c r="P544" s="22">
        <v>0</v>
      </c>
      <c r="Q544" s="22">
        <v>0</v>
      </c>
      <c r="R544" s="22">
        <v>0</v>
      </c>
      <c r="S544" s="22">
        <v>0</v>
      </c>
    </row>
    <row r="545" spans="3:19" ht="20" thickTop="1" x14ac:dyDescent="0.25">
      <c r="C545" s="24" t="s">
        <v>55</v>
      </c>
      <c r="D545" s="25">
        <f>N534</f>
        <v>-250000</v>
      </c>
      <c r="M545" s="33" t="s">
        <v>221</v>
      </c>
      <c r="N545" s="22">
        <v>0</v>
      </c>
      <c r="O545" s="22">
        <v>0</v>
      </c>
      <c r="P545" s="22">
        <v>0</v>
      </c>
      <c r="Q545" s="22">
        <v>0</v>
      </c>
      <c r="R545" s="22">
        <v>0</v>
      </c>
      <c r="S545" s="22">
        <v>0</v>
      </c>
    </row>
    <row r="546" spans="3:19" ht="20" thickBot="1" x14ac:dyDescent="0.3">
      <c r="C546" s="26" t="s">
        <v>57</v>
      </c>
      <c r="D546" s="27">
        <f>N548</f>
        <v>860517</v>
      </c>
      <c r="M546" s="33" t="s">
        <v>222</v>
      </c>
      <c r="N546" s="22">
        <v>0</v>
      </c>
      <c r="O546" s="22">
        <v>0</v>
      </c>
      <c r="P546" s="22">
        <v>0</v>
      </c>
      <c r="Q546" s="22">
        <v>0</v>
      </c>
      <c r="R546" s="22">
        <v>0</v>
      </c>
      <c r="S546" s="22">
        <v>0</v>
      </c>
    </row>
    <row r="547" spans="3:19" ht="20" thickTop="1" x14ac:dyDescent="0.25">
      <c r="M547" s="33" t="s">
        <v>223</v>
      </c>
      <c r="N547" s="22">
        <v>0</v>
      </c>
      <c r="O547" s="22">
        <v>0</v>
      </c>
      <c r="P547" s="22">
        <v>0</v>
      </c>
      <c r="Q547" s="22">
        <v>0</v>
      </c>
      <c r="R547" s="22">
        <v>0</v>
      </c>
      <c r="S547" s="22">
        <v>0</v>
      </c>
    </row>
    <row r="548" spans="3:19" ht="19" x14ac:dyDescent="0.25">
      <c r="C548" s="2" t="s">
        <v>17</v>
      </c>
      <c r="D548" s="11">
        <f t="shared" ref="D548:I548" si="74">N546</f>
        <v>0</v>
      </c>
      <c r="E548" s="11">
        <f t="shared" si="74"/>
        <v>0</v>
      </c>
      <c r="F548" s="11">
        <f t="shared" si="74"/>
        <v>0</v>
      </c>
      <c r="G548" s="11">
        <f t="shared" si="74"/>
        <v>0</v>
      </c>
      <c r="H548" s="11">
        <f t="shared" si="74"/>
        <v>0</v>
      </c>
      <c r="I548" s="11">
        <f t="shared" si="74"/>
        <v>0</v>
      </c>
      <c r="M548" s="33" t="s">
        <v>54</v>
      </c>
      <c r="N548" s="22">
        <v>860517</v>
      </c>
      <c r="O548" s="22" t="s">
        <v>40</v>
      </c>
      <c r="P548" s="22" t="s">
        <v>40</v>
      </c>
      <c r="Q548" s="22" t="s">
        <v>40</v>
      </c>
      <c r="R548" s="22" t="s">
        <v>40</v>
      </c>
      <c r="S548" s="22" t="s">
        <v>40</v>
      </c>
    </row>
    <row r="549" spans="3:19" ht="19" x14ac:dyDescent="0.25">
      <c r="C549" s="2" t="s">
        <v>58</v>
      </c>
      <c r="D549" s="11">
        <f t="shared" ref="D549:I549" si="75">N545</f>
        <v>0</v>
      </c>
      <c r="E549" s="11">
        <f t="shared" si="75"/>
        <v>0</v>
      </c>
      <c r="F549" s="11">
        <f t="shared" si="75"/>
        <v>0</v>
      </c>
      <c r="G549" s="11">
        <f t="shared" si="75"/>
        <v>0</v>
      </c>
      <c r="H549" s="11">
        <f t="shared" si="75"/>
        <v>0</v>
      </c>
      <c r="I549" s="11">
        <f t="shared" si="75"/>
        <v>0</v>
      </c>
    </row>
    <row r="550" spans="3:19" ht="19" x14ac:dyDescent="0.25">
      <c r="C550" s="2" t="s">
        <v>96</v>
      </c>
      <c r="D550" s="11">
        <f t="shared" ref="D550:I550" si="76">N544</f>
        <v>-1</v>
      </c>
      <c r="E550" s="11">
        <f t="shared" si="76"/>
        <v>-1</v>
      </c>
      <c r="F550" s="11">
        <f t="shared" si="76"/>
        <v>0</v>
      </c>
      <c r="G550" s="11">
        <f t="shared" si="76"/>
        <v>0</v>
      </c>
      <c r="H550" s="11">
        <f t="shared" si="76"/>
        <v>0</v>
      </c>
      <c r="I550" s="11">
        <f t="shared" si="76"/>
        <v>0</v>
      </c>
    </row>
    <row r="551" spans="3:19" ht="19" x14ac:dyDescent="0.25">
      <c r="C551" s="2" t="s">
        <v>224</v>
      </c>
      <c r="D551" s="11"/>
      <c r="E551" s="46">
        <f>O547</f>
        <v>0</v>
      </c>
      <c r="F551" s="46">
        <f>P547</f>
        <v>0</v>
      </c>
      <c r="G551" s="46">
        <f>Q547</f>
        <v>0</v>
      </c>
      <c r="H551" s="46">
        <f>R547</f>
        <v>0</v>
      </c>
      <c r="I551" s="46">
        <f>S547</f>
        <v>0</v>
      </c>
    </row>
    <row r="566" spans="5:20" ht="19" x14ac:dyDescent="0.25">
      <c r="E566" s="5"/>
      <c r="F566" s="5"/>
      <c r="G566" s="5"/>
      <c r="H566" s="5"/>
      <c r="I566" s="5"/>
      <c r="P566" s="22"/>
      <c r="Q566" s="22"/>
      <c r="R566" s="22"/>
      <c r="S566" s="22"/>
      <c r="T566" s="33"/>
    </row>
    <row r="567" spans="5:20" x14ac:dyDescent="0.2">
      <c r="E567" s="5"/>
      <c r="F567" s="5"/>
      <c r="G567" s="5"/>
      <c r="H567" s="5"/>
      <c r="I567" s="5"/>
    </row>
    <row r="568" spans="5:20" ht="19" x14ac:dyDescent="0.25">
      <c r="F568" s="5"/>
      <c r="G568" s="5"/>
      <c r="H568" s="5"/>
      <c r="I568" s="5"/>
      <c r="P568" s="22"/>
      <c r="Q568" s="22"/>
      <c r="R568" s="22"/>
      <c r="S568" s="22"/>
      <c r="T568" s="33"/>
    </row>
    <row r="569" spans="5:20" ht="19" x14ac:dyDescent="0.25">
      <c r="M569" s="33"/>
      <c r="N569" s="22"/>
      <c r="O569" s="22"/>
      <c r="P569" s="22"/>
      <c r="Q569" s="22"/>
      <c r="R569" s="22"/>
      <c r="S569" s="22"/>
      <c r="T569" s="33"/>
    </row>
    <row r="570" spans="5:20" ht="19" x14ac:dyDescent="0.25">
      <c r="M570" s="33"/>
      <c r="N570" s="22"/>
      <c r="O570" s="22"/>
      <c r="P570" s="22"/>
      <c r="Q570" s="22"/>
      <c r="R570" s="22"/>
      <c r="S570" s="22"/>
      <c r="T570" s="33"/>
    </row>
    <row r="572" spans="5:20" ht="17" thickBot="1" x14ac:dyDescent="0.25"/>
    <row r="573" spans="5:20" ht="20" thickBot="1" x14ac:dyDescent="0.3">
      <c r="M573" s="79" t="s">
        <v>225</v>
      </c>
      <c r="N573" s="88"/>
    </row>
    <row r="576" spans="5:20" ht="19" x14ac:dyDescent="0.25">
      <c r="M576" s="33" t="s">
        <v>2</v>
      </c>
      <c r="N576" s="22">
        <v>0</v>
      </c>
      <c r="O576" s="22">
        <v>1</v>
      </c>
      <c r="P576" s="22">
        <v>2</v>
      </c>
      <c r="Q576" s="22">
        <v>3</v>
      </c>
      <c r="R576" s="22">
        <v>4</v>
      </c>
      <c r="S576" s="22">
        <v>5</v>
      </c>
    </row>
    <row r="577" spans="2:19" ht="19" x14ac:dyDescent="0.25">
      <c r="M577" s="33" t="s">
        <v>22</v>
      </c>
      <c r="N577" s="22">
        <v>0.25</v>
      </c>
      <c r="O577" s="22">
        <v>0.4</v>
      </c>
      <c r="P577" s="22">
        <v>0.4</v>
      </c>
      <c r="Q577" s="22">
        <v>0.4</v>
      </c>
      <c r="R577" s="22">
        <v>0.4</v>
      </c>
      <c r="S577" s="22">
        <v>0.4</v>
      </c>
    </row>
    <row r="578" spans="2:19" ht="19" x14ac:dyDescent="0.25">
      <c r="M578" s="33" t="s">
        <v>4</v>
      </c>
      <c r="N578" s="22">
        <v>0.03</v>
      </c>
      <c r="O578" s="22">
        <v>0.03</v>
      </c>
      <c r="P578" s="22">
        <v>0.03</v>
      </c>
      <c r="Q578" s="22">
        <v>0.03</v>
      </c>
      <c r="R578" s="22">
        <v>0.03</v>
      </c>
      <c r="S578" s="22">
        <v>0.03</v>
      </c>
    </row>
    <row r="579" spans="2:19" ht="19" x14ac:dyDescent="0.25">
      <c r="C579" s="3" t="str">
        <f t="shared" ref="C579:I579" si="77">M576</f>
        <v>Year</v>
      </c>
      <c r="D579" s="3">
        <f t="shared" si="77"/>
        <v>0</v>
      </c>
      <c r="E579" s="3">
        <f t="shared" si="77"/>
        <v>1</v>
      </c>
      <c r="F579" s="3">
        <f t="shared" si="77"/>
        <v>2</v>
      </c>
      <c r="G579" s="3">
        <f t="shared" si="77"/>
        <v>3</v>
      </c>
      <c r="H579" s="3">
        <f t="shared" si="77"/>
        <v>4</v>
      </c>
      <c r="I579" s="3">
        <f t="shared" si="77"/>
        <v>5</v>
      </c>
      <c r="M579" s="33" t="s">
        <v>24</v>
      </c>
      <c r="N579" s="22">
        <v>1.1000000000000001</v>
      </c>
      <c r="O579" s="22">
        <v>1.1000000000000001</v>
      </c>
      <c r="P579" s="22">
        <v>1.1000000000000001</v>
      </c>
      <c r="Q579" s="22">
        <v>1.1000000000000001</v>
      </c>
      <c r="R579" s="22">
        <v>1.1000000000000001</v>
      </c>
      <c r="S579" s="22">
        <v>1.1000000000000001</v>
      </c>
    </row>
    <row r="580" spans="2:19" ht="19" x14ac:dyDescent="0.25">
      <c r="C580" s="2" t="s">
        <v>21</v>
      </c>
      <c r="E580" s="17">
        <f>O577</f>
        <v>0.4</v>
      </c>
      <c r="F580" s="17">
        <f>P577</f>
        <v>0.4</v>
      </c>
      <c r="G580" s="17">
        <f>Q577</f>
        <v>0.4</v>
      </c>
      <c r="H580" s="17">
        <f>R577</f>
        <v>0.4</v>
      </c>
      <c r="I580" s="17">
        <f>S577</f>
        <v>0.4</v>
      </c>
      <c r="M580" s="33" t="s">
        <v>8</v>
      </c>
      <c r="N580" s="22">
        <v>0.04</v>
      </c>
      <c r="O580" s="22">
        <v>0.04</v>
      </c>
      <c r="P580" s="22">
        <v>0.04</v>
      </c>
      <c r="Q580" s="22">
        <v>0.04</v>
      </c>
      <c r="R580" s="22">
        <v>0.04</v>
      </c>
      <c r="S580" s="22">
        <v>0.04</v>
      </c>
    </row>
    <row r="581" spans="2:19" ht="19" x14ac:dyDescent="0.25">
      <c r="C581" s="2" t="s">
        <v>80</v>
      </c>
      <c r="E581" s="6">
        <f>O581</f>
        <v>7.3999999999999996E-2</v>
      </c>
      <c r="F581" s="6">
        <f>P581</f>
        <v>7.3999999999999996E-2</v>
      </c>
      <c r="G581" s="6">
        <f>Q581</f>
        <v>7.3999999999999996E-2</v>
      </c>
      <c r="H581" s="6">
        <f>R581</f>
        <v>7.3999999999999996E-2</v>
      </c>
      <c r="I581" s="6">
        <f>S581</f>
        <v>7.3999999999999996E-2</v>
      </c>
      <c r="M581" s="33" t="s">
        <v>26</v>
      </c>
      <c r="N581" s="22">
        <v>7.3999999999999996E-2</v>
      </c>
      <c r="O581" s="22">
        <v>7.3999999999999996E-2</v>
      </c>
      <c r="P581" s="22">
        <v>7.3999999999999996E-2</v>
      </c>
      <c r="Q581" s="22">
        <v>7.3999999999999996E-2</v>
      </c>
      <c r="R581" s="22">
        <v>7.3999999999999996E-2</v>
      </c>
      <c r="S581" s="22">
        <v>7.3999999999999996E-2</v>
      </c>
    </row>
    <row r="582" spans="2:19" ht="19" x14ac:dyDescent="0.25">
      <c r="C582" s="2" t="s">
        <v>200</v>
      </c>
      <c r="E582" s="6">
        <f>O583</f>
        <v>3.7999999999999999E-2</v>
      </c>
      <c r="F582" s="6">
        <f>P583</f>
        <v>3.7999999999999999E-2</v>
      </c>
      <c r="G582" s="6">
        <f>Q583</f>
        <v>3.7999999999999999E-2</v>
      </c>
      <c r="H582" s="6">
        <f>R583</f>
        <v>3.7999999999999999E-2</v>
      </c>
      <c r="I582" s="6">
        <f>S583</f>
        <v>3.7999999999999999E-2</v>
      </c>
      <c r="M582" s="33" t="s">
        <v>6</v>
      </c>
      <c r="N582" s="22">
        <v>0.2</v>
      </c>
      <c r="O582" s="22">
        <v>0.2</v>
      </c>
      <c r="P582" s="22">
        <v>0.2</v>
      </c>
      <c r="Q582" s="22">
        <v>0.2</v>
      </c>
      <c r="R582" s="22">
        <v>0.2</v>
      </c>
      <c r="S582" s="22">
        <v>0.2</v>
      </c>
    </row>
    <row r="583" spans="2:19" ht="19" x14ac:dyDescent="0.25">
      <c r="B583" s="32" t="s">
        <v>71</v>
      </c>
      <c r="C583" s="2" t="s">
        <v>13</v>
      </c>
      <c r="D583" s="11">
        <f t="shared" ref="D583:I585" si="78">N585</f>
        <v>-281415</v>
      </c>
      <c r="E583" s="11">
        <f t="shared" si="78"/>
        <v>77419</v>
      </c>
      <c r="F583" s="11">
        <f t="shared" si="78"/>
        <v>208973</v>
      </c>
      <c r="G583" s="11">
        <f t="shared" si="78"/>
        <v>-2098</v>
      </c>
      <c r="H583" s="11">
        <f t="shared" si="78"/>
        <v>-1736</v>
      </c>
      <c r="I583" s="11">
        <f t="shared" si="78"/>
        <v>19579</v>
      </c>
      <c r="M583" s="33" t="s">
        <v>10</v>
      </c>
      <c r="N583" s="22">
        <v>3.7999999999999999E-2</v>
      </c>
      <c r="O583" s="22">
        <v>3.7999999999999999E-2</v>
      </c>
      <c r="P583" s="22">
        <v>3.7999999999999999E-2</v>
      </c>
      <c r="Q583" s="22">
        <v>3.7999999999999999E-2</v>
      </c>
      <c r="R583" s="22">
        <v>3.7999999999999999E-2</v>
      </c>
      <c r="S583" s="22">
        <v>3.7999999999999999E-2</v>
      </c>
    </row>
    <row r="584" spans="2:19" ht="19" x14ac:dyDescent="0.25">
      <c r="B584" s="32" t="s">
        <v>73</v>
      </c>
      <c r="C584" s="2" t="s">
        <v>201</v>
      </c>
      <c r="D584" s="11">
        <f>N586</f>
        <v>281414</v>
      </c>
      <c r="E584" s="11">
        <f t="shared" si="78"/>
        <v>214689</v>
      </c>
      <c r="F584" s="11">
        <f t="shared" si="78"/>
        <v>13874</v>
      </c>
      <c r="G584" s="11">
        <f t="shared" si="78"/>
        <v>16499</v>
      </c>
      <c r="H584" s="11">
        <f t="shared" si="78"/>
        <v>18862</v>
      </c>
      <c r="I584" s="11">
        <f t="shared" si="78"/>
        <v>0</v>
      </c>
      <c r="M584" s="33" t="s">
        <v>114</v>
      </c>
      <c r="N584" s="22">
        <v>3.5999999999999997E-2</v>
      </c>
      <c r="O584" s="22">
        <v>3.5999999999999997E-2</v>
      </c>
      <c r="P584" s="22">
        <v>3.5999999999999997E-2</v>
      </c>
      <c r="Q584" s="22">
        <v>3.5999999999999997E-2</v>
      </c>
      <c r="R584" s="22">
        <v>3.5999999999999997E-2</v>
      </c>
      <c r="S584" s="22">
        <v>3.5999999999999997E-2</v>
      </c>
    </row>
    <row r="585" spans="2:19" ht="19" x14ac:dyDescent="0.25">
      <c r="B585" s="32" t="s">
        <v>202</v>
      </c>
      <c r="C585" s="2" t="s">
        <v>226</v>
      </c>
      <c r="D585" s="11">
        <f>N587</f>
        <v>-531415</v>
      </c>
      <c r="E585" s="11">
        <f t="shared" si="78"/>
        <v>75521</v>
      </c>
      <c r="F585" s="11">
        <f t="shared" si="78"/>
        <v>220004</v>
      </c>
      <c r="G585" s="11">
        <f t="shared" si="78"/>
        <v>354363</v>
      </c>
      <c r="H585" s="11">
        <f t="shared" si="78"/>
        <v>354638</v>
      </c>
      <c r="I585" s="11">
        <f t="shared" si="78"/>
        <v>805849</v>
      </c>
      <c r="M585" s="33" t="s">
        <v>14</v>
      </c>
      <c r="N585" s="22">
        <v>-281415</v>
      </c>
      <c r="O585" s="22">
        <v>77419</v>
      </c>
      <c r="P585" s="22">
        <v>208973</v>
      </c>
      <c r="Q585" s="22">
        <v>-2098</v>
      </c>
      <c r="R585" s="22">
        <v>-1736</v>
      </c>
      <c r="S585" s="22">
        <v>19579</v>
      </c>
    </row>
    <row r="586" spans="2:19" ht="19" x14ac:dyDescent="0.25">
      <c r="B586" s="32" t="s">
        <v>203</v>
      </c>
      <c r="C586" s="8" t="s">
        <v>227</v>
      </c>
      <c r="D586" s="19">
        <f t="shared" ref="D586:I586" si="79">N594</f>
        <v>1391931.7949999999</v>
      </c>
      <c r="E586" s="19">
        <f t="shared" si="79"/>
        <v>1411083.87629</v>
      </c>
      <c r="F586" s="19">
        <f t="shared" si="79"/>
        <v>1289145.2780200001</v>
      </c>
      <c r="G586" s="19">
        <f t="shared" si="79"/>
        <v>1029768.3422899999</v>
      </c>
      <c r="H586" s="19">
        <f t="shared" si="79"/>
        <v>750844.81022999994</v>
      </c>
      <c r="I586" s="19">
        <f t="shared" si="79"/>
        <v>0</v>
      </c>
      <c r="M586" s="33" t="s">
        <v>16</v>
      </c>
      <c r="N586" s="22">
        <v>281414</v>
      </c>
      <c r="O586" s="22">
        <v>214689</v>
      </c>
      <c r="P586" s="22">
        <v>13874</v>
      </c>
      <c r="Q586" s="22">
        <v>16499</v>
      </c>
      <c r="R586" s="22">
        <v>18862</v>
      </c>
      <c r="S586" s="22">
        <v>0</v>
      </c>
    </row>
    <row r="587" spans="2:19" ht="19" x14ac:dyDescent="0.25">
      <c r="B587" s="32" t="s">
        <v>228</v>
      </c>
      <c r="C587" s="2" t="s">
        <v>229</v>
      </c>
      <c r="D587" s="11">
        <f t="shared" ref="D587:I587" si="80">N588</f>
        <v>1110517.66007</v>
      </c>
      <c r="E587" s="11">
        <f t="shared" si="80"/>
        <v>1196395.0042300001</v>
      </c>
      <c r="F587" s="11">
        <f t="shared" si="80"/>
        <v>1275271.2288200001</v>
      </c>
      <c r="G587" s="11">
        <f t="shared" si="80"/>
        <v>1013269.07922</v>
      </c>
      <c r="H587" s="11">
        <f t="shared" si="80"/>
        <v>731982.57516000001</v>
      </c>
      <c r="I587" s="11">
        <f t="shared" si="80"/>
        <v>0</v>
      </c>
      <c r="M587" s="33" t="s">
        <v>84</v>
      </c>
      <c r="N587" s="22">
        <v>-531415</v>
      </c>
      <c r="O587" s="22">
        <v>75521</v>
      </c>
      <c r="P587" s="22">
        <v>220004</v>
      </c>
      <c r="Q587" s="22">
        <v>354363</v>
      </c>
      <c r="R587" s="22">
        <v>354638</v>
      </c>
      <c r="S587" s="22">
        <v>805849</v>
      </c>
    </row>
    <row r="588" spans="2:19" ht="19" x14ac:dyDescent="0.25">
      <c r="C588" s="2"/>
      <c r="D588" s="14"/>
      <c r="E588" s="6"/>
      <c r="F588" s="6"/>
      <c r="G588" s="6"/>
      <c r="H588" s="6"/>
      <c r="I588" s="6"/>
      <c r="M588" s="33" t="s">
        <v>37</v>
      </c>
      <c r="N588" s="22">
        <v>1110517.66007</v>
      </c>
      <c r="O588" s="22">
        <v>1196395.0042300001</v>
      </c>
      <c r="P588" s="22">
        <v>1275271.2288200001</v>
      </c>
      <c r="Q588" s="22">
        <v>1013269.07922</v>
      </c>
      <c r="R588" s="22">
        <v>731982.57516000001</v>
      </c>
      <c r="S588" s="22">
        <v>0</v>
      </c>
    </row>
    <row r="589" spans="2:19" ht="19" x14ac:dyDescent="0.25">
      <c r="B589" s="32" t="s">
        <v>207</v>
      </c>
      <c r="C589" s="20" t="s">
        <v>230</v>
      </c>
      <c r="E589" s="6">
        <f>O590</f>
        <v>0.19649</v>
      </c>
      <c r="F589" s="6">
        <f t="shared" ref="F589:I590" si="81">P590</f>
        <v>0.14766000000000001</v>
      </c>
      <c r="G589" s="6">
        <f t="shared" si="81"/>
        <v>1.04E-2</v>
      </c>
      <c r="H589" s="6">
        <f t="shared" si="81"/>
        <v>1.549E-2</v>
      </c>
      <c r="I589" s="6">
        <f t="shared" si="81"/>
        <v>2.4299999999999999E-2</v>
      </c>
      <c r="M589" s="33" t="s">
        <v>231</v>
      </c>
      <c r="N589" s="22">
        <v>0</v>
      </c>
      <c r="O589" s="22">
        <v>2.8800000000000002E-3</v>
      </c>
      <c r="P589" s="22">
        <v>2.16E-3</v>
      </c>
      <c r="Q589" s="22">
        <v>1.4999999999999999E-4</v>
      </c>
      <c r="R589" s="22">
        <v>2.3000000000000001E-4</v>
      </c>
      <c r="S589" s="22">
        <v>3.6000000000000002E-4</v>
      </c>
    </row>
    <row r="590" spans="2:19" ht="19" x14ac:dyDescent="0.25">
      <c r="B590" s="32" t="s">
        <v>210</v>
      </c>
      <c r="C590" s="2" t="s">
        <v>232</v>
      </c>
      <c r="E590" s="6">
        <f>O591</f>
        <v>1.387E-2</v>
      </c>
      <c r="F590" s="6">
        <f t="shared" si="81"/>
        <v>1.387E-2</v>
      </c>
      <c r="G590" s="6">
        <f t="shared" si="81"/>
        <v>1.387E-2</v>
      </c>
      <c r="H590" s="6">
        <f t="shared" si="81"/>
        <v>1.387E-2</v>
      </c>
      <c r="I590" s="6">
        <f t="shared" si="81"/>
        <v>1.387E-2</v>
      </c>
      <c r="M590" s="33" t="s">
        <v>233</v>
      </c>
      <c r="N590" s="22">
        <v>0.5</v>
      </c>
      <c r="O590" s="22">
        <v>0.19649</v>
      </c>
      <c r="P590" s="22">
        <v>0.14766000000000001</v>
      </c>
      <c r="Q590" s="22">
        <v>1.04E-2</v>
      </c>
      <c r="R590" s="22">
        <v>1.549E-2</v>
      </c>
      <c r="S590" s="22">
        <v>2.4299999999999999E-2</v>
      </c>
    </row>
    <row r="591" spans="2:19" ht="19" x14ac:dyDescent="0.25">
      <c r="B591" s="45" t="s">
        <v>234</v>
      </c>
      <c r="C591" s="8" t="s">
        <v>235</v>
      </c>
      <c r="D591" s="9"/>
      <c r="E591" s="10">
        <f>O589</f>
        <v>2.8800000000000002E-3</v>
      </c>
      <c r="F591" s="10">
        <f>P589</f>
        <v>2.16E-3</v>
      </c>
      <c r="G591" s="10">
        <f>Q589</f>
        <v>1.4999999999999999E-4</v>
      </c>
      <c r="H591" s="10">
        <f>R589</f>
        <v>2.3000000000000001E-4</v>
      </c>
      <c r="I591" s="10">
        <f>S589</f>
        <v>3.6000000000000002E-4</v>
      </c>
      <c r="M591" s="33" t="s">
        <v>236</v>
      </c>
      <c r="N591" s="22">
        <v>8.6700000000000006E-3</v>
      </c>
      <c r="O591" s="22">
        <v>1.387E-2</v>
      </c>
      <c r="P591" s="22">
        <v>1.387E-2</v>
      </c>
      <c r="Q591" s="22">
        <v>1.387E-2</v>
      </c>
      <c r="R591" s="22">
        <v>1.387E-2</v>
      </c>
      <c r="S591" s="22">
        <v>1.387E-2</v>
      </c>
    </row>
    <row r="592" spans="2:19" ht="19" x14ac:dyDescent="0.25">
      <c r="B592" s="47" t="s">
        <v>237</v>
      </c>
      <c r="C592" s="20" t="s">
        <v>238</v>
      </c>
      <c r="E592" s="6">
        <f>O592</f>
        <v>5.5999999999999999E-3</v>
      </c>
      <c r="F592" s="6">
        <f>P592</f>
        <v>4.2100000000000002E-3</v>
      </c>
      <c r="G592" s="6">
        <f>Q592</f>
        <v>2.9999999999999997E-4</v>
      </c>
      <c r="H592" s="6">
        <f>R592</f>
        <v>4.4000000000000002E-4</v>
      </c>
      <c r="I592" s="6">
        <f>S592</f>
        <v>6.8999999999999997E-4</v>
      </c>
      <c r="M592" s="33" t="s">
        <v>239</v>
      </c>
      <c r="N592" s="22">
        <v>0</v>
      </c>
      <c r="O592" s="22">
        <v>5.5999999999999999E-3</v>
      </c>
      <c r="P592" s="22">
        <v>4.2100000000000002E-3</v>
      </c>
      <c r="Q592" s="22">
        <v>2.9999999999999997E-4</v>
      </c>
      <c r="R592" s="22">
        <v>4.4000000000000002E-4</v>
      </c>
      <c r="S592" s="22">
        <v>6.8999999999999997E-4</v>
      </c>
    </row>
    <row r="593" spans="3:19" ht="19" x14ac:dyDescent="0.25">
      <c r="E593" s="6"/>
      <c r="M593" s="33" t="s">
        <v>179</v>
      </c>
      <c r="N593" s="22">
        <v>7.3999999999999996E-2</v>
      </c>
      <c r="O593" s="22">
        <v>6.8019999999999997E-2</v>
      </c>
      <c r="P593" s="22">
        <v>6.9500000000000006E-2</v>
      </c>
      <c r="Q593" s="22">
        <v>7.3679999999999995E-2</v>
      </c>
      <c r="R593" s="22">
        <v>7.3529999999999998E-2</v>
      </c>
      <c r="S593" s="22">
        <v>7.3260000000000006E-2</v>
      </c>
    </row>
    <row r="594" spans="3:19" ht="19" x14ac:dyDescent="0.25">
      <c r="C594" s="2" t="s">
        <v>240</v>
      </c>
      <c r="E594" s="6">
        <f>O593</f>
        <v>6.8019999999999997E-2</v>
      </c>
      <c r="F594" s="6">
        <f>P593</f>
        <v>6.9500000000000006E-2</v>
      </c>
      <c r="G594" s="6">
        <f>Q593</f>
        <v>7.3679999999999995E-2</v>
      </c>
      <c r="H594" s="6">
        <f>R593</f>
        <v>7.3529999999999998E-2</v>
      </c>
      <c r="I594" s="6">
        <f>S593</f>
        <v>7.3260000000000006E-2</v>
      </c>
      <c r="M594" s="33" t="s">
        <v>85</v>
      </c>
      <c r="N594" s="22">
        <v>1391931.7949999999</v>
      </c>
      <c r="O594" s="22">
        <v>1411083.87629</v>
      </c>
      <c r="P594" s="22">
        <v>1289145.2780200001</v>
      </c>
      <c r="Q594" s="22">
        <v>1029768.3422899999</v>
      </c>
      <c r="R594" s="22">
        <v>750844.81022999994</v>
      </c>
      <c r="S594" s="22">
        <v>0</v>
      </c>
    </row>
    <row r="595" spans="3:19" ht="19" x14ac:dyDescent="0.25">
      <c r="C595" s="2" t="s">
        <v>241</v>
      </c>
      <c r="E595" s="6">
        <f>O595</f>
        <v>6.8019999999999997E-2</v>
      </c>
      <c r="F595" s="6">
        <f>P595</f>
        <v>6.9500000000000006E-2</v>
      </c>
      <c r="G595" s="6">
        <f>Q595</f>
        <v>7.3679999999999995E-2</v>
      </c>
      <c r="H595" s="6">
        <f>R595</f>
        <v>7.3529999999999998E-2</v>
      </c>
      <c r="I595" s="6">
        <f>S595</f>
        <v>7.3260000000000006E-2</v>
      </c>
      <c r="M595" s="33" t="s">
        <v>82</v>
      </c>
      <c r="N595" s="22" t="s">
        <v>40</v>
      </c>
      <c r="O595" s="22">
        <v>6.8019999999999997E-2</v>
      </c>
      <c r="P595" s="22">
        <v>6.9500000000000006E-2</v>
      </c>
      <c r="Q595" s="22">
        <v>7.3679999999999995E-2</v>
      </c>
      <c r="R595" s="22">
        <v>7.3529999999999998E-2</v>
      </c>
      <c r="S595" s="22">
        <v>7.3260000000000006E-2</v>
      </c>
    </row>
    <row r="596" spans="3:19" ht="19" x14ac:dyDescent="0.25">
      <c r="M596" s="33" t="s">
        <v>87</v>
      </c>
      <c r="N596" s="22">
        <v>0</v>
      </c>
      <c r="O596" s="22">
        <v>6.8019999999999997E-2</v>
      </c>
      <c r="P596" s="22">
        <v>6.8760000000000002E-2</v>
      </c>
      <c r="Q596" s="22">
        <v>7.0400000000000004E-2</v>
      </c>
      <c r="R596" s="22">
        <v>7.1179999999999993E-2</v>
      </c>
      <c r="S596" s="22">
        <v>7.1590000000000001E-2</v>
      </c>
    </row>
    <row r="597" spans="3:19" ht="19" x14ac:dyDescent="0.25">
      <c r="C597" s="2" t="s">
        <v>242</v>
      </c>
      <c r="E597" s="6">
        <f>O596</f>
        <v>6.8019999999999997E-2</v>
      </c>
      <c r="F597" s="6">
        <f>P596</f>
        <v>6.8760000000000002E-2</v>
      </c>
      <c r="G597" s="6">
        <f>Q596</f>
        <v>7.0400000000000004E-2</v>
      </c>
      <c r="H597" s="6">
        <f>R596</f>
        <v>7.1179999999999993E-2</v>
      </c>
      <c r="I597" s="6">
        <f>S596</f>
        <v>7.1590000000000001E-2</v>
      </c>
      <c r="M597" s="33" t="s">
        <v>89</v>
      </c>
      <c r="N597" s="22">
        <v>1391932</v>
      </c>
      <c r="O597" s="22" t="s">
        <v>40</v>
      </c>
      <c r="P597" s="22" t="s">
        <v>40</v>
      </c>
      <c r="Q597" s="22" t="s">
        <v>40</v>
      </c>
      <c r="R597" s="22" t="s">
        <v>40</v>
      </c>
      <c r="S597" s="22" t="s">
        <v>40</v>
      </c>
    </row>
    <row r="598" spans="3:19" ht="20" thickBot="1" x14ac:dyDescent="0.3">
      <c r="C598" s="12" t="s">
        <v>243</v>
      </c>
      <c r="D598" s="13">
        <f>N597</f>
        <v>1391932</v>
      </c>
      <c r="E598" s="5"/>
      <c r="F598" s="28"/>
      <c r="G598" s="28"/>
      <c r="H598" s="28"/>
      <c r="I598" s="28"/>
      <c r="M598" s="33" t="s">
        <v>220</v>
      </c>
      <c r="N598" s="22">
        <v>0</v>
      </c>
      <c r="O598" s="22">
        <v>0</v>
      </c>
      <c r="P598" s="22">
        <v>0</v>
      </c>
      <c r="Q598" s="22">
        <v>0</v>
      </c>
      <c r="R598" s="22">
        <v>0</v>
      </c>
      <c r="S598" s="22">
        <v>0</v>
      </c>
    </row>
    <row r="599" spans="3:19" ht="20" thickTop="1" x14ac:dyDescent="0.25">
      <c r="C599" s="24" t="s">
        <v>95</v>
      </c>
      <c r="D599" s="25">
        <f>N587</f>
        <v>-531415</v>
      </c>
      <c r="M599" s="33" t="s">
        <v>221</v>
      </c>
      <c r="N599" s="22">
        <v>1</v>
      </c>
      <c r="O599" s="22">
        <v>1</v>
      </c>
      <c r="P599" s="22">
        <v>0</v>
      </c>
      <c r="Q599" s="22">
        <v>0</v>
      </c>
      <c r="R599" s="22">
        <v>0</v>
      </c>
      <c r="S599" s="22">
        <v>0</v>
      </c>
    </row>
    <row r="600" spans="3:19" ht="20" thickBot="1" x14ac:dyDescent="0.3">
      <c r="C600" s="26" t="s">
        <v>57</v>
      </c>
      <c r="D600" s="27">
        <f>N602</f>
        <v>860517</v>
      </c>
      <c r="M600" s="33" t="s">
        <v>222</v>
      </c>
      <c r="N600" s="22">
        <v>0</v>
      </c>
      <c r="O600" s="22">
        <v>0</v>
      </c>
      <c r="P600" s="22">
        <v>0</v>
      </c>
      <c r="Q600" s="22">
        <v>0</v>
      </c>
      <c r="R600" s="22">
        <v>0</v>
      </c>
      <c r="S600" s="22">
        <v>0</v>
      </c>
    </row>
    <row r="601" spans="3:19" ht="20" thickTop="1" x14ac:dyDescent="0.25">
      <c r="M601" s="33" t="s">
        <v>244</v>
      </c>
      <c r="N601" s="22">
        <v>0</v>
      </c>
      <c r="O601" s="22">
        <v>0</v>
      </c>
      <c r="P601" s="22">
        <v>0</v>
      </c>
      <c r="Q601" s="22">
        <v>0</v>
      </c>
      <c r="R601" s="22">
        <v>0</v>
      </c>
      <c r="S601" s="22">
        <v>0</v>
      </c>
    </row>
    <row r="602" spans="3:19" ht="19" x14ac:dyDescent="0.25">
      <c r="C602" s="2" t="s">
        <v>17</v>
      </c>
      <c r="D602" s="11">
        <f t="shared" ref="D602:I602" si="82">N600</f>
        <v>0</v>
      </c>
      <c r="E602" s="11">
        <f t="shared" si="82"/>
        <v>0</v>
      </c>
      <c r="F602" s="11">
        <f t="shared" si="82"/>
        <v>0</v>
      </c>
      <c r="G602" s="11">
        <f t="shared" si="82"/>
        <v>0</v>
      </c>
      <c r="H602" s="11">
        <f t="shared" si="82"/>
        <v>0</v>
      </c>
      <c r="I602" s="11">
        <f t="shared" si="82"/>
        <v>0</v>
      </c>
      <c r="M602" s="33" t="s">
        <v>54</v>
      </c>
      <c r="N602" s="22">
        <v>860517</v>
      </c>
      <c r="O602" s="22" t="s">
        <v>40</v>
      </c>
      <c r="P602" s="22" t="s">
        <v>40</v>
      </c>
      <c r="Q602" s="22" t="s">
        <v>40</v>
      </c>
      <c r="R602" s="22" t="s">
        <v>40</v>
      </c>
      <c r="S602" s="22" t="s">
        <v>40</v>
      </c>
    </row>
    <row r="603" spans="3:19" ht="19" x14ac:dyDescent="0.25">
      <c r="C603" s="2" t="s">
        <v>58</v>
      </c>
      <c r="D603" s="11">
        <f t="shared" ref="D603:I603" si="83">N599</f>
        <v>1</v>
      </c>
      <c r="E603" s="11">
        <f t="shared" si="83"/>
        <v>1</v>
      </c>
      <c r="F603" s="11">
        <f t="shared" si="83"/>
        <v>0</v>
      </c>
      <c r="G603" s="11">
        <f t="shared" si="83"/>
        <v>0</v>
      </c>
      <c r="H603" s="11">
        <f t="shared" si="83"/>
        <v>0</v>
      </c>
      <c r="I603" s="11">
        <f t="shared" si="83"/>
        <v>0</v>
      </c>
    </row>
    <row r="604" spans="3:19" ht="19" x14ac:dyDescent="0.25">
      <c r="C604" s="2" t="s">
        <v>96</v>
      </c>
      <c r="D604" s="11">
        <f t="shared" ref="D604:I604" si="84">N598</f>
        <v>0</v>
      </c>
      <c r="E604" s="11">
        <f t="shared" si="84"/>
        <v>0</v>
      </c>
      <c r="F604" s="11">
        <f t="shared" si="84"/>
        <v>0</v>
      </c>
      <c r="G604" s="11">
        <f t="shared" si="84"/>
        <v>0</v>
      </c>
      <c r="H604" s="11">
        <f t="shared" si="84"/>
        <v>0</v>
      </c>
      <c r="I604" s="11">
        <f t="shared" si="84"/>
        <v>0</v>
      </c>
    </row>
    <row r="605" spans="3:19" ht="19" x14ac:dyDescent="0.25">
      <c r="C605" s="2" t="s">
        <v>245</v>
      </c>
      <c r="D605" s="11"/>
      <c r="E605" s="46">
        <f>O601</f>
        <v>0</v>
      </c>
      <c r="F605" s="46">
        <f>P601</f>
        <v>0</v>
      </c>
      <c r="G605" s="46">
        <f>Q601</f>
        <v>0</v>
      </c>
      <c r="H605" s="46">
        <f>R601</f>
        <v>0</v>
      </c>
      <c r="I605" s="46">
        <f>S601</f>
        <v>0</v>
      </c>
    </row>
    <row r="606" spans="3:19" x14ac:dyDescent="0.2">
      <c r="I606" s="48"/>
    </row>
    <row r="617" spans="3:19" x14ac:dyDescent="0.2">
      <c r="E617" s="48"/>
      <c r="F617" s="48"/>
      <c r="G617" s="48"/>
      <c r="H617" s="48"/>
      <c r="I617" s="48"/>
    </row>
    <row r="620" spans="3:19" ht="19" x14ac:dyDescent="0.25">
      <c r="E620" s="5"/>
      <c r="F620" s="5"/>
      <c r="G620" s="5"/>
      <c r="H620" s="5"/>
      <c r="I620" s="5"/>
      <c r="M620" s="33"/>
      <c r="N620" s="33"/>
      <c r="O620" s="33"/>
      <c r="P620" s="33"/>
      <c r="Q620" s="33"/>
      <c r="R620" s="22"/>
      <c r="S620" s="22"/>
    </row>
    <row r="621" spans="3:19" x14ac:dyDescent="0.2">
      <c r="E621" s="5"/>
      <c r="F621" s="5"/>
      <c r="G621" s="5"/>
      <c r="H621" s="5"/>
      <c r="I621" s="5"/>
    </row>
    <row r="622" spans="3:19" ht="19" x14ac:dyDescent="0.25">
      <c r="F622" s="5"/>
      <c r="G622" s="5"/>
      <c r="H622" s="5"/>
      <c r="I622" s="5"/>
      <c r="M622" s="33"/>
      <c r="N622" s="33"/>
      <c r="O622" s="33"/>
      <c r="P622" s="33"/>
      <c r="Q622" s="33"/>
      <c r="R622" s="22"/>
      <c r="S622" s="22"/>
    </row>
    <row r="623" spans="3:19" ht="19" x14ac:dyDescent="0.25">
      <c r="D623" s="49"/>
      <c r="M623" s="33"/>
      <c r="N623" s="22"/>
      <c r="O623" s="22"/>
      <c r="P623" s="22"/>
      <c r="Q623" s="22"/>
      <c r="R623" s="22"/>
      <c r="S623" s="22"/>
    </row>
    <row r="624" spans="3:19" ht="19" x14ac:dyDescent="0.25">
      <c r="C624" s="49"/>
      <c r="M624" s="33"/>
      <c r="N624" s="22"/>
      <c r="O624" s="22"/>
      <c r="P624" s="22"/>
      <c r="Q624" s="22"/>
      <c r="R624" s="22"/>
      <c r="S624" s="22"/>
    </row>
    <row r="629" spans="2:19" ht="17" thickBot="1" x14ac:dyDescent="0.25"/>
    <row r="630" spans="2:19" ht="20" thickBot="1" x14ac:dyDescent="0.3">
      <c r="M630" s="79" t="s">
        <v>246</v>
      </c>
      <c r="N630" s="88"/>
    </row>
    <row r="633" spans="2:19" ht="19" x14ac:dyDescent="0.25">
      <c r="C633" s="3" t="str">
        <f t="shared" ref="C633:I633" si="85">M633</f>
        <v>Year</v>
      </c>
      <c r="D633" s="3">
        <f t="shared" si="85"/>
        <v>0</v>
      </c>
      <c r="E633" s="3">
        <f t="shared" si="85"/>
        <v>1</v>
      </c>
      <c r="F633" s="3">
        <f t="shared" si="85"/>
        <v>2</v>
      </c>
      <c r="G633" s="3">
        <f t="shared" si="85"/>
        <v>3</v>
      </c>
      <c r="H633" s="3">
        <f t="shared" si="85"/>
        <v>4</v>
      </c>
      <c r="I633" s="3">
        <f t="shared" si="85"/>
        <v>5</v>
      </c>
      <c r="M633" s="33" t="s">
        <v>2</v>
      </c>
      <c r="N633" s="22">
        <v>0</v>
      </c>
      <c r="O633" s="22">
        <v>1</v>
      </c>
      <c r="P633" s="22">
        <v>2</v>
      </c>
      <c r="Q633" s="22">
        <v>3</v>
      </c>
      <c r="R633" s="22">
        <v>4</v>
      </c>
      <c r="S633" s="22">
        <v>5</v>
      </c>
    </row>
    <row r="634" spans="2:19" ht="19" x14ac:dyDescent="0.25">
      <c r="C634" s="2" t="s">
        <v>21</v>
      </c>
      <c r="E634" s="17">
        <f>O634</f>
        <v>0.4</v>
      </c>
      <c r="F634" s="17">
        <f>P634</f>
        <v>0.4</v>
      </c>
      <c r="G634" s="17">
        <f>Q634</f>
        <v>0.4</v>
      </c>
      <c r="H634" s="17">
        <f>R634</f>
        <v>0.4</v>
      </c>
      <c r="I634" s="17">
        <f>S634</f>
        <v>0.4</v>
      </c>
      <c r="M634" s="33" t="s">
        <v>22</v>
      </c>
      <c r="N634" s="22">
        <v>0.25</v>
      </c>
      <c r="O634" s="22">
        <v>0.4</v>
      </c>
      <c r="P634" s="22">
        <v>0.4</v>
      </c>
      <c r="Q634" s="22">
        <v>0.4</v>
      </c>
      <c r="R634" s="22">
        <v>0.4</v>
      </c>
      <c r="S634" s="22">
        <v>0.4</v>
      </c>
    </row>
    <row r="635" spans="2:19" ht="19" x14ac:dyDescent="0.25">
      <c r="C635" s="2" t="s">
        <v>80</v>
      </c>
      <c r="E635" s="6">
        <f>O638</f>
        <v>7.3999999999999996E-2</v>
      </c>
      <c r="F635" s="6">
        <f>P638</f>
        <v>7.3999999999999996E-2</v>
      </c>
      <c r="G635" s="6">
        <f>Q638</f>
        <v>7.3999999999999996E-2</v>
      </c>
      <c r="H635" s="6">
        <f>R638</f>
        <v>7.3999999999999996E-2</v>
      </c>
      <c r="I635" s="6">
        <f>S638</f>
        <v>7.3999999999999996E-2</v>
      </c>
      <c r="M635" s="33" t="s">
        <v>4</v>
      </c>
      <c r="N635" s="22">
        <v>0.03</v>
      </c>
      <c r="O635" s="22">
        <v>0.03</v>
      </c>
      <c r="P635" s="22">
        <v>0.03</v>
      </c>
      <c r="Q635" s="22">
        <v>0.03</v>
      </c>
      <c r="R635" s="22">
        <v>0.03</v>
      </c>
      <c r="S635" s="22">
        <v>0.03</v>
      </c>
    </row>
    <row r="636" spans="2:19" ht="19" x14ac:dyDescent="0.25">
      <c r="C636" s="2" t="s">
        <v>200</v>
      </c>
      <c r="E636" s="6">
        <f>O640</f>
        <v>3.7999999999999999E-2</v>
      </c>
      <c r="F636" s="6">
        <f>P640</f>
        <v>3.7999999999999999E-2</v>
      </c>
      <c r="G636" s="6">
        <f>Q640</f>
        <v>3.7999999999999999E-2</v>
      </c>
      <c r="H636" s="6">
        <f>R640</f>
        <v>3.7999999999999999E-2</v>
      </c>
      <c r="I636" s="6">
        <f>S640</f>
        <v>3.7999999999999999E-2</v>
      </c>
      <c r="M636" s="33" t="s">
        <v>24</v>
      </c>
      <c r="N636" s="22">
        <v>1.1000000000000001</v>
      </c>
      <c r="O636" s="22">
        <v>1.1000000000000001</v>
      </c>
      <c r="P636" s="22">
        <v>1.1000000000000001</v>
      </c>
      <c r="Q636" s="22">
        <v>1.1000000000000001</v>
      </c>
      <c r="R636" s="22">
        <v>1.1000000000000001</v>
      </c>
      <c r="S636" s="22">
        <v>1.1000000000000001</v>
      </c>
    </row>
    <row r="637" spans="2:19" ht="19" x14ac:dyDescent="0.25">
      <c r="B637" s="32" t="s">
        <v>71</v>
      </c>
      <c r="C637" s="2" t="s">
        <v>13</v>
      </c>
      <c r="D637" s="11">
        <f t="shared" ref="D637:I639" si="86">N642</f>
        <v>-281415</v>
      </c>
      <c r="E637" s="11">
        <f t="shared" si="86"/>
        <v>77419</v>
      </c>
      <c r="F637" s="11">
        <f t="shared" si="86"/>
        <v>208973</v>
      </c>
      <c r="G637" s="11">
        <f t="shared" si="86"/>
        <v>-2098</v>
      </c>
      <c r="H637" s="11">
        <f t="shared" si="86"/>
        <v>-1736</v>
      </c>
      <c r="I637" s="11">
        <f t="shared" si="86"/>
        <v>19579</v>
      </c>
      <c r="M637" s="33" t="s">
        <v>8</v>
      </c>
      <c r="N637" s="22">
        <v>0.04</v>
      </c>
      <c r="O637" s="22">
        <v>0.04</v>
      </c>
      <c r="P637" s="22">
        <v>0.04</v>
      </c>
      <c r="Q637" s="22">
        <v>0.04</v>
      </c>
      <c r="R637" s="22">
        <v>0.04</v>
      </c>
      <c r="S637" s="22">
        <v>0.04</v>
      </c>
    </row>
    <row r="638" spans="2:19" ht="19" x14ac:dyDescent="0.25">
      <c r="B638" s="32" t="s">
        <v>73</v>
      </c>
      <c r="C638" s="2" t="s">
        <v>201</v>
      </c>
      <c r="D638" s="11">
        <f t="shared" si="86"/>
        <v>281414</v>
      </c>
      <c r="E638" s="11">
        <f t="shared" si="86"/>
        <v>214689</v>
      </c>
      <c r="F638" s="11">
        <f t="shared" si="86"/>
        <v>13874</v>
      </c>
      <c r="G638" s="11">
        <f t="shared" si="86"/>
        <v>16499</v>
      </c>
      <c r="H638" s="11">
        <f t="shared" si="86"/>
        <v>18862</v>
      </c>
      <c r="I638" s="11">
        <f t="shared" si="86"/>
        <v>0</v>
      </c>
      <c r="M638" s="33" t="s">
        <v>26</v>
      </c>
      <c r="N638" s="22">
        <v>7.3999999999999996E-2</v>
      </c>
      <c r="O638" s="22">
        <v>7.3999999999999996E-2</v>
      </c>
      <c r="P638" s="22">
        <v>7.3999999999999996E-2</v>
      </c>
      <c r="Q638" s="22">
        <v>7.3999999999999996E-2</v>
      </c>
      <c r="R638" s="22">
        <v>7.3999999999999996E-2</v>
      </c>
      <c r="S638" s="22">
        <v>7.3999999999999996E-2</v>
      </c>
    </row>
    <row r="639" spans="2:19" ht="19" x14ac:dyDescent="0.25">
      <c r="B639" s="32" t="s">
        <v>202</v>
      </c>
      <c r="C639" s="2" t="s">
        <v>167</v>
      </c>
      <c r="D639" s="11">
        <f t="shared" si="86"/>
        <v>-531415</v>
      </c>
      <c r="E639" s="11">
        <f t="shared" si="86"/>
        <v>79798</v>
      </c>
      <c r="F639" s="11">
        <f t="shared" si="86"/>
        <v>223267</v>
      </c>
      <c r="G639" s="11">
        <f t="shared" si="86"/>
        <v>354574</v>
      </c>
      <c r="H639" s="11">
        <f t="shared" si="86"/>
        <v>354889</v>
      </c>
      <c r="I639" s="11">
        <f t="shared" si="86"/>
        <v>806136</v>
      </c>
      <c r="M639" s="33" t="s">
        <v>6</v>
      </c>
      <c r="N639" s="22">
        <v>0.2</v>
      </c>
      <c r="O639" s="22">
        <v>0.2</v>
      </c>
      <c r="P639" s="22">
        <v>0.2</v>
      </c>
      <c r="Q639" s="22">
        <v>0.2</v>
      </c>
      <c r="R639" s="22">
        <v>0.2</v>
      </c>
      <c r="S639" s="22">
        <v>0.2</v>
      </c>
    </row>
    <row r="640" spans="2:19" ht="19" x14ac:dyDescent="0.25">
      <c r="B640" s="32" t="s">
        <v>203</v>
      </c>
      <c r="C640" s="8" t="s">
        <v>227</v>
      </c>
      <c r="D640" s="19">
        <f t="shared" ref="D640:I640" si="87">N650</f>
        <v>1391931.50860092</v>
      </c>
      <c r="E640" s="19">
        <f t="shared" si="87"/>
        <v>1411084.07669432</v>
      </c>
      <c r="F640" s="19">
        <f t="shared" si="87"/>
        <v>1289145.7786119999</v>
      </c>
      <c r="G640" s="19">
        <f t="shared" si="87"/>
        <v>1029768.77992079</v>
      </c>
      <c r="H640" s="19">
        <f t="shared" si="87"/>
        <v>750845.08024671394</v>
      </c>
      <c r="I640" s="19">
        <f t="shared" si="87"/>
        <v>0</v>
      </c>
      <c r="M640" s="33" t="s">
        <v>10</v>
      </c>
      <c r="N640" s="22">
        <v>3.7999999999999999E-2</v>
      </c>
      <c r="O640" s="22">
        <v>3.7999999999999999E-2</v>
      </c>
      <c r="P640" s="22">
        <v>3.7999999999999999E-2</v>
      </c>
      <c r="Q640" s="22">
        <v>3.7999999999999999E-2</v>
      </c>
      <c r="R640" s="22">
        <v>3.7999999999999999E-2</v>
      </c>
      <c r="S640" s="22">
        <v>3.7999999999999999E-2</v>
      </c>
    </row>
    <row r="641" spans="2:19" ht="19" x14ac:dyDescent="0.25">
      <c r="B641" s="32" t="s">
        <v>228</v>
      </c>
      <c r="C641" s="2" t="s">
        <v>229</v>
      </c>
      <c r="D641" s="11">
        <f t="shared" ref="D641:I641" si="88">N645</f>
        <v>1110517.37366574</v>
      </c>
      <c r="E641" s="11">
        <f t="shared" si="88"/>
        <v>1196395.2046316001</v>
      </c>
      <c r="F641" s="11">
        <f t="shared" si="88"/>
        <v>1275271.72941089</v>
      </c>
      <c r="G641" s="11">
        <f t="shared" si="88"/>
        <v>1013269.5168500399</v>
      </c>
      <c r="H641" s="11">
        <f t="shared" si="88"/>
        <v>731982.84517927596</v>
      </c>
      <c r="I641" s="11">
        <f t="shared" si="88"/>
        <v>0</v>
      </c>
      <c r="M641" s="33" t="s">
        <v>114</v>
      </c>
      <c r="N641" s="22">
        <v>3.5999999999999997E-2</v>
      </c>
      <c r="O641" s="22">
        <v>3.5999999999999997E-2</v>
      </c>
      <c r="P641" s="22">
        <v>3.5999999999999997E-2</v>
      </c>
      <c r="Q641" s="22">
        <v>3.5999999999999997E-2</v>
      </c>
      <c r="R641" s="22">
        <v>3.5999999999999997E-2</v>
      </c>
      <c r="S641" s="22">
        <v>3.5999999999999997E-2</v>
      </c>
    </row>
    <row r="642" spans="2:19" ht="19" x14ac:dyDescent="0.25">
      <c r="C642" s="2"/>
      <c r="D642" s="14"/>
      <c r="E642" s="6"/>
      <c r="F642" s="6"/>
      <c r="G642" s="6"/>
      <c r="H642" s="6"/>
      <c r="I642" s="6"/>
      <c r="M642" s="33" t="s">
        <v>14</v>
      </c>
      <c r="N642" s="22">
        <v>-281415</v>
      </c>
      <c r="O642" s="22">
        <v>77419</v>
      </c>
      <c r="P642" s="22">
        <v>208973</v>
      </c>
      <c r="Q642" s="22">
        <v>-2098</v>
      </c>
      <c r="R642" s="22">
        <v>-1736</v>
      </c>
      <c r="S642" s="22">
        <v>19579</v>
      </c>
    </row>
    <row r="643" spans="2:19" ht="19" x14ac:dyDescent="0.25">
      <c r="B643" s="32" t="s">
        <v>207</v>
      </c>
      <c r="C643" s="20" t="s">
        <v>230</v>
      </c>
      <c r="E643" s="6">
        <f t="shared" ref="E643:I645" si="89">O646</f>
        <v>0.195929562</v>
      </c>
      <c r="F643" s="6">
        <f t="shared" si="89"/>
        <v>0.14734538899999999</v>
      </c>
      <c r="G643" s="6">
        <f t="shared" si="89"/>
        <v>1.0402960399999999E-2</v>
      </c>
      <c r="H643" s="6">
        <f t="shared" si="89"/>
        <v>1.54885658E-2</v>
      </c>
      <c r="I643" s="6">
        <f t="shared" si="89"/>
        <v>2.4287465099999999E-2</v>
      </c>
      <c r="M643" s="33" t="s">
        <v>16</v>
      </c>
      <c r="N643" s="22">
        <v>281414</v>
      </c>
      <c r="O643" s="22">
        <v>214689</v>
      </c>
      <c r="P643" s="22">
        <v>13874</v>
      </c>
      <c r="Q643" s="22">
        <v>16499</v>
      </c>
      <c r="R643" s="22">
        <v>18862</v>
      </c>
      <c r="S643" s="22">
        <v>0</v>
      </c>
    </row>
    <row r="644" spans="2:19" ht="19" x14ac:dyDescent="0.25">
      <c r="B644" s="45" t="s">
        <v>210</v>
      </c>
      <c r="C644" s="8" t="s">
        <v>232</v>
      </c>
      <c r="D644" s="9"/>
      <c r="E644" s="10">
        <f t="shared" si="89"/>
        <v>1.3872832E-2</v>
      </c>
      <c r="F644" s="10">
        <f t="shared" si="89"/>
        <v>1.3872832E-2</v>
      </c>
      <c r="G644" s="10">
        <f t="shared" si="89"/>
        <v>1.38728324E-2</v>
      </c>
      <c r="H644" s="10">
        <f t="shared" si="89"/>
        <v>1.38728324E-2</v>
      </c>
      <c r="I644" s="10">
        <f t="shared" si="89"/>
        <v>1.38728324E-2</v>
      </c>
      <c r="M644" s="33" t="s">
        <v>117</v>
      </c>
      <c r="N644" s="22">
        <v>-531415</v>
      </c>
      <c r="O644" s="22">
        <v>79798</v>
      </c>
      <c r="P644" s="22">
        <v>223267</v>
      </c>
      <c r="Q644" s="22">
        <v>354574</v>
      </c>
      <c r="R644" s="22">
        <v>354889</v>
      </c>
      <c r="S644" s="22">
        <v>806136</v>
      </c>
    </row>
    <row r="645" spans="2:19" ht="19" x14ac:dyDescent="0.25">
      <c r="B645" s="32" t="s">
        <v>247</v>
      </c>
      <c r="C645" s="20" t="s">
        <v>248</v>
      </c>
      <c r="E645" s="6">
        <f t="shared" si="89"/>
        <v>2.718098E-3</v>
      </c>
      <c r="F645" s="6">
        <f t="shared" si="89"/>
        <v>2.0440979999999998E-3</v>
      </c>
      <c r="G645" s="6">
        <f t="shared" si="89"/>
        <v>1.443185E-4</v>
      </c>
      <c r="H645" s="6">
        <f t="shared" si="89"/>
        <v>2.148703E-4</v>
      </c>
      <c r="I645" s="6">
        <f t="shared" si="89"/>
        <v>3.3693589999999999E-4</v>
      </c>
      <c r="M645" s="33" t="s">
        <v>37</v>
      </c>
      <c r="N645" s="22">
        <v>1110517.37366574</v>
      </c>
      <c r="O645" s="22">
        <v>1196395.2046316001</v>
      </c>
      <c r="P645" s="22">
        <v>1275271.72941089</v>
      </c>
      <c r="Q645" s="22">
        <v>1013269.5168500399</v>
      </c>
      <c r="R645" s="22">
        <v>731982.84517927596</v>
      </c>
      <c r="S645" s="22">
        <v>0</v>
      </c>
    </row>
    <row r="646" spans="2:19" ht="19" x14ac:dyDescent="0.25">
      <c r="M646" s="33" t="s">
        <v>233</v>
      </c>
      <c r="N646" s="22">
        <v>0.5</v>
      </c>
      <c r="O646" s="22">
        <v>0.195929562</v>
      </c>
      <c r="P646" s="22">
        <v>0.14734538899999999</v>
      </c>
      <c r="Q646" s="22">
        <v>1.0402960399999999E-2</v>
      </c>
      <c r="R646" s="22">
        <v>1.54885658E-2</v>
      </c>
      <c r="S646" s="22">
        <v>2.4287465099999999E-2</v>
      </c>
    </row>
    <row r="647" spans="2:19" ht="19" x14ac:dyDescent="0.25">
      <c r="C647" s="2" t="s">
        <v>249</v>
      </c>
      <c r="E647" s="6">
        <f>O649</f>
        <v>7.1088676000000003E-2</v>
      </c>
      <c r="F647" s="6">
        <f>P649</f>
        <v>7.1809117000000006E-2</v>
      </c>
      <c r="G647" s="6">
        <f>Q649</f>
        <v>7.3845024300000006E-2</v>
      </c>
      <c r="H647" s="6">
        <f>R649</f>
        <v>7.3769278899999999E-2</v>
      </c>
      <c r="I647" s="6">
        <f>S649</f>
        <v>7.3638252700000004E-2</v>
      </c>
      <c r="M647" s="33" t="s">
        <v>236</v>
      </c>
      <c r="N647" s="22">
        <v>8.6705199999999993E-3</v>
      </c>
      <c r="O647" s="22">
        <v>1.3872832E-2</v>
      </c>
      <c r="P647" s="22">
        <v>1.3872832E-2</v>
      </c>
      <c r="Q647" s="22">
        <v>1.38728324E-2</v>
      </c>
      <c r="R647" s="22">
        <v>1.38728324E-2</v>
      </c>
      <c r="S647" s="22">
        <v>1.38728324E-2</v>
      </c>
    </row>
    <row r="648" spans="2:19" ht="19" x14ac:dyDescent="0.25">
      <c r="C648" s="2" t="s">
        <v>250</v>
      </c>
      <c r="E648" s="6">
        <f>O651</f>
        <v>7.1088676000000003E-2</v>
      </c>
      <c r="F648" s="6">
        <f>P651</f>
        <v>7.1809117000000006E-2</v>
      </c>
      <c r="G648" s="6">
        <f>Q651</f>
        <v>7.3845024300000006E-2</v>
      </c>
      <c r="H648" s="6">
        <f>R651</f>
        <v>7.3769278899999999E-2</v>
      </c>
      <c r="I648" s="6">
        <f>S651</f>
        <v>7.3638252700000004E-2</v>
      </c>
      <c r="M648" s="33" t="s">
        <v>251</v>
      </c>
      <c r="N648" s="22">
        <v>0</v>
      </c>
      <c r="O648" s="22">
        <v>2.718098E-3</v>
      </c>
      <c r="P648" s="22">
        <v>2.0440979999999998E-3</v>
      </c>
      <c r="Q648" s="22">
        <v>1.443185E-4</v>
      </c>
      <c r="R648" s="22">
        <v>2.148703E-4</v>
      </c>
      <c r="S648" s="22">
        <v>3.3693589999999999E-4</v>
      </c>
    </row>
    <row r="649" spans="2:19" ht="19" x14ac:dyDescent="0.25">
      <c r="M649" s="33" t="s">
        <v>171</v>
      </c>
      <c r="N649" s="22">
        <v>7.3999999999999996E-2</v>
      </c>
      <c r="O649" s="22">
        <v>7.1088676000000003E-2</v>
      </c>
      <c r="P649" s="22">
        <v>7.1809117000000006E-2</v>
      </c>
      <c r="Q649" s="22">
        <v>7.3845024300000006E-2</v>
      </c>
      <c r="R649" s="22">
        <v>7.3769278899999999E-2</v>
      </c>
      <c r="S649" s="22">
        <v>7.3638252700000004E-2</v>
      </c>
    </row>
    <row r="650" spans="2:19" ht="19" x14ac:dyDescent="0.25">
      <c r="C650" s="2" t="s">
        <v>252</v>
      </c>
      <c r="E650" s="6">
        <f>O652</f>
        <v>7.1088676000000003E-2</v>
      </c>
      <c r="F650" s="6">
        <f>P652</f>
        <v>7.1448836000000002E-2</v>
      </c>
      <c r="G650" s="6">
        <f>Q652</f>
        <v>7.2246970800000004E-2</v>
      </c>
      <c r="H650" s="6">
        <f>R652</f>
        <v>7.2627345400000001E-2</v>
      </c>
      <c r="I650" s="6">
        <f>S652</f>
        <v>7.2829450700000006E-2</v>
      </c>
      <c r="M650" s="33" t="s">
        <v>85</v>
      </c>
      <c r="N650" s="22">
        <v>1391931.50860092</v>
      </c>
      <c r="O650" s="22">
        <v>1411084.07669432</v>
      </c>
      <c r="P650" s="22">
        <v>1289145.7786119999</v>
      </c>
      <c r="Q650" s="22">
        <v>1029768.77992079</v>
      </c>
      <c r="R650" s="22">
        <v>750845.08024671394</v>
      </c>
      <c r="S650" s="22">
        <v>0</v>
      </c>
    </row>
    <row r="651" spans="2:19" ht="20" thickBot="1" x14ac:dyDescent="0.3">
      <c r="C651" s="12" t="s">
        <v>243</v>
      </c>
      <c r="D651" s="13">
        <f>N653</f>
        <v>1391932</v>
      </c>
      <c r="E651" s="5"/>
      <c r="F651" s="28"/>
      <c r="G651" s="28"/>
      <c r="H651" s="28"/>
      <c r="I651" s="28"/>
      <c r="M651" s="33" t="s">
        <v>157</v>
      </c>
      <c r="N651" s="22" t="s">
        <v>40</v>
      </c>
      <c r="O651" s="22">
        <v>7.1088676000000003E-2</v>
      </c>
      <c r="P651" s="22">
        <v>7.1809117000000006E-2</v>
      </c>
      <c r="Q651" s="22">
        <v>7.3845024300000006E-2</v>
      </c>
      <c r="R651" s="22">
        <v>7.3769278899999999E-2</v>
      </c>
      <c r="S651" s="22">
        <v>7.3638252700000004E-2</v>
      </c>
    </row>
    <row r="652" spans="2:19" ht="20" thickTop="1" x14ac:dyDescent="0.25">
      <c r="C652" s="24" t="s">
        <v>253</v>
      </c>
      <c r="D652" s="25">
        <f>N644</f>
        <v>-531415</v>
      </c>
      <c r="M652" s="33" t="s">
        <v>163</v>
      </c>
      <c r="N652" s="22">
        <v>0</v>
      </c>
      <c r="O652" s="22">
        <v>7.1088676000000003E-2</v>
      </c>
      <c r="P652" s="22">
        <v>7.1448836000000002E-2</v>
      </c>
      <c r="Q652" s="22">
        <v>7.2246970800000004E-2</v>
      </c>
      <c r="R652" s="22">
        <v>7.2627345400000001E-2</v>
      </c>
      <c r="S652" s="22">
        <v>7.2829450700000006E-2</v>
      </c>
    </row>
    <row r="653" spans="2:19" ht="20" thickBot="1" x14ac:dyDescent="0.3">
      <c r="C653" s="26" t="s">
        <v>57</v>
      </c>
      <c r="D653" s="27">
        <f>N658</f>
        <v>860517</v>
      </c>
      <c r="M653" s="33" t="s">
        <v>89</v>
      </c>
      <c r="N653" s="22">
        <v>1391932</v>
      </c>
      <c r="O653" s="22" t="s">
        <v>40</v>
      </c>
      <c r="P653" s="22" t="s">
        <v>40</v>
      </c>
      <c r="Q653" s="22" t="s">
        <v>40</v>
      </c>
      <c r="R653" s="22" t="s">
        <v>40</v>
      </c>
      <c r="S653" s="22" t="s">
        <v>40</v>
      </c>
    </row>
    <row r="654" spans="2:19" ht="20" thickTop="1" x14ac:dyDescent="0.25">
      <c r="M654" s="33" t="s">
        <v>220</v>
      </c>
      <c r="N654" s="22">
        <v>0</v>
      </c>
      <c r="O654" s="22">
        <v>0</v>
      </c>
      <c r="P654" s="22">
        <v>1</v>
      </c>
      <c r="Q654" s="22">
        <v>1</v>
      </c>
      <c r="R654" s="22">
        <v>0</v>
      </c>
      <c r="S654" s="22">
        <v>0</v>
      </c>
    </row>
    <row r="655" spans="2:19" ht="19" x14ac:dyDescent="0.25">
      <c r="C655" s="2" t="s">
        <v>17</v>
      </c>
      <c r="D655" s="11">
        <f t="shared" ref="D655:I655" si="90">N656</f>
        <v>0</v>
      </c>
      <c r="E655" s="11">
        <f t="shared" si="90"/>
        <v>0</v>
      </c>
      <c r="F655" s="11">
        <f t="shared" si="90"/>
        <v>0</v>
      </c>
      <c r="G655" s="11">
        <f t="shared" si="90"/>
        <v>0</v>
      </c>
      <c r="H655" s="11">
        <f t="shared" si="90"/>
        <v>0</v>
      </c>
      <c r="I655" s="11">
        <f t="shared" si="90"/>
        <v>0</v>
      </c>
      <c r="M655" s="33" t="s">
        <v>221</v>
      </c>
      <c r="N655" s="22">
        <v>0</v>
      </c>
      <c r="O655" s="22">
        <v>1</v>
      </c>
      <c r="P655" s="22">
        <v>1</v>
      </c>
      <c r="Q655" s="22">
        <v>1</v>
      </c>
      <c r="R655" s="22">
        <v>0</v>
      </c>
      <c r="S655" s="22">
        <v>0</v>
      </c>
    </row>
    <row r="656" spans="2:19" ht="19" x14ac:dyDescent="0.25">
      <c r="C656" s="2" t="s">
        <v>58</v>
      </c>
      <c r="D656" s="11">
        <f t="shared" ref="D656:I656" si="91">N655</f>
        <v>0</v>
      </c>
      <c r="E656" s="11">
        <f t="shared" si="91"/>
        <v>1</v>
      </c>
      <c r="F656" s="11">
        <f t="shared" si="91"/>
        <v>1</v>
      </c>
      <c r="G656" s="11">
        <f t="shared" si="91"/>
        <v>1</v>
      </c>
      <c r="H656" s="11">
        <f t="shared" si="91"/>
        <v>0</v>
      </c>
      <c r="I656" s="11">
        <f t="shared" si="91"/>
        <v>0</v>
      </c>
      <c r="M656" s="33" t="s">
        <v>222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</row>
    <row r="657" spans="2:19" ht="19" x14ac:dyDescent="0.25">
      <c r="C657" s="2" t="s">
        <v>96</v>
      </c>
      <c r="D657" s="11">
        <f t="shared" ref="D657:I657" si="92">N654</f>
        <v>0</v>
      </c>
      <c r="E657" s="11">
        <f t="shared" si="92"/>
        <v>0</v>
      </c>
      <c r="F657" s="11">
        <f t="shared" si="92"/>
        <v>1</v>
      </c>
      <c r="G657" s="11">
        <f t="shared" si="92"/>
        <v>1</v>
      </c>
      <c r="H657" s="11">
        <f t="shared" si="92"/>
        <v>0</v>
      </c>
      <c r="I657" s="11">
        <f t="shared" si="92"/>
        <v>0</v>
      </c>
      <c r="M657" s="33" t="s">
        <v>254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</row>
    <row r="658" spans="2:19" ht="19" x14ac:dyDescent="0.25">
      <c r="C658" s="2" t="s">
        <v>255</v>
      </c>
      <c r="D658" s="11"/>
      <c r="E658" s="46">
        <f>O657</f>
        <v>0</v>
      </c>
      <c r="F658" s="46">
        <f>P657</f>
        <v>0</v>
      </c>
      <c r="G658" s="46">
        <f>Q657</f>
        <v>0</v>
      </c>
      <c r="H658" s="46">
        <f>R657</f>
        <v>0</v>
      </c>
      <c r="I658" s="46">
        <f>S657</f>
        <v>0</v>
      </c>
      <c r="M658" s="33" t="s">
        <v>54</v>
      </c>
      <c r="N658" s="22">
        <v>860517</v>
      </c>
      <c r="O658" s="22" t="s">
        <v>40</v>
      </c>
      <c r="P658" s="22" t="s">
        <v>40</v>
      </c>
      <c r="Q658" s="22" t="s">
        <v>40</v>
      </c>
      <c r="R658" s="22" t="s">
        <v>40</v>
      </c>
      <c r="S658" s="22" t="s">
        <v>40</v>
      </c>
    </row>
    <row r="663" spans="2:19" ht="19" x14ac:dyDescent="0.25">
      <c r="B663" s="32"/>
      <c r="C663" s="2"/>
      <c r="D663" s="11"/>
      <c r="E663" s="11"/>
      <c r="F663" s="11"/>
      <c r="G663" s="11"/>
      <c r="H663" s="11"/>
      <c r="I663" s="11"/>
      <c r="M663" s="50"/>
      <c r="N663" s="50"/>
    </row>
    <row r="675" spans="3:19" x14ac:dyDescent="0.2">
      <c r="E675" s="5"/>
      <c r="F675" s="5"/>
      <c r="G675" s="5"/>
      <c r="H675" s="5"/>
      <c r="I675" s="5"/>
    </row>
    <row r="676" spans="3:19" ht="19" x14ac:dyDescent="0.25">
      <c r="E676" s="22"/>
      <c r="F676" s="22"/>
      <c r="G676" s="22"/>
      <c r="H676" s="5"/>
      <c r="I676" s="5"/>
    </row>
    <row r="677" spans="3:19" ht="19" x14ac:dyDescent="0.25">
      <c r="E677" s="22"/>
      <c r="F677" s="22"/>
      <c r="G677" s="22"/>
      <c r="H677" s="5"/>
      <c r="I677" s="5"/>
    </row>
    <row r="678" spans="3:19" ht="19" x14ac:dyDescent="0.25">
      <c r="E678" s="22"/>
      <c r="F678" s="22"/>
      <c r="G678" s="22"/>
    </row>
    <row r="685" spans="3:19" ht="17" thickBot="1" x14ac:dyDescent="0.25"/>
    <row r="686" spans="3:19" ht="20" thickBot="1" x14ac:dyDescent="0.3">
      <c r="M686" s="79" t="s">
        <v>256</v>
      </c>
      <c r="N686" s="88"/>
    </row>
    <row r="688" spans="3:19" ht="19" x14ac:dyDescent="0.25">
      <c r="C688" s="3" t="str">
        <f t="shared" ref="C688:I688" si="93">M688</f>
        <v>Year</v>
      </c>
      <c r="D688" s="3">
        <f t="shared" si="93"/>
        <v>0</v>
      </c>
      <c r="E688" s="3">
        <f t="shared" si="93"/>
        <v>1</v>
      </c>
      <c r="F688" s="3">
        <f t="shared" si="93"/>
        <v>2</v>
      </c>
      <c r="G688" s="3">
        <f t="shared" si="93"/>
        <v>3</v>
      </c>
      <c r="H688" s="3">
        <f t="shared" si="93"/>
        <v>4</v>
      </c>
      <c r="I688" s="3">
        <f t="shared" si="93"/>
        <v>5</v>
      </c>
      <c r="M688" s="33" t="s">
        <v>2</v>
      </c>
      <c r="N688" s="22">
        <v>0</v>
      </c>
      <c r="O688" s="22">
        <v>1</v>
      </c>
      <c r="P688" s="22">
        <v>2</v>
      </c>
      <c r="Q688" s="22">
        <v>3</v>
      </c>
      <c r="R688" s="22">
        <v>4</v>
      </c>
      <c r="S688" s="22">
        <v>5</v>
      </c>
    </row>
    <row r="689" spans="2:19" ht="19" x14ac:dyDescent="0.25">
      <c r="C689" s="2" t="s">
        <v>21</v>
      </c>
      <c r="E689" s="17">
        <f>O689</f>
        <v>0.4</v>
      </c>
      <c r="F689" s="17">
        <f>P689</f>
        <v>0.4</v>
      </c>
      <c r="G689" s="17">
        <f>Q689</f>
        <v>0.4</v>
      </c>
      <c r="H689" s="17">
        <f>R689</f>
        <v>0.4</v>
      </c>
      <c r="I689" s="17">
        <f>S689</f>
        <v>0.4</v>
      </c>
      <c r="M689" s="33" t="s">
        <v>22</v>
      </c>
      <c r="N689" s="22">
        <v>0.25</v>
      </c>
      <c r="O689" s="22">
        <v>0.4</v>
      </c>
      <c r="P689" s="22">
        <v>0.4</v>
      </c>
      <c r="Q689" s="22">
        <v>0.4</v>
      </c>
      <c r="R689" s="22">
        <v>0.4</v>
      </c>
      <c r="S689" s="22">
        <v>0.4</v>
      </c>
    </row>
    <row r="690" spans="2:19" ht="19" x14ac:dyDescent="0.25">
      <c r="C690" s="2" t="s">
        <v>80</v>
      </c>
      <c r="E690" s="6">
        <f>O693</f>
        <v>7.3999999999999996E-2</v>
      </c>
      <c r="F690" s="6">
        <f>P693</f>
        <v>7.3999999999999996E-2</v>
      </c>
      <c r="G690" s="6">
        <f>Q693</f>
        <v>7.3999999999999996E-2</v>
      </c>
      <c r="H690" s="6">
        <f>R693</f>
        <v>7.3999999999999996E-2</v>
      </c>
      <c r="I690" s="6">
        <f>S693</f>
        <v>7.3999999999999996E-2</v>
      </c>
      <c r="M690" s="33" t="s">
        <v>4</v>
      </c>
      <c r="N690" s="22">
        <v>0.03</v>
      </c>
      <c r="O690" s="22">
        <v>0.03</v>
      </c>
      <c r="P690" s="22">
        <v>0.03</v>
      </c>
      <c r="Q690" s="22">
        <v>0.03</v>
      </c>
      <c r="R690" s="22">
        <v>0.03</v>
      </c>
      <c r="S690" s="22">
        <v>0.03</v>
      </c>
    </row>
    <row r="691" spans="2:19" ht="19" x14ac:dyDescent="0.25">
      <c r="C691" s="2" t="s">
        <v>200</v>
      </c>
      <c r="E691" s="6">
        <f>O695</f>
        <v>3.7999999999999999E-2</v>
      </c>
      <c r="F691" s="6">
        <f>P695</f>
        <v>3.7999999999999999E-2</v>
      </c>
      <c r="G691" s="6">
        <f>Q695</f>
        <v>3.7999999999999999E-2</v>
      </c>
      <c r="H691" s="6">
        <f>R695</f>
        <v>3.7999999999999999E-2</v>
      </c>
      <c r="I691" s="6">
        <f>S695</f>
        <v>3.7999999999999999E-2</v>
      </c>
      <c r="M691" s="33" t="s">
        <v>24</v>
      </c>
      <c r="N691" s="22">
        <v>1.1000000000000001</v>
      </c>
      <c r="O691" s="22">
        <v>1.1000000000000001</v>
      </c>
      <c r="P691" s="22">
        <v>1.1000000000000001</v>
      </c>
      <c r="Q691" s="22">
        <v>1.1000000000000001</v>
      </c>
      <c r="R691" s="22">
        <v>1.1000000000000001</v>
      </c>
      <c r="S691" s="22">
        <v>1.1000000000000001</v>
      </c>
    </row>
    <row r="692" spans="2:19" ht="19" x14ac:dyDescent="0.25">
      <c r="B692" s="32" t="s">
        <v>71</v>
      </c>
      <c r="C692" s="2" t="s">
        <v>13</v>
      </c>
      <c r="D692" s="11">
        <f t="shared" ref="D692:I695" si="94">N697</f>
        <v>-281415</v>
      </c>
      <c r="E692" s="11">
        <f t="shared" si="94"/>
        <v>77419</v>
      </c>
      <c r="F692" s="11">
        <f t="shared" si="94"/>
        <v>208973</v>
      </c>
      <c r="G692" s="11">
        <f t="shared" si="94"/>
        <v>-2098</v>
      </c>
      <c r="H692" s="11">
        <f t="shared" si="94"/>
        <v>-1736</v>
      </c>
      <c r="I692" s="11">
        <f t="shared" si="94"/>
        <v>19579</v>
      </c>
      <c r="M692" s="33" t="s">
        <v>8</v>
      </c>
      <c r="N692" s="22">
        <v>0.04</v>
      </c>
      <c r="O692" s="22">
        <v>0.04</v>
      </c>
      <c r="P692" s="22">
        <v>0.04</v>
      </c>
      <c r="Q692" s="22">
        <v>0.04</v>
      </c>
      <c r="R692" s="22">
        <v>0.04</v>
      </c>
      <c r="S692" s="22">
        <v>0.04</v>
      </c>
    </row>
    <row r="693" spans="2:19" ht="19" x14ac:dyDescent="0.25">
      <c r="B693" s="32" t="s">
        <v>73</v>
      </c>
      <c r="C693" s="2" t="s">
        <v>201</v>
      </c>
      <c r="D693" s="11">
        <f t="shared" si="94"/>
        <v>281414</v>
      </c>
      <c r="E693" s="11">
        <f t="shared" si="94"/>
        <v>214689</v>
      </c>
      <c r="F693" s="11">
        <f t="shared" si="94"/>
        <v>13874</v>
      </c>
      <c r="G693" s="11">
        <f t="shared" si="94"/>
        <v>16499</v>
      </c>
      <c r="H693" s="11">
        <f t="shared" si="94"/>
        <v>18862</v>
      </c>
      <c r="I693" s="11">
        <f t="shared" si="94"/>
        <v>0</v>
      </c>
      <c r="M693" s="33" t="s">
        <v>26</v>
      </c>
      <c r="N693" s="22">
        <v>7.3999999999999996E-2</v>
      </c>
      <c r="O693" s="22">
        <v>7.3999999999999996E-2</v>
      </c>
      <c r="P693" s="22">
        <v>7.3999999999999996E-2</v>
      </c>
      <c r="Q693" s="22">
        <v>7.3999999999999996E-2</v>
      </c>
      <c r="R693" s="22">
        <v>7.3999999999999996E-2</v>
      </c>
      <c r="S693" s="22">
        <v>7.3999999999999996E-2</v>
      </c>
    </row>
    <row r="694" spans="2:19" ht="19" x14ac:dyDescent="0.25">
      <c r="B694" s="32" t="s">
        <v>202</v>
      </c>
      <c r="C694" s="2" t="s">
        <v>33</v>
      </c>
      <c r="D694" s="11">
        <f t="shared" si="94"/>
        <v>-250000</v>
      </c>
      <c r="E694" s="11">
        <f t="shared" si="94"/>
        <v>2379</v>
      </c>
      <c r="F694" s="11">
        <f t="shared" si="94"/>
        <v>14294</v>
      </c>
      <c r="G694" s="11">
        <f t="shared" si="94"/>
        <v>356672</v>
      </c>
      <c r="H694" s="11">
        <f t="shared" si="94"/>
        <v>356624</v>
      </c>
      <c r="I694" s="11">
        <f t="shared" si="94"/>
        <v>786557</v>
      </c>
      <c r="M694" s="33" t="s">
        <v>6</v>
      </c>
      <c r="N694" s="22">
        <v>0.2</v>
      </c>
      <c r="O694" s="22">
        <v>0.2</v>
      </c>
      <c r="P694" s="22">
        <v>0.2</v>
      </c>
      <c r="Q694" s="22">
        <v>0.2</v>
      </c>
      <c r="R694" s="22">
        <v>0.2</v>
      </c>
      <c r="S694" s="22">
        <v>0.2</v>
      </c>
    </row>
    <row r="695" spans="2:19" ht="19" x14ac:dyDescent="0.25">
      <c r="B695" s="32" t="s">
        <v>203</v>
      </c>
      <c r="C695" s="8" t="s">
        <v>204</v>
      </c>
      <c r="D695" s="19">
        <f t="shared" si="94"/>
        <v>1110516.6220724799</v>
      </c>
      <c r="E695" s="19">
        <f t="shared" si="94"/>
        <v>1196394.3974204401</v>
      </c>
      <c r="F695" s="19">
        <f t="shared" si="94"/>
        <v>1275270.8624661099</v>
      </c>
      <c r="G695" s="19">
        <f t="shared" si="94"/>
        <v>1013268.58575134</v>
      </c>
      <c r="H695" s="19">
        <f t="shared" si="94"/>
        <v>731982.84517927596</v>
      </c>
      <c r="I695" s="19">
        <f t="shared" si="94"/>
        <v>0</v>
      </c>
      <c r="M695" s="33" t="s">
        <v>10</v>
      </c>
      <c r="N695" s="22">
        <v>3.7999999999999999E-2</v>
      </c>
      <c r="O695" s="22">
        <v>3.7999999999999999E-2</v>
      </c>
      <c r="P695" s="22">
        <v>3.7999999999999999E-2</v>
      </c>
      <c r="Q695" s="22">
        <v>3.7999999999999999E-2</v>
      </c>
      <c r="R695" s="22">
        <v>3.7999999999999999E-2</v>
      </c>
      <c r="S695" s="22">
        <v>3.7999999999999999E-2</v>
      </c>
    </row>
    <row r="696" spans="2:19" ht="20" thickBot="1" x14ac:dyDescent="0.3">
      <c r="B696" s="32" t="s">
        <v>205</v>
      </c>
      <c r="C696" s="12" t="s">
        <v>206</v>
      </c>
      <c r="D696" s="13">
        <f t="shared" ref="D696:I696" si="95">N707</f>
        <v>1391930.7570076699</v>
      </c>
      <c r="E696" s="13">
        <f t="shared" si="95"/>
        <v>1411083.26948316</v>
      </c>
      <c r="F696" s="13">
        <f t="shared" si="95"/>
        <v>1289144.9116672201</v>
      </c>
      <c r="G696" s="13">
        <f t="shared" si="95"/>
        <v>1029767.84882209</v>
      </c>
      <c r="H696" s="13">
        <f t="shared" si="95"/>
        <v>750845.08024671394</v>
      </c>
      <c r="I696" s="13">
        <f t="shared" si="95"/>
        <v>0</v>
      </c>
      <c r="M696" s="33" t="s">
        <v>114</v>
      </c>
      <c r="N696" s="22">
        <v>3.5999999999999997E-2</v>
      </c>
      <c r="O696" s="22">
        <v>3.5999999999999997E-2</v>
      </c>
      <c r="P696" s="22">
        <v>3.5999999999999997E-2</v>
      </c>
      <c r="Q696" s="22">
        <v>3.5999999999999997E-2</v>
      </c>
      <c r="R696" s="22">
        <v>3.5999999999999997E-2</v>
      </c>
      <c r="S696" s="22">
        <v>3.5999999999999997E-2</v>
      </c>
    </row>
    <row r="697" spans="2:19" ht="20" thickTop="1" x14ac:dyDescent="0.25">
      <c r="C697" s="2"/>
      <c r="D697" s="14"/>
      <c r="E697" s="14"/>
      <c r="F697" s="14"/>
      <c r="G697" s="14"/>
      <c r="H697" s="14"/>
      <c r="I697" s="14"/>
      <c r="J697" s="14"/>
      <c r="M697" s="33" t="s">
        <v>14</v>
      </c>
      <c r="N697" s="22">
        <v>-281415</v>
      </c>
      <c r="O697" s="22">
        <v>77419</v>
      </c>
      <c r="P697" s="22">
        <v>208973</v>
      </c>
      <c r="Q697" s="22">
        <v>-2098</v>
      </c>
      <c r="R697" s="22">
        <v>-1736</v>
      </c>
      <c r="S697" s="22">
        <v>19579</v>
      </c>
    </row>
    <row r="698" spans="2:19" ht="19" x14ac:dyDescent="0.25">
      <c r="B698" s="32" t="s">
        <v>207</v>
      </c>
      <c r="C698" s="20" t="s">
        <v>208</v>
      </c>
      <c r="E698" s="6">
        <f t="shared" ref="E698:I701" si="96">O701</f>
        <v>0.24367230100000001</v>
      </c>
      <c r="F698" s="6">
        <f t="shared" si="96"/>
        <v>0.17280794099999999</v>
      </c>
      <c r="G698" s="6">
        <f t="shared" si="96"/>
        <v>1.0512326799999999E-2</v>
      </c>
      <c r="H698" s="6">
        <f t="shared" si="96"/>
        <v>1.573225E-2</v>
      </c>
      <c r="I698" s="6">
        <f t="shared" si="96"/>
        <v>2.4892029400000001E-2</v>
      </c>
      <c r="M698" s="33" t="s">
        <v>16</v>
      </c>
      <c r="N698" s="22">
        <v>281414</v>
      </c>
      <c r="O698" s="22">
        <v>214689</v>
      </c>
      <c r="P698" s="22">
        <v>13874</v>
      </c>
      <c r="Q698" s="22">
        <v>16499</v>
      </c>
      <c r="R698" s="22">
        <v>18862</v>
      </c>
      <c r="S698" s="22">
        <v>0</v>
      </c>
    </row>
    <row r="699" spans="2:19" ht="19" x14ac:dyDescent="0.25">
      <c r="B699" s="45" t="s">
        <v>210</v>
      </c>
      <c r="C699" s="8" t="s">
        <v>211</v>
      </c>
      <c r="D699" s="9"/>
      <c r="E699" s="10">
        <f t="shared" si="96"/>
        <v>2.0809248999999998E-2</v>
      </c>
      <c r="F699" s="10">
        <f t="shared" si="96"/>
        <v>2.0809248999999998E-2</v>
      </c>
      <c r="G699" s="10">
        <f t="shared" si="96"/>
        <v>2.08092486E-2</v>
      </c>
      <c r="H699" s="10">
        <f t="shared" si="96"/>
        <v>2.08092486E-2</v>
      </c>
      <c r="I699" s="10">
        <f t="shared" si="96"/>
        <v>2.08092486E-2</v>
      </c>
      <c r="M699" s="33" t="s">
        <v>31</v>
      </c>
      <c r="N699" s="22">
        <v>-250000</v>
      </c>
      <c r="O699" s="22">
        <v>2379</v>
      </c>
      <c r="P699" s="22">
        <v>14294</v>
      </c>
      <c r="Q699" s="22">
        <v>356672</v>
      </c>
      <c r="R699" s="22">
        <v>356624</v>
      </c>
      <c r="S699" s="22">
        <v>786557</v>
      </c>
    </row>
    <row r="700" spans="2:19" ht="19" x14ac:dyDescent="0.25">
      <c r="B700" s="32" t="s">
        <v>213</v>
      </c>
      <c r="C700" s="20" t="s">
        <v>214</v>
      </c>
      <c r="E700" s="6">
        <f t="shared" si="96"/>
        <v>5.0706370000000002E-3</v>
      </c>
      <c r="F700" s="6">
        <f t="shared" si="96"/>
        <v>3.596003E-3</v>
      </c>
      <c r="G700" s="6">
        <f t="shared" si="96"/>
        <v>2.1875360000000001E-4</v>
      </c>
      <c r="H700" s="6">
        <f t="shared" si="96"/>
        <v>3.2737629999999998E-4</v>
      </c>
      <c r="I700" s="6">
        <f t="shared" si="96"/>
        <v>5.1798440000000001E-4</v>
      </c>
      <c r="M700" s="33" t="s">
        <v>37</v>
      </c>
      <c r="N700" s="22">
        <v>1110516.6220724799</v>
      </c>
      <c r="O700" s="22">
        <v>1196394.3974204401</v>
      </c>
      <c r="P700" s="22">
        <v>1275270.8624661099</v>
      </c>
      <c r="Q700" s="22">
        <v>1013268.58575134</v>
      </c>
      <c r="R700" s="22">
        <v>731982.84517927596</v>
      </c>
      <c r="S700" s="22">
        <v>0</v>
      </c>
    </row>
    <row r="701" spans="2:19" ht="19" x14ac:dyDescent="0.25">
      <c r="C701" s="2" t="s">
        <v>216</v>
      </c>
      <c r="E701" s="6">
        <f t="shared" si="96"/>
        <v>7.9473618999999995E-2</v>
      </c>
      <c r="F701" s="6">
        <f t="shared" si="96"/>
        <v>7.7876046000000004E-2</v>
      </c>
      <c r="G701" s="6">
        <f t="shared" si="96"/>
        <v>7.4234992799999996E-2</v>
      </c>
      <c r="H701" s="6">
        <f t="shared" si="96"/>
        <v>7.4351717299999995E-2</v>
      </c>
      <c r="I701" s="6">
        <f t="shared" si="96"/>
        <v>7.4556603599999993E-2</v>
      </c>
      <c r="M701" s="33" t="s">
        <v>209</v>
      </c>
      <c r="N701" s="22">
        <v>1</v>
      </c>
      <c r="O701" s="22">
        <v>0.24367230100000001</v>
      </c>
      <c r="P701" s="22">
        <v>0.17280794099999999</v>
      </c>
      <c r="Q701" s="22">
        <v>1.0512326799999999E-2</v>
      </c>
      <c r="R701" s="22">
        <v>1.573225E-2</v>
      </c>
      <c r="S701" s="22">
        <v>2.4892029400000001E-2</v>
      </c>
    </row>
    <row r="702" spans="2:19" ht="19" x14ac:dyDescent="0.25">
      <c r="M702" s="33" t="s">
        <v>212</v>
      </c>
      <c r="N702" s="22">
        <v>2.601156E-2</v>
      </c>
      <c r="O702" s="22">
        <v>2.0809248999999998E-2</v>
      </c>
      <c r="P702" s="22">
        <v>2.0809248999999998E-2</v>
      </c>
      <c r="Q702" s="22">
        <v>2.08092486E-2</v>
      </c>
      <c r="R702" s="22">
        <v>2.08092486E-2</v>
      </c>
      <c r="S702" s="22">
        <v>2.08092486E-2</v>
      </c>
    </row>
    <row r="703" spans="2:19" ht="19" x14ac:dyDescent="0.25">
      <c r="C703" s="51" t="s">
        <v>257</v>
      </c>
      <c r="D703" s="34">
        <f t="shared" ref="D703:I703" si="97">IF(N719="NaN","--",N719)</f>
        <v>0.25340831000000003</v>
      </c>
      <c r="E703" s="34">
        <f t="shared" si="97"/>
        <v>0.179446571</v>
      </c>
      <c r="F703" s="34">
        <f t="shared" si="97"/>
        <v>1.0879296E-2</v>
      </c>
      <c r="G703" s="34">
        <f t="shared" si="97"/>
        <v>1.6283207899999999E-2</v>
      </c>
      <c r="H703" s="34">
        <f t="shared" si="97"/>
        <v>2.5768684600000001E-2</v>
      </c>
      <c r="I703" s="34" t="str">
        <f t="shared" si="97"/>
        <v>--</v>
      </c>
      <c r="J703" s="51"/>
      <c r="M703" s="33" t="s">
        <v>215</v>
      </c>
      <c r="N703" s="22">
        <v>0</v>
      </c>
      <c r="O703" s="22">
        <v>5.0706370000000002E-3</v>
      </c>
      <c r="P703" s="22">
        <v>3.596003E-3</v>
      </c>
      <c r="Q703" s="22">
        <v>2.1875360000000001E-4</v>
      </c>
      <c r="R703" s="22">
        <v>3.2737629999999998E-4</v>
      </c>
      <c r="S703" s="22">
        <v>5.1798440000000001E-4</v>
      </c>
    </row>
    <row r="704" spans="2:19" ht="19" x14ac:dyDescent="0.25">
      <c r="B704" s="47" t="s">
        <v>258</v>
      </c>
      <c r="C704" s="2" t="s">
        <v>259</v>
      </c>
      <c r="E704" s="6">
        <f>O705</f>
        <v>0.253408305</v>
      </c>
      <c r="F704" s="6">
        <f>P705</f>
        <v>0.179446571</v>
      </c>
      <c r="G704" s="6">
        <f>Q705</f>
        <v>1.0879296E-2</v>
      </c>
      <c r="H704" s="6">
        <f>R705</f>
        <v>1.6283207899999999E-2</v>
      </c>
      <c r="I704" s="6">
        <f>S705</f>
        <v>2.5768684600000001E-2</v>
      </c>
      <c r="J704" s="51" t="s">
        <v>260</v>
      </c>
      <c r="M704" s="33" t="s">
        <v>189</v>
      </c>
      <c r="N704" s="22">
        <v>7.3999999999999996E-2</v>
      </c>
      <c r="O704" s="22">
        <v>7.9473618999999995E-2</v>
      </c>
      <c r="P704" s="22">
        <v>7.7876046000000004E-2</v>
      </c>
      <c r="Q704" s="22">
        <v>7.4234992799999996E-2</v>
      </c>
      <c r="R704" s="22">
        <v>7.4351717299999995E-2</v>
      </c>
      <c r="S704" s="22">
        <v>7.4556603599999993E-2</v>
      </c>
    </row>
    <row r="705" spans="2:19" ht="19" x14ac:dyDescent="0.25">
      <c r="B705" s="47"/>
      <c r="C705" s="2" t="s">
        <v>261</v>
      </c>
      <c r="E705" s="6">
        <f>O708</f>
        <v>7.9473618999999995E-2</v>
      </c>
      <c r="F705" s="6">
        <f>P708</f>
        <v>7.7876046000000004E-2</v>
      </c>
      <c r="G705" s="6">
        <f>Q708</f>
        <v>7.4234992799999996E-2</v>
      </c>
      <c r="H705" s="6">
        <f>R708</f>
        <v>7.4351717299999995E-2</v>
      </c>
      <c r="I705" s="6">
        <f>S708</f>
        <v>7.4556603599999993E-2</v>
      </c>
      <c r="M705" s="33" t="s">
        <v>262</v>
      </c>
      <c r="N705" s="22">
        <v>0.5</v>
      </c>
      <c r="O705" s="22">
        <v>0.253408305</v>
      </c>
      <c r="P705" s="22">
        <v>0.179446571</v>
      </c>
      <c r="Q705" s="22">
        <v>1.0879296E-2</v>
      </c>
      <c r="R705" s="22">
        <v>1.6283207899999999E-2</v>
      </c>
      <c r="S705" s="22">
        <v>2.5768684600000001E-2</v>
      </c>
    </row>
    <row r="706" spans="2:19" ht="19" x14ac:dyDescent="0.25">
      <c r="M706" s="33" t="s">
        <v>263</v>
      </c>
      <c r="N706" s="22">
        <v>0.5</v>
      </c>
      <c r="O706" s="22">
        <v>0.253408305</v>
      </c>
      <c r="P706" s="22">
        <v>0.179446571</v>
      </c>
      <c r="Q706" s="22">
        <v>1.0879296E-2</v>
      </c>
      <c r="R706" s="22">
        <v>1.6283207899999999E-2</v>
      </c>
      <c r="S706" s="22">
        <v>2.5768684600000001E-2</v>
      </c>
    </row>
    <row r="707" spans="2:19" ht="19" x14ac:dyDescent="0.25">
      <c r="C707" s="2" t="s">
        <v>264</v>
      </c>
      <c r="E707" s="6">
        <f>O710</f>
        <v>7.9473618999999995E-2</v>
      </c>
      <c r="F707" s="6">
        <f>P710</f>
        <v>7.8674537000000003E-2</v>
      </c>
      <c r="G707" s="6">
        <f>Q710</f>
        <v>7.7192653999999999E-2</v>
      </c>
      <c r="H707" s="6">
        <f>R710</f>
        <v>7.6481716300000002E-2</v>
      </c>
      <c r="I707" s="6">
        <f>S710</f>
        <v>7.6096417999999999E-2</v>
      </c>
      <c r="M707" s="33" t="s">
        <v>85</v>
      </c>
      <c r="N707" s="22">
        <v>1391930.7570076699</v>
      </c>
      <c r="O707" s="22">
        <v>1411083.26948316</v>
      </c>
      <c r="P707" s="22">
        <v>1289144.9116672201</v>
      </c>
      <c r="Q707" s="22">
        <v>1029767.84882209</v>
      </c>
      <c r="R707" s="22">
        <v>750845.08024671394</v>
      </c>
      <c r="S707" s="22">
        <v>0</v>
      </c>
    </row>
    <row r="708" spans="2:19" ht="20" thickBot="1" x14ac:dyDescent="0.3">
      <c r="C708" s="12" t="s">
        <v>219</v>
      </c>
      <c r="D708" s="13">
        <f>N700</f>
        <v>1110516.6220724799</v>
      </c>
      <c r="M708" s="33" t="s">
        <v>265</v>
      </c>
      <c r="N708" s="22">
        <v>7.3999999999999996E-2</v>
      </c>
      <c r="O708" s="22">
        <v>7.9473618999999995E-2</v>
      </c>
      <c r="P708" s="22">
        <v>7.7876046000000004E-2</v>
      </c>
      <c r="Q708" s="22">
        <v>7.4234992799999996E-2</v>
      </c>
      <c r="R708" s="22">
        <v>7.4351717299999995E-2</v>
      </c>
      <c r="S708" s="22">
        <v>7.4556603599999993E-2</v>
      </c>
    </row>
    <row r="709" spans="2:19" ht="20" thickTop="1" x14ac:dyDescent="0.25">
      <c r="C709" s="24" t="s">
        <v>55</v>
      </c>
      <c r="D709" s="25">
        <f>N699</f>
        <v>-250000</v>
      </c>
      <c r="M709" s="33" t="s">
        <v>266</v>
      </c>
      <c r="N709" s="22">
        <v>7.3999999999999996E-2</v>
      </c>
      <c r="O709" s="22">
        <v>7.9473618999999995E-2</v>
      </c>
      <c r="P709" s="22">
        <v>7.7876046000000004E-2</v>
      </c>
      <c r="Q709" s="22">
        <v>7.4234992799999996E-2</v>
      </c>
      <c r="R709" s="22">
        <v>7.4351717299999995E-2</v>
      </c>
      <c r="S709" s="22">
        <v>7.4556603599999993E-2</v>
      </c>
    </row>
    <row r="710" spans="2:19" ht="20" thickBot="1" x14ac:dyDescent="0.3">
      <c r="C710" s="26" t="s">
        <v>57</v>
      </c>
      <c r="D710" s="27">
        <f>N716</f>
        <v>860517</v>
      </c>
      <c r="M710" s="33" t="s">
        <v>48</v>
      </c>
      <c r="N710" s="22">
        <v>0</v>
      </c>
      <c r="O710" s="22">
        <v>7.9473618999999995E-2</v>
      </c>
      <c r="P710" s="22">
        <v>7.8674537000000003E-2</v>
      </c>
      <c r="Q710" s="22">
        <v>7.7192653999999999E-2</v>
      </c>
      <c r="R710" s="22">
        <v>7.6481716300000002E-2</v>
      </c>
      <c r="S710" s="22">
        <v>7.6096417999999999E-2</v>
      </c>
    </row>
    <row r="711" spans="2:19" ht="20" thickTop="1" x14ac:dyDescent="0.25">
      <c r="M711" s="33" t="s">
        <v>50</v>
      </c>
      <c r="N711" s="22">
        <v>1110517</v>
      </c>
      <c r="O711" s="22" t="s">
        <v>40</v>
      </c>
      <c r="P711" s="22" t="s">
        <v>40</v>
      </c>
      <c r="Q711" s="22" t="s">
        <v>40</v>
      </c>
      <c r="R711" s="22" t="s">
        <v>40</v>
      </c>
      <c r="S711" s="22" t="s">
        <v>40</v>
      </c>
    </row>
    <row r="712" spans="2:19" ht="19" x14ac:dyDescent="0.25">
      <c r="C712" s="2" t="s">
        <v>17</v>
      </c>
      <c r="D712" s="11">
        <f t="shared" ref="D712:I712" si="98">N715</f>
        <v>0</v>
      </c>
      <c r="E712" s="11">
        <f t="shared" si="98"/>
        <v>0</v>
      </c>
      <c r="F712" s="11">
        <f t="shared" si="98"/>
        <v>0</v>
      </c>
      <c r="G712" s="11">
        <f t="shared" si="98"/>
        <v>0</v>
      </c>
      <c r="H712" s="11">
        <f t="shared" si="98"/>
        <v>0</v>
      </c>
      <c r="I712" s="11">
        <f t="shared" si="98"/>
        <v>0</v>
      </c>
      <c r="M712" s="33" t="s">
        <v>220</v>
      </c>
      <c r="N712" s="22">
        <v>-1</v>
      </c>
      <c r="O712" s="22">
        <v>-1</v>
      </c>
      <c r="P712" s="22">
        <v>0</v>
      </c>
      <c r="Q712" s="22">
        <v>0</v>
      </c>
      <c r="R712" s="22">
        <v>0</v>
      </c>
      <c r="S712" s="22">
        <v>0</v>
      </c>
    </row>
    <row r="713" spans="2:19" ht="19" x14ac:dyDescent="0.25">
      <c r="C713" s="2" t="s">
        <v>58</v>
      </c>
      <c r="D713" s="11">
        <f t="shared" ref="D713:I713" si="99">N714</f>
        <v>0</v>
      </c>
      <c r="E713" s="11">
        <f t="shared" si="99"/>
        <v>0</v>
      </c>
      <c r="F713" s="11">
        <f t="shared" si="99"/>
        <v>0</v>
      </c>
      <c r="G713" s="11">
        <f t="shared" si="99"/>
        <v>0</v>
      </c>
      <c r="H713" s="11">
        <f t="shared" si="99"/>
        <v>0</v>
      </c>
      <c r="I713" s="11">
        <f t="shared" si="99"/>
        <v>0</v>
      </c>
      <c r="M713" s="33" t="s">
        <v>221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</row>
    <row r="714" spans="2:19" ht="19" x14ac:dyDescent="0.25">
      <c r="C714" s="2" t="s">
        <v>96</v>
      </c>
      <c r="D714" s="19">
        <f t="shared" ref="D714:I714" si="100">N713</f>
        <v>0</v>
      </c>
      <c r="E714" s="11">
        <f t="shared" si="100"/>
        <v>0</v>
      </c>
      <c r="F714" s="11">
        <f t="shared" si="100"/>
        <v>0</v>
      </c>
      <c r="G714" s="11">
        <f t="shared" si="100"/>
        <v>0</v>
      </c>
      <c r="H714" s="11">
        <f t="shared" si="100"/>
        <v>0</v>
      </c>
      <c r="I714" s="11">
        <f t="shared" si="100"/>
        <v>0</v>
      </c>
      <c r="M714" s="33" t="s">
        <v>222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</row>
    <row r="715" spans="2:19" ht="19" x14ac:dyDescent="0.25">
      <c r="C715" s="2" t="s">
        <v>267</v>
      </c>
      <c r="D715" s="11"/>
      <c r="E715" s="11">
        <f t="shared" ref="E715:I716" si="101">O717</f>
        <v>0</v>
      </c>
      <c r="F715" s="11">
        <f t="shared" si="101"/>
        <v>0</v>
      </c>
      <c r="G715" s="11">
        <f t="shared" si="101"/>
        <v>0</v>
      </c>
      <c r="H715" s="11">
        <f t="shared" si="101"/>
        <v>0</v>
      </c>
      <c r="I715" s="11">
        <f t="shared" si="101"/>
        <v>0</v>
      </c>
      <c r="M715" s="33" t="s">
        <v>223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</row>
    <row r="716" spans="2:19" ht="19" x14ac:dyDescent="0.25">
      <c r="C716" s="2" t="s">
        <v>268</v>
      </c>
      <c r="D716" s="11"/>
      <c r="E716" s="11">
        <f t="shared" si="101"/>
        <v>0</v>
      </c>
      <c r="F716" s="11">
        <f t="shared" si="101"/>
        <v>0</v>
      </c>
      <c r="G716" s="11">
        <f t="shared" si="101"/>
        <v>0</v>
      </c>
      <c r="H716" s="11">
        <f t="shared" si="101"/>
        <v>0</v>
      </c>
      <c r="I716" s="11">
        <f t="shared" si="101"/>
        <v>0</v>
      </c>
      <c r="M716" s="33" t="s">
        <v>54</v>
      </c>
      <c r="N716" s="22">
        <v>860517</v>
      </c>
      <c r="O716" s="22" t="s">
        <v>40</v>
      </c>
      <c r="P716" s="22" t="s">
        <v>40</v>
      </c>
      <c r="Q716" s="22" t="s">
        <v>40</v>
      </c>
      <c r="R716" s="22" t="s">
        <v>40</v>
      </c>
      <c r="S716" s="22" t="s">
        <v>40</v>
      </c>
    </row>
    <row r="717" spans="2:19" ht="19" x14ac:dyDescent="0.25">
      <c r="M717" s="33" t="s">
        <v>269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</row>
    <row r="718" spans="2:19" ht="19" x14ac:dyDescent="0.25">
      <c r="M718" s="33" t="s">
        <v>270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</row>
    <row r="719" spans="2:19" ht="19" x14ac:dyDescent="0.25">
      <c r="M719" s="33" t="s">
        <v>271</v>
      </c>
      <c r="N719" s="22">
        <v>0.25340831000000003</v>
      </c>
      <c r="O719" s="22">
        <v>0.179446571</v>
      </c>
      <c r="P719" s="22">
        <v>1.0879296E-2</v>
      </c>
      <c r="Q719" s="22">
        <v>1.6283207899999999E-2</v>
      </c>
      <c r="R719" s="22">
        <v>2.5768684600000001E-2</v>
      </c>
      <c r="S719" s="22" t="s">
        <v>40</v>
      </c>
    </row>
    <row r="749" spans="3:19" ht="17" thickBot="1" x14ac:dyDescent="0.25"/>
    <row r="750" spans="3:19" ht="20" thickBot="1" x14ac:dyDescent="0.3">
      <c r="M750" s="79" t="s">
        <v>272</v>
      </c>
      <c r="N750" s="88"/>
    </row>
    <row r="751" spans="3:19" ht="19" x14ac:dyDescent="0.25">
      <c r="C751" s="3" t="str">
        <f t="shared" ref="C751:H756" si="102">M752</f>
        <v>Year</v>
      </c>
      <c r="D751" s="3">
        <f t="shared" si="102"/>
        <v>0</v>
      </c>
      <c r="E751" s="3">
        <f t="shared" si="102"/>
        <v>1</v>
      </c>
      <c r="F751" s="3">
        <f t="shared" si="102"/>
        <v>2</v>
      </c>
      <c r="G751" s="3">
        <f t="shared" si="102"/>
        <v>3</v>
      </c>
      <c r="H751" s="3">
        <f>R752</f>
        <v>4</v>
      </c>
      <c r="I751" s="3">
        <f>S752</f>
        <v>5</v>
      </c>
    </row>
    <row r="752" spans="3:19" ht="19" x14ac:dyDescent="0.25">
      <c r="C752" s="2" t="s">
        <v>21</v>
      </c>
      <c r="E752" s="17">
        <f>O753</f>
        <v>0.4</v>
      </c>
      <c r="F752" s="17">
        <f t="shared" si="102"/>
        <v>0.4</v>
      </c>
      <c r="G752" s="17">
        <f t="shared" si="102"/>
        <v>0.4</v>
      </c>
      <c r="H752" s="17">
        <f t="shared" si="102"/>
        <v>0.4</v>
      </c>
      <c r="I752" s="17">
        <f>S753</f>
        <v>0.4</v>
      </c>
      <c r="M752" s="33" t="s">
        <v>2</v>
      </c>
      <c r="N752" s="22">
        <v>0</v>
      </c>
      <c r="O752" s="22">
        <v>1</v>
      </c>
      <c r="P752" s="22">
        <v>2</v>
      </c>
      <c r="Q752" s="22">
        <v>3</v>
      </c>
      <c r="R752" s="22">
        <v>4</v>
      </c>
      <c r="S752" s="22">
        <v>5</v>
      </c>
    </row>
    <row r="753" spans="2:19" ht="19" x14ac:dyDescent="0.25">
      <c r="C753" s="2" t="s">
        <v>3</v>
      </c>
      <c r="D753" s="29"/>
      <c r="E753" s="6">
        <f>O754</f>
        <v>0.03</v>
      </c>
      <c r="F753" s="6">
        <f t="shared" si="102"/>
        <v>2.9999999999999898E-2</v>
      </c>
      <c r="G753" s="6">
        <f t="shared" si="102"/>
        <v>0.03</v>
      </c>
      <c r="H753" s="6">
        <f t="shared" si="102"/>
        <v>0.03</v>
      </c>
      <c r="I753" s="6">
        <f>S754</f>
        <v>2.9999999999999898E-2</v>
      </c>
      <c r="M753" s="33" t="s">
        <v>22</v>
      </c>
      <c r="N753" s="22">
        <v>0.25</v>
      </c>
      <c r="O753" s="22">
        <v>0.4</v>
      </c>
      <c r="P753" s="22">
        <v>0.4</v>
      </c>
      <c r="Q753" s="22">
        <v>0.4</v>
      </c>
      <c r="R753" s="22">
        <v>0.4</v>
      </c>
      <c r="S753" s="22">
        <v>0.4</v>
      </c>
    </row>
    <row r="754" spans="2:19" ht="19" x14ac:dyDescent="0.25">
      <c r="C754" s="2" t="s">
        <v>23</v>
      </c>
      <c r="D754" s="29"/>
      <c r="E754" s="7">
        <f>O755</f>
        <v>1.1000000000000001</v>
      </c>
      <c r="F754" s="7">
        <f t="shared" si="102"/>
        <v>1.1000000000000001</v>
      </c>
      <c r="G754" s="7">
        <f t="shared" si="102"/>
        <v>1.1000000000000001</v>
      </c>
      <c r="H754" s="7">
        <f t="shared" si="102"/>
        <v>1.1000000000000001</v>
      </c>
      <c r="I754" s="7">
        <f>S755</f>
        <v>1.1000000000000001</v>
      </c>
      <c r="M754" s="33" t="s">
        <v>4</v>
      </c>
      <c r="N754" s="22">
        <v>0.03</v>
      </c>
      <c r="O754" s="22">
        <v>0.03</v>
      </c>
      <c r="P754" s="22">
        <v>2.9999999999999898E-2</v>
      </c>
      <c r="Q754" s="22">
        <v>0.03</v>
      </c>
      <c r="R754" s="22">
        <v>0.03</v>
      </c>
      <c r="S754" s="22">
        <v>2.9999999999999898E-2</v>
      </c>
    </row>
    <row r="755" spans="2:19" ht="19" x14ac:dyDescent="0.25">
      <c r="C755" s="8" t="s">
        <v>7</v>
      </c>
      <c r="D755" s="9"/>
      <c r="E755" s="10">
        <f>O756</f>
        <v>0.04</v>
      </c>
      <c r="F755" s="10">
        <f t="shared" si="102"/>
        <v>0.04</v>
      </c>
      <c r="G755" s="10">
        <f t="shared" si="102"/>
        <v>0.04</v>
      </c>
      <c r="H755" s="10">
        <f t="shared" si="102"/>
        <v>0.04</v>
      </c>
      <c r="I755" s="10">
        <f>S756</f>
        <v>0.04</v>
      </c>
      <c r="M755" s="33" t="s">
        <v>24</v>
      </c>
      <c r="N755" s="22">
        <v>1.1000000000000001</v>
      </c>
      <c r="O755" s="22">
        <v>1.1000000000000001</v>
      </c>
      <c r="P755" s="22">
        <v>1.1000000000000001</v>
      </c>
      <c r="Q755" s="22">
        <v>1.1000000000000001</v>
      </c>
      <c r="R755" s="22">
        <v>1.1000000000000001</v>
      </c>
      <c r="S755" s="22">
        <v>1.1000000000000001</v>
      </c>
    </row>
    <row r="756" spans="2:19" ht="19" x14ac:dyDescent="0.25">
      <c r="C756" s="2" t="s">
        <v>80</v>
      </c>
      <c r="D756" s="29"/>
      <c r="E756" s="6">
        <f>O757</f>
        <v>7.3999999999999996E-2</v>
      </c>
      <c r="F756" s="6">
        <f t="shared" si="102"/>
        <v>7.3999999999999996E-2</v>
      </c>
      <c r="G756" s="6">
        <f t="shared" si="102"/>
        <v>7.3999999999999996E-2</v>
      </c>
      <c r="H756" s="6">
        <f t="shared" si="102"/>
        <v>7.3999999999999996E-2</v>
      </c>
      <c r="I756" s="6">
        <f>S757</f>
        <v>7.3999999999999996E-2</v>
      </c>
      <c r="M756" s="33" t="s">
        <v>8</v>
      </c>
      <c r="N756" s="22">
        <v>0.04</v>
      </c>
      <c r="O756" s="22">
        <v>0.04</v>
      </c>
      <c r="P756" s="22">
        <v>0.04</v>
      </c>
      <c r="Q756" s="22">
        <v>0.04</v>
      </c>
      <c r="R756" s="22">
        <v>0.04</v>
      </c>
      <c r="S756" s="22">
        <v>0.04</v>
      </c>
    </row>
    <row r="757" spans="2:19" ht="19" x14ac:dyDescent="0.25">
      <c r="M757" s="33" t="s">
        <v>26</v>
      </c>
      <c r="N757" s="22">
        <v>7.3999999999999996E-2</v>
      </c>
      <c r="O757" s="22">
        <v>7.3999999999999996E-2</v>
      </c>
      <c r="P757" s="22">
        <v>7.3999999999999996E-2</v>
      </c>
      <c r="Q757" s="22">
        <v>7.3999999999999996E-2</v>
      </c>
      <c r="R757" s="22">
        <v>7.3999999999999996E-2</v>
      </c>
      <c r="S757" s="22">
        <v>7.3999999999999996E-2</v>
      </c>
    </row>
    <row r="758" spans="2:19" ht="19" x14ac:dyDescent="0.25">
      <c r="C758" s="2" t="s">
        <v>5</v>
      </c>
      <c r="D758" s="29"/>
      <c r="E758" s="7">
        <f t="shared" ref="E758:I760" si="103">O758</f>
        <v>0.2</v>
      </c>
      <c r="F758" s="7">
        <f t="shared" si="103"/>
        <v>0.2</v>
      </c>
      <c r="G758" s="7">
        <f t="shared" si="103"/>
        <v>0.2</v>
      </c>
      <c r="H758" s="7">
        <f t="shared" si="103"/>
        <v>0.2</v>
      </c>
      <c r="I758" s="7">
        <f t="shared" si="103"/>
        <v>0.2</v>
      </c>
      <c r="M758" s="33" t="s">
        <v>6</v>
      </c>
      <c r="N758" s="22">
        <v>0.2</v>
      </c>
      <c r="O758" s="22">
        <v>0.2</v>
      </c>
      <c r="P758" s="22">
        <v>0.2</v>
      </c>
      <c r="Q758" s="22">
        <v>0.2</v>
      </c>
      <c r="R758" s="22">
        <v>0.2</v>
      </c>
      <c r="S758" s="22">
        <v>0.2</v>
      </c>
    </row>
    <row r="759" spans="2:19" ht="19" x14ac:dyDescent="0.25">
      <c r="C759" s="2" t="s">
        <v>200</v>
      </c>
      <c r="E759" s="6">
        <f t="shared" si="103"/>
        <v>3.7999999999999999E-2</v>
      </c>
      <c r="F759" s="6">
        <f t="shared" si="103"/>
        <v>3.7999999999999902E-2</v>
      </c>
      <c r="G759" s="6">
        <f t="shared" si="103"/>
        <v>3.7999999999999999E-2</v>
      </c>
      <c r="H759" s="6">
        <f t="shared" si="103"/>
        <v>3.7999999999999999E-2</v>
      </c>
      <c r="I759" s="6">
        <f t="shared" si="103"/>
        <v>3.7999999999999902E-2</v>
      </c>
      <c r="M759" s="33" t="s">
        <v>10</v>
      </c>
      <c r="N759" s="22">
        <v>3.7999999999999999E-2</v>
      </c>
      <c r="O759" s="22">
        <v>3.7999999999999999E-2</v>
      </c>
      <c r="P759" s="22">
        <v>3.7999999999999902E-2</v>
      </c>
      <c r="Q759" s="22">
        <v>3.7999999999999999E-2</v>
      </c>
      <c r="R759" s="22">
        <v>3.7999999999999999E-2</v>
      </c>
      <c r="S759" s="22">
        <v>3.7999999999999902E-2</v>
      </c>
    </row>
    <row r="760" spans="2:19" ht="20" thickBot="1" x14ac:dyDescent="0.3">
      <c r="C760" s="12" t="s">
        <v>273</v>
      </c>
      <c r="D760" s="52"/>
      <c r="E760" s="53">
        <f t="shared" si="103"/>
        <v>3.5999999999999997E-2</v>
      </c>
      <c r="F760" s="53">
        <f t="shared" si="103"/>
        <v>3.5999999999999997E-2</v>
      </c>
      <c r="G760" s="53">
        <f t="shared" si="103"/>
        <v>3.5999999999999997E-2</v>
      </c>
      <c r="H760" s="53">
        <f t="shared" si="103"/>
        <v>3.5999999999999997E-2</v>
      </c>
      <c r="I760" s="53">
        <f t="shared" si="103"/>
        <v>3.5999999999999997E-2</v>
      </c>
      <c r="M760" s="33" t="s">
        <v>114</v>
      </c>
      <c r="N760" s="22">
        <v>3.5999999999999997E-2</v>
      </c>
      <c r="O760" s="22">
        <v>3.5999999999999997E-2</v>
      </c>
      <c r="P760" s="22">
        <v>3.5999999999999997E-2</v>
      </c>
      <c r="Q760" s="22">
        <v>3.5999999999999997E-2</v>
      </c>
      <c r="R760" s="22">
        <v>3.5999999999999997E-2</v>
      </c>
      <c r="S760" s="22">
        <v>3.5999999999999997E-2</v>
      </c>
    </row>
    <row r="761" spans="2:19" ht="20" thickTop="1" x14ac:dyDescent="0.25">
      <c r="M761" s="33" t="s">
        <v>274</v>
      </c>
      <c r="N761" s="22">
        <v>0</v>
      </c>
      <c r="O761" s="22">
        <v>10693.77</v>
      </c>
      <c r="P761" s="22">
        <v>8158.2133842000003</v>
      </c>
      <c r="Q761" s="22">
        <v>527.25</v>
      </c>
      <c r="R761" s="22">
        <v>627</v>
      </c>
      <c r="S761" s="22">
        <v>716.77499999999895</v>
      </c>
    </row>
    <row r="762" spans="2:19" ht="19" x14ac:dyDescent="0.25">
      <c r="C762" s="2" t="s">
        <v>30</v>
      </c>
      <c r="D762" s="11">
        <f t="shared" ref="D762:I762" si="104">N763</f>
        <v>281414</v>
      </c>
      <c r="E762" s="11">
        <f t="shared" si="104"/>
        <v>214689</v>
      </c>
      <c r="F762" s="11">
        <f t="shared" si="104"/>
        <v>13874</v>
      </c>
      <c r="G762" s="11">
        <f t="shared" si="104"/>
        <v>16499</v>
      </c>
      <c r="H762" s="11">
        <f t="shared" si="104"/>
        <v>18862</v>
      </c>
      <c r="I762" s="11">
        <f t="shared" si="104"/>
        <v>0</v>
      </c>
      <c r="M762" s="33" t="s">
        <v>116</v>
      </c>
      <c r="N762" s="22">
        <v>0</v>
      </c>
      <c r="O762" s="22">
        <v>4277.5079999999998</v>
      </c>
      <c r="P762" s="22">
        <v>3263.2853536799998</v>
      </c>
      <c r="Q762" s="22">
        <v>210.9</v>
      </c>
      <c r="R762" s="22">
        <v>250.8</v>
      </c>
      <c r="S762" s="22">
        <v>286.70999999999901</v>
      </c>
    </row>
    <row r="763" spans="2:19" ht="19" x14ac:dyDescent="0.25">
      <c r="D763" s="14"/>
      <c r="M763" s="33" t="s">
        <v>16</v>
      </c>
      <c r="N763" s="22">
        <v>281414</v>
      </c>
      <c r="O763" s="22">
        <v>214689</v>
      </c>
      <c r="P763" s="22">
        <v>13874</v>
      </c>
      <c r="Q763" s="22">
        <v>16499</v>
      </c>
      <c r="R763" s="22">
        <v>18862</v>
      </c>
      <c r="S763" s="22">
        <v>0</v>
      </c>
    </row>
    <row r="764" spans="2:19" ht="19" x14ac:dyDescent="0.25">
      <c r="C764" s="2" t="s">
        <v>275</v>
      </c>
      <c r="E764" s="11">
        <f>O761</f>
        <v>10693.77</v>
      </c>
      <c r="F764" s="11">
        <f>P761</f>
        <v>8158.2133842000003</v>
      </c>
      <c r="G764" s="11">
        <f>Q761</f>
        <v>527.25</v>
      </c>
      <c r="H764" s="11">
        <f>R761</f>
        <v>627</v>
      </c>
      <c r="I764" s="11">
        <f>S761</f>
        <v>716.77499999999895</v>
      </c>
      <c r="M764" s="33" t="s">
        <v>37</v>
      </c>
      <c r="N764" s="22">
        <v>1110518</v>
      </c>
      <c r="O764" s="22">
        <v>1196395</v>
      </c>
      <c r="P764" s="22">
        <v>1275271</v>
      </c>
      <c r="Q764" s="22">
        <v>1013269</v>
      </c>
      <c r="R764" s="22">
        <v>731983</v>
      </c>
      <c r="S764" s="22">
        <v>0</v>
      </c>
    </row>
    <row r="765" spans="2:19" ht="19" x14ac:dyDescent="0.25">
      <c r="M765" s="33" t="s">
        <v>85</v>
      </c>
      <c r="N765" s="22">
        <v>1391932</v>
      </c>
      <c r="O765" s="22">
        <v>1411084</v>
      </c>
      <c r="P765" s="22">
        <v>1289145</v>
      </c>
      <c r="Q765" s="22">
        <v>1029768</v>
      </c>
      <c r="R765" s="22">
        <v>750845</v>
      </c>
      <c r="S765" s="22">
        <v>0</v>
      </c>
    </row>
    <row r="766" spans="2:19" ht="19" x14ac:dyDescent="0.25">
      <c r="C766" s="2" t="s">
        <v>276</v>
      </c>
      <c r="E766" s="11">
        <f>O762</f>
        <v>4277.5079999999998</v>
      </c>
      <c r="F766" s="11">
        <f>P762</f>
        <v>3263.2853536799998</v>
      </c>
      <c r="G766" s="11">
        <f>Q762</f>
        <v>210.9</v>
      </c>
      <c r="H766" s="11">
        <f>R762</f>
        <v>250.8</v>
      </c>
      <c r="I766" s="11">
        <f>S762</f>
        <v>286.70999999999901</v>
      </c>
      <c r="M766" s="33" t="s">
        <v>277</v>
      </c>
      <c r="N766" s="22">
        <v>0.79782476191200002</v>
      </c>
      <c r="O766" s="22">
        <v>0.84785534320335998</v>
      </c>
      <c r="P766" s="22">
        <v>0.98923779232826603</v>
      </c>
      <c r="Q766" s="22">
        <v>0.98397769440638905</v>
      </c>
      <c r="R766" s="22">
        <v>0.97487865027433895</v>
      </c>
      <c r="S766" s="22">
        <v>0</v>
      </c>
    </row>
    <row r="767" spans="2:19" ht="19" x14ac:dyDescent="0.25">
      <c r="M767" s="33" t="s">
        <v>278</v>
      </c>
      <c r="N767" s="22">
        <v>0.202175232905</v>
      </c>
      <c r="O767" s="22">
        <v>0.15214465679205499</v>
      </c>
      <c r="P767" s="22">
        <v>1.07622076717335E-2</v>
      </c>
      <c r="Q767" s="22">
        <v>1.60223055936103E-2</v>
      </c>
      <c r="R767" s="22">
        <v>2.5121349725660901E-2</v>
      </c>
      <c r="S767" s="22">
        <v>0</v>
      </c>
    </row>
    <row r="768" spans="2:19" ht="19" x14ac:dyDescent="0.25">
      <c r="B768" s="18"/>
      <c r="C768" s="2" t="s">
        <v>88</v>
      </c>
      <c r="D768" s="11">
        <f t="shared" ref="D768:I768" si="105">N776</f>
        <v>-531415</v>
      </c>
      <c r="E768" s="11">
        <f t="shared" si="105"/>
        <v>75521</v>
      </c>
      <c r="F768" s="11">
        <f t="shared" si="105"/>
        <v>220004</v>
      </c>
      <c r="G768" s="11">
        <f t="shared" si="105"/>
        <v>354363</v>
      </c>
      <c r="H768" s="11">
        <f t="shared" si="105"/>
        <v>354638</v>
      </c>
      <c r="I768" s="11">
        <f t="shared" si="105"/>
        <v>805849</v>
      </c>
      <c r="M768" s="33" t="s">
        <v>279</v>
      </c>
      <c r="N768" s="22">
        <v>7.1842599999999995E-7</v>
      </c>
      <c r="O768" s="22">
        <v>7.0867509493999996E-7</v>
      </c>
      <c r="P768" s="22">
        <v>7.7570776315792002E-7</v>
      </c>
      <c r="Q768" s="22">
        <v>9.7109219514E-7</v>
      </c>
      <c r="R768" s="22">
        <v>1.3318331383E-6</v>
      </c>
      <c r="S768" s="22">
        <v>0</v>
      </c>
    </row>
    <row r="769" spans="2:19" ht="19" x14ac:dyDescent="0.25">
      <c r="C769" s="2"/>
      <c r="M769" s="33" t="s">
        <v>280</v>
      </c>
      <c r="N769" s="22" t="s">
        <v>40</v>
      </c>
      <c r="O769" s="22">
        <v>6.3406017518536598E-2</v>
      </c>
      <c r="P769" s="22">
        <v>6.6027619983849206E-2</v>
      </c>
      <c r="Q769" s="22">
        <v>7.3436060318001095E-2</v>
      </c>
      <c r="R769" s="22">
        <v>7.3160431186894803E-2</v>
      </c>
      <c r="S769" s="22">
        <v>7.2683641274375294E-2</v>
      </c>
    </row>
    <row r="770" spans="2:19" ht="19" x14ac:dyDescent="0.25">
      <c r="C770" s="2" t="s">
        <v>281</v>
      </c>
      <c r="E770" s="6">
        <f>O774</f>
        <v>7.9473614439524901E-2</v>
      </c>
      <c r="F770" s="6">
        <f>P774</f>
        <v>7.7876043965688896E-2</v>
      </c>
      <c r="G770" s="6">
        <f>Q774</f>
        <v>7.4234992726230395E-2</v>
      </c>
      <c r="H770" s="6">
        <f>R774</f>
        <v>7.4351717120001201E-2</v>
      </c>
      <c r="I770" s="6">
        <f>S774</f>
        <v>7.4556603792606896E-2</v>
      </c>
      <c r="M770" s="33" t="s">
        <v>282</v>
      </c>
      <c r="N770" s="22">
        <v>0</v>
      </c>
      <c r="O770" s="22">
        <v>7.6826588504058701E-3</v>
      </c>
      <c r="P770" s="22">
        <v>5.7814969580981101E-3</v>
      </c>
      <c r="Q770" s="22">
        <v>4.0896389152588001E-4</v>
      </c>
      <c r="R770" s="22">
        <v>6.0884761255719998E-4</v>
      </c>
      <c r="S770" s="22">
        <v>9.5461128957511298E-4</v>
      </c>
    </row>
    <row r="771" spans="2:19" ht="19" x14ac:dyDescent="0.25">
      <c r="C771" s="2" t="s">
        <v>283</v>
      </c>
      <c r="D771" s="34">
        <f t="shared" ref="D771:I771" si="106">IF(N766="NaN","0",N766)</f>
        <v>0.79782476191200002</v>
      </c>
      <c r="E771" s="34">
        <f t="shared" si="106"/>
        <v>0.84785534320335998</v>
      </c>
      <c r="F771" s="34">
        <f t="shared" si="106"/>
        <v>0.98923779232826603</v>
      </c>
      <c r="G771" s="34">
        <f t="shared" si="106"/>
        <v>0.98397769440638905</v>
      </c>
      <c r="H771" s="34">
        <f t="shared" si="106"/>
        <v>0.97487865027433895</v>
      </c>
      <c r="I771" s="34">
        <f t="shared" si="106"/>
        <v>0</v>
      </c>
      <c r="M771" s="33" t="s">
        <v>284</v>
      </c>
      <c r="N771" s="22">
        <v>0</v>
      </c>
      <c r="O771" s="22">
        <v>3.07307298673524E-3</v>
      </c>
      <c r="P771" s="22">
        <v>2.3126090578422199E-3</v>
      </c>
      <c r="Q771" s="22">
        <v>1.6359676725001001E-4</v>
      </c>
      <c r="R771" s="22">
        <v>2.435499225418E-4</v>
      </c>
      <c r="S771" s="22">
        <v>3.8184987908873298E-4</v>
      </c>
    </row>
    <row r="772" spans="2:19" ht="19" x14ac:dyDescent="0.25">
      <c r="B772" s="32" t="s">
        <v>71</v>
      </c>
      <c r="C772" s="2" t="s">
        <v>285</v>
      </c>
      <c r="E772" s="34">
        <f>O769</f>
        <v>6.3406017518536598E-2</v>
      </c>
      <c r="F772" s="34">
        <f>P769</f>
        <v>6.6027619983849206E-2</v>
      </c>
      <c r="G772" s="34">
        <f>Q769</f>
        <v>7.3436060318001095E-2</v>
      </c>
      <c r="H772" s="34">
        <f>R769</f>
        <v>7.3160431186894803E-2</v>
      </c>
      <c r="I772" s="34">
        <f>S769</f>
        <v>7.2683641274375294E-2</v>
      </c>
      <c r="M772" s="33" t="s">
        <v>286</v>
      </c>
      <c r="N772" s="22" t="s">
        <v>40</v>
      </c>
      <c r="O772" s="22">
        <v>6.8015603382207204E-2</v>
      </c>
      <c r="P772" s="22">
        <v>6.9496507884104997E-2</v>
      </c>
      <c r="Q772" s="22">
        <v>7.3681427442277E-2</v>
      </c>
      <c r="R772" s="22">
        <v>7.3525728876910196E-2</v>
      </c>
      <c r="S772" s="22">
        <v>7.3256402684861693E-2</v>
      </c>
    </row>
    <row r="773" spans="2:19" ht="19" x14ac:dyDescent="0.25">
      <c r="C773" s="2" t="s">
        <v>287</v>
      </c>
      <c r="D773" s="34">
        <f t="shared" ref="D773:I773" si="107">IF(N767="NaN","0",N767)</f>
        <v>0.202175232905</v>
      </c>
      <c r="E773" s="34">
        <f t="shared" si="107"/>
        <v>0.15214465679205499</v>
      </c>
      <c r="F773" s="34">
        <f t="shared" si="107"/>
        <v>1.07622076717335E-2</v>
      </c>
      <c r="G773" s="34">
        <f t="shared" si="107"/>
        <v>1.60223055936103E-2</v>
      </c>
      <c r="H773" s="34">
        <f t="shared" si="107"/>
        <v>2.5121349725660901E-2</v>
      </c>
      <c r="I773" s="34">
        <f t="shared" si="107"/>
        <v>0</v>
      </c>
      <c r="M773" s="33" t="s">
        <v>244</v>
      </c>
      <c r="N773" s="22" t="s">
        <v>40</v>
      </c>
      <c r="O773" s="22">
        <v>2.0561607E-10</v>
      </c>
      <c r="P773" s="22">
        <v>1.8496315999999999E-13</v>
      </c>
      <c r="Q773" s="22">
        <v>0</v>
      </c>
      <c r="R773" s="22">
        <v>0</v>
      </c>
      <c r="S773" s="22">
        <v>-1.387779E-17</v>
      </c>
    </row>
    <row r="774" spans="2:19" ht="19" x14ac:dyDescent="0.25">
      <c r="B774" s="32" t="s">
        <v>73</v>
      </c>
      <c r="C774" s="2" t="s">
        <v>288</v>
      </c>
      <c r="E774" s="34">
        <f t="shared" ref="E774:I776" si="108">O770</f>
        <v>7.6826588504058701E-3</v>
      </c>
      <c r="F774" s="34">
        <f t="shared" si="108"/>
        <v>5.7814969580981101E-3</v>
      </c>
      <c r="G774" s="34">
        <f t="shared" si="108"/>
        <v>4.0896389152588001E-4</v>
      </c>
      <c r="H774" s="34">
        <f t="shared" si="108"/>
        <v>6.0884761255719998E-4</v>
      </c>
      <c r="I774" s="34">
        <f t="shared" si="108"/>
        <v>9.5461128957511298E-4</v>
      </c>
      <c r="M774" s="33" t="s">
        <v>42</v>
      </c>
      <c r="N774" s="22" t="s">
        <v>40</v>
      </c>
      <c r="O774" s="22">
        <v>7.9473614439524901E-2</v>
      </c>
      <c r="P774" s="22">
        <v>7.7876043965688896E-2</v>
      </c>
      <c r="Q774" s="22">
        <v>7.4234992726230395E-2</v>
      </c>
      <c r="R774" s="22">
        <v>7.4351717120001201E-2</v>
      </c>
      <c r="S774" s="22">
        <v>7.4556603792606896E-2</v>
      </c>
    </row>
    <row r="775" spans="2:19" ht="19" x14ac:dyDescent="0.25">
      <c r="B775" s="32" t="s">
        <v>202</v>
      </c>
      <c r="C775" s="8" t="s">
        <v>289</v>
      </c>
      <c r="D775" s="9"/>
      <c r="E775" s="54">
        <f t="shared" si="108"/>
        <v>3.07307298673524E-3</v>
      </c>
      <c r="F775" s="54">
        <f t="shared" si="108"/>
        <v>2.3126090578422199E-3</v>
      </c>
      <c r="G775" s="54">
        <f t="shared" si="108"/>
        <v>1.6359676725001001E-4</v>
      </c>
      <c r="H775" s="54">
        <f t="shared" si="108"/>
        <v>2.435499225418E-4</v>
      </c>
      <c r="I775" s="54">
        <f t="shared" si="108"/>
        <v>3.8184987908873298E-4</v>
      </c>
      <c r="M775" s="33" t="s">
        <v>82</v>
      </c>
      <c r="N775" s="22" t="s">
        <v>40</v>
      </c>
      <c r="O775" s="22">
        <v>6.8015603587823298E-2</v>
      </c>
      <c r="P775" s="22">
        <v>6.9496507884290001E-2</v>
      </c>
      <c r="Q775" s="22">
        <v>7.3681427442277E-2</v>
      </c>
      <c r="R775" s="22">
        <v>7.3525728876910196E-2</v>
      </c>
      <c r="S775" s="22">
        <v>7.3256402684861693E-2</v>
      </c>
    </row>
    <row r="776" spans="2:19" ht="20" thickBot="1" x14ac:dyDescent="0.3">
      <c r="B776" s="47" t="s">
        <v>290</v>
      </c>
      <c r="C776" s="12" t="s">
        <v>291</v>
      </c>
      <c r="D776" s="55"/>
      <c r="E776" s="56">
        <f t="shared" si="108"/>
        <v>6.8015603382207204E-2</v>
      </c>
      <c r="F776" s="56">
        <f t="shared" si="108"/>
        <v>6.9496507884104997E-2</v>
      </c>
      <c r="G776" s="56">
        <f t="shared" si="108"/>
        <v>7.3681427442277E-2</v>
      </c>
      <c r="H776" s="56">
        <f t="shared" si="108"/>
        <v>7.3525728876910196E-2</v>
      </c>
      <c r="I776" s="56">
        <f t="shared" si="108"/>
        <v>7.3256402684861693E-2</v>
      </c>
      <c r="M776" s="33" t="s">
        <v>84</v>
      </c>
      <c r="N776" s="22">
        <v>-531415</v>
      </c>
      <c r="O776" s="22">
        <v>75521</v>
      </c>
      <c r="P776" s="22">
        <v>220004</v>
      </c>
      <c r="Q776" s="22">
        <v>354363</v>
      </c>
      <c r="R776" s="22">
        <v>354638</v>
      </c>
      <c r="S776" s="22">
        <v>805849</v>
      </c>
    </row>
    <row r="777" spans="2:19" ht="21" thickTop="1" thickBot="1" x14ac:dyDescent="0.3">
      <c r="C777" s="12" t="s">
        <v>90</v>
      </c>
      <c r="D777" s="13">
        <f t="shared" ref="D777:I777" si="109">N765</f>
        <v>1391932</v>
      </c>
      <c r="E777" s="13">
        <f t="shared" si="109"/>
        <v>1411084</v>
      </c>
      <c r="F777" s="13">
        <f t="shared" si="109"/>
        <v>1289145</v>
      </c>
      <c r="G777" s="13">
        <f t="shared" si="109"/>
        <v>1029768</v>
      </c>
      <c r="H777" s="13">
        <f t="shared" si="109"/>
        <v>750845</v>
      </c>
      <c r="I777" s="13">
        <f t="shared" si="109"/>
        <v>0</v>
      </c>
      <c r="M777" s="33" t="s">
        <v>161</v>
      </c>
      <c r="N777" s="22">
        <v>1391931.79545804</v>
      </c>
      <c r="O777" s="22">
        <v>1411083.87628854</v>
      </c>
      <c r="P777" s="22">
        <v>1289145.27802194</v>
      </c>
      <c r="Q777" s="22">
        <v>1029768.34228706</v>
      </c>
      <c r="R777" s="22">
        <v>750844.81022809201</v>
      </c>
      <c r="S777" s="22">
        <v>0</v>
      </c>
    </row>
    <row r="778" spans="2:19" ht="20" thickTop="1" x14ac:dyDescent="0.25">
      <c r="M778" s="33" t="s">
        <v>292</v>
      </c>
      <c r="N778" s="22">
        <v>6.0505405068E-2</v>
      </c>
      <c r="O778" s="22">
        <v>4.7349405242130098E-2</v>
      </c>
      <c r="P778" s="22">
        <v>4.0141308913007302E-2</v>
      </c>
      <c r="Q778" s="22">
        <v>2.72032695356756E-2</v>
      </c>
      <c r="R778" s="22">
        <v>1.02280924329534E-2</v>
      </c>
      <c r="S778" s="22">
        <v>0</v>
      </c>
    </row>
    <row r="779" spans="2:19" ht="19" x14ac:dyDescent="0.25">
      <c r="C779" s="2" t="s">
        <v>293</v>
      </c>
      <c r="E779" s="6">
        <f>O781</f>
        <v>6.8015603587823298E-2</v>
      </c>
      <c r="F779" s="6">
        <f>P781</f>
        <v>6.8755799237182502E-2</v>
      </c>
      <c r="G779" s="6">
        <f>Q781</f>
        <v>7.0395159411925604E-2</v>
      </c>
      <c r="H779" s="6">
        <f>R781</f>
        <v>7.1176944871053097E-2</v>
      </c>
      <c r="I779" s="6">
        <f>S781</f>
        <v>7.1592513864138799E-2</v>
      </c>
      <c r="M779" s="33" t="s">
        <v>294</v>
      </c>
      <c r="N779" s="22">
        <v>0.65330969705200004</v>
      </c>
      <c r="O779" s="22">
        <v>1.00421934900805</v>
      </c>
      <c r="P779" s="22">
        <v>0.22882083361037001</v>
      </c>
      <c r="Q779" s="22">
        <v>7.9216319252736797E-2</v>
      </c>
      <c r="R779" s="22">
        <v>-0.42483934492338399</v>
      </c>
      <c r="S779" s="22">
        <v>0</v>
      </c>
    </row>
    <row r="780" spans="2:19" ht="20" thickBot="1" x14ac:dyDescent="0.3">
      <c r="C780" s="12" t="s">
        <v>243</v>
      </c>
      <c r="D780" s="13">
        <f>N782</f>
        <v>1391932</v>
      </c>
      <c r="M780" s="33" t="s">
        <v>295</v>
      </c>
      <c r="N780" s="22">
        <v>0.134935186303</v>
      </c>
      <c r="O780" s="22">
        <v>-0.12793727664393301</v>
      </c>
      <c r="P780" s="22">
        <v>4.9201106858163202E-2</v>
      </c>
      <c r="Q780" s="22">
        <v>0.26307074891883497</v>
      </c>
      <c r="R780" s="22">
        <v>0.23506743737743799</v>
      </c>
      <c r="S780" s="22">
        <v>0</v>
      </c>
    </row>
    <row r="781" spans="2:19" ht="20" thickTop="1" x14ac:dyDescent="0.25">
      <c r="C781" s="24" t="s">
        <v>95</v>
      </c>
      <c r="D781" s="25">
        <f>N776</f>
        <v>-531415</v>
      </c>
      <c r="E781" s="5"/>
      <c r="F781" s="34"/>
      <c r="M781" s="33" t="s">
        <v>87</v>
      </c>
      <c r="N781" s="22">
        <v>0</v>
      </c>
      <c r="O781" s="22">
        <v>6.8015603587823298E-2</v>
      </c>
      <c r="P781" s="22">
        <v>6.8755799237182502E-2</v>
      </c>
      <c r="Q781" s="22">
        <v>7.0395159411925604E-2</v>
      </c>
      <c r="R781" s="22">
        <v>7.1176944871053097E-2</v>
      </c>
      <c r="S781" s="22">
        <v>7.1592513864138799E-2</v>
      </c>
    </row>
    <row r="782" spans="2:19" ht="20" thickBot="1" x14ac:dyDescent="0.3">
      <c r="C782" s="26" t="s">
        <v>57</v>
      </c>
      <c r="D782" s="27">
        <f>N783</f>
        <v>860517</v>
      </c>
      <c r="M782" s="33" t="s">
        <v>296</v>
      </c>
      <c r="N782" s="22">
        <v>1391932</v>
      </c>
      <c r="O782" s="22" t="s">
        <v>40</v>
      </c>
      <c r="P782" s="22" t="s">
        <v>40</v>
      </c>
      <c r="Q782" s="22" t="s">
        <v>40</v>
      </c>
      <c r="R782" s="22" t="s">
        <v>40</v>
      </c>
      <c r="S782" s="22" t="s">
        <v>40</v>
      </c>
    </row>
    <row r="783" spans="2:19" ht="20" thickTop="1" x14ac:dyDescent="0.25">
      <c r="C783" s="2" t="s">
        <v>297</v>
      </c>
      <c r="E783" s="57">
        <f>O773</f>
        <v>2.0561607E-10</v>
      </c>
      <c r="F783" s="57">
        <f>P773</f>
        <v>1.8496315999999999E-13</v>
      </c>
      <c r="G783" s="57">
        <f>Q773</f>
        <v>0</v>
      </c>
      <c r="H783" s="57">
        <f>R773</f>
        <v>0</v>
      </c>
      <c r="I783" s="57">
        <f>S773</f>
        <v>-1.387779E-17</v>
      </c>
      <c r="M783" s="33" t="s">
        <v>298</v>
      </c>
      <c r="N783" s="22">
        <v>860517</v>
      </c>
      <c r="O783" s="22" t="s">
        <v>40</v>
      </c>
      <c r="P783" s="22" t="s">
        <v>40</v>
      </c>
      <c r="Q783" s="22" t="s">
        <v>40</v>
      </c>
      <c r="R783" s="22" t="s">
        <v>40</v>
      </c>
      <c r="S783" s="22" t="s">
        <v>40</v>
      </c>
    </row>
    <row r="784" spans="2:19" ht="19" x14ac:dyDescent="0.25">
      <c r="C784" s="2" t="s">
        <v>299</v>
      </c>
      <c r="D784" s="11">
        <f t="shared" ref="D784:I786" si="110">N778</f>
        <v>6.0505405068E-2</v>
      </c>
      <c r="E784" s="11">
        <f t="shared" si="110"/>
        <v>4.7349405242130098E-2</v>
      </c>
      <c r="F784" s="11">
        <f t="shared" si="110"/>
        <v>4.0141308913007302E-2</v>
      </c>
      <c r="G784" s="11">
        <f t="shared" si="110"/>
        <v>2.72032695356756E-2</v>
      </c>
      <c r="H784" s="11">
        <f t="shared" si="110"/>
        <v>1.02280924329534E-2</v>
      </c>
      <c r="I784" s="11">
        <f t="shared" si="110"/>
        <v>0</v>
      </c>
      <c r="M784" s="33" t="s">
        <v>300</v>
      </c>
      <c r="N784" s="22">
        <v>281414</v>
      </c>
      <c r="O784" s="22">
        <v>214689</v>
      </c>
      <c r="P784" s="22">
        <v>13874</v>
      </c>
      <c r="Q784" s="22">
        <v>16499</v>
      </c>
      <c r="R784" s="22">
        <v>18862</v>
      </c>
      <c r="S784" s="22">
        <v>0</v>
      </c>
    </row>
    <row r="785" spans="3:19" ht="19" x14ac:dyDescent="0.25">
      <c r="C785" s="2" t="s">
        <v>301</v>
      </c>
      <c r="D785" s="11">
        <f t="shared" si="110"/>
        <v>0.65330969705200004</v>
      </c>
      <c r="E785" s="11">
        <f t="shared" si="110"/>
        <v>1.00421934900805</v>
      </c>
      <c r="F785" s="11">
        <f t="shared" si="110"/>
        <v>0.22882083361037001</v>
      </c>
      <c r="G785" s="11">
        <f t="shared" si="110"/>
        <v>7.9216319252736797E-2</v>
      </c>
      <c r="H785" s="11">
        <f t="shared" si="110"/>
        <v>-0.42483934492338399</v>
      </c>
      <c r="I785" s="11">
        <f t="shared" si="110"/>
        <v>0</v>
      </c>
      <c r="M785" s="33" t="s">
        <v>302</v>
      </c>
      <c r="N785" s="22">
        <v>1110518</v>
      </c>
      <c r="O785" s="22">
        <v>1196395</v>
      </c>
      <c r="P785" s="22">
        <v>1275271</v>
      </c>
      <c r="Q785" s="22">
        <v>1013269</v>
      </c>
      <c r="R785" s="22">
        <v>731983</v>
      </c>
      <c r="S785" s="22">
        <v>0</v>
      </c>
    </row>
    <row r="786" spans="3:19" ht="19" x14ac:dyDescent="0.25">
      <c r="C786" s="2" t="s">
        <v>303</v>
      </c>
      <c r="D786" s="11">
        <f t="shared" si="110"/>
        <v>0.134935186303</v>
      </c>
      <c r="E786" s="11">
        <f t="shared" si="110"/>
        <v>-0.12793727664393301</v>
      </c>
      <c r="F786" s="11">
        <f t="shared" si="110"/>
        <v>4.9201106858163202E-2</v>
      </c>
      <c r="G786" s="11">
        <f t="shared" si="110"/>
        <v>0.26307074891883497</v>
      </c>
      <c r="H786" s="11">
        <f t="shared" si="110"/>
        <v>0.23506743737743799</v>
      </c>
      <c r="I786" s="11">
        <f t="shared" si="110"/>
        <v>0</v>
      </c>
      <c r="M786" s="33" t="s">
        <v>131</v>
      </c>
      <c r="N786" s="22">
        <v>1391932</v>
      </c>
      <c r="O786" s="22">
        <v>1411084</v>
      </c>
      <c r="P786" s="22">
        <v>1289145</v>
      </c>
      <c r="Q786" s="22">
        <v>1029768</v>
      </c>
      <c r="R786" s="22">
        <v>750845</v>
      </c>
      <c r="S786" s="22">
        <v>0</v>
      </c>
    </row>
    <row r="787" spans="3:19" ht="19" x14ac:dyDescent="0.25">
      <c r="E787" s="5"/>
      <c r="F787" s="5"/>
      <c r="G787" s="5"/>
      <c r="H787" s="5"/>
      <c r="I787" s="5"/>
      <c r="M787" s="33" t="s">
        <v>304</v>
      </c>
      <c r="N787" s="22">
        <v>0.202175232905</v>
      </c>
      <c r="O787" s="22">
        <v>0.15214465679205499</v>
      </c>
      <c r="P787" s="22">
        <v>1.07622076717335E-2</v>
      </c>
      <c r="Q787" s="22">
        <v>1.60223055936103E-2</v>
      </c>
      <c r="R787" s="22">
        <v>2.5121349725660901E-2</v>
      </c>
      <c r="S787" s="22">
        <v>0</v>
      </c>
    </row>
    <row r="788" spans="3:19" ht="19" x14ac:dyDescent="0.25">
      <c r="E788" s="5"/>
      <c r="F788" s="5"/>
      <c r="G788" s="5"/>
      <c r="H788" s="5"/>
      <c r="I788" s="5"/>
      <c r="M788" s="33" t="s">
        <v>305</v>
      </c>
      <c r="N788" s="22">
        <v>7.1842599999999995E-7</v>
      </c>
      <c r="O788" s="22">
        <v>7.0867509493999996E-7</v>
      </c>
      <c r="P788" s="22">
        <v>7.7570776315792002E-7</v>
      </c>
      <c r="Q788" s="22">
        <v>9.7109219514E-7</v>
      </c>
      <c r="R788" s="22">
        <v>1.3318331383E-6</v>
      </c>
      <c r="S788" s="22">
        <v>0</v>
      </c>
    </row>
    <row r="789" spans="3:19" ht="19" x14ac:dyDescent="0.25">
      <c r="M789" s="33" t="s">
        <v>306</v>
      </c>
      <c r="N789" s="22">
        <v>8.9999999999999993E-3</v>
      </c>
      <c r="O789" s="22">
        <v>1.44E-2</v>
      </c>
      <c r="P789" s="22">
        <v>1.44E-2</v>
      </c>
      <c r="Q789" s="22">
        <v>1.44E-2</v>
      </c>
      <c r="R789" s="22">
        <v>1.44E-2</v>
      </c>
      <c r="S789" s="22">
        <v>1.44E-2</v>
      </c>
    </row>
    <row r="790" spans="3:19" ht="19" x14ac:dyDescent="0.25">
      <c r="M790" s="33" t="s">
        <v>307</v>
      </c>
      <c r="N790" s="22">
        <v>0</v>
      </c>
      <c r="O790" s="22">
        <v>2.9113233538380101E-3</v>
      </c>
      <c r="P790" s="22">
        <v>2.1908830578056E-3</v>
      </c>
      <c r="Q790" s="22">
        <v>1.5497579047296E-4</v>
      </c>
      <c r="R790" s="22">
        <v>2.30721200548E-4</v>
      </c>
      <c r="S790" s="22">
        <v>3.6174743604951598E-4</v>
      </c>
    </row>
    <row r="791" spans="3:19" ht="19" x14ac:dyDescent="0.25">
      <c r="M791" s="33" t="s">
        <v>308</v>
      </c>
      <c r="N791" s="22">
        <v>0</v>
      </c>
      <c r="O791" s="22">
        <v>3.07307298673524E-3</v>
      </c>
      <c r="P791" s="22">
        <v>2.3126090578422199E-3</v>
      </c>
      <c r="Q791" s="22">
        <v>1.6359676725001001E-4</v>
      </c>
      <c r="R791" s="22">
        <v>2.435499225418E-4</v>
      </c>
      <c r="S791" s="22">
        <v>3.8184987908873298E-4</v>
      </c>
    </row>
    <row r="792" spans="3:19" ht="19" x14ac:dyDescent="0.25">
      <c r="M792" s="33" t="s">
        <v>309</v>
      </c>
      <c r="N792" s="22">
        <v>7.3999999999999996E-2</v>
      </c>
      <c r="O792" s="22">
        <v>6.8015603659426702E-2</v>
      </c>
      <c r="P792" s="22">
        <v>6.9496507884352104E-2</v>
      </c>
      <c r="Q792" s="22">
        <v>7.3681427442277E-2</v>
      </c>
      <c r="R792" s="22">
        <v>7.3525728876910196E-2</v>
      </c>
      <c r="S792" s="22">
        <v>7.3256402684861693E-2</v>
      </c>
    </row>
    <row r="793" spans="3:19" ht="19" x14ac:dyDescent="0.25">
      <c r="M793" s="33" t="s">
        <v>310</v>
      </c>
      <c r="N793" s="22" t="s">
        <v>40</v>
      </c>
      <c r="O793" s="22">
        <v>-7.1603459999999997E-11</v>
      </c>
      <c r="P793" s="22">
        <v>-6.2116980000000005E-14</v>
      </c>
      <c r="Q793" s="22">
        <v>0</v>
      </c>
      <c r="R793" s="22">
        <v>0</v>
      </c>
      <c r="S793" s="22">
        <v>0</v>
      </c>
    </row>
    <row r="794" spans="3:19" ht="19" x14ac:dyDescent="0.25">
      <c r="M794" s="33" t="s">
        <v>311</v>
      </c>
      <c r="N794" s="22" t="s">
        <v>40</v>
      </c>
      <c r="O794" s="22">
        <v>7.9473614439524901E-2</v>
      </c>
      <c r="P794" s="22">
        <v>7.7876043965688896E-2</v>
      </c>
      <c r="Q794" s="22">
        <v>7.4234992726230395E-2</v>
      </c>
      <c r="R794" s="22">
        <v>7.4351717120001201E-2</v>
      </c>
      <c r="S794" s="22">
        <v>7.4556603792606896E-2</v>
      </c>
    </row>
    <row r="795" spans="3:19" ht="19" x14ac:dyDescent="0.25">
      <c r="M795" s="33" t="s">
        <v>312</v>
      </c>
      <c r="N795" s="22" t="s">
        <v>40</v>
      </c>
      <c r="O795" s="22">
        <v>6.8015603587823298E-2</v>
      </c>
      <c r="P795" s="22">
        <v>6.9496507884290001E-2</v>
      </c>
      <c r="Q795" s="22">
        <v>7.3681427442277E-2</v>
      </c>
      <c r="R795" s="22">
        <v>7.3525728876910196E-2</v>
      </c>
      <c r="S795" s="22">
        <v>7.3256402684861693E-2</v>
      </c>
    </row>
    <row r="796" spans="3:19" ht="19" x14ac:dyDescent="0.25">
      <c r="M796" s="33" t="s">
        <v>313</v>
      </c>
      <c r="N796" s="22">
        <v>6.0505405068E-2</v>
      </c>
      <c r="O796" s="22">
        <v>4.7349405242130098E-2</v>
      </c>
      <c r="P796" s="22">
        <v>4.0141308913007302E-2</v>
      </c>
      <c r="Q796" s="22">
        <v>2.72032695356756E-2</v>
      </c>
      <c r="R796" s="22">
        <v>1.02280924329534E-2</v>
      </c>
      <c r="S796" s="22">
        <v>0</v>
      </c>
    </row>
    <row r="797" spans="3:19" ht="19" x14ac:dyDescent="0.25">
      <c r="M797" s="33" t="s">
        <v>314</v>
      </c>
      <c r="N797" s="22">
        <v>0.65330969705200004</v>
      </c>
      <c r="O797" s="22">
        <v>1.00421934877522</v>
      </c>
      <c r="P797" s="22">
        <v>0.22882083361037001</v>
      </c>
      <c r="Q797" s="22">
        <v>7.9216319252736797E-2</v>
      </c>
      <c r="R797" s="22">
        <v>-0.42483934492338399</v>
      </c>
      <c r="S797" s="22">
        <v>0</v>
      </c>
    </row>
    <row r="798" spans="3:19" ht="19" x14ac:dyDescent="0.25">
      <c r="M798" s="33" t="s">
        <v>315</v>
      </c>
      <c r="N798" s="22">
        <v>0.134935186303</v>
      </c>
      <c r="O798" s="22">
        <v>-0.12793727664393301</v>
      </c>
      <c r="P798" s="22">
        <v>4.9201106858163202E-2</v>
      </c>
      <c r="Q798" s="22">
        <v>0.26307074891883497</v>
      </c>
      <c r="R798" s="22">
        <v>0.23506743737743799</v>
      </c>
      <c r="S798" s="22">
        <v>0</v>
      </c>
    </row>
    <row r="799" spans="3:19" ht="19" x14ac:dyDescent="0.25">
      <c r="M799" s="33" t="s">
        <v>316</v>
      </c>
      <c r="N799" s="22">
        <v>0</v>
      </c>
      <c r="O799" s="22">
        <v>6.8015603587823298E-2</v>
      </c>
      <c r="P799" s="22">
        <v>6.8755799237182696E-2</v>
      </c>
      <c r="Q799" s="22">
        <v>7.0395159411925604E-2</v>
      </c>
      <c r="R799" s="22">
        <v>7.1176944871053097E-2</v>
      </c>
      <c r="S799" s="22">
        <v>7.1592513864138799E-2</v>
      </c>
    </row>
    <row r="800" spans="3:19" ht="19" x14ac:dyDescent="0.25">
      <c r="M800" s="33" t="s">
        <v>317</v>
      </c>
      <c r="N800" s="22">
        <v>1391932</v>
      </c>
      <c r="O800" s="22" t="s">
        <v>40</v>
      </c>
      <c r="P800" s="22" t="s">
        <v>40</v>
      </c>
      <c r="Q800" s="22" t="s">
        <v>40</v>
      </c>
      <c r="R800" s="22" t="s">
        <v>40</v>
      </c>
      <c r="S800" s="22" t="s">
        <v>40</v>
      </c>
    </row>
    <row r="801" spans="3:19" ht="19" x14ac:dyDescent="0.25">
      <c r="M801" s="33" t="s">
        <v>318</v>
      </c>
      <c r="N801" s="22">
        <v>860517</v>
      </c>
      <c r="O801" s="22" t="s">
        <v>40</v>
      </c>
      <c r="P801" s="22" t="s">
        <v>40</v>
      </c>
      <c r="Q801" s="22" t="s">
        <v>40</v>
      </c>
      <c r="R801" s="22" t="s">
        <v>40</v>
      </c>
      <c r="S801" s="22" t="s">
        <v>40</v>
      </c>
    </row>
    <row r="802" spans="3:19" ht="19" x14ac:dyDescent="0.25">
      <c r="M802" s="33" t="s">
        <v>14</v>
      </c>
      <c r="N802" s="22">
        <v>-281415</v>
      </c>
      <c r="O802" s="22">
        <v>77419</v>
      </c>
      <c r="P802" s="22">
        <v>208973</v>
      </c>
      <c r="Q802" s="22">
        <v>-2098</v>
      </c>
      <c r="R802" s="22">
        <v>-1736</v>
      </c>
      <c r="S802" s="22">
        <v>19579</v>
      </c>
    </row>
    <row r="803" spans="3:19" ht="19" x14ac:dyDescent="0.25">
      <c r="M803" s="33" t="s">
        <v>319</v>
      </c>
      <c r="N803" s="22">
        <v>281414</v>
      </c>
      <c r="O803" s="22">
        <v>214689</v>
      </c>
      <c r="P803" s="22">
        <v>13874</v>
      </c>
      <c r="Q803" s="22">
        <v>16499</v>
      </c>
      <c r="R803" s="22">
        <v>18862</v>
      </c>
      <c r="S803" s="22">
        <v>0</v>
      </c>
    </row>
    <row r="804" spans="3:19" ht="19" x14ac:dyDescent="0.25">
      <c r="M804" s="33" t="s">
        <v>31</v>
      </c>
      <c r="N804" s="22">
        <v>-250000</v>
      </c>
      <c r="O804" s="22">
        <v>2379</v>
      </c>
      <c r="P804" s="22">
        <v>14294</v>
      </c>
      <c r="Q804" s="22">
        <v>356672</v>
      </c>
      <c r="R804" s="22">
        <v>356624</v>
      </c>
      <c r="S804" s="22">
        <v>786557</v>
      </c>
    </row>
    <row r="805" spans="3:19" ht="19" x14ac:dyDescent="0.25">
      <c r="M805" s="33" t="s">
        <v>320</v>
      </c>
      <c r="N805" s="22">
        <v>1110518</v>
      </c>
      <c r="O805" s="22">
        <v>1196395</v>
      </c>
      <c r="P805" s="22">
        <v>1275271</v>
      </c>
      <c r="Q805" s="22">
        <v>1013269</v>
      </c>
      <c r="R805" s="22">
        <v>731983</v>
      </c>
      <c r="S805" s="22">
        <v>0</v>
      </c>
    </row>
    <row r="806" spans="3:19" ht="19" x14ac:dyDescent="0.25">
      <c r="M806" s="33" t="s">
        <v>209</v>
      </c>
      <c r="N806" s="22">
        <v>1.1308958333329999</v>
      </c>
      <c r="O806" s="22">
        <v>0.24367217781430101</v>
      </c>
      <c r="P806" s="22">
        <v>0.172807892331</v>
      </c>
      <c r="Q806" s="22">
        <v>1.05123229680666E-2</v>
      </c>
      <c r="R806" s="22">
        <v>1.57322539253512E-2</v>
      </c>
      <c r="S806" s="22">
        <v>2.4892029439697299E-2</v>
      </c>
    </row>
    <row r="807" spans="3:19" ht="19" x14ac:dyDescent="0.25">
      <c r="M807" s="33" t="s">
        <v>212</v>
      </c>
      <c r="N807" s="22">
        <v>-196109.10404624199</v>
      </c>
      <c r="O807" s="22">
        <v>2.0809248554913298E-2</v>
      </c>
      <c r="P807" s="22">
        <v>2.0809248554913298E-2</v>
      </c>
      <c r="Q807" s="22">
        <v>2.0809248554913298E-2</v>
      </c>
      <c r="R807" s="22">
        <v>2.0809248554913298E-2</v>
      </c>
      <c r="S807" s="22">
        <v>2.0809248554913298E-2</v>
      </c>
    </row>
    <row r="808" spans="3:19" ht="19" x14ac:dyDescent="0.25">
      <c r="M808" s="33" t="s">
        <v>215</v>
      </c>
      <c r="N808" s="22">
        <v>-221778.968644629</v>
      </c>
      <c r="O808" s="22">
        <v>5.0706349140548198E-3</v>
      </c>
      <c r="P808" s="22">
        <v>3.59600238376648E-3</v>
      </c>
      <c r="Q808" s="22">
        <v>2.1875354153201999E-4</v>
      </c>
      <c r="R808" s="22">
        <v>3.2737638226160002E-4</v>
      </c>
      <c r="S808" s="22">
        <v>5.1798442764688002E-4</v>
      </c>
    </row>
    <row r="809" spans="3:19" ht="19" x14ac:dyDescent="0.25">
      <c r="M809" s="33" t="s">
        <v>321</v>
      </c>
      <c r="N809" s="22">
        <v>-2.1000560000000001E-6</v>
      </c>
      <c r="O809" s="22">
        <v>7.1842600641999999E-7</v>
      </c>
      <c r="P809" s="22">
        <v>7.0867509498228998E-7</v>
      </c>
      <c r="Q809" s="22">
        <v>7.7570776322000001E-7</v>
      </c>
      <c r="R809" s="22">
        <v>9.7109219500000007E-7</v>
      </c>
      <c r="S809" s="22">
        <v>1.3318331383234999E-6</v>
      </c>
    </row>
    <row r="810" spans="3:19" ht="19" x14ac:dyDescent="0.25">
      <c r="M810" s="33" t="s">
        <v>189</v>
      </c>
      <c r="N810" s="22">
        <v>-0.99999515736199995</v>
      </c>
      <c r="O810" s="22">
        <v>7.9473616609179495E-2</v>
      </c>
      <c r="P810" s="22">
        <v>7.7876044826601196E-2</v>
      </c>
      <c r="Q810" s="22">
        <v>7.4234992709092701E-2</v>
      </c>
      <c r="R810" s="22">
        <v>7.4351717378511997E-2</v>
      </c>
      <c r="S810" s="22">
        <v>7.4556603587283304E-2</v>
      </c>
    </row>
    <row r="811" spans="3:19" ht="19" x14ac:dyDescent="0.25">
      <c r="M811" s="33" t="s">
        <v>322</v>
      </c>
      <c r="N811" s="22">
        <v>0.54912006295100002</v>
      </c>
      <c r="O811" s="22">
        <v>0.20217523311278601</v>
      </c>
      <c r="P811" s="22">
        <v>0.15214465680069</v>
      </c>
      <c r="Q811" s="22">
        <v>1.0762207672617E-2</v>
      </c>
      <c r="R811" s="22">
        <v>1.60223055915816E-2</v>
      </c>
      <c r="S811" s="22">
        <v>2.51213497256608E-2</v>
      </c>
    </row>
    <row r="812" spans="3:19" ht="19" x14ac:dyDescent="0.25">
      <c r="C812" s="3" t="str">
        <f>M752</f>
        <v>Year</v>
      </c>
      <c r="D812" s="3">
        <f t="shared" ref="D812:I817" si="111">N752</f>
        <v>0</v>
      </c>
      <c r="E812" s="3">
        <f t="shared" si="111"/>
        <v>1</v>
      </c>
      <c r="F812" s="3">
        <f t="shared" si="111"/>
        <v>2</v>
      </c>
      <c r="G812" s="3">
        <f t="shared" si="111"/>
        <v>3</v>
      </c>
      <c r="H812" s="3">
        <f t="shared" si="111"/>
        <v>4</v>
      </c>
      <c r="I812" s="3">
        <f t="shared" si="111"/>
        <v>5</v>
      </c>
      <c r="M812" s="33" t="s">
        <v>323</v>
      </c>
      <c r="N812" s="22">
        <v>0</v>
      </c>
      <c r="O812" s="22">
        <v>3.0730729898872599E-3</v>
      </c>
      <c r="P812" s="22">
        <v>2.3126090579734799E-3</v>
      </c>
      <c r="Q812" s="22">
        <v>1.6359676726343999E-4</v>
      </c>
      <c r="R812" s="22">
        <v>2.4354992251089999E-4</v>
      </c>
      <c r="S812" s="22">
        <v>3.8184987908873298E-4</v>
      </c>
    </row>
    <row r="813" spans="3:19" ht="19" x14ac:dyDescent="0.25">
      <c r="C813" s="2" t="s">
        <v>21</v>
      </c>
      <c r="E813" s="17">
        <f>O753</f>
        <v>0.4</v>
      </c>
      <c r="F813" s="17">
        <f t="shared" si="111"/>
        <v>0.4</v>
      </c>
      <c r="G813" s="17">
        <f t="shared" si="111"/>
        <v>0.4</v>
      </c>
      <c r="H813" s="17">
        <f t="shared" si="111"/>
        <v>0.4</v>
      </c>
      <c r="I813" s="17">
        <f t="shared" si="111"/>
        <v>0.4</v>
      </c>
      <c r="M813" s="33" t="s">
        <v>324</v>
      </c>
      <c r="N813" s="22">
        <v>-0.43001119120800002</v>
      </c>
      <c r="O813" s="22">
        <v>6.8015605513301006E-2</v>
      </c>
      <c r="P813" s="22">
        <v>6.94965086139155E-2</v>
      </c>
      <c r="Q813" s="22">
        <v>7.3681427425278306E-2</v>
      </c>
      <c r="R813" s="22">
        <v>7.3525729131383694E-2</v>
      </c>
      <c r="S813" s="22">
        <v>7.3256402484696101E-2</v>
      </c>
    </row>
    <row r="814" spans="3:19" ht="19" x14ac:dyDescent="0.25">
      <c r="C814" s="2" t="s">
        <v>3</v>
      </c>
      <c r="D814" s="29"/>
      <c r="E814" s="6">
        <f>O754</f>
        <v>0.03</v>
      </c>
      <c r="F814" s="6">
        <f t="shared" si="111"/>
        <v>2.9999999999999898E-2</v>
      </c>
      <c r="G814" s="6">
        <f t="shared" si="111"/>
        <v>0.03</v>
      </c>
      <c r="H814" s="6">
        <f t="shared" si="111"/>
        <v>0.03</v>
      </c>
      <c r="I814" s="6">
        <f t="shared" si="111"/>
        <v>2.9999999999999898E-2</v>
      </c>
      <c r="M814" s="33" t="s">
        <v>133</v>
      </c>
      <c r="N814" s="22">
        <v>1391932</v>
      </c>
      <c r="O814" s="22">
        <v>1411084</v>
      </c>
      <c r="P814" s="22">
        <v>1289145</v>
      </c>
      <c r="Q814" s="22">
        <v>1029768</v>
      </c>
      <c r="R814" s="22">
        <v>750845</v>
      </c>
      <c r="S814" s="22">
        <v>0</v>
      </c>
    </row>
    <row r="815" spans="3:19" ht="19" x14ac:dyDescent="0.25">
      <c r="C815" s="2" t="s">
        <v>23</v>
      </c>
      <c r="D815" s="29"/>
      <c r="E815" s="7">
        <f>O755</f>
        <v>1.1000000000000001</v>
      </c>
      <c r="F815" s="7">
        <f t="shared" si="111"/>
        <v>1.1000000000000001</v>
      </c>
      <c r="G815" s="7">
        <f t="shared" si="111"/>
        <v>1.1000000000000001</v>
      </c>
      <c r="H815" s="7">
        <f t="shared" si="111"/>
        <v>1.1000000000000001</v>
      </c>
      <c r="I815" s="7">
        <f t="shared" si="111"/>
        <v>1.1000000000000001</v>
      </c>
      <c r="M815" s="33" t="s">
        <v>325</v>
      </c>
      <c r="N815" s="22">
        <v>0</v>
      </c>
      <c r="O815" s="22">
        <v>1.8538743000000001E-9</v>
      </c>
      <c r="P815" s="22">
        <v>7.2956335417000001E-10</v>
      </c>
      <c r="Q815" s="22">
        <v>-1.6998739999999999E-11</v>
      </c>
      <c r="R815" s="22">
        <v>2.5447349999999998E-10</v>
      </c>
      <c r="S815" s="22">
        <v>-2.0016566182335001E-10</v>
      </c>
    </row>
    <row r="816" spans="3:19" ht="19" x14ac:dyDescent="0.25">
      <c r="C816" s="8" t="s">
        <v>7</v>
      </c>
      <c r="D816" s="9"/>
      <c r="E816" s="10">
        <f>O756</f>
        <v>0.04</v>
      </c>
      <c r="F816" s="10">
        <f t="shared" si="111"/>
        <v>0.04</v>
      </c>
      <c r="G816" s="10">
        <f t="shared" si="111"/>
        <v>0.04</v>
      </c>
      <c r="H816" s="10">
        <f t="shared" si="111"/>
        <v>0.04</v>
      </c>
      <c r="I816" s="10">
        <f t="shared" si="111"/>
        <v>0.04</v>
      </c>
      <c r="M816" s="33" t="s">
        <v>326</v>
      </c>
      <c r="N816" s="22">
        <v>5.6653583188999997E-2</v>
      </c>
      <c r="O816" s="22">
        <v>4.6306398930027998E-2</v>
      </c>
      <c r="P816" s="22">
        <v>4.0055861230939599E-2</v>
      </c>
      <c r="Q816" s="22">
        <v>2.7089612209238102E-2</v>
      </c>
      <c r="R816" s="22">
        <v>1.03681272594258E-2</v>
      </c>
      <c r="S816" s="22">
        <v>0</v>
      </c>
    </row>
    <row r="817" spans="2:19" ht="19" x14ac:dyDescent="0.25">
      <c r="C817" s="2" t="s">
        <v>80</v>
      </c>
      <c r="D817" s="29"/>
      <c r="E817" s="6">
        <f>O757</f>
        <v>7.3999999999999996E-2</v>
      </c>
      <c r="F817" s="6">
        <f t="shared" si="111"/>
        <v>7.3999999999999996E-2</v>
      </c>
      <c r="G817" s="6">
        <f t="shared" si="111"/>
        <v>7.3999999999999996E-2</v>
      </c>
      <c r="H817" s="6">
        <f t="shared" si="111"/>
        <v>7.3999999999999996E-2</v>
      </c>
      <c r="I817" s="6">
        <f t="shared" si="111"/>
        <v>7.3999999999999996E-2</v>
      </c>
      <c r="M817" s="33" t="s">
        <v>327</v>
      </c>
      <c r="N817" s="22">
        <v>0.65667103696600004</v>
      </c>
      <c r="O817" s="22">
        <v>1.0031828109640599</v>
      </c>
      <c r="P817" s="22">
        <v>0.228735385928303</v>
      </c>
      <c r="Q817" s="22">
        <v>7.9102661926299306E-2</v>
      </c>
      <c r="R817" s="22">
        <v>-0.42469931021332702</v>
      </c>
      <c r="S817" s="22">
        <v>0</v>
      </c>
    </row>
    <row r="818" spans="2:19" ht="19" x14ac:dyDescent="0.25">
      <c r="M818" s="33" t="s">
        <v>328</v>
      </c>
      <c r="N818" s="22">
        <v>0.134935186303</v>
      </c>
      <c r="O818" s="22">
        <v>-0.12793727664393301</v>
      </c>
      <c r="P818" s="22">
        <v>4.9201106858163202E-2</v>
      </c>
      <c r="Q818" s="22">
        <v>0.26307074891883497</v>
      </c>
      <c r="R818" s="22">
        <v>0.23506743737743799</v>
      </c>
      <c r="S818" s="22">
        <v>0</v>
      </c>
    </row>
    <row r="819" spans="2:19" ht="19" x14ac:dyDescent="0.25">
      <c r="C819" s="2" t="s">
        <v>5</v>
      </c>
      <c r="D819" s="29"/>
      <c r="E819" s="7">
        <f t="shared" ref="E819:I821" si="112">O758</f>
        <v>0.2</v>
      </c>
      <c r="F819" s="7">
        <f t="shared" si="112"/>
        <v>0.2</v>
      </c>
      <c r="G819" s="7">
        <f t="shared" si="112"/>
        <v>0.2</v>
      </c>
      <c r="H819" s="7">
        <f t="shared" si="112"/>
        <v>0.2</v>
      </c>
      <c r="I819" s="7">
        <f t="shared" si="112"/>
        <v>0.2</v>
      </c>
      <c r="M819" s="33" t="s">
        <v>329</v>
      </c>
      <c r="N819" s="22">
        <v>0</v>
      </c>
      <c r="O819" s="22">
        <v>6.8015605513301006E-2</v>
      </c>
      <c r="P819" s="22">
        <v>6.8755800565148698E-2</v>
      </c>
      <c r="Q819" s="22">
        <v>7.0395160292945305E-2</v>
      </c>
      <c r="R819" s="22">
        <v>7.1176945595779598E-2</v>
      </c>
      <c r="S819" s="22">
        <v>7.1592514404173996E-2</v>
      </c>
    </row>
    <row r="820" spans="2:19" ht="19" x14ac:dyDescent="0.25">
      <c r="C820" s="2" t="s">
        <v>200</v>
      </c>
      <c r="E820" s="6">
        <f t="shared" si="112"/>
        <v>3.7999999999999999E-2</v>
      </c>
      <c r="F820" s="6">
        <f t="shared" si="112"/>
        <v>3.7999999999999902E-2</v>
      </c>
      <c r="G820" s="6">
        <f t="shared" si="112"/>
        <v>3.7999999999999999E-2</v>
      </c>
      <c r="H820" s="6">
        <f t="shared" si="112"/>
        <v>3.7999999999999999E-2</v>
      </c>
      <c r="I820" s="6">
        <f t="shared" si="112"/>
        <v>3.7999999999999902E-2</v>
      </c>
      <c r="M820" s="33" t="s">
        <v>330</v>
      </c>
      <c r="N820" s="22">
        <v>1391932</v>
      </c>
      <c r="O820" s="22" t="s">
        <v>40</v>
      </c>
      <c r="P820" s="22" t="s">
        <v>40</v>
      </c>
      <c r="Q820" s="22" t="s">
        <v>40</v>
      </c>
      <c r="R820" s="22" t="s">
        <v>40</v>
      </c>
      <c r="S820" s="22" t="s">
        <v>40</v>
      </c>
    </row>
    <row r="821" spans="2:19" ht="20" thickBot="1" x14ac:dyDescent="0.3">
      <c r="C821" s="12" t="s">
        <v>273</v>
      </c>
      <c r="D821" s="52"/>
      <c r="E821" s="53">
        <f t="shared" si="112"/>
        <v>3.5999999999999997E-2</v>
      </c>
      <c r="F821" s="53">
        <f t="shared" si="112"/>
        <v>3.5999999999999997E-2</v>
      </c>
      <c r="G821" s="53">
        <f t="shared" si="112"/>
        <v>3.5999999999999997E-2</v>
      </c>
      <c r="H821" s="53">
        <f t="shared" si="112"/>
        <v>3.5999999999999997E-2</v>
      </c>
      <c r="I821" s="53">
        <f t="shared" si="112"/>
        <v>3.5999999999999997E-2</v>
      </c>
      <c r="M821" s="33" t="s">
        <v>331</v>
      </c>
      <c r="N821" s="22">
        <v>860517</v>
      </c>
      <c r="O821" s="22" t="s">
        <v>40</v>
      </c>
      <c r="P821" s="22" t="s">
        <v>40</v>
      </c>
      <c r="Q821" s="22" t="s">
        <v>40</v>
      </c>
      <c r="R821" s="22" t="s">
        <v>40</v>
      </c>
      <c r="S821" s="22" t="s">
        <v>40</v>
      </c>
    </row>
    <row r="822" spans="2:19" ht="20" thickTop="1" x14ac:dyDescent="0.25">
      <c r="M822" s="33" t="s">
        <v>332</v>
      </c>
      <c r="N822" s="22">
        <v>281414</v>
      </c>
      <c r="O822" s="22">
        <v>214689</v>
      </c>
      <c r="P822" s="22">
        <v>13874</v>
      </c>
      <c r="Q822" s="22">
        <v>16499</v>
      </c>
      <c r="R822" s="22">
        <v>18862</v>
      </c>
      <c r="S822" s="22">
        <v>0</v>
      </c>
    </row>
    <row r="823" spans="2:19" ht="19" x14ac:dyDescent="0.25">
      <c r="C823" s="2" t="s">
        <v>30</v>
      </c>
      <c r="D823" s="11">
        <f t="shared" ref="D823:I823" si="113">N784</f>
        <v>281414</v>
      </c>
      <c r="E823" s="11">
        <f t="shared" si="113"/>
        <v>214689</v>
      </c>
      <c r="F823" s="11">
        <f t="shared" si="113"/>
        <v>13874</v>
      </c>
      <c r="G823" s="11">
        <f t="shared" si="113"/>
        <v>16499</v>
      </c>
      <c r="H823" s="11">
        <f t="shared" si="113"/>
        <v>18862</v>
      </c>
      <c r="I823" s="11">
        <f t="shared" si="113"/>
        <v>0</v>
      </c>
      <c r="M823" s="33" t="s">
        <v>333</v>
      </c>
      <c r="N823" s="22">
        <v>1110518</v>
      </c>
      <c r="O823" s="22">
        <v>1196395</v>
      </c>
      <c r="P823" s="22">
        <v>1275271</v>
      </c>
      <c r="Q823" s="22">
        <v>1013269</v>
      </c>
      <c r="R823" s="22">
        <v>731983</v>
      </c>
      <c r="S823" s="22">
        <v>0</v>
      </c>
    </row>
    <row r="824" spans="2:19" ht="19" x14ac:dyDescent="0.25">
      <c r="D824" s="14"/>
      <c r="M824" s="33" t="s">
        <v>334</v>
      </c>
      <c r="N824" s="22">
        <v>-2.0210190000000001E-6</v>
      </c>
      <c r="O824" s="22">
        <v>7.1842600592000004E-7</v>
      </c>
      <c r="P824" s="22">
        <v>7.0867509494233004E-7</v>
      </c>
      <c r="Q824" s="22">
        <v>7.7570776316000001E-7</v>
      </c>
      <c r="R824" s="22">
        <v>9.7109219509999993E-7</v>
      </c>
      <c r="S824" s="22">
        <v>1.3318331383234999E-6</v>
      </c>
    </row>
    <row r="825" spans="2:19" ht="19" x14ac:dyDescent="0.25">
      <c r="C825" s="2" t="s">
        <v>275</v>
      </c>
      <c r="E825" s="11">
        <f>O761</f>
        <v>10693.77</v>
      </c>
      <c r="F825" s="11">
        <f>P761</f>
        <v>8158.2133842000003</v>
      </c>
      <c r="G825" s="11">
        <f>Q761</f>
        <v>527.25</v>
      </c>
      <c r="H825" s="11">
        <f>R761</f>
        <v>627</v>
      </c>
      <c r="I825" s="11">
        <f>S761</f>
        <v>716.77499999999895</v>
      </c>
      <c r="M825" s="33" t="s">
        <v>335</v>
      </c>
      <c r="N825" s="22">
        <v>4.9313164290000003E-3</v>
      </c>
      <c r="O825" s="22">
        <v>2.9113233547939498E-3</v>
      </c>
      <c r="P825" s="22">
        <v>2.19088305780642E-3</v>
      </c>
      <c r="Q825" s="22">
        <v>1.5497579047296E-4</v>
      </c>
      <c r="R825" s="22">
        <v>2.30721200548E-4</v>
      </c>
      <c r="S825" s="22">
        <v>3.6174743604951598E-4</v>
      </c>
    </row>
    <row r="826" spans="2:19" ht="19" x14ac:dyDescent="0.25">
      <c r="M826" s="33" t="s">
        <v>336</v>
      </c>
      <c r="N826" s="22">
        <v>0.547924047691</v>
      </c>
      <c r="O826" s="22">
        <v>0.20217523297180101</v>
      </c>
      <c r="P826" s="22">
        <v>0.152144656792112</v>
      </c>
      <c r="Q826" s="22">
        <v>1.07622076717335E-2</v>
      </c>
      <c r="R826" s="22">
        <v>1.60223055936103E-2</v>
      </c>
      <c r="S826" s="22">
        <v>2.51213497256608E-2</v>
      </c>
    </row>
    <row r="827" spans="2:19" ht="19" x14ac:dyDescent="0.25">
      <c r="C827" s="2" t="s">
        <v>276</v>
      </c>
      <c r="E827" s="11">
        <f>O762</f>
        <v>4277.5079999999998</v>
      </c>
      <c r="F827" s="11">
        <f>P762</f>
        <v>3263.2853536799998</v>
      </c>
      <c r="G827" s="11">
        <f>Q762</f>
        <v>210.9</v>
      </c>
      <c r="H827" s="11">
        <f>R762</f>
        <v>250.8</v>
      </c>
      <c r="I827" s="11">
        <f>S762</f>
        <v>286.70999999999901</v>
      </c>
      <c r="M827" s="33" t="s">
        <v>337</v>
      </c>
      <c r="N827" s="22">
        <v>0</v>
      </c>
      <c r="O827" s="22">
        <v>3.07307298774429E-3</v>
      </c>
      <c r="P827" s="22">
        <v>2.3126090578430899E-3</v>
      </c>
      <c r="Q827" s="22">
        <v>1.6359676725001001E-4</v>
      </c>
      <c r="R827" s="22">
        <v>2.435499225418E-4</v>
      </c>
      <c r="S827" s="22">
        <v>3.8184987908873298E-4</v>
      </c>
    </row>
    <row r="828" spans="2:19" ht="19" x14ac:dyDescent="0.25">
      <c r="M828" s="33" t="s">
        <v>338</v>
      </c>
      <c r="N828" s="22">
        <v>6.9068683571000003E-2</v>
      </c>
      <c r="O828" s="22">
        <v>6.8015603657461704E-2</v>
      </c>
      <c r="P828" s="22">
        <v>6.9496507884350397E-2</v>
      </c>
      <c r="Q828" s="22">
        <v>7.3681427442277E-2</v>
      </c>
      <c r="R828" s="22">
        <v>7.3525728876910196E-2</v>
      </c>
      <c r="S828" s="22">
        <v>7.3256402684861693E-2</v>
      </c>
    </row>
    <row r="829" spans="2:19" ht="19" x14ac:dyDescent="0.25">
      <c r="B829" s="18"/>
      <c r="C829" s="2" t="s">
        <v>88</v>
      </c>
      <c r="D829" s="11">
        <f t="shared" ref="D829:I829" si="114">N776</f>
        <v>-531415</v>
      </c>
      <c r="E829" s="11">
        <f t="shared" si="114"/>
        <v>75521</v>
      </c>
      <c r="F829" s="11">
        <f t="shared" si="114"/>
        <v>220004</v>
      </c>
      <c r="G829" s="11">
        <f t="shared" si="114"/>
        <v>354363</v>
      </c>
      <c r="H829" s="11">
        <f t="shared" si="114"/>
        <v>354638</v>
      </c>
      <c r="I829" s="11">
        <f t="shared" si="114"/>
        <v>805849</v>
      </c>
      <c r="M829" s="33" t="s">
        <v>339</v>
      </c>
      <c r="N829" s="22">
        <v>1391932</v>
      </c>
      <c r="O829" s="22">
        <v>1411084</v>
      </c>
      <c r="P829" s="22">
        <v>1289145</v>
      </c>
      <c r="Q829" s="22">
        <v>1029768</v>
      </c>
      <c r="R829" s="22">
        <v>750845</v>
      </c>
      <c r="S829" s="22">
        <v>0</v>
      </c>
    </row>
    <row r="830" spans="2:19" ht="19" x14ac:dyDescent="0.25">
      <c r="C830" s="2"/>
      <c r="M830" s="33" t="s">
        <v>340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</row>
    <row r="831" spans="2:19" ht="19" x14ac:dyDescent="0.25">
      <c r="B831" s="32" t="s">
        <v>71</v>
      </c>
      <c r="C831" s="2" t="s">
        <v>80</v>
      </c>
      <c r="E831" s="6">
        <f>O757</f>
        <v>7.3999999999999996E-2</v>
      </c>
      <c r="F831" s="6">
        <f>P757</f>
        <v>7.3999999999999996E-2</v>
      </c>
      <c r="G831" s="6">
        <f>Q757</f>
        <v>7.3999999999999996E-2</v>
      </c>
      <c r="H831" s="6">
        <f>R757</f>
        <v>7.3999999999999996E-2</v>
      </c>
      <c r="I831" s="6">
        <f>S757</f>
        <v>7.3999999999999996E-2</v>
      </c>
      <c r="M831" s="33" t="s">
        <v>341</v>
      </c>
      <c r="N831" s="22">
        <v>6.0048363171999998E-2</v>
      </c>
      <c r="O831" s="22">
        <v>4.7348875319585197E-2</v>
      </c>
      <c r="P831" s="22">
        <v>4.0141308913007302E-2</v>
      </c>
      <c r="Q831" s="22">
        <v>2.72032695356756E-2</v>
      </c>
      <c r="R831" s="22">
        <v>1.02280924329534E-2</v>
      </c>
      <c r="S831" s="22">
        <v>0</v>
      </c>
    </row>
    <row r="832" spans="2:19" ht="19" x14ac:dyDescent="0.25">
      <c r="C832" s="2" t="s">
        <v>287</v>
      </c>
      <c r="D832" s="34">
        <f t="shared" ref="D832:I832" si="115">IF(N767="NaN","0",N767)</f>
        <v>0.202175232905</v>
      </c>
      <c r="E832" s="34">
        <f t="shared" si="115"/>
        <v>0.15214465679205499</v>
      </c>
      <c r="F832" s="34">
        <f t="shared" si="115"/>
        <v>1.07622076717335E-2</v>
      </c>
      <c r="G832" s="34">
        <f t="shared" si="115"/>
        <v>1.60223055936103E-2</v>
      </c>
      <c r="H832" s="34">
        <f t="shared" si="115"/>
        <v>2.5121349725660901E-2</v>
      </c>
      <c r="I832" s="34">
        <f t="shared" si="115"/>
        <v>0</v>
      </c>
      <c r="M832" s="33" t="s">
        <v>342</v>
      </c>
      <c r="N832" s="22">
        <v>0.66006581694800004</v>
      </c>
      <c r="O832" s="22">
        <v>1.0042252873536099</v>
      </c>
      <c r="P832" s="22">
        <v>0.22882083361037001</v>
      </c>
      <c r="Q832" s="22">
        <v>7.9216319252736797E-2</v>
      </c>
      <c r="R832" s="22">
        <v>-0.42483934503979898</v>
      </c>
      <c r="S832" s="22">
        <v>0</v>
      </c>
    </row>
    <row r="833" spans="2:19" ht="19" x14ac:dyDescent="0.25">
      <c r="B833" s="32" t="s">
        <v>73</v>
      </c>
      <c r="C833" s="2" t="s">
        <v>343</v>
      </c>
      <c r="E833" s="34">
        <f t="shared" ref="E833:I835" si="116">O790</f>
        <v>2.9113233538380101E-3</v>
      </c>
      <c r="F833" s="34">
        <f t="shared" si="116"/>
        <v>2.1908830578056E-3</v>
      </c>
      <c r="G833" s="34">
        <f t="shared" si="116"/>
        <v>1.5497579047296E-4</v>
      </c>
      <c r="H833" s="34">
        <f t="shared" si="116"/>
        <v>2.30721200548E-4</v>
      </c>
      <c r="I833" s="34">
        <f t="shared" si="116"/>
        <v>3.6174743604951598E-4</v>
      </c>
      <c r="M833" s="33" t="s">
        <v>344</v>
      </c>
      <c r="N833" s="22">
        <v>0.134935186303</v>
      </c>
      <c r="O833" s="22">
        <v>-0.12793727664393301</v>
      </c>
      <c r="P833" s="22">
        <v>4.9201106858163202E-2</v>
      </c>
      <c r="Q833" s="22">
        <v>0.26307074891883497</v>
      </c>
      <c r="R833" s="22">
        <v>0.23506743737743799</v>
      </c>
      <c r="S833" s="22">
        <v>0</v>
      </c>
    </row>
    <row r="834" spans="2:19" ht="19" x14ac:dyDescent="0.25">
      <c r="B834" s="32" t="s">
        <v>202</v>
      </c>
      <c r="C834" s="8" t="s">
        <v>289</v>
      </c>
      <c r="D834" s="9"/>
      <c r="E834" s="54">
        <f t="shared" si="116"/>
        <v>3.07307298673524E-3</v>
      </c>
      <c r="F834" s="54">
        <f t="shared" si="116"/>
        <v>2.3126090578422199E-3</v>
      </c>
      <c r="G834" s="54">
        <f t="shared" si="116"/>
        <v>1.6359676725001001E-4</v>
      </c>
      <c r="H834" s="54">
        <f t="shared" si="116"/>
        <v>2.435499225418E-4</v>
      </c>
      <c r="I834" s="54">
        <f t="shared" si="116"/>
        <v>3.8184987908873298E-4</v>
      </c>
      <c r="M834" s="33" t="s">
        <v>345</v>
      </c>
      <c r="N834" s="22">
        <v>0</v>
      </c>
      <c r="O834" s="22">
        <v>6.8015603657461704E-2</v>
      </c>
      <c r="P834" s="22">
        <v>6.8755799272056398E-2</v>
      </c>
      <c r="Q834" s="22">
        <v>7.0395159435210505E-2</v>
      </c>
      <c r="R834" s="22">
        <v>7.1176944888529506E-2</v>
      </c>
      <c r="S834" s="22">
        <v>7.1592513878125402E-2</v>
      </c>
    </row>
    <row r="835" spans="2:19" ht="20" thickBot="1" x14ac:dyDescent="0.3">
      <c r="B835" s="47" t="s">
        <v>346</v>
      </c>
      <c r="C835" s="12" t="s">
        <v>291</v>
      </c>
      <c r="D835" s="55"/>
      <c r="E835" s="56">
        <f t="shared" si="116"/>
        <v>6.8015603659426702E-2</v>
      </c>
      <c r="F835" s="56">
        <f t="shared" si="116"/>
        <v>6.9496507884352104E-2</v>
      </c>
      <c r="G835" s="56">
        <f t="shared" si="116"/>
        <v>7.3681427442277E-2</v>
      </c>
      <c r="H835" s="56">
        <f t="shared" si="116"/>
        <v>7.3525728876910196E-2</v>
      </c>
      <c r="I835" s="56">
        <f t="shared" si="116"/>
        <v>7.3256402684861693E-2</v>
      </c>
      <c r="M835" s="33" t="s">
        <v>347</v>
      </c>
      <c r="N835" s="22">
        <v>1391932</v>
      </c>
      <c r="O835" s="22" t="s">
        <v>40</v>
      </c>
      <c r="P835" s="22" t="s">
        <v>40</v>
      </c>
      <c r="Q835" s="22" t="s">
        <v>40</v>
      </c>
      <c r="R835" s="22" t="s">
        <v>40</v>
      </c>
      <c r="S835" s="22" t="s">
        <v>40</v>
      </c>
    </row>
    <row r="836" spans="2:19" ht="21" thickTop="1" thickBot="1" x14ac:dyDescent="0.3">
      <c r="C836" s="12" t="s">
        <v>90</v>
      </c>
      <c r="D836" s="13">
        <f t="shared" ref="D836:I836" si="117">N786</f>
        <v>1391932</v>
      </c>
      <c r="E836" s="13">
        <f t="shared" si="117"/>
        <v>1411084</v>
      </c>
      <c r="F836" s="13">
        <f t="shared" si="117"/>
        <v>1289145</v>
      </c>
      <c r="G836" s="13">
        <f t="shared" si="117"/>
        <v>1029768</v>
      </c>
      <c r="H836" s="13">
        <f t="shared" si="117"/>
        <v>750845</v>
      </c>
      <c r="I836" s="13">
        <f t="shared" si="117"/>
        <v>0</v>
      </c>
      <c r="M836" s="33" t="s">
        <v>348</v>
      </c>
      <c r="N836" s="22">
        <v>860517</v>
      </c>
      <c r="O836" s="22" t="s">
        <v>40</v>
      </c>
      <c r="P836" s="22" t="s">
        <v>40</v>
      </c>
      <c r="Q836" s="22" t="s">
        <v>40</v>
      </c>
      <c r="R836" s="22" t="s">
        <v>40</v>
      </c>
      <c r="S836" s="22" t="s">
        <v>40</v>
      </c>
    </row>
    <row r="837" spans="2:19" ht="17" thickTop="1" x14ac:dyDescent="0.2"/>
    <row r="838" spans="2:19" ht="19" x14ac:dyDescent="0.25">
      <c r="C838" s="2" t="s">
        <v>293</v>
      </c>
      <c r="E838" s="6">
        <f>O799</f>
        <v>6.8015603587823298E-2</v>
      </c>
      <c r="F838" s="6">
        <f>P799</f>
        <v>6.8755799237182696E-2</v>
      </c>
      <c r="G838" s="6">
        <f>Q799</f>
        <v>7.0395159411925604E-2</v>
      </c>
      <c r="H838" s="6">
        <f>R799</f>
        <v>7.1176944871053097E-2</v>
      </c>
      <c r="I838" s="6">
        <f>S799</f>
        <v>7.1592513864138799E-2</v>
      </c>
    </row>
    <row r="839" spans="2:19" ht="20" thickBot="1" x14ac:dyDescent="0.3">
      <c r="C839" s="12" t="s">
        <v>243</v>
      </c>
      <c r="D839" s="13">
        <f>N800</f>
        <v>1391932</v>
      </c>
    </row>
    <row r="840" spans="2:19" ht="20" thickTop="1" x14ac:dyDescent="0.25">
      <c r="C840" s="24" t="s">
        <v>95</v>
      </c>
      <c r="D840" s="25">
        <f>N776</f>
        <v>-531415</v>
      </c>
      <c r="E840" s="5"/>
    </row>
    <row r="841" spans="2:19" ht="20" thickBot="1" x14ac:dyDescent="0.3">
      <c r="C841" s="26" t="s">
        <v>57</v>
      </c>
      <c r="D841" s="27">
        <f>N801</f>
        <v>860517</v>
      </c>
    </row>
    <row r="842" spans="2:19" ht="20" thickTop="1" x14ac:dyDescent="0.25">
      <c r="C842" s="2" t="s">
        <v>297</v>
      </c>
      <c r="E842" s="57">
        <f>O793</f>
        <v>-7.1603459999999997E-11</v>
      </c>
      <c r="F842" s="57">
        <f>P793</f>
        <v>-6.2116980000000005E-14</v>
      </c>
      <c r="G842" s="57">
        <f>Q793</f>
        <v>0</v>
      </c>
      <c r="H842" s="57">
        <f>R793</f>
        <v>0</v>
      </c>
      <c r="I842" s="57">
        <f>S793</f>
        <v>0</v>
      </c>
    </row>
    <row r="843" spans="2:19" ht="19" x14ac:dyDescent="0.25">
      <c r="C843" s="2" t="s">
        <v>299</v>
      </c>
      <c r="D843" s="11">
        <f t="shared" ref="D843:I845" si="118">N796</f>
        <v>6.0505405068E-2</v>
      </c>
      <c r="E843" s="11">
        <f t="shared" si="118"/>
        <v>4.7349405242130098E-2</v>
      </c>
      <c r="F843" s="11">
        <f t="shared" si="118"/>
        <v>4.0141308913007302E-2</v>
      </c>
      <c r="G843" s="11">
        <f t="shared" si="118"/>
        <v>2.72032695356756E-2</v>
      </c>
      <c r="H843" s="11">
        <f t="shared" si="118"/>
        <v>1.02280924329534E-2</v>
      </c>
      <c r="I843" s="11">
        <f t="shared" si="118"/>
        <v>0</v>
      </c>
    </row>
    <row r="844" spans="2:19" ht="19" x14ac:dyDescent="0.25">
      <c r="C844" s="2" t="s">
        <v>301</v>
      </c>
      <c r="D844" s="11">
        <f t="shared" si="118"/>
        <v>0.65330969705200004</v>
      </c>
      <c r="E844" s="11">
        <f t="shared" si="118"/>
        <v>1.00421934877522</v>
      </c>
      <c r="F844" s="11">
        <f t="shared" si="118"/>
        <v>0.22882083361037001</v>
      </c>
      <c r="G844" s="11">
        <f t="shared" si="118"/>
        <v>7.9216319252736797E-2</v>
      </c>
      <c r="H844" s="11">
        <f t="shared" si="118"/>
        <v>-0.42483934492338399</v>
      </c>
      <c r="I844" s="11">
        <f t="shared" si="118"/>
        <v>0</v>
      </c>
    </row>
    <row r="845" spans="2:19" ht="19" x14ac:dyDescent="0.25">
      <c r="C845" s="2" t="s">
        <v>303</v>
      </c>
      <c r="D845" s="11">
        <f t="shared" si="118"/>
        <v>0.134935186303</v>
      </c>
      <c r="E845" s="11">
        <f t="shared" si="118"/>
        <v>-0.12793727664393301</v>
      </c>
      <c r="F845" s="11">
        <f t="shared" si="118"/>
        <v>4.9201106858163202E-2</v>
      </c>
      <c r="G845" s="11">
        <f t="shared" si="118"/>
        <v>0.26307074891883497</v>
      </c>
      <c r="H845" s="11">
        <f t="shared" si="118"/>
        <v>0.23506743737743799</v>
      </c>
      <c r="I845" s="11">
        <f t="shared" si="118"/>
        <v>0</v>
      </c>
    </row>
    <row r="846" spans="2:19" ht="19" x14ac:dyDescent="0.25">
      <c r="C846" s="2"/>
      <c r="D846" s="11"/>
      <c r="E846" s="11"/>
      <c r="F846" s="11"/>
      <c r="G846" s="11"/>
      <c r="H846" s="11"/>
      <c r="I846" s="11"/>
    </row>
    <row r="847" spans="2:19" ht="19" x14ac:dyDescent="0.25">
      <c r="C847" s="2"/>
      <c r="D847" s="11"/>
      <c r="E847" s="11"/>
      <c r="F847" s="11"/>
      <c r="G847" s="11"/>
      <c r="H847" s="11"/>
      <c r="I847" s="11"/>
    </row>
    <row r="848" spans="2:19" ht="19" x14ac:dyDescent="0.25">
      <c r="C848" s="2"/>
      <c r="D848" s="11"/>
      <c r="E848" s="11"/>
      <c r="F848" s="11"/>
      <c r="G848" s="11"/>
      <c r="H848" s="11"/>
      <c r="I848" s="11"/>
    </row>
    <row r="849" spans="3:9" ht="19" x14ac:dyDescent="0.25">
      <c r="C849" s="2"/>
      <c r="D849" s="11"/>
      <c r="E849" s="11"/>
      <c r="F849" s="11"/>
      <c r="G849" s="11"/>
      <c r="H849" s="11"/>
      <c r="I849" s="11"/>
    </row>
    <row r="850" spans="3:9" x14ac:dyDescent="0.2">
      <c r="E850" s="5"/>
      <c r="F850" s="5"/>
      <c r="G850" s="5"/>
      <c r="H850" s="5"/>
      <c r="I850" s="5"/>
    </row>
    <row r="851" spans="3:9" x14ac:dyDescent="0.2">
      <c r="E851" s="5"/>
      <c r="F851" s="5"/>
      <c r="G851" s="5"/>
      <c r="H851" s="5"/>
      <c r="I851" s="5"/>
    </row>
    <row r="852" spans="3:9" x14ac:dyDescent="0.2">
      <c r="E852" s="5"/>
      <c r="F852" s="5"/>
      <c r="G852" s="5"/>
      <c r="H852" s="5"/>
      <c r="I852" s="5"/>
    </row>
    <row r="853" spans="3:9" x14ac:dyDescent="0.2">
      <c r="E853" s="5"/>
      <c r="F853" s="5"/>
      <c r="G853" s="5"/>
      <c r="H853" s="5"/>
      <c r="I853" s="5"/>
    </row>
    <row r="854" spans="3:9" x14ac:dyDescent="0.2">
      <c r="E854" s="5"/>
      <c r="F854" s="5"/>
      <c r="G854" s="5"/>
      <c r="H854" s="5"/>
      <c r="I854" s="5"/>
    </row>
    <row r="855" spans="3:9" x14ac:dyDescent="0.2">
      <c r="E855" s="5"/>
      <c r="F855" s="5"/>
      <c r="G855" s="5"/>
      <c r="H855" s="5"/>
      <c r="I855" s="5"/>
    </row>
    <row r="856" spans="3:9" x14ac:dyDescent="0.2">
      <c r="E856" s="5"/>
      <c r="F856" s="5"/>
      <c r="G856" s="5"/>
      <c r="H856" s="5"/>
      <c r="I856" s="5"/>
    </row>
    <row r="857" spans="3:9" x14ac:dyDescent="0.2">
      <c r="E857" s="5"/>
      <c r="F857" s="5"/>
      <c r="G857" s="5"/>
      <c r="H857" s="5"/>
      <c r="I857" s="5"/>
    </row>
    <row r="879" spans="3:9" ht="19" x14ac:dyDescent="0.25">
      <c r="C879" s="3" t="str">
        <f t="shared" ref="C879:I884" si="119">M752</f>
        <v>Year</v>
      </c>
      <c r="D879" s="3">
        <f t="shared" si="119"/>
        <v>0</v>
      </c>
      <c r="E879" s="3">
        <f t="shared" si="119"/>
        <v>1</v>
      </c>
      <c r="F879" s="3">
        <f t="shared" si="119"/>
        <v>2</v>
      </c>
      <c r="G879" s="3">
        <f t="shared" si="119"/>
        <v>3</v>
      </c>
      <c r="H879" s="3">
        <f t="shared" si="119"/>
        <v>4</v>
      </c>
      <c r="I879" s="3">
        <f t="shared" si="119"/>
        <v>5</v>
      </c>
    </row>
    <row r="880" spans="3:9" ht="19" x14ac:dyDescent="0.25">
      <c r="C880" s="2" t="s">
        <v>21</v>
      </c>
      <c r="E880" s="17">
        <f t="shared" si="119"/>
        <v>0.4</v>
      </c>
      <c r="F880" s="17">
        <f t="shared" si="119"/>
        <v>0.4</v>
      </c>
      <c r="G880" s="17">
        <f t="shared" si="119"/>
        <v>0.4</v>
      </c>
      <c r="H880" s="17">
        <f t="shared" si="119"/>
        <v>0.4</v>
      </c>
      <c r="I880" s="17">
        <f t="shared" si="119"/>
        <v>0.4</v>
      </c>
    </row>
    <row r="881" spans="2:15" ht="19" x14ac:dyDescent="0.25">
      <c r="C881" s="2" t="s">
        <v>3</v>
      </c>
      <c r="D881" s="29"/>
      <c r="E881" s="6">
        <f t="shared" si="119"/>
        <v>0.03</v>
      </c>
      <c r="F881" s="6">
        <f t="shared" si="119"/>
        <v>2.9999999999999898E-2</v>
      </c>
      <c r="G881" s="6">
        <f t="shared" si="119"/>
        <v>0.03</v>
      </c>
      <c r="H881" s="6">
        <f t="shared" si="119"/>
        <v>0.03</v>
      </c>
      <c r="I881" s="6">
        <f t="shared" si="119"/>
        <v>2.9999999999999898E-2</v>
      </c>
    </row>
    <row r="882" spans="2:15" ht="19" x14ac:dyDescent="0.25">
      <c r="C882" s="2" t="s">
        <v>23</v>
      </c>
      <c r="D882" s="29"/>
      <c r="E882" s="58">
        <f t="shared" si="119"/>
        <v>1.1000000000000001</v>
      </c>
      <c r="F882" s="58">
        <f t="shared" si="119"/>
        <v>1.1000000000000001</v>
      </c>
      <c r="G882" s="58">
        <f t="shared" si="119"/>
        <v>1.1000000000000001</v>
      </c>
      <c r="H882" s="58">
        <f t="shared" si="119"/>
        <v>1.1000000000000001</v>
      </c>
      <c r="I882" s="58">
        <f t="shared" si="119"/>
        <v>1.1000000000000001</v>
      </c>
    </row>
    <row r="883" spans="2:15" ht="19" x14ac:dyDescent="0.25">
      <c r="C883" s="8" t="s">
        <v>7</v>
      </c>
      <c r="D883" s="9"/>
      <c r="E883" s="10">
        <f t="shared" si="119"/>
        <v>0.04</v>
      </c>
      <c r="F883" s="10">
        <f t="shared" si="119"/>
        <v>0.04</v>
      </c>
      <c r="G883" s="10">
        <f t="shared" si="119"/>
        <v>0.04</v>
      </c>
      <c r="H883" s="10">
        <f t="shared" si="119"/>
        <v>0.04</v>
      </c>
      <c r="I883" s="10">
        <f t="shared" si="119"/>
        <v>0.04</v>
      </c>
    </row>
    <row r="884" spans="2:15" ht="19" x14ac:dyDescent="0.25">
      <c r="C884" s="2" t="s">
        <v>80</v>
      </c>
      <c r="D884" s="29"/>
      <c r="E884" s="6">
        <f t="shared" si="119"/>
        <v>7.3999999999999996E-2</v>
      </c>
      <c r="F884" s="6">
        <f t="shared" si="119"/>
        <v>7.3999999999999996E-2</v>
      </c>
      <c r="G884" s="6">
        <f t="shared" si="119"/>
        <v>7.3999999999999996E-2</v>
      </c>
      <c r="H884" s="6">
        <f t="shared" si="119"/>
        <v>7.3999999999999996E-2</v>
      </c>
      <c r="I884" s="6">
        <f t="shared" si="119"/>
        <v>7.3999999999999996E-2</v>
      </c>
    </row>
    <row r="886" spans="2:15" ht="19" x14ac:dyDescent="0.25">
      <c r="C886" s="2" t="s">
        <v>5</v>
      </c>
      <c r="D886" s="29"/>
      <c r="E886" s="7">
        <f t="shared" ref="E886:I888" si="120">O758</f>
        <v>0.2</v>
      </c>
      <c r="F886" s="7">
        <f t="shared" si="120"/>
        <v>0.2</v>
      </c>
      <c r="G886" s="7">
        <f t="shared" si="120"/>
        <v>0.2</v>
      </c>
      <c r="H886" s="7">
        <f t="shared" si="120"/>
        <v>0.2</v>
      </c>
      <c r="I886" s="7">
        <f t="shared" si="120"/>
        <v>0.2</v>
      </c>
    </row>
    <row r="887" spans="2:15" ht="19" x14ac:dyDescent="0.25">
      <c r="C887" s="2" t="s">
        <v>200</v>
      </c>
      <c r="E887" s="6">
        <f t="shared" si="120"/>
        <v>3.7999999999999999E-2</v>
      </c>
      <c r="F887" s="6">
        <f t="shared" si="120"/>
        <v>3.7999999999999902E-2</v>
      </c>
      <c r="G887" s="6">
        <f t="shared" si="120"/>
        <v>3.7999999999999999E-2</v>
      </c>
      <c r="H887" s="6">
        <f t="shared" si="120"/>
        <v>3.7999999999999999E-2</v>
      </c>
      <c r="I887" s="6">
        <f t="shared" si="120"/>
        <v>3.7999999999999902E-2</v>
      </c>
    </row>
    <row r="888" spans="2:15" ht="20" thickBot="1" x14ac:dyDescent="0.3">
      <c r="C888" s="12" t="s">
        <v>273</v>
      </c>
      <c r="D888" s="52"/>
      <c r="E888" s="53">
        <f t="shared" si="120"/>
        <v>3.5999999999999997E-2</v>
      </c>
      <c r="F888" s="53">
        <f t="shared" si="120"/>
        <v>3.5999999999999997E-2</v>
      </c>
      <c r="G888" s="53">
        <f t="shared" si="120"/>
        <v>3.5999999999999997E-2</v>
      </c>
      <c r="H888" s="53">
        <f t="shared" si="120"/>
        <v>3.5999999999999997E-2</v>
      </c>
      <c r="I888" s="53">
        <f t="shared" si="120"/>
        <v>3.5999999999999997E-2</v>
      </c>
    </row>
    <row r="889" spans="2:15" ht="17" thickTop="1" x14ac:dyDescent="0.2"/>
    <row r="890" spans="2:15" ht="19" x14ac:dyDescent="0.25">
      <c r="B890" s="32" t="s">
        <v>71</v>
      </c>
      <c r="C890" s="2" t="s">
        <v>13</v>
      </c>
      <c r="D890" s="11"/>
      <c r="E890" s="11">
        <f t="shared" ref="E890:I893" si="121">O802</f>
        <v>77419</v>
      </c>
      <c r="F890" s="11">
        <f t="shared" si="121"/>
        <v>208973</v>
      </c>
      <c r="G890" s="11">
        <f t="shared" si="121"/>
        <v>-2098</v>
      </c>
      <c r="H890" s="11">
        <f t="shared" si="121"/>
        <v>-1736</v>
      </c>
      <c r="I890" s="11">
        <f t="shared" si="121"/>
        <v>19579</v>
      </c>
      <c r="J890" s="59"/>
      <c r="N890" s="5"/>
    </row>
    <row r="891" spans="2:15" ht="19" x14ac:dyDescent="0.25">
      <c r="B891" s="32" t="s">
        <v>73</v>
      </c>
      <c r="C891" s="2" t="s">
        <v>30</v>
      </c>
      <c r="D891" s="11">
        <f>N803</f>
        <v>281414</v>
      </c>
      <c r="E891" s="11">
        <f t="shared" si="121"/>
        <v>214689</v>
      </c>
      <c r="F891" s="11">
        <f t="shared" si="121"/>
        <v>13874</v>
      </c>
      <c r="G891" s="11">
        <f t="shared" si="121"/>
        <v>16499</v>
      </c>
      <c r="H891" s="11">
        <f t="shared" si="121"/>
        <v>18862</v>
      </c>
      <c r="I891" s="11">
        <f t="shared" si="121"/>
        <v>0</v>
      </c>
      <c r="J891" s="59"/>
      <c r="N891" s="5"/>
    </row>
    <row r="892" spans="2:15" ht="19" x14ac:dyDescent="0.25">
      <c r="B892" s="32" t="s">
        <v>202</v>
      </c>
      <c r="C892" s="2" t="s">
        <v>33</v>
      </c>
      <c r="D892" s="11"/>
      <c r="E892" s="11">
        <f t="shared" si="121"/>
        <v>2379</v>
      </c>
      <c r="F892" s="11">
        <f t="shared" si="121"/>
        <v>14294</v>
      </c>
      <c r="G892" s="11">
        <f t="shared" si="121"/>
        <v>356672</v>
      </c>
      <c r="H892" s="11">
        <f t="shared" si="121"/>
        <v>356624</v>
      </c>
      <c r="I892" s="11">
        <f t="shared" si="121"/>
        <v>786557</v>
      </c>
      <c r="N892" s="28"/>
    </row>
    <row r="893" spans="2:15" ht="19" x14ac:dyDescent="0.25">
      <c r="B893" s="32" t="s">
        <v>203</v>
      </c>
      <c r="C893" s="2" t="s">
        <v>110</v>
      </c>
      <c r="D893" s="11">
        <f>N805</f>
        <v>1110518</v>
      </c>
      <c r="E893" s="11">
        <f t="shared" si="121"/>
        <v>1196395</v>
      </c>
      <c r="F893" s="11">
        <f t="shared" si="121"/>
        <v>1275271</v>
      </c>
      <c r="G893" s="11">
        <f t="shared" si="121"/>
        <v>1013269</v>
      </c>
      <c r="H893" s="11">
        <f t="shared" si="121"/>
        <v>731983</v>
      </c>
      <c r="I893" s="11">
        <f t="shared" si="121"/>
        <v>0</v>
      </c>
      <c r="N893" s="5"/>
    </row>
    <row r="894" spans="2:15" ht="19" x14ac:dyDescent="0.25">
      <c r="C894" s="2"/>
      <c r="D894" s="11"/>
      <c r="E894" s="11"/>
      <c r="F894" s="11"/>
      <c r="G894" s="11"/>
      <c r="H894" s="11"/>
      <c r="I894" s="11"/>
      <c r="N894" s="60"/>
    </row>
    <row r="895" spans="2:15" ht="19" x14ac:dyDescent="0.25">
      <c r="B895" s="32" t="s">
        <v>207</v>
      </c>
      <c r="C895" s="20" t="s">
        <v>208</v>
      </c>
      <c r="E895" s="6">
        <f t="shared" ref="E895:I897" si="122">O806</f>
        <v>0.24367217781430101</v>
      </c>
      <c r="F895" s="6">
        <f t="shared" si="122"/>
        <v>0.172807892331</v>
      </c>
      <c r="G895" s="6">
        <f t="shared" si="122"/>
        <v>1.05123229680666E-2</v>
      </c>
      <c r="H895" s="6">
        <f t="shared" si="122"/>
        <v>1.57322539253512E-2</v>
      </c>
      <c r="I895" s="6">
        <f t="shared" si="122"/>
        <v>2.4892029439697299E-2</v>
      </c>
      <c r="J895" s="61"/>
      <c r="N895" s="62"/>
      <c r="O895" s="28"/>
    </row>
    <row r="896" spans="2:15" ht="19" x14ac:dyDescent="0.25">
      <c r="B896" s="45" t="s">
        <v>210</v>
      </c>
      <c r="C896" s="8" t="s">
        <v>211</v>
      </c>
      <c r="D896" s="9"/>
      <c r="E896" s="10">
        <f t="shared" si="122"/>
        <v>2.0809248554913298E-2</v>
      </c>
      <c r="F896" s="10">
        <f t="shared" si="122"/>
        <v>2.0809248554913298E-2</v>
      </c>
      <c r="G896" s="10">
        <f t="shared" si="122"/>
        <v>2.0809248554913298E-2</v>
      </c>
      <c r="H896" s="10">
        <f t="shared" si="122"/>
        <v>2.0809248554913298E-2</v>
      </c>
      <c r="I896" s="10">
        <f t="shared" si="122"/>
        <v>2.0809248554913298E-2</v>
      </c>
    </row>
    <row r="897" spans="2:19" ht="19" x14ac:dyDescent="0.25">
      <c r="B897" s="47" t="s">
        <v>213</v>
      </c>
      <c r="C897" s="20" t="s">
        <v>214</v>
      </c>
      <c r="E897" s="6">
        <f t="shared" si="122"/>
        <v>5.0706349140548198E-3</v>
      </c>
      <c r="F897" s="6">
        <f t="shared" si="122"/>
        <v>3.59600238376648E-3</v>
      </c>
      <c r="G897" s="6">
        <f t="shared" si="122"/>
        <v>2.1875354153201999E-4</v>
      </c>
      <c r="H897" s="6">
        <f t="shared" si="122"/>
        <v>3.2737638226160002E-4</v>
      </c>
      <c r="I897" s="6">
        <f t="shared" si="122"/>
        <v>5.1798442764688002E-4</v>
      </c>
    </row>
    <row r="898" spans="2:19" ht="19" x14ac:dyDescent="0.25">
      <c r="B898" s="32" t="s">
        <v>234</v>
      </c>
      <c r="C898" s="2" t="s">
        <v>216</v>
      </c>
      <c r="E898" s="6">
        <f>O810</f>
        <v>7.9473616609179495E-2</v>
      </c>
      <c r="F898" s="6">
        <f>P810</f>
        <v>7.7876044826601196E-2</v>
      </c>
      <c r="G898" s="6">
        <f>Q810</f>
        <v>7.4234992709092701E-2</v>
      </c>
      <c r="H898" s="6">
        <f>R810</f>
        <v>7.4351717378511997E-2</v>
      </c>
      <c r="I898" s="6">
        <f>S810</f>
        <v>7.4556603587283304E-2</v>
      </c>
    </row>
    <row r="900" spans="2:19" ht="19" x14ac:dyDescent="0.25">
      <c r="C900" s="20" t="s">
        <v>349</v>
      </c>
      <c r="D900" s="11"/>
      <c r="E900" s="63">
        <f>O809</f>
        <v>7.1842600641999999E-7</v>
      </c>
      <c r="F900" s="63">
        <f>P809</f>
        <v>7.0867509498228998E-7</v>
      </c>
      <c r="G900" s="63">
        <f>Q809</f>
        <v>7.7570776322000001E-7</v>
      </c>
      <c r="H900" s="63">
        <f>R809</f>
        <v>9.7109219500000007E-7</v>
      </c>
      <c r="I900" s="63">
        <f>S809</f>
        <v>1.3318331383234999E-6</v>
      </c>
      <c r="J900" s="46"/>
    </row>
    <row r="901" spans="2:19" ht="19" x14ac:dyDescent="0.25">
      <c r="C901" s="20"/>
      <c r="D901" s="11"/>
      <c r="E901" s="63"/>
      <c r="F901" s="63"/>
      <c r="G901" s="63"/>
      <c r="H901" s="63"/>
      <c r="I901" s="63"/>
    </row>
    <row r="902" spans="2:19" ht="19" x14ac:dyDescent="0.25">
      <c r="B902" s="32" t="s">
        <v>350</v>
      </c>
      <c r="C902" s="2" t="s">
        <v>351</v>
      </c>
      <c r="E902" s="6">
        <f>O811</f>
        <v>0.20217523311278601</v>
      </c>
      <c r="F902" s="6">
        <f>P811</f>
        <v>0.15214465680069</v>
      </c>
      <c r="G902" s="6">
        <f>Q811</f>
        <v>1.0762207672617E-2</v>
      </c>
      <c r="H902" s="6">
        <f>R811</f>
        <v>1.60223055915816E-2</v>
      </c>
      <c r="I902" s="6">
        <f>S811</f>
        <v>2.51213497256608E-2</v>
      </c>
      <c r="J902" s="51" t="s">
        <v>352</v>
      </c>
      <c r="M902" s="15"/>
    </row>
    <row r="903" spans="2:19" x14ac:dyDescent="0.2">
      <c r="D903" s="14"/>
    </row>
    <row r="904" spans="2:19" ht="19" x14ac:dyDescent="0.25">
      <c r="C904" s="2" t="s">
        <v>275</v>
      </c>
      <c r="E904" s="11">
        <f>O761</f>
        <v>10693.77</v>
      </c>
      <c r="F904" s="11">
        <f>P761</f>
        <v>8158.2133842000003</v>
      </c>
      <c r="G904" s="11">
        <f>Q761</f>
        <v>527.25</v>
      </c>
      <c r="H904" s="11">
        <f>R761</f>
        <v>627</v>
      </c>
      <c r="I904" s="11">
        <f>S761</f>
        <v>716.77499999999895</v>
      </c>
      <c r="N904" s="14"/>
      <c r="O904" s="14"/>
      <c r="P904" s="14"/>
      <c r="Q904" s="14"/>
      <c r="R904" s="14"/>
      <c r="S904" s="14"/>
    </row>
    <row r="905" spans="2:19" x14ac:dyDescent="0.2">
      <c r="N905" s="14"/>
      <c r="O905" s="14"/>
      <c r="P905" s="14"/>
      <c r="Q905" s="14"/>
      <c r="R905" s="14"/>
      <c r="S905" s="14"/>
    </row>
    <row r="906" spans="2:19" ht="19" x14ac:dyDescent="0.25">
      <c r="C906" s="2" t="s">
        <v>276</v>
      </c>
      <c r="E906" s="11">
        <f>O762</f>
        <v>4277.5079999999998</v>
      </c>
      <c r="F906" s="11">
        <f>P762</f>
        <v>3263.2853536799998</v>
      </c>
      <c r="G906" s="11">
        <f>Q762</f>
        <v>210.9</v>
      </c>
      <c r="H906" s="11">
        <f>R762</f>
        <v>250.8</v>
      </c>
      <c r="I906" s="11">
        <f>S762</f>
        <v>286.70999999999901</v>
      </c>
      <c r="N906" s="14"/>
      <c r="O906" s="14"/>
      <c r="P906" s="14"/>
      <c r="Q906" s="14"/>
      <c r="R906" s="14"/>
      <c r="S906" s="14"/>
    </row>
    <row r="907" spans="2:19" ht="19" x14ac:dyDescent="0.25">
      <c r="B907" s="32" t="s">
        <v>353</v>
      </c>
      <c r="C907" s="2" t="s">
        <v>354</v>
      </c>
      <c r="E907" s="57">
        <f>O812</f>
        <v>3.0730729898872599E-3</v>
      </c>
      <c r="F907" s="57">
        <f>P812</f>
        <v>2.3126090579734799E-3</v>
      </c>
      <c r="G907" s="57">
        <f>Q812</f>
        <v>1.6359676726343999E-4</v>
      </c>
      <c r="H907" s="57">
        <f>R812</f>
        <v>2.4354992251089999E-4</v>
      </c>
      <c r="I907" s="57">
        <f>S812</f>
        <v>3.8184987908873298E-4</v>
      </c>
    </row>
    <row r="909" spans="2:19" ht="19" x14ac:dyDescent="0.25">
      <c r="B909" s="18"/>
      <c r="C909" s="2" t="s">
        <v>88</v>
      </c>
      <c r="D909" s="11">
        <f t="shared" ref="D909:I909" si="123">N776</f>
        <v>-531415</v>
      </c>
      <c r="E909" s="11">
        <f t="shared" si="123"/>
        <v>75521</v>
      </c>
      <c r="F909" s="11">
        <f t="shared" si="123"/>
        <v>220004</v>
      </c>
      <c r="G909" s="11">
        <f t="shared" si="123"/>
        <v>354363</v>
      </c>
      <c r="H909" s="11">
        <f t="shared" si="123"/>
        <v>354638</v>
      </c>
      <c r="I909" s="11">
        <f t="shared" si="123"/>
        <v>805849</v>
      </c>
    </row>
    <row r="910" spans="2:19" ht="19" x14ac:dyDescent="0.25">
      <c r="C910" s="8"/>
      <c r="D910" s="9"/>
      <c r="E910" s="54"/>
      <c r="F910" s="54"/>
      <c r="G910" s="54"/>
      <c r="H910" s="54"/>
      <c r="I910" s="54"/>
      <c r="N910" s="5"/>
      <c r="O910" s="5"/>
      <c r="P910" s="5"/>
      <c r="Q910" s="5"/>
      <c r="R910" s="5"/>
      <c r="S910" s="5"/>
    </row>
    <row r="911" spans="2:19" ht="20" thickBot="1" x14ac:dyDescent="0.3">
      <c r="C911" s="12" t="s">
        <v>355</v>
      </c>
      <c r="D911" s="55"/>
      <c r="E911" s="56">
        <f t="shared" ref="E911:I912" si="124">O813</f>
        <v>6.8015605513301006E-2</v>
      </c>
      <c r="F911" s="56">
        <f t="shared" si="124"/>
        <v>6.94965086139155E-2</v>
      </c>
      <c r="G911" s="56">
        <f t="shared" si="124"/>
        <v>7.3681427425278306E-2</v>
      </c>
      <c r="H911" s="56">
        <f t="shared" si="124"/>
        <v>7.3525729131383694E-2</v>
      </c>
      <c r="I911" s="56">
        <f t="shared" si="124"/>
        <v>7.3256402484696101E-2</v>
      </c>
      <c r="J911" s="64" t="s">
        <v>356</v>
      </c>
    </row>
    <row r="912" spans="2:19" ht="21" thickTop="1" thickBot="1" x14ac:dyDescent="0.3">
      <c r="C912" s="12" t="s">
        <v>357</v>
      </c>
      <c r="D912" s="13">
        <f>N814</f>
        <v>1391932</v>
      </c>
      <c r="E912" s="13">
        <f t="shared" si="124"/>
        <v>1411084</v>
      </c>
      <c r="F912" s="13">
        <f t="shared" si="124"/>
        <v>1289145</v>
      </c>
      <c r="G912" s="13">
        <f t="shared" si="124"/>
        <v>1029768</v>
      </c>
      <c r="H912" s="13">
        <f t="shared" si="124"/>
        <v>750845</v>
      </c>
      <c r="I912" s="13">
        <f t="shared" si="124"/>
        <v>0</v>
      </c>
      <c r="N912" s="65"/>
      <c r="O912" s="65"/>
      <c r="P912" s="65"/>
      <c r="Q912" s="65"/>
      <c r="R912" s="65"/>
      <c r="S912" s="65"/>
    </row>
    <row r="913" spans="2:14" ht="20" thickTop="1" x14ac:dyDescent="0.25">
      <c r="B913" s="47"/>
    </row>
    <row r="914" spans="2:14" ht="19" x14ac:dyDescent="0.25">
      <c r="C914" s="2" t="s">
        <v>293</v>
      </c>
      <c r="E914" s="6">
        <f>O819</f>
        <v>6.8015605513301006E-2</v>
      </c>
      <c r="F914" s="6">
        <f>P819</f>
        <v>6.8755800565148698E-2</v>
      </c>
      <c r="G914" s="6">
        <f>Q819</f>
        <v>7.0395160292945305E-2</v>
      </c>
      <c r="H914" s="6">
        <f>R819</f>
        <v>7.1176945595779598E-2</v>
      </c>
      <c r="I914" s="6">
        <f>S819</f>
        <v>7.1592514404173996E-2</v>
      </c>
    </row>
    <row r="915" spans="2:14" ht="20" thickBot="1" x14ac:dyDescent="0.3">
      <c r="C915" s="12" t="s">
        <v>243</v>
      </c>
      <c r="D915" s="13">
        <f>N820</f>
        <v>1391932</v>
      </c>
    </row>
    <row r="916" spans="2:14" ht="20" thickTop="1" x14ac:dyDescent="0.25">
      <c r="C916" s="24" t="s">
        <v>95</v>
      </c>
      <c r="D916" s="25">
        <f>N776</f>
        <v>-531415</v>
      </c>
      <c r="E916" s="5"/>
    </row>
    <row r="917" spans="2:14" ht="20" thickBot="1" x14ac:dyDescent="0.3">
      <c r="C917" s="26" t="s">
        <v>57</v>
      </c>
      <c r="D917" s="27">
        <f>N821</f>
        <v>860517</v>
      </c>
    </row>
    <row r="918" spans="2:14" ht="20" thickTop="1" x14ac:dyDescent="0.25">
      <c r="C918" s="2" t="s">
        <v>297</v>
      </c>
      <c r="D918" s="57"/>
      <c r="E918" s="57">
        <f t="shared" ref="E918:I921" si="125">O815</f>
        <v>1.8538743000000001E-9</v>
      </c>
      <c r="F918" s="57">
        <f t="shared" si="125"/>
        <v>7.2956335417000001E-10</v>
      </c>
      <c r="G918" s="57">
        <f t="shared" si="125"/>
        <v>-1.6998739999999999E-11</v>
      </c>
      <c r="H918" s="57">
        <f t="shared" si="125"/>
        <v>2.5447349999999998E-10</v>
      </c>
      <c r="I918" s="57">
        <f t="shared" si="125"/>
        <v>-2.0016566182335001E-10</v>
      </c>
    </row>
    <row r="919" spans="2:14" ht="19" x14ac:dyDescent="0.25">
      <c r="C919" s="2" t="s">
        <v>299</v>
      </c>
      <c r="D919" s="11">
        <f>N816</f>
        <v>5.6653583188999997E-2</v>
      </c>
      <c r="E919" s="11">
        <f t="shared" si="125"/>
        <v>4.6306398930027998E-2</v>
      </c>
      <c r="F919" s="11">
        <f t="shared" si="125"/>
        <v>4.0055861230939599E-2</v>
      </c>
      <c r="G919" s="11">
        <f t="shared" si="125"/>
        <v>2.7089612209238102E-2</v>
      </c>
      <c r="H919" s="11">
        <f t="shared" si="125"/>
        <v>1.03681272594258E-2</v>
      </c>
      <c r="I919" s="11">
        <f t="shared" si="125"/>
        <v>0</v>
      </c>
    </row>
    <row r="920" spans="2:14" ht="19" x14ac:dyDescent="0.25">
      <c r="C920" s="2" t="s">
        <v>301</v>
      </c>
      <c r="D920" s="11">
        <f>N817</f>
        <v>0.65667103696600004</v>
      </c>
      <c r="E920" s="11">
        <f t="shared" si="125"/>
        <v>1.0031828109640599</v>
      </c>
      <c r="F920" s="11">
        <f t="shared" si="125"/>
        <v>0.228735385928303</v>
      </c>
      <c r="G920" s="11">
        <f t="shared" si="125"/>
        <v>7.9102661926299306E-2</v>
      </c>
      <c r="H920" s="11">
        <f t="shared" si="125"/>
        <v>-0.42469931021332702</v>
      </c>
      <c r="I920" s="11">
        <f t="shared" si="125"/>
        <v>0</v>
      </c>
      <c r="N920" s="66"/>
    </row>
    <row r="921" spans="2:14" ht="19" x14ac:dyDescent="0.25">
      <c r="C921" s="2" t="s">
        <v>303</v>
      </c>
      <c r="D921" s="11">
        <f>N818</f>
        <v>0.134935186303</v>
      </c>
      <c r="E921" s="11">
        <f t="shared" si="125"/>
        <v>-0.12793727664393301</v>
      </c>
      <c r="F921" s="11">
        <f t="shared" si="125"/>
        <v>4.9201106858163202E-2</v>
      </c>
      <c r="G921" s="11">
        <f t="shared" si="125"/>
        <v>0.26307074891883497</v>
      </c>
      <c r="H921" s="11">
        <f t="shared" si="125"/>
        <v>0.23506743737743799</v>
      </c>
      <c r="I921" s="11">
        <f t="shared" si="125"/>
        <v>0</v>
      </c>
      <c r="N921" s="5"/>
    </row>
    <row r="922" spans="2:14" x14ac:dyDescent="0.2">
      <c r="D922" s="14"/>
      <c r="E922" s="14"/>
      <c r="F922" s="14"/>
      <c r="G922" s="14"/>
      <c r="H922" s="14"/>
      <c r="I922" s="14"/>
      <c r="N922" s="28"/>
    </row>
    <row r="923" spans="2:14" x14ac:dyDescent="0.2">
      <c r="D923" s="14"/>
      <c r="E923" s="14"/>
      <c r="F923" s="14"/>
      <c r="G923" s="14"/>
      <c r="H923" s="14"/>
      <c r="I923" s="14"/>
      <c r="N923" s="5"/>
    </row>
    <row r="924" spans="2:14" x14ac:dyDescent="0.2">
      <c r="D924" s="14"/>
      <c r="E924" s="14"/>
      <c r="F924" s="14"/>
      <c r="G924" s="14"/>
      <c r="H924" s="14"/>
      <c r="I924" s="14"/>
      <c r="N924" s="60"/>
    </row>
    <row r="925" spans="2:14" x14ac:dyDescent="0.2">
      <c r="D925" s="14"/>
      <c r="E925" s="14"/>
      <c r="F925" s="14"/>
      <c r="G925" s="14"/>
      <c r="H925" s="14"/>
      <c r="I925" s="14"/>
    </row>
    <row r="960" spans="3:9" ht="19" x14ac:dyDescent="0.25">
      <c r="C960" s="3" t="str">
        <f t="shared" ref="C960:I965" si="126">M752</f>
        <v>Year</v>
      </c>
      <c r="D960" s="3">
        <f t="shared" si="126"/>
        <v>0</v>
      </c>
      <c r="E960" s="3">
        <f t="shared" si="126"/>
        <v>1</v>
      </c>
      <c r="F960" s="3">
        <f t="shared" si="126"/>
        <v>2</v>
      </c>
      <c r="G960" s="3">
        <f t="shared" si="126"/>
        <v>3</v>
      </c>
      <c r="H960" s="3">
        <f t="shared" si="126"/>
        <v>4</v>
      </c>
      <c r="I960" s="3">
        <f t="shared" si="126"/>
        <v>5</v>
      </c>
    </row>
    <row r="961" spans="3:9" ht="19" x14ac:dyDescent="0.25">
      <c r="C961" s="2" t="s">
        <v>21</v>
      </c>
      <c r="E961" s="17">
        <f t="shared" si="126"/>
        <v>0.4</v>
      </c>
      <c r="F961" s="17">
        <f t="shared" si="126"/>
        <v>0.4</v>
      </c>
      <c r="G961" s="17">
        <f t="shared" si="126"/>
        <v>0.4</v>
      </c>
      <c r="H961" s="17">
        <f t="shared" si="126"/>
        <v>0.4</v>
      </c>
      <c r="I961" s="17">
        <f t="shared" si="126"/>
        <v>0.4</v>
      </c>
    </row>
    <row r="962" spans="3:9" ht="19" x14ac:dyDescent="0.25">
      <c r="C962" s="2" t="s">
        <v>3</v>
      </c>
      <c r="D962" s="29"/>
      <c r="E962" s="6">
        <f t="shared" si="126"/>
        <v>0.03</v>
      </c>
      <c r="F962" s="6">
        <f t="shared" si="126"/>
        <v>2.9999999999999898E-2</v>
      </c>
      <c r="G962" s="6">
        <f t="shared" si="126"/>
        <v>0.03</v>
      </c>
      <c r="H962" s="6">
        <f t="shared" si="126"/>
        <v>0.03</v>
      </c>
      <c r="I962" s="6">
        <f t="shared" si="126"/>
        <v>2.9999999999999898E-2</v>
      </c>
    </row>
    <row r="963" spans="3:9" ht="19" x14ac:dyDescent="0.25">
      <c r="C963" s="2" t="s">
        <v>23</v>
      </c>
      <c r="D963" s="29"/>
      <c r="E963" s="7">
        <f t="shared" si="126"/>
        <v>1.1000000000000001</v>
      </c>
      <c r="F963" s="7">
        <f t="shared" si="126"/>
        <v>1.1000000000000001</v>
      </c>
      <c r="G963" s="7">
        <f t="shared" si="126"/>
        <v>1.1000000000000001</v>
      </c>
      <c r="H963" s="7">
        <f t="shared" si="126"/>
        <v>1.1000000000000001</v>
      </c>
      <c r="I963" s="7">
        <f t="shared" si="126"/>
        <v>1.1000000000000001</v>
      </c>
    </row>
    <row r="964" spans="3:9" ht="19" x14ac:dyDescent="0.25">
      <c r="C964" s="8" t="s">
        <v>7</v>
      </c>
      <c r="D964" s="9"/>
      <c r="E964" s="10">
        <f t="shared" si="126"/>
        <v>0.04</v>
      </c>
      <c r="F964" s="10">
        <f t="shared" si="126"/>
        <v>0.04</v>
      </c>
      <c r="G964" s="10">
        <f t="shared" si="126"/>
        <v>0.04</v>
      </c>
      <c r="H964" s="10">
        <f t="shared" si="126"/>
        <v>0.04</v>
      </c>
      <c r="I964" s="10">
        <f t="shared" si="126"/>
        <v>0.04</v>
      </c>
    </row>
    <row r="965" spans="3:9" ht="19" x14ac:dyDescent="0.25">
      <c r="C965" s="2" t="s">
        <v>80</v>
      </c>
      <c r="D965" s="29"/>
      <c r="E965" s="6">
        <f t="shared" si="126"/>
        <v>7.3999999999999996E-2</v>
      </c>
      <c r="F965" s="6">
        <f t="shared" si="126"/>
        <v>7.3999999999999996E-2</v>
      </c>
      <c r="G965" s="6">
        <f t="shared" si="126"/>
        <v>7.3999999999999996E-2</v>
      </c>
      <c r="H965" s="6">
        <f t="shared" si="126"/>
        <v>7.3999999999999996E-2</v>
      </c>
      <c r="I965" s="6">
        <f t="shared" si="126"/>
        <v>7.3999999999999996E-2</v>
      </c>
    </row>
    <row r="967" spans="3:9" ht="19" x14ac:dyDescent="0.25">
      <c r="C967" s="2" t="s">
        <v>5</v>
      </c>
      <c r="D967" s="29"/>
      <c r="E967" s="7">
        <f t="shared" ref="E967:I969" si="127">O758</f>
        <v>0.2</v>
      </c>
      <c r="F967" s="7">
        <f t="shared" si="127"/>
        <v>0.2</v>
      </c>
      <c r="G967" s="7">
        <f t="shared" si="127"/>
        <v>0.2</v>
      </c>
      <c r="H967" s="7">
        <f t="shared" si="127"/>
        <v>0.2</v>
      </c>
      <c r="I967" s="7">
        <f t="shared" si="127"/>
        <v>0.2</v>
      </c>
    </row>
    <row r="968" spans="3:9" ht="19" x14ac:dyDescent="0.25">
      <c r="C968" s="2" t="s">
        <v>200</v>
      </c>
      <c r="E968" s="6">
        <f t="shared" si="127"/>
        <v>3.7999999999999999E-2</v>
      </c>
      <c r="F968" s="6">
        <f t="shared" si="127"/>
        <v>3.7999999999999902E-2</v>
      </c>
      <c r="G968" s="6">
        <f t="shared" si="127"/>
        <v>3.7999999999999999E-2</v>
      </c>
      <c r="H968" s="6">
        <f t="shared" si="127"/>
        <v>3.7999999999999999E-2</v>
      </c>
      <c r="I968" s="6">
        <f t="shared" si="127"/>
        <v>3.7999999999999902E-2</v>
      </c>
    </row>
    <row r="969" spans="3:9" ht="20" thickBot="1" x14ac:dyDescent="0.3">
      <c r="C969" s="12" t="s">
        <v>273</v>
      </c>
      <c r="D969" s="52"/>
      <c r="E969" s="53">
        <f t="shared" si="127"/>
        <v>3.5999999999999997E-2</v>
      </c>
      <c r="F969" s="53">
        <f t="shared" si="127"/>
        <v>3.5999999999999997E-2</v>
      </c>
      <c r="G969" s="53">
        <f t="shared" si="127"/>
        <v>3.5999999999999997E-2</v>
      </c>
      <c r="H969" s="53">
        <f t="shared" si="127"/>
        <v>3.5999999999999997E-2</v>
      </c>
      <c r="I969" s="53">
        <f t="shared" si="127"/>
        <v>3.5999999999999997E-2</v>
      </c>
    </row>
    <row r="970" spans="3:9" ht="17" thickTop="1" x14ac:dyDescent="0.2"/>
    <row r="971" spans="3:9" ht="19" x14ac:dyDescent="0.25">
      <c r="C971" s="2" t="s">
        <v>13</v>
      </c>
      <c r="D971" s="11">
        <f t="shared" ref="D971:I971" si="128">N802</f>
        <v>-281415</v>
      </c>
      <c r="E971" s="11">
        <f t="shared" si="128"/>
        <v>77419</v>
      </c>
      <c r="F971" s="11">
        <f t="shared" si="128"/>
        <v>208973</v>
      </c>
      <c r="G971" s="11">
        <f t="shared" si="128"/>
        <v>-2098</v>
      </c>
      <c r="H971" s="11">
        <f t="shared" si="128"/>
        <v>-1736</v>
      </c>
      <c r="I971" s="11">
        <f t="shared" si="128"/>
        <v>19579</v>
      </c>
    </row>
    <row r="972" spans="3:9" ht="19" x14ac:dyDescent="0.25">
      <c r="C972" s="2" t="s">
        <v>30</v>
      </c>
      <c r="D972" s="11">
        <f t="shared" ref="D972:I972" si="129">N822</f>
        <v>281414</v>
      </c>
      <c r="E972" s="11">
        <f t="shared" si="129"/>
        <v>214689</v>
      </c>
      <c r="F972" s="11">
        <f t="shared" si="129"/>
        <v>13874</v>
      </c>
      <c r="G972" s="11">
        <f t="shared" si="129"/>
        <v>16499</v>
      </c>
      <c r="H972" s="11">
        <f t="shared" si="129"/>
        <v>18862</v>
      </c>
      <c r="I972" s="11">
        <f t="shared" si="129"/>
        <v>0</v>
      </c>
    </row>
    <row r="973" spans="3:9" ht="19" x14ac:dyDescent="0.25">
      <c r="C973" s="2" t="s">
        <v>33</v>
      </c>
      <c r="D973" s="11">
        <f t="shared" ref="D973:I973" si="130">N804</f>
        <v>-250000</v>
      </c>
      <c r="E973" s="11">
        <f t="shared" si="130"/>
        <v>2379</v>
      </c>
      <c r="F973" s="11">
        <f t="shared" si="130"/>
        <v>14294</v>
      </c>
      <c r="G973" s="11">
        <f t="shared" si="130"/>
        <v>356672</v>
      </c>
      <c r="H973" s="11">
        <f t="shared" si="130"/>
        <v>356624</v>
      </c>
      <c r="I973" s="11">
        <f t="shared" si="130"/>
        <v>786557</v>
      </c>
    </row>
    <row r="974" spans="3:9" ht="19" x14ac:dyDescent="0.25">
      <c r="C974" s="2" t="s">
        <v>110</v>
      </c>
      <c r="D974" s="11">
        <f t="shared" ref="D974:I974" si="131">N823</f>
        <v>1110518</v>
      </c>
      <c r="E974" s="11">
        <f t="shared" si="131"/>
        <v>1196395</v>
      </c>
      <c r="F974" s="11">
        <f t="shared" si="131"/>
        <v>1275271</v>
      </c>
      <c r="G974" s="11">
        <f t="shared" si="131"/>
        <v>1013269</v>
      </c>
      <c r="H974" s="11">
        <f t="shared" si="131"/>
        <v>731983</v>
      </c>
      <c r="I974" s="11">
        <f t="shared" si="131"/>
        <v>0</v>
      </c>
    </row>
    <row r="975" spans="3:9" ht="19" x14ac:dyDescent="0.25">
      <c r="C975" s="2"/>
      <c r="D975" s="67"/>
      <c r="E975" s="67"/>
      <c r="F975" s="67"/>
      <c r="G975" s="67"/>
      <c r="H975" s="67"/>
      <c r="I975" s="67"/>
    </row>
    <row r="976" spans="3:9" ht="19" x14ac:dyDescent="0.25">
      <c r="C976" s="20" t="s">
        <v>349</v>
      </c>
      <c r="D976" s="63"/>
      <c r="E976" s="63">
        <f>O824</f>
        <v>7.1842600592000004E-7</v>
      </c>
      <c r="F976" s="63">
        <f>P824</f>
        <v>7.0867509494233004E-7</v>
      </c>
      <c r="G976" s="63">
        <f>Q824</f>
        <v>7.7570776316000001E-7</v>
      </c>
      <c r="H976" s="63">
        <f>R824</f>
        <v>9.7109219509999993E-7</v>
      </c>
      <c r="I976" s="63">
        <f>S824</f>
        <v>1.3318331383234999E-6</v>
      </c>
    </row>
    <row r="977" spans="2:13" ht="19" x14ac:dyDescent="0.25">
      <c r="C977" s="20"/>
      <c r="D977" s="63"/>
      <c r="E977" s="63"/>
      <c r="F977" s="63"/>
      <c r="G977" s="63"/>
      <c r="H977" s="63"/>
    </row>
    <row r="978" spans="2:13" ht="19" x14ac:dyDescent="0.25">
      <c r="B978" s="32"/>
      <c r="C978" s="2" t="s">
        <v>358</v>
      </c>
      <c r="D978" s="6"/>
      <c r="E978" s="6">
        <f>O826</f>
        <v>0.20217523297180101</v>
      </c>
      <c r="F978" s="6">
        <f>P826</f>
        <v>0.152144656792112</v>
      </c>
      <c r="G978" s="6">
        <f>Q826</f>
        <v>1.07622076717335E-2</v>
      </c>
      <c r="H978" s="6">
        <f>R826</f>
        <v>1.60223055936103E-2</v>
      </c>
      <c r="I978" s="6">
        <f>S826</f>
        <v>2.51213497256608E-2</v>
      </c>
      <c r="J978" s="51" t="s">
        <v>352</v>
      </c>
    </row>
    <row r="979" spans="2:13" x14ac:dyDescent="0.2">
      <c r="D979" s="14"/>
      <c r="I979" t="s">
        <v>359</v>
      </c>
    </row>
    <row r="980" spans="2:13" ht="19" x14ac:dyDescent="0.25">
      <c r="C980" s="2" t="s">
        <v>275</v>
      </c>
      <c r="E980" s="11">
        <f t="shared" ref="E980:I981" si="132">O761</f>
        <v>10693.77</v>
      </c>
      <c r="F980" s="11">
        <f t="shared" si="132"/>
        <v>8158.2133842000003</v>
      </c>
      <c r="G980" s="11">
        <f t="shared" si="132"/>
        <v>527.25</v>
      </c>
      <c r="H980" s="11">
        <f t="shared" si="132"/>
        <v>627</v>
      </c>
      <c r="I980" s="11">
        <f t="shared" si="132"/>
        <v>716.77499999999895</v>
      </c>
    </row>
    <row r="981" spans="2:13" ht="19" x14ac:dyDescent="0.25">
      <c r="C981" s="2" t="s">
        <v>276</v>
      </c>
      <c r="E981" s="11">
        <f t="shared" si="132"/>
        <v>4277.5079999999998</v>
      </c>
      <c r="F981" s="11">
        <f t="shared" si="132"/>
        <v>3263.2853536799998</v>
      </c>
      <c r="G981" s="11">
        <f t="shared" si="132"/>
        <v>210.9</v>
      </c>
      <c r="H981" s="11">
        <f t="shared" si="132"/>
        <v>250.8</v>
      </c>
      <c r="I981" s="11">
        <f t="shared" si="132"/>
        <v>286.70999999999901</v>
      </c>
    </row>
    <row r="983" spans="2:13" ht="19" x14ac:dyDescent="0.25">
      <c r="C983" s="2" t="s">
        <v>88</v>
      </c>
      <c r="D983" s="11">
        <f t="shared" ref="D983:I983" si="133">N776</f>
        <v>-531415</v>
      </c>
      <c r="E983" s="11">
        <f t="shared" si="133"/>
        <v>75521</v>
      </c>
      <c r="F983" s="11">
        <f t="shared" si="133"/>
        <v>220004</v>
      </c>
      <c r="G983" s="11">
        <f t="shared" si="133"/>
        <v>354363</v>
      </c>
      <c r="H983" s="11">
        <f t="shared" si="133"/>
        <v>354638</v>
      </c>
      <c r="I983" s="11">
        <f t="shared" si="133"/>
        <v>805849</v>
      </c>
    </row>
    <row r="984" spans="2:13" x14ac:dyDescent="0.2">
      <c r="M984" s="5"/>
    </row>
    <row r="985" spans="2:13" ht="19" x14ac:dyDescent="0.25">
      <c r="C985" s="2" t="s">
        <v>80</v>
      </c>
      <c r="E985" s="6">
        <f>O757</f>
        <v>7.3999999999999996E-2</v>
      </c>
      <c r="F985" s="6">
        <f>P757</f>
        <v>7.3999999999999996E-2</v>
      </c>
      <c r="G985" s="6">
        <f>Q757</f>
        <v>7.3999999999999996E-2</v>
      </c>
      <c r="H985" s="6">
        <f>R757</f>
        <v>7.3999999999999996E-2</v>
      </c>
      <c r="I985" s="6">
        <f>S757</f>
        <v>7.3999999999999996E-2</v>
      </c>
    </row>
    <row r="986" spans="2:13" ht="19" x14ac:dyDescent="0.25">
      <c r="C986" s="2" t="s">
        <v>360</v>
      </c>
      <c r="D986" s="34"/>
      <c r="E986" s="34">
        <f>O826</f>
        <v>0.20217523297180101</v>
      </c>
      <c r="F986" s="34">
        <f>P826</f>
        <v>0.152144656792112</v>
      </c>
      <c r="G986" s="34">
        <f>Q826</f>
        <v>1.07622076717335E-2</v>
      </c>
      <c r="H986" s="34">
        <f>R826</f>
        <v>1.60223055936103E-2</v>
      </c>
      <c r="I986" s="34">
        <f>S826</f>
        <v>2.51213497256608E-2</v>
      </c>
      <c r="J986" s="51" t="s">
        <v>352</v>
      </c>
    </row>
    <row r="987" spans="2:13" ht="19" x14ac:dyDescent="0.25">
      <c r="C987" s="2" t="s">
        <v>361</v>
      </c>
      <c r="E987" s="34">
        <f>O825</f>
        <v>2.9113233547939498E-3</v>
      </c>
      <c r="F987" s="34">
        <f>P825</f>
        <v>2.19088305780642E-3</v>
      </c>
      <c r="G987" s="34">
        <f>Q825</f>
        <v>1.5497579047296E-4</v>
      </c>
      <c r="H987" s="34">
        <f>R825</f>
        <v>2.30721200548E-4</v>
      </c>
      <c r="I987" s="34">
        <f>S825</f>
        <v>3.6174743604951598E-4</v>
      </c>
    </row>
    <row r="988" spans="2:13" ht="19" x14ac:dyDescent="0.25">
      <c r="C988" s="8" t="s">
        <v>289</v>
      </c>
      <c r="D988" s="9"/>
      <c r="E988" s="54">
        <f t="shared" ref="E988:I990" si="134">O827</f>
        <v>3.07307298774429E-3</v>
      </c>
      <c r="F988" s="54">
        <f t="shared" si="134"/>
        <v>2.3126090578430899E-3</v>
      </c>
      <c r="G988" s="54">
        <f t="shared" si="134"/>
        <v>1.6359676725001001E-4</v>
      </c>
      <c r="H988" s="54">
        <f t="shared" si="134"/>
        <v>2.435499225418E-4</v>
      </c>
      <c r="I988" s="54">
        <f t="shared" si="134"/>
        <v>3.8184987908873298E-4</v>
      </c>
    </row>
    <row r="989" spans="2:13" ht="20" thickBot="1" x14ac:dyDescent="0.3">
      <c r="C989" s="12" t="s">
        <v>362</v>
      </c>
      <c r="D989" s="55"/>
      <c r="E989" s="56">
        <f t="shared" si="134"/>
        <v>6.8015603657461704E-2</v>
      </c>
      <c r="F989" s="56">
        <f t="shared" si="134"/>
        <v>6.9496507884350397E-2</v>
      </c>
      <c r="G989" s="56">
        <f t="shared" si="134"/>
        <v>7.3681427442277E-2</v>
      </c>
      <c r="H989" s="56">
        <f t="shared" si="134"/>
        <v>7.3525728876910196E-2</v>
      </c>
      <c r="I989" s="56">
        <f t="shared" si="134"/>
        <v>7.3256402684861693E-2</v>
      </c>
    </row>
    <row r="990" spans="2:13" ht="21" thickTop="1" thickBot="1" x14ac:dyDescent="0.3">
      <c r="C990" s="12" t="s">
        <v>357</v>
      </c>
      <c r="D990" s="13">
        <f>N829</f>
        <v>1391932</v>
      </c>
      <c r="E990" s="13">
        <f t="shared" si="134"/>
        <v>1411084</v>
      </c>
      <c r="F990" s="13">
        <f t="shared" si="134"/>
        <v>1289145</v>
      </c>
      <c r="G990" s="13">
        <f t="shared" si="134"/>
        <v>1029768</v>
      </c>
      <c r="H990" s="13">
        <f t="shared" si="134"/>
        <v>750845</v>
      </c>
      <c r="I990" s="13">
        <f t="shared" si="134"/>
        <v>0</v>
      </c>
    </row>
    <row r="991" spans="2:13" ht="17" thickTop="1" x14ac:dyDescent="0.2"/>
    <row r="992" spans="2:13" ht="19" x14ac:dyDescent="0.25">
      <c r="C992" s="2" t="s">
        <v>293</v>
      </c>
      <c r="E992" s="6">
        <f>O834</f>
        <v>6.8015603657461704E-2</v>
      </c>
      <c r="F992" s="6">
        <f>P834</f>
        <v>6.8755799272056398E-2</v>
      </c>
      <c r="G992" s="6">
        <f>Q834</f>
        <v>7.0395159435210505E-2</v>
      </c>
      <c r="H992" s="6">
        <f>R834</f>
        <v>7.1176944888529506E-2</v>
      </c>
      <c r="I992" s="6">
        <f>S834</f>
        <v>7.1592513878125402E-2</v>
      </c>
    </row>
    <row r="993" spans="3:9" ht="20" thickBot="1" x14ac:dyDescent="0.3">
      <c r="C993" s="12" t="s">
        <v>243</v>
      </c>
      <c r="D993" s="13">
        <f>N835</f>
        <v>1391932</v>
      </c>
    </row>
    <row r="994" spans="3:9" ht="20" thickTop="1" x14ac:dyDescent="0.25">
      <c r="C994" s="24" t="s">
        <v>95</v>
      </c>
      <c r="D994" s="25">
        <f>N776</f>
        <v>-531415</v>
      </c>
      <c r="E994" s="5"/>
    </row>
    <row r="995" spans="3:9" ht="20" thickBot="1" x14ac:dyDescent="0.3">
      <c r="C995" s="26" t="s">
        <v>57</v>
      </c>
      <c r="D995" s="27">
        <f>N836</f>
        <v>860517</v>
      </c>
    </row>
    <row r="996" spans="3:9" ht="20" thickTop="1" x14ac:dyDescent="0.25">
      <c r="C996" s="2" t="s">
        <v>297</v>
      </c>
      <c r="E996" s="57">
        <f t="shared" ref="E996:I999" si="135">O830</f>
        <v>0</v>
      </c>
      <c r="F996" s="57">
        <f t="shared" si="135"/>
        <v>0</v>
      </c>
      <c r="G996" s="57">
        <f t="shared" si="135"/>
        <v>0</v>
      </c>
      <c r="H996" s="57">
        <f t="shared" si="135"/>
        <v>0</v>
      </c>
      <c r="I996" s="57">
        <f t="shared" si="135"/>
        <v>0</v>
      </c>
    </row>
    <row r="997" spans="3:9" ht="19" x14ac:dyDescent="0.25">
      <c r="C997" s="2" t="s">
        <v>299</v>
      </c>
      <c r="D997" s="11">
        <f>N831</f>
        <v>6.0048363171999998E-2</v>
      </c>
      <c r="E997" s="11">
        <f t="shared" si="135"/>
        <v>4.7348875319585197E-2</v>
      </c>
      <c r="F997" s="11">
        <f t="shared" si="135"/>
        <v>4.0141308913007302E-2</v>
      </c>
      <c r="G997" s="11">
        <f t="shared" si="135"/>
        <v>2.72032695356756E-2</v>
      </c>
      <c r="H997" s="11">
        <f t="shared" si="135"/>
        <v>1.02280924329534E-2</v>
      </c>
      <c r="I997" s="11">
        <f t="shared" si="135"/>
        <v>0</v>
      </c>
    </row>
    <row r="998" spans="3:9" ht="19" x14ac:dyDescent="0.25">
      <c r="C998" s="2" t="s">
        <v>301</v>
      </c>
      <c r="D998" s="11">
        <f>N832</f>
        <v>0.66006581694800004</v>
      </c>
      <c r="E998" s="11">
        <f t="shared" si="135"/>
        <v>1.0042252873536099</v>
      </c>
      <c r="F998" s="11">
        <f t="shared" si="135"/>
        <v>0.22882083361037001</v>
      </c>
      <c r="G998" s="11">
        <f t="shared" si="135"/>
        <v>7.9216319252736797E-2</v>
      </c>
      <c r="H998" s="11">
        <f t="shared" si="135"/>
        <v>-0.42483934503979898</v>
      </c>
      <c r="I998" s="11">
        <f t="shared" si="135"/>
        <v>0</v>
      </c>
    </row>
    <row r="999" spans="3:9" ht="19" x14ac:dyDescent="0.25">
      <c r="C999" s="2" t="s">
        <v>303</v>
      </c>
      <c r="D999" s="11">
        <f>N833</f>
        <v>0.134935186303</v>
      </c>
      <c r="E999" s="11">
        <f t="shared" si="135"/>
        <v>-0.12793727664393301</v>
      </c>
      <c r="F999" s="11">
        <f t="shared" si="135"/>
        <v>4.9201106858163202E-2</v>
      </c>
      <c r="G999" s="11">
        <f t="shared" si="135"/>
        <v>0.26307074891883497</v>
      </c>
      <c r="H999" s="11">
        <f t="shared" si="135"/>
        <v>0.23506743737743799</v>
      </c>
      <c r="I999" s="11">
        <f t="shared" si="135"/>
        <v>0</v>
      </c>
    </row>
    <row r="1000" spans="3:9" x14ac:dyDescent="0.2">
      <c r="E1000" s="5"/>
      <c r="F1000" s="5"/>
      <c r="G1000" s="5"/>
      <c r="H1000" s="5"/>
      <c r="I1000" s="5"/>
    </row>
    <row r="1001" spans="3:9" x14ac:dyDescent="0.2">
      <c r="E1001" s="5"/>
      <c r="F1001" s="5"/>
      <c r="G1001" s="5"/>
      <c r="H1001" s="5"/>
      <c r="I1001" s="5"/>
    </row>
    <row r="1028" spans="3:19" ht="17" thickBot="1" x14ac:dyDescent="0.25"/>
    <row r="1029" spans="3:19" ht="20" thickBot="1" x14ac:dyDescent="0.3">
      <c r="M1029" s="79" t="s">
        <v>363</v>
      </c>
      <c r="N1029" s="88"/>
    </row>
    <row r="1030" spans="3:19" ht="19" x14ac:dyDescent="0.25">
      <c r="C1030" s="3" t="str">
        <f>M1031</f>
        <v>Year</v>
      </c>
      <c r="D1030" s="3">
        <f>N1031</f>
        <v>0</v>
      </c>
      <c r="E1030" s="3">
        <f t="shared" ref="E1030:I1035" si="136">O1031</f>
        <v>1</v>
      </c>
      <c r="F1030" s="3">
        <f t="shared" si="136"/>
        <v>2</v>
      </c>
      <c r="G1030" s="3">
        <f t="shared" si="136"/>
        <v>3</v>
      </c>
      <c r="H1030" s="3">
        <f t="shared" si="136"/>
        <v>4</v>
      </c>
      <c r="I1030" s="3">
        <f t="shared" si="136"/>
        <v>5</v>
      </c>
    </row>
    <row r="1031" spans="3:19" ht="19" x14ac:dyDescent="0.25">
      <c r="C1031" s="2" t="s">
        <v>21</v>
      </c>
      <c r="E1031" s="17">
        <f t="shared" si="136"/>
        <v>0.4</v>
      </c>
      <c r="F1031" s="17">
        <f t="shared" si="136"/>
        <v>0.4</v>
      </c>
      <c r="G1031" s="17">
        <f t="shared" si="136"/>
        <v>0.4</v>
      </c>
      <c r="H1031" s="17">
        <f t="shared" si="136"/>
        <v>0.4</v>
      </c>
      <c r="I1031" s="17">
        <f t="shared" si="136"/>
        <v>0.4</v>
      </c>
      <c r="M1031" s="33" t="s">
        <v>2</v>
      </c>
      <c r="N1031" s="22">
        <v>0</v>
      </c>
      <c r="O1031" s="22">
        <v>1</v>
      </c>
      <c r="P1031" s="22">
        <v>2</v>
      </c>
      <c r="Q1031" s="22">
        <v>3</v>
      </c>
      <c r="R1031" s="22">
        <v>4</v>
      </c>
      <c r="S1031" s="22">
        <v>5</v>
      </c>
    </row>
    <row r="1032" spans="3:19" ht="19" x14ac:dyDescent="0.25">
      <c r="C1032" s="2" t="s">
        <v>3</v>
      </c>
      <c r="D1032" s="29"/>
      <c r="E1032" s="6">
        <f t="shared" si="136"/>
        <v>0.03</v>
      </c>
      <c r="F1032" s="6">
        <f t="shared" si="136"/>
        <v>2.9999999999999898E-2</v>
      </c>
      <c r="G1032" s="6">
        <f t="shared" si="136"/>
        <v>2.9999999999999898E-2</v>
      </c>
      <c r="H1032" s="6">
        <f t="shared" si="136"/>
        <v>0.03</v>
      </c>
      <c r="I1032" s="6">
        <f t="shared" si="136"/>
        <v>2.9999999999999898E-2</v>
      </c>
      <c r="M1032" s="33" t="s">
        <v>22</v>
      </c>
      <c r="N1032" s="22">
        <v>0.25</v>
      </c>
      <c r="O1032" s="22">
        <v>0.4</v>
      </c>
      <c r="P1032" s="22">
        <v>0.4</v>
      </c>
      <c r="Q1032" s="22">
        <v>0.4</v>
      </c>
      <c r="R1032" s="22">
        <v>0.4</v>
      </c>
      <c r="S1032" s="22">
        <v>0.4</v>
      </c>
    </row>
    <row r="1033" spans="3:19" ht="19" x14ac:dyDescent="0.25">
      <c r="C1033" s="2" t="s">
        <v>23</v>
      </c>
      <c r="D1033" s="29"/>
      <c r="E1033" s="7">
        <f t="shared" si="136"/>
        <v>1.1000000000000001</v>
      </c>
      <c r="F1033" s="7">
        <f t="shared" si="136"/>
        <v>1.1000000000000001</v>
      </c>
      <c r="G1033" s="7">
        <f t="shared" si="136"/>
        <v>1.1000000000000001</v>
      </c>
      <c r="H1033" s="7">
        <f t="shared" si="136"/>
        <v>1.1000000000000001</v>
      </c>
      <c r="I1033" s="7">
        <f t="shared" si="136"/>
        <v>1.1000000000000001</v>
      </c>
      <c r="M1033" s="33" t="s">
        <v>4</v>
      </c>
      <c r="N1033" s="22">
        <v>0.03</v>
      </c>
      <c r="O1033" s="22">
        <v>0.03</v>
      </c>
      <c r="P1033" s="22">
        <v>2.9999999999999898E-2</v>
      </c>
      <c r="Q1033" s="22">
        <v>2.9999999999999898E-2</v>
      </c>
      <c r="R1033" s="22">
        <v>0.03</v>
      </c>
      <c r="S1033" s="22">
        <v>2.9999999999999898E-2</v>
      </c>
    </row>
    <row r="1034" spans="3:19" ht="19" x14ac:dyDescent="0.25">
      <c r="C1034" s="8" t="s">
        <v>7</v>
      </c>
      <c r="D1034" s="9"/>
      <c r="E1034" s="10">
        <f t="shared" si="136"/>
        <v>0.04</v>
      </c>
      <c r="F1034" s="10">
        <f t="shared" si="136"/>
        <v>0.04</v>
      </c>
      <c r="G1034" s="10">
        <f t="shared" si="136"/>
        <v>0.04</v>
      </c>
      <c r="H1034" s="10">
        <f t="shared" si="136"/>
        <v>0.04</v>
      </c>
      <c r="I1034" s="10">
        <f t="shared" si="136"/>
        <v>0.04</v>
      </c>
      <c r="M1034" s="33" t="s">
        <v>24</v>
      </c>
      <c r="N1034" s="22">
        <v>1.1000000000000001</v>
      </c>
      <c r="O1034" s="22">
        <v>1.1000000000000001</v>
      </c>
      <c r="P1034" s="22">
        <v>1.1000000000000001</v>
      </c>
      <c r="Q1034" s="22">
        <v>1.1000000000000001</v>
      </c>
      <c r="R1034" s="22">
        <v>1.1000000000000001</v>
      </c>
      <c r="S1034" s="22">
        <v>1.1000000000000001</v>
      </c>
    </row>
    <row r="1035" spans="3:19" ht="19" x14ac:dyDescent="0.25">
      <c r="C1035" s="2" t="s">
        <v>80</v>
      </c>
      <c r="D1035" s="29"/>
      <c r="E1035" s="6">
        <f t="shared" si="136"/>
        <v>7.3999999999999996E-2</v>
      </c>
      <c r="F1035" s="6">
        <f t="shared" si="136"/>
        <v>7.3999999999999996E-2</v>
      </c>
      <c r="G1035" s="6">
        <f t="shared" si="136"/>
        <v>7.3999999999999996E-2</v>
      </c>
      <c r="H1035" s="6">
        <f t="shared" si="136"/>
        <v>7.3999999999999996E-2</v>
      </c>
      <c r="I1035" s="6">
        <f t="shared" si="136"/>
        <v>7.3999999999999996E-2</v>
      </c>
      <c r="M1035" s="33" t="s">
        <v>8</v>
      </c>
      <c r="N1035" s="22">
        <v>0.04</v>
      </c>
      <c r="O1035" s="22">
        <v>0.04</v>
      </c>
      <c r="P1035" s="22">
        <v>0.04</v>
      </c>
      <c r="Q1035" s="22">
        <v>0.04</v>
      </c>
      <c r="R1035" s="22">
        <v>0.04</v>
      </c>
      <c r="S1035" s="22">
        <v>0.04</v>
      </c>
    </row>
    <row r="1036" spans="3:19" ht="19" x14ac:dyDescent="0.25">
      <c r="M1036" s="33" t="s">
        <v>26</v>
      </c>
      <c r="N1036" s="22">
        <v>7.3999999999999996E-2</v>
      </c>
      <c r="O1036" s="22">
        <v>7.3999999999999996E-2</v>
      </c>
      <c r="P1036" s="22">
        <v>7.3999999999999996E-2</v>
      </c>
      <c r="Q1036" s="22">
        <v>7.3999999999999996E-2</v>
      </c>
      <c r="R1036" s="22">
        <v>7.3999999999999996E-2</v>
      </c>
      <c r="S1036" s="22">
        <v>7.3999999999999996E-2</v>
      </c>
    </row>
    <row r="1037" spans="3:19" ht="19" x14ac:dyDescent="0.25">
      <c r="C1037" s="2" t="s">
        <v>5</v>
      </c>
      <c r="D1037" s="29"/>
      <c r="E1037" s="7">
        <f t="shared" ref="E1037:I1039" si="137">O1037</f>
        <v>0.2</v>
      </c>
      <c r="F1037" s="7">
        <f t="shared" si="137"/>
        <v>0.2</v>
      </c>
      <c r="G1037" s="7">
        <f t="shared" si="137"/>
        <v>0.2</v>
      </c>
      <c r="H1037" s="7">
        <f t="shared" si="137"/>
        <v>0.2</v>
      </c>
      <c r="I1037" s="7">
        <f t="shared" si="137"/>
        <v>0.2</v>
      </c>
      <c r="M1037" s="33" t="s">
        <v>6</v>
      </c>
      <c r="N1037" s="22">
        <v>0.2</v>
      </c>
      <c r="O1037" s="22">
        <v>0.2</v>
      </c>
      <c r="P1037" s="22">
        <v>0.2</v>
      </c>
      <c r="Q1037" s="22">
        <v>0.2</v>
      </c>
      <c r="R1037" s="22">
        <v>0.2</v>
      </c>
      <c r="S1037" s="22">
        <v>0.2</v>
      </c>
    </row>
    <row r="1038" spans="3:19" ht="19" x14ac:dyDescent="0.25">
      <c r="C1038" s="2" t="s">
        <v>200</v>
      </c>
      <c r="E1038" s="6">
        <f t="shared" si="137"/>
        <v>3.7999999999999999E-2</v>
      </c>
      <c r="F1038" s="6">
        <f t="shared" si="137"/>
        <v>3.7999999999999902E-2</v>
      </c>
      <c r="G1038" s="6">
        <f t="shared" si="137"/>
        <v>3.7999999999999902E-2</v>
      </c>
      <c r="H1038" s="6">
        <f t="shared" si="137"/>
        <v>3.7999999999999999E-2</v>
      </c>
      <c r="I1038" s="6">
        <f t="shared" si="137"/>
        <v>3.7999999999999902E-2</v>
      </c>
      <c r="M1038" s="33" t="s">
        <v>10</v>
      </c>
      <c r="N1038" s="22">
        <v>3.7999999999999999E-2</v>
      </c>
      <c r="O1038" s="22">
        <v>3.7999999999999999E-2</v>
      </c>
      <c r="P1038" s="22">
        <v>3.7999999999999902E-2</v>
      </c>
      <c r="Q1038" s="22">
        <v>3.7999999999999902E-2</v>
      </c>
      <c r="R1038" s="22">
        <v>3.7999999999999999E-2</v>
      </c>
      <c r="S1038" s="22">
        <v>3.7999999999999902E-2</v>
      </c>
    </row>
    <row r="1039" spans="3:19" ht="20" thickBot="1" x14ac:dyDescent="0.3">
      <c r="C1039" s="12" t="s">
        <v>273</v>
      </c>
      <c r="D1039" s="52"/>
      <c r="E1039" s="53">
        <f t="shared" si="137"/>
        <v>3.5999999999999997E-2</v>
      </c>
      <c r="F1039" s="53">
        <f t="shared" si="137"/>
        <v>3.5999999999999997E-2</v>
      </c>
      <c r="G1039" s="53">
        <f t="shared" si="137"/>
        <v>3.5999999999999997E-2</v>
      </c>
      <c r="H1039" s="53">
        <f t="shared" si="137"/>
        <v>3.5999999999999997E-2</v>
      </c>
      <c r="I1039" s="53">
        <f t="shared" si="137"/>
        <v>3.5999999999999997E-2</v>
      </c>
      <c r="M1039" s="33" t="s">
        <v>114</v>
      </c>
      <c r="N1039" s="22">
        <v>3.5999999999999997E-2</v>
      </c>
      <c r="O1039" s="22">
        <v>3.5999999999999997E-2</v>
      </c>
      <c r="P1039" s="22">
        <v>3.5999999999999997E-2</v>
      </c>
      <c r="Q1039" s="22">
        <v>3.5999999999999997E-2</v>
      </c>
      <c r="R1039" s="22">
        <v>3.5999999999999997E-2</v>
      </c>
      <c r="S1039" s="22">
        <v>3.5999999999999997E-2</v>
      </c>
    </row>
    <row r="1040" spans="3:19" ht="20" thickTop="1" x14ac:dyDescent="0.25">
      <c r="M1040" s="33" t="s">
        <v>274</v>
      </c>
      <c r="N1040" s="22">
        <v>0</v>
      </c>
      <c r="O1040" s="22">
        <v>10693.77</v>
      </c>
      <c r="P1040" s="22">
        <v>8158.2133842000003</v>
      </c>
      <c r="Q1040" s="22">
        <v>527.25</v>
      </c>
      <c r="R1040" s="22">
        <v>627</v>
      </c>
      <c r="S1040" s="22">
        <v>716.77499999999895</v>
      </c>
    </row>
    <row r="1041" spans="2:19" ht="19" x14ac:dyDescent="0.25">
      <c r="C1041" s="2" t="s">
        <v>30</v>
      </c>
      <c r="D1041" s="11">
        <f t="shared" ref="D1041:I1041" si="138">N1042</f>
        <v>281414</v>
      </c>
      <c r="E1041" s="11">
        <f t="shared" si="138"/>
        <v>214689</v>
      </c>
      <c r="F1041" s="11">
        <f t="shared" si="138"/>
        <v>13874</v>
      </c>
      <c r="G1041" s="11">
        <f t="shared" si="138"/>
        <v>16499</v>
      </c>
      <c r="H1041" s="11">
        <f t="shared" si="138"/>
        <v>18862</v>
      </c>
      <c r="I1041" s="11">
        <f t="shared" si="138"/>
        <v>0</v>
      </c>
      <c r="M1041" s="33" t="s">
        <v>116</v>
      </c>
      <c r="N1041" s="22">
        <v>0</v>
      </c>
      <c r="O1041" s="22">
        <v>4277.5079999999998</v>
      </c>
      <c r="P1041" s="22">
        <v>3263.2853536799998</v>
      </c>
      <c r="Q1041" s="22">
        <v>210.9</v>
      </c>
      <c r="R1041" s="22">
        <v>250.8</v>
      </c>
      <c r="S1041" s="22">
        <v>286.70999999999901</v>
      </c>
    </row>
    <row r="1042" spans="2:19" ht="19" x14ac:dyDescent="0.25">
      <c r="D1042" s="14"/>
      <c r="M1042" s="33" t="s">
        <v>16</v>
      </c>
      <c r="N1042" s="22">
        <v>281414</v>
      </c>
      <c r="O1042" s="22">
        <v>214689</v>
      </c>
      <c r="P1042" s="22">
        <v>13874</v>
      </c>
      <c r="Q1042" s="22">
        <v>16499</v>
      </c>
      <c r="R1042" s="22">
        <v>18862</v>
      </c>
      <c r="S1042" s="22">
        <v>0</v>
      </c>
    </row>
    <row r="1043" spans="2:19" ht="19" x14ac:dyDescent="0.25">
      <c r="C1043" s="2" t="s">
        <v>275</v>
      </c>
      <c r="E1043" s="11">
        <f>O1040</f>
        <v>10693.77</v>
      </c>
      <c r="F1043" s="11">
        <f>P1040</f>
        <v>8158.2133842000003</v>
      </c>
      <c r="G1043" s="11">
        <f>Q1040</f>
        <v>527.25</v>
      </c>
      <c r="H1043" s="11">
        <f>R1040</f>
        <v>627</v>
      </c>
      <c r="I1043" s="11">
        <f>S1040</f>
        <v>716.77499999999895</v>
      </c>
      <c r="M1043" s="33" t="s">
        <v>37</v>
      </c>
      <c r="N1043" s="22">
        <v>1110517</v>
      </c>
      <c r="O1043" s="22">
        <v>1196395</v>
      </c>
      <c r="P1043" s="22">
        <v>1275272</v>
      </c>
      <c r="Q1043" s="22">
        <v>1013270</v>
      </c>
      <c r="R1043" s="22">
        <v>731983</v>
      </c>
      <c r="S1043" s="22">
        <v>0</v>
      </c>
    </row>
    <row r="1044" spans="2:19" ht="19" x14ac:dyDescent="0.25">
      <c r="M1044" s="33" t="s">
        <v>85</v>
      </c>
      <c r="N1044" s="22">
        <v>1391932</v>
      </c>
      <c r="O1044" s="22">
        <v>1411084</v>
      </c>
      <c r="P1044" s="22">
        <v>1289146</v>
      </c>
      <c r="Q1044" s="22">
        <v>1029769</v>
      </c>
      <c r="R1044" s="22">
        <v>750845</v>
      </c>
      <c r="S1044" s="22">
        <v>0</v>
      </c>
    </row>
    <row r="1045" spans="2:19" ht="19" x14ac:dyDescent="0.25">
      <c r="C1045" s="2" t="s">
        <v>276</v>
      </c>
      <c r="E1045" s="11">
        <f>O1041</f>
        <v>4277.5079999999998</v>
      </c>
      <c r="F1045" s="11">
        <f>P1041</f>
        <v>3263.2853536799998</v>
      </c>
      <c r="G1045" s="11">
        <f>Q1041</f>
        <v>210.9</v>
      </c>
      <c r="H1045" s="11">
        <f>R1041</f>
        <v>250.8</v>
      </c>
      <c r="I1045" s="11">
        <f>S1041</f>
        <v>286.70999999999901</v>
      </c>
      <c r="M1045" s="33" t="s">
        <v>277</v>
      </c>
      <c r="N1045" s="22">
        <v>0.79782468927500005</v>
      </c>
      <c r="O1045" s="22">
        <v>0.84785536478023504</v>
      </c>
      <c r="P1045" s="22">
        <v>0.98923779650735399</v>
      </c>
      <c r="Q1045" s="22">
        <v>0.98397770121558903</v>
      </c>
      <c r="R1045" s="22">
        <v>0.97487865930846895</v>
      </c>
      <c r="S1045" s="22">
        <v>0</v>
      </c>
    </row>
    <row r="1046" spans="2:19" ht="19" x14ac:dyDescent="0.25">
      <c r="M1046" s="33" t="s">
        <v>278</v>
      </c>
      <c r="N1046" s="22">
        <v>0.202175274096</v>
      </c>
      <c r="O1046" s="22">
        <v>0.152144635183625</v>
      </c>
      <c r="P1046" s="22">
        <v>1.07622034926451E-2</v>
      </c>
      <c r="Q1046" s="22">
        <v>1.6022298784410499E-2</v>
      </c>
      <c r="R1046" s="22">
        <v>2.51213406915307E-2</v>
      </c>
      <c r="S1046" s="22">
        <v>0</v>
      </c>
    </row>
    <row r="1047" spans="2:19" ht="19" x14ac:dyDescent="0.25">
      <c r="B1047" s="18"/>
      <c r="C1047" s="68" t="s">
        <v>364</v>
      </c>
      <c r="D1047" s="11">
        <f t="shared" ref="D1047:I1047" si="139">N1054</f>
        <v>-531415</v>
      </c>
      <c r="E1047" s="11">
        <f t="shared" si="139"/>
        <v>79798</v>
      </c>
      <c r="F1047" s="11">
        <f t="shared" si="139"/>
        <v>223267</v>
      </c>
      <c r="G1047" s="11">
        <f t="shared" si="139"/>
        <v>354574</v>
      </c>
      <c r="H1047" s="11">
        <f t="shared" si="139"/>
        <v>354889</v>
      </c>
      <c r="I1047" s="11">
        <f t="shared" si="139"/>
        <v>806136</v>
      </c>
      <c r="M1047" s="33" t="s">
        <v>280</v>
      </c>
      <c r="N1047" s="22" t="s">
        <v>40</v>
      </c>
      <c r="O1047" s="22">
        <v>6.3406013677431997E-2</v>
      </c>
      <c r="P1047" s="22">
        <v>6.6027621114429294E-2</v>
      </c>
      <c r="Q1047" s="22">
        <v>7.3436060536985301E-2</v>
      </c>
      <c r="R1047" s="22">
        <v>7.3160431543696905E-2</v>
      </c>
      <c r="S1047" s="22">
        <v>7.2683641747763802E-2</v>
      </c>
    </row>
    <row r="1048" spans="2:19" ht="19" x14ac:dyDescent="0.25">
      <c r="C1048" s="2"/>
      <c r="M1048" s="33" t="s">
        <v>282</v>
      </c>
      <c r="N1048" s="22">
        <v>0</v>
      </c>
      <c r="O1048" s="22">
        <v>7.6826604156489996E-3</v>
      </c>
      <c r="P1048" s="22">
        <v>5.7814961369777396E-3</v>
      </c>
      <c r="Q1048" s="22">
        <v>4.0896373272051602E-4</v>
      </c>
      <c r="R1048" s="22">
        <v>6.0884735380760001E-4</v>
      </c>
      <c r="S1048" s="22">
        <v>9.5461094627816395E-4</v>
      </c>
    </row>
    <row r="1049" spans="2:19" ht="19" x14ac:dyDescent="0.25">
      <c r="C1049" s="2" t="s">
        <v>281</v>
      </c>
      <c r="E1049" s="6">
        <f>O1051</f>
        <v>7.9473616860633006E-2</v>
      </c>
      <c r="F1049" s="6">
        <f>P1051</f>
        <v>7.7876043317298305E-2</v>
      </c>
      <c r="G1049" s="6">
        <f>Q1051</f>
        <v>7.4234992633987307E-2</v>
      </c>
      <c r="H1049" s="6">
        <f>R1051</f>
        <v>7.4351716968093604E-2</v>
      </c>
      <c r="I1049" s="6">
        <f>S1051</f>
        <v>7.4556603587283304E-2</v>
      </c>
      <c r="M1049" s="33" t="s">
        <v>365</v>
      </c>
      <c r="N1049" s="22" t="s">
        <v>40</v>
      </c>
      <c r="O1049" s="22">
        <v>7.1088674093082005E-2</v>
      </c>
      <c r="P1049" s="22">
        <v>7.1809117251407095E-2</v>
      </c>
      <c r="Q1049" s="22">
        <v>7.3845024269705906E-2</v>
      </c>
      <c r="R1049" s="22">
        <v>7.3769278897504495E-2</v>
      </c>
      <c r="S1049" s="22">
        <v>7.3638252694041895E-2</v>
      </c>
    </row>
    <row r="1050" spans="2:19" ht="19" x14ac:dyDescent="0.25">
      <c r="C1050" s="2" t="s">
        <v>283</v>
      </c>
      <c r="D1050" s="34">
        <f t="shared" ref="D1050:I1050" si="140">IF(N1045="NaN","0",N1045)</f>
        <v>0.79782468927500005</v>
      </c>
      <c r="E1050" s="34">
        <f t="shared" si="140"/>
        <v>0.84785536478023504</v>
      </c>
      <c r="F1050" s="34">
        <f t="shared" si="140"/>
        <v>0.98923779650735399</v>
      </c>
      <c r="G1050" s="34">
        <f t="shared" si="140"/>
        <v>0.98397770121558903</v>
      </c>
      <c r="H1050" s="34">
        <f t="shared" si="140"/>
        <v>0.97487865930846895</v>
      </c>
      <c r="I1050" s="34">
        <f t="shared" si="140"/>
        <v>0</v>
      </c>
      <c r="M1050" s="33" t="s">
        <v>254</v>
      </c>
      <c r="N1050" s="22" t="s">
        <v>40</v>
      </c>
      <c r="O1050" s="22">
        <v>1.4540809999999999E-9</v>
      </c>
      <c r="P1050" s="22">
        <v>1.4593465300000001E-12</v>
      </c>
      <c r="Q1050" s="22">
        <v>1.387779E-17</v>
      </c>
      <c r="R1050" s="22">
        <v>0</v>
      </c>
      <c r="S1050" s="22">
        <v>-1.387779E-17</v>
      </c>
    </row>
    <row r="1051" spans="2:19" ht="19" x14ac:dyDescent="0.25">
      <c r="B1051" s="32" t="s">
        <v>71</v>
      </c>
      <c r="C1051" s="2" t="s">
        <v>285</v>
      </c>
      <c r="E1051" s="34">
        <f>O1047</f>
        <v>6.3406013677431997E-2</v>
      </c>
      <c r="F1051" s="34">
        <f>P1047</f>
        <v>6.6027621114429294E-2</v>
      </c>
      <c r="G1051" s="34">
        <f>Q1047</f>
        <v>7.3436060536985301E-2</v>
      </c>
      <c r="H1051" s="34">
        <f>R1047</f>
        <v>7.3160431543696905E-2</v>
      </c>
      <c r="I1051" s="34">
        <f>S1047</f>
        <v>7.2683641747763802E-2</v>
      </c>
      <c r="M1051" s="33" t="s">
        <v>42</v>
      </c>
      <c r="N1051" s="22" t="s">
        <v>40</v>
      </c>
      <c r="O1051" s="22">
        <v>7.9473616860633006E-2</v>
      </c>
      <c r="P1051" s="22">
        <v>7.7876043317298305E-2</v>
      </c>
      <c r="Q1051" s="22">
        <v>7.4234992633987307E-2</v>
      </c>
      <c r="R1051" s="22">
        <v>7.4351716968093604E-2</v>
      </c>
      <c r="S1051" s="22">
        <v>7.4556603587283304E-2</v>
      </c>
    </row>
    <row r="1052" spans="2:19" ht="19" x14ac:dyDescent="0.25">
      <c r="C1052" s="2" t="s">
        <v>287</v>
      </c>
      <c r="D1052" s="34">
        <f t="shared" ref="D1052:I1052" si="141">IF(N1046="NaN","0",N1046)</f>
        <v>0.202175274096</v>
      </c>
      <c r="E1052" s="34">
        <f t="shared" si="141"/>
        <v>0.152144635183625</v>
      </c>
      <c r="F1052" s="34">
        <f t="shared" si="141"/>
        <v>1.07622034926451E-2</v>
      </c>
      <c r="G1052" s="34">
        <f t="shared" si="141"/>
        <v>1.6022298784410499E-2</v>
      </c>
      <c r="H1052" s="34">
        <f t="shared" si="141"/>
        <v>2.51213406915307E-2</v>
      </c>
      <c r="I1052" s="34">
        <f t="shared" si="141"/>
        <v>0</v>
      </c>
      <c r="M1052" s="33" t="s">
        <v>157</v>
      </c>
      <c r="N1052" s="22" t="s">
        <v>40</v>
      </c>
      <c r="O1052" s="22">
        <v>7.1088675547162E-2</v>
      </c>
      <c r="P1052" s="22">
        <v>7.18091172528664E-2</v>
      </c>
      <c r="Q1052" s="22">
        <v>7.3845024269705906E-2</v>
      </c>
      <c r="R1052" s="22">
        <v>7.3769278897504495E-2</v>
      </c>
      <c r="S1052" s="22">
        <v>7.3638252694041895E-2</v>
      </c>
    </row>
    <row r="1053" spans="2:19" ht="19" x14ac:dyDescent="0.25">
      <c r="B1053" s="32" t="s">
        <v>73</v>
      </c>
      <c r="C1053" s="2" t="s">
        <v>288</v>
      </c>
      <c r="E1053" s="34">
        <f t="shared" ref="E1053:I1054" si="142">O1048</f>
        <v>7.6826604156489996E-3</v>
      </c>
      <c r="F1053" s="34">
        <f t="shared" si="142"/>
        <v>5.7814961369777396E-3</v>
      </c>
      <c r="G1053" s="34">
        <f t="shared" si="142"/>
        <v>4.0896373272051602E-4</v>
      </c>
      <c r="H1053" s="34">
        <f t="shared" si="142"/>
        <v>6.0884735380760001E-4</v>
      </c>
      <c r="I1053" s="34">
        <f t="shared" si="142"/>
        <v>9.5461094627816395E-4</v>
      </c>
      <c r="M1053" s="33" t="s">
        <v>84</v>
      </c>
      <c r="N1053" s="22">
        <v>-531415</v>
      </c>
      <c r="O1053" s="22">
        <v>75521</v>
      </c>
      <c r="P1053" s="22">
        <v>220004</v>
      </c>
      <c r="Q1053" s="22">
        <v>354363</v>
      </c>
      <c r="R1053" s="22">
        <v>354638</v>
      </c>
      <c r="S1053" s="22">
        <v>805849</v>
      </c>
    </row>
    <row r="1054" spans="2:19" ht="20" thickBot="1" x14ac:dyDescent="0.3">
      <c r="B1054" s="47" t="s">
        <v>366</v>
      </c>
      <c r="C1054" s="12" t="s">
        <v>367</v>
      </c>
      <c r="D1054" s="55"/>
      <c r="E1054" s="56">
        <f t="shared" si="142"/>
        <v>7.1088674093082005E-2</v>
      </c>
      <c r="F1054" s="56">
        <f t="shared" si="142"/>
        <v>7.1809117251407095E-2</v>
      </c>
      <c r="G1054" s="56">
        <f t="shared" si="142"/>
        <v>7.3845024269705906E-2</v>
      </c>
      <c r="H1054" s="56">
        <f t="shared" si="142"/>
        <v>7.3769278897504495E-2</v>
      </c>
      <c r="I1054" s="56">
        <f t="shared" si="142"/>
        <v>7.3638252694041895E-2</v>
      </c>
      <c r="M1054" s="33" t="s">
        <v>117</v>
      </c>
      <c r="N1054" s="22">
        <v>-531415</v>
      </c>
      <c r="O1054" s="22">
        <v>79798</v>
      </c>
      <c r="P1054" s="22">
        <v>223267</v>
      </c>
      <c r="Q1054" s="22">
        <v>354574</v>
      </c>
      <c r="R1054" s="22">
        <v>354889</v>
      </c>
      <c r="S1054" s="22">
        <v>806136</v>
      </c>
    </row>
    <row r="1055" spans="2:19" ht="21" thickTop="1" thickBot="1" x14ac:dyDescent="0.3">
      <c r="C1055" s="12" t="s">
        <v>168</v>
      </c>
      <c r="D1055" s="13">
        <f t="shared" ref="D1055:I1055" si="143">N1044</f>
        <v>1391932</v>
      </c>
      <c r="E1055" s="13">
        <f t="shared" si="143"/>
        <v>1411084</v>
      </c>
      <c r="F1055" s="13">
        <f t="shared" si="143"/>
        <v>1289146</v>
      </c>
      <c r="G1055" s="13">
        <f t="shared" si="143"/>
        <v>1029769</v>
      </c>
      <c r="H1055" s="13">
        <f t="shared" si="143"/>
        <v>750845</v>
      </c>
      <c r="I1055" s="13">
        <f t="shared" si="143"/>
        <v>0</v>
      </c>
      <c r="M1055" s="33" t="s">
        <v>161</v>
      </c>
      <c r="N1055" s="22">
        <v>1391931.5118698101</v>
      </c>
      <c r="O1055" s="22">
        <v>1411084.07669855</v>
      </c>
      <c r="P1055" s="22">
        <v>1289145.7786119999</v>
      </c>
      <c r="Q1055" s="22">
        <v>1029768.77992079</v>
      </c>
      <c r="R1055" s="22">
        <v>750845.08024671394</v>
      </c>
      <c r="S1055" s="22">
        <v>0</v>
      </c>
    </row>
    <row r="1056" spans="2:19" ht="20" thickTop="1" x14ac:dyDescent="0.25">
      <c r="M1056" s="33" t="s">
        <v>292</v>
      </c>
      <c r="N1056" s="22">
        <v>-0.223082822515</v>
      </c>
      <c r="O1056" s="22">
        <v>0.24775941576808699</v>
      </c>
      <c r="P1056" s="22">
        <v>0.54073137044906605</v>
      </c>
      <c r="Q1056" s="22">
        <v>0.46483699569944198</v>
      </c>
      <c r="R1056" s="22">
        <v>0.28024671424645903</v>
      </c>
      <c r="S1056" s="22">
        <v>0</v>
      </c>
    </row>
    <row r="1057" spans="3:19" ht="19" x14ac:dyDescent="0.25">
      <c r="C1057" s="2" t="s">
        <v>368</v>
      </c>
      <c r="E1057" s="6">
        <f>O1059</f>
        <v>7.1088675547162E-2</v>
      </c>
      <c r="F1057" s="6">
        <f>P1059</f>
        <v>7.1448835846931999E-2</v>
      </c>
      <c r="G1057" s="6">
        <f>Q1059</f>
        <v>7.2246970633613003E-2</v>
      </c>
      <c r="H1057" s="6">
        <f>R1059</f>
        <v>7.2627345247532296E-2</v>
      </c>
      <c r="I1057" s="6">
        <f>S1059</f>
        <v>7.2829450560788697E-2</v>
      </c>
      <c r="M1057" s="33" t="s">
        <v>294</v>
      </c>
      <c r="N1057" s="22">
        <v>0.32595026539600003</v>
      </c>
      <c r="O1057" s="22">
        <v>1.2045848309062399</v>
      </c>
      <c r="P1057" s="22">
        <v>0.72941089514642898</v>
      </c>
      <c r="Q1057" s="22">
        <v>0.51685004530008805</v>
      </c>
      <c r="R1057" s="22">
        <v>-0.15482072310987799</v>
      </c>
      <c r="S1057" s="22">
        <v>0</v>
      </c>
    </row>
    <row r="1058" spans="3:19" ht="20" thickBot="1" x14ac:dyDescent="0.3">
      <c r="C1058" s="12" t="s">
        <v>243</v>
      </c>
      <c r="D1058" s="13">
        <f>N1060</f>
        <v>1391932</v>
      </c>
      <c r="M1058" s="33" t="s">
        <v>295</v>
      </c>
      <c r="N1058" s="22">
        <v>0.134935186303</v>
      </c>
      <c r="O1058" s="22">
        <v>-0.12793727664393401</v>
      </c>
      <c r="P1058" s="22">
        <v>4.9201106858163202E-2</v>
      </c>
      <c r="Q1058" s="22">
        <v>0.26307074891883497</v>
      </c>
      <c r="R1058" s="22">
        <v>0.23506743737743799</v>
      </c>
      <c r="S1058" s="22">
        <v>0</v>
      </c>
    </row>
    <row r="1059" spans="3:19" ht="20" thickTop="1" x14ac:dyDescent="0.25">
      <c r="C1059" s="24" t="s">
        <v>95</v>
      </c>
      <c r="D1059" s="25">
        <f>N1053</f>
        <v>-531415</v>
      </c>
      <c r="E1059" s="5"/>
      <c r="F1059" s="34"/>
      <c r="M1059" s="33" t="s">
        <v>163</v>
      </c>
      <c r="N1059" s="22">
        <v>0</v>
      </c>
      <c r="O1059" s="22">
        <v>7.1088675547162E-2</v>
      </c>
      <c r="P1059" s="22">
        <v>7.1448835846931999E-2</v>
      </c>
      <c r="Q1059" s="22">
        <v>7.2246970633613003E-2</v>
      </c>
      <c r="R1059" s="22">
        <v>7.2627345247532296E-2</v>
      </c>
      <c r="S1059" s="22">
        <v>7.2829450560788697E-2</v>
      </c>
    </row>
    <row r="1060" spans="3:19" ht="20" thickBot="1" x14ac:dyDescent="0.3">
      <c r="C1060" s="26" t="s">
        <v>57</v>
      </c>
      <c r="D1060" s="27">
        <f>N1061</f>
        <v>860517</v>
      </c>
      <c r="M1060" s="33" t="s">
        <v>296</v>
      </c>
      <c r="N1060" s="22">
        <v>1391932</v>
      </c>
      <c r="O1060" s="22" t="s">
        <v>40</v>
      </c>
      <c r="P1060" s="22" t="s">
        <v>40</v>
      </c>
      <c r="Q1060" s="22" t="s">
        <v>40</v>
      </c>
      <c r="R1060" s="22" t="s">
        <v>40</v>
      </c>
      <c r="S1060" s="22" t="s">
        <v>40</v>
      </c>
    </row>
    <row r="1061" spans="3:19" ht="20" thickTop="1" x14ac:dyDescent="0.25">
      <c r="C1061" s="2" t="s">
        <v>369</v>
      </c>
      <c r="E1061" s="57">
        <f>O1050</f>
        <v>1.4540809999999999E-9</v>
      </c>
      <c r="F1061" s="57">
        <f>P1050</f>
        <v>1.4593465300000001E-12</v>
      </c>
      <c r="G1061" s="57">
        <f>Q1050</f>
        <v>1.387779E-17</v>
      </c>
      <c r="H1061" s="57">
        <f>R1050</f>
        <v>0</v>
      </c>
      <c r="I1061" s="57">
        <f>S1050</f>
        <v>-1.387779E-17</v>
      </c>
      <c r="M1061" s="33" t="s">
        <v>298</v>
      </c>
      <c r="N1061" s="22">
        <v>860517</v>
      </c>
      <c r="O1061" s="22" t="s">
        <v>40</v>
      </c>
      <c r="P1061" s="22" t="s">
        <v>40</v>
      </c>
      <c r="Q1061" s="22" t="s">
        <v>40</v>
      </c>
      <c r="R1061" s="22" t="s">
        <v>40</v>
      </c>
      <c r="S1061" s="22" t="s">
        <v>40</v>
      </c>
    </row>
    <row r="1062" spans="3:19" ht="19" x14ac:dyDescent="0.25">
      <c r="C1062" s="2" t="s">
        <v>299</v>
      </c>
      <c r="D1062" s="11">
        <f t="shared" ref="D1062:I1064" si="144">N1056</f>
        <v>-0.223082822515</v>
      </c>
      <c r="E1062" s="11">
        <f t="shared" si="144"/>
        <v>0.24775941576808699</v>
      </c>
      <c r="F1062" s="11">
        <f t="shared" si="144"/>
        <v>0.54073137044906605</v>
      </c>
      <c r="G1062" s="11">
        <f t="shared" si="144"/>
        <v>0.46483699569944198</v>
      </c>
      <c r="H1062" s="11">
        <f t="shared" si="144"/>
        <v>0.28024671424645903</v>
      </c>
      <c r="I1062" s="11">
        <f t="shared" si="144"/>
        <v>0</v>
      </c>
      <c r="M1062" s="33" t="s">
        <v>300</v>
      </c>
      <c r="N1062" s="22">
        <v>281414</v>
      </c>
      <c r="O1062" s="22">
        <v>214689</v>
      </c>
      <c r="P1062" s="22">
        <v>13874</v>
      </c>
      <c r="Q1062" s="22">
        <v>16499</v>
      </c>
      <c r="R1062" s="22">
        <v>18862</v>
      </c>
      <c r="S1062" s="22">
        <v>0</v>
      </c>
    </row>
    <row r="1063" spans="3:19" ht="19" x14ac:dyDescent="0.25">
      <c r="C1063" s="2" t="s">
        <v>301</v>
      </c>
      <c r="D1063" s="11">
        <f t="shared" si="144"/>
        <v>0.32595026539600003</v>
      </c>
      <c r="E1063" s="11">
        <f t="shared" si="144"/>
        <v>1.2045848309062399</v>
      </c>
      <c r="F1063" s="11">
        <f t="shared" si="144"/>
        <v>0.72941089514642898</v>
      </c>
      <c r="G1063" s="11">
        <f t="shared" si="144"/>
        <v>0.51685004530008805</v>
      </c>
      <c r="H1063" s="11">
        <f t="shared" si="144"/>
        <v>-0.15482072310987799</v>
      </c>
      <c r="I1063" s="11">
        <f t="shared" si="144"/>
        <v>0</v>
      </c>
      <c r="M1063" s="33" t="s">
        <v>302</v>
      </c>
      <c r="N1063" s="22">
        <v>1110517</v>
      </c>
      <c r="O1063" s="22">
        <v>1196395</v>
      </c>
      <c r="P1063" s="22">
        <v>1275272</v>
      </c>
      <c r="Q1063" s="22">
        <v>1013270</v>
      </c>
      <c r="R1063" s="22">
        <v>731983</v>
      </c>
      <c r="S1063" s="22">
        <v>0</v>
      </c>
    </row>
    <row r="1064" spans="3:19" ht="19" x14ac:dyDescent="0.25">
      <c r="C1064" s="2" t="s">
        <v>303</v>
      </c>
      <c r="D1064" s="11">
        <f t="shared" si="144"/>
        <v>0.134935186303</v>
      </c>
      <c r="E1064" s="11">
        <f t="shared" si="144"/>
        <v>-0.12793727664393401</v>
      </c>
      <c r="F1064" s="11">
        <f t="shared" si="144"/>
        <v>4.9201106858163202E-2</v>
      </c>
      <c r="G1064" s="11">
        <f t="shared" si="144"/>
        <v>0.26307074891883497</v>
      </c>
      <c r="H1064" s="11">
        <f t="shared" si="144"/>
        <v>0.23506743737743799</v>
      </c>
      <c r="I1064" s="11">
        <f t="shared" si="144"/>
        <v>0</v>
      </c>
      <c r="M1064" s="33" t="s">
        <v>131</v>
      </c>
      <c r="N1064" s="22">
        <v>1391932</v>
      </c>
      <c r="O1064" s="22">
        <v>1411084</v>
      </c>
      <c r="P1064" s="22">
        <v>1289146</v>
      </c>
      <c r="Q1064" s="22">
        <v>1029769</v>
      </c>
      <c r="R1064" s="22">
        <v>750845</v>
      </c>
      <c r="S1064" s="22">
        <v>0</v>
      </c>
    </row>
    <row r="1065" spans="3:19" ht="19" x14ac:dyDescent="0.25">
      <c r="E1065" s="5"/>
      <c r="F1065" s="5"/>
      <c r="G1065" s="5"/>
      <c r="H1065" s="5"/>
      <c r="I1065" s="5"/>
      <c r="M1065" s="33" t="s">
        <v>304</v>
      </c>
      <c r="N1065" s="22">
        <v>0.20217527447600001</v>
      </c>
      <c r="O1065" s="22">
        <v>0.152144635184012</v>
      </c>
      <c r="P1065" s="22">
        <v>1.07622034926451E-2</v>
      </c>
      <c r="Q1065" s="22">
        <v>1.6022298784410499E-2</v>
      </c>
      <c r="R1065" s="22">
        <v>2.51213406915307E-2</v>
      </c>
      <c r="S1065" s="22">
        <v>0</v>
      </c>
    </row>
    <row r="1066" spans="3:19" ht="19" x14ac:dyDescent="0.25">
      <c r="E1066" s="62"/>
      <c r="F1066" s="62"/>
      <c r="G1066" s="62"/>
      <c r="H1066" s="62"/>
      <c r="I1066" s="62"/>
      <c r="M1066" s="33" t="s">
        <v>306</v>
      </c>
      <c r="N1066" s="22">
        <v>8.9999999999999993E-3</v>
      </c>
      <c r="O1066" s="22">
        <v>1.44E-2</v>
      </c>
      <c r="P1066" s="22">
        <v>1.44E-2</v>
      </c>
      <c r="Q1066" s="22">
        <v>1.44E-2</v>
      </c>
      <c r="R1066" s="22">
        <v>1.44E-2</v>
      </c>
      <c r="S1066" s="22">
        <v>1.44E-2</v>
      </c>
    </row>
    <row r="1067" spans="3:19" ht="19" x14ac:dyDescent="0.25">
      <c r="E1067" s="5"/>
      <c r="F1067" s="5"/>
      <c r="G1067" s="5"/>
      <c r="H1067" s="5"/>
      <c r="I1067" s="5"/>
      <c r="M1067" s="33" t="s">
        <v>307</v>
      </c>
      <c r="N1067" s="22">
        <v>0</v>
      </c>
      <c r="O1067" s="22">
        <v>2.9113239524549998E-3</v>
      </c>
      <c r="P1067" s="22">
        <v>2.1908827466497701E-3</v>
      </c>
      <c r="Q1067" s="22">
        <v>1.5497573029409E-4</v>
      </c>
      <c r="R1067" s="22">
        <v>2.3072110249549999E-4</v>
      </c>
      <c r="S1067" s="22">
        <v>3.6174730595804101E-4</v>
      </c>
    </row>
    <row r="1068" spans="3:19" ht="19" x14ac:dyDescent="0.25">
      <c r="M1068" s="33" t="s">
        <v>370</v>
      </c>
      <c r="N1068" s="22">
        <v>7.3999999999999996E-2</v>
      </c>
      <c r="O1068" s="22">
        <v>7.1088676047544999E-2</v>
      </c>
      <c r="P1068" s="22">
        <v>7.1809117253350194E-2</v>
      </c>
      <c r="Q1068" s="22">
        <v>7.3845024269705906E-2</v>
      </c>
      <c r="R1068" s="22">
        <v>7.3769278897504495E-2</v>
      </c>
      <c r="S1068" s="22">
        <v>7.3638252694041895E-2</v>
      </c>
    </row>
    <row r="1069" spans="3:19" ht="19" x14ac:dyDescent="0.25">
      <c r="M1069" s="33" t="s">
        <v>371</v>
      </c>
      <c r="N1069" s="22">
        <v>-4.4999999999999997E-3</v>
      </c>
      <c r="O1069" s="22">
        <v>-1.0116499999999999E-10</v>
      </c>
      <c r="P1069" s="22">
        <v>-7.3607789999999995E-14</v>
      </c>
      <c r="Q1069" s="22">
        <v>0</v>
      </c>
      <c r="R1069" s="22">
        <v>0</v>
      </c>
      <c r="S1069" s="22">
        <v>0</v>
      </c>
    </row>
    <row r="1070" spans="3:19" ht="19" x14ac:dyDescent="0.25">
      <c r="M1070" s="33" t="s">
        <v>311</v>
      </c>
      <c r="N1070" s="22" t="s">
        <v>40</v>
      </c>
      <c r="O1070" s="22">
        <v>7.9473615919858007E-2</v>
      </c>
      <c r="P1070" s="22">
        <v>7.7876043316442406E-2</v>
      </c>
      <c r="Q1070" s="22">
        <v>7.4234992633987307E-2</v>
      </c>
      <c r="R1070" s="22">
        <v>7.4351716968093604E-2</v>
      </c>
      <c r="S1070" s="22">
        <v>7.4556603587283304E-2</v>
      </c>
    </row>
    <row r="1071" spans="3:19" ht="19" x14ac:dyDescent="0.25">
      <c r="M1071" s="33" t="s">
        <v>372</v>
      </c>
      <c r="N1071" s="22">
        <v>6.9500000000000006E-2</v>
      </c>
      <c r="O1071" s="22">
        <v>7.1088675946380006E-2</v>
      </c>
      <c r="P1071" s="22">
        <v>7.18091172532766E-2</v>
      </c>
      <c r="Q1071" s="22">
        <v>7.3845024269705906E-2</v>
      </c>
      <c r="R1071" s="22">
        <v>7.3769278897504495E-2</v>
      </c>
      <c r="S1071" s="22">
        <v>7.3638252694041895E-2</v>
      </c>
    </row>
    <row r="1072" spans="3:19" ht="19" x14ac:dyDescent="0.25">
      <c r="M1072" s="33" t="s">
        <v>313</v>
      </c>
      <c r="N1072" s="22">
        <v>-0.22569927340400001</v>
      </c>
      <c r="O1072" s="22">
        <v>0.24775582528673101</v>
      </c>
      <c r="P1072" s="22">
        <v>0.54073137044906605</v>
      </c>
      <c r="Q1072" s="22">
        <v>0.46483699569944198</v>
      </c>
      <c r="R1072" s="22">
        <v>0.28024671424645903</v>
      </c>
      <c r="S1072" s="22">
        <v>0</v>
      </c>
    </row>
    <row r="1073" spans="13:19" ht="19" x14ac:dyDescent="0.25">
      <c r="M1073" s="33" t="s">
        <v>314</v>
      </c>
      <c r="N1073" s="22">
        <v>0.36412279564</v>
      </c>
      <c r="O1073" s="22">
        <v>1.20462456694804</v>
      </c>
      <c r="P1073" s="22">
        <v>0.72941089514642898</v>
      </c>
      <c r="Q1073" s="22">
        <v>0.51685004530008805</v>
      </c>
      <c r="R1073" s="22">
        <v>-0.15482072310987799</v>
      </c>
      <c r="S1073" s="22">
        <v>0</v>
      </c>
    </row>
    <row r="1074" spans="13:19" ht="19" x14ac:dyDescent="0.25">
      <c r="M1074" s="33" t="s">
        <v>315</v>
      </c>
      <c r="N1074" s="22">
        <v>0.134935186303</v>
      </c>
      <c r="O1074" s="22">
        <v>-0.12793727664393401</v>
      </c>
      <c r="P1074" s="22">
        <v>4.9201106858163202E-2</v>
      </c>
      <c r="Q1074" s="22">
        <v>0.26307074891883497</v>
      </c>
      <c r="R1074" s="22">
        <v>0.23506743737743799</v>
      </c>
      <c r="S1074" s="22">
        <v>0</v>
      </c>
    </row>
    <row r="1075" spans="13:19" ht="19" x14ac:dyDescent="0.25">
      <c r="M1075" s="33" t="s">
        <v>373</v>
      </c>
      <c r="N1075" s="22">
        <v>0</v>
      </c>
      <c r="O1075" s="22">
        <v>7.1088675946380006E-2</v>
      </c>
      <c r="P1075" s="22">
        <v>7.1448836046812805E-2</v>
      </c>
      <c r="Q1075" s="22">
        <v>7.2246970766966095E-2</v>
      </c>
      <c r="R1075" s="22">
        <v>7.26273453475825E-2</v>
      </c>
      <c r="S1075" s="22">
        <v>7.2829450640844007E-2</v>
      </c>
    </row>
    <row r="1076" spans="13:19" ht="19" x14ac:dyDescent="0.25">
      <c r="M1076" s="33" t="s">
        <v>317</v>
      </c>
      <c r="N1076" s="22">
        <v>1391932</v>
      </c>
      <c r="O1076" s="22" t="s">
        <v>40</v>
      </c>
      <c r="P1076" s="22" t="s">
        <v>40</v>
      </c>
      <c r="Q1076" s="22" t="s">
        <v>40</v>
      </c>
      <c r="R1076" s="22" t="s">
        <v>40</v>
      </c>
      <c r="S1076" s="22" t="s">
        <v>40</v>
      </c>
    </row>
    <row r="1077" spans="13:19" ht="19" x14ac:dyDescent="0.25">
      <c r="M1077" s="33" t="s">
        <v>318</v>
      </c>
      <c r="N1077" s="22">
        <v>860517</v>
      </c>
      <c r="O1077" s="22" t="s">
        <v>40</v>
      </c>
      <c r="P1077" s="22" t="s">
        <v>40</v>
      </c>
      <c r="Q1077" s="22" t="s">
        <v>40</v>
      </c>
      <c r="R1077" s="22" t="s">
        <v>40</v>
      </c>
      <c r="S1077" s="22" t="s">
        <v>40</v>
      </c>
    </row>
    <row r="1078" spans="13:19" ht="19" x14ac:dyDescent="0.25">
      <c r="M1078" s="33" t="s">
        <v>14</v>
      </c>
      <c r="N1078" s="22">
        <v>-281415</v>
      </c>
      <c r="O1078" s="22">
        <v>77419</v>
      </c>
      <c r="P1078" s="22">
        <v>208973</v>
      </c>
      <c r="Q1078" s="22">
        <v>-2098</v>
      </c>
      <c r="R1078" s="22">
        <v>-1736</v>
      </c>
      <c r="S1078" s="22">
        <v>19579</v>
      </c>
    </row>
    <row r="1079" spans="13:19" ht="19" x14ac:dyDescent="0.25">
      <c r="M1079" s="33" t="s">
        <v>319</v>
      </c>
      <c r="N1079" s="22">
        <v>281414</v>
      </c>
      <c r="O1079" s="22">
        <v>214689</v>
      </c>
      <c r="P1079" s="22">
        <v>13874</v>
      </c>
      <c r="Q1079" s="22">
        <v>16499</v>
      </c>
      <c r="R1079" s="22">
        <v>18862</v>
      </c>
      <c r="S1079" s="22">
        <v>0</v>
      </c>
    </row>
    <row r="1080" spans="13:19" ht="19" x14ac:dyDescent="0.25">
      <c r="M1080" s="33" t="s">
        <v>31</v>
      </c>
      <c r="N1080" s="22">
        <v>-250000</v>
      </c>
      <c r="O1080" s="22">
        <v>2379</v>
      </c>
      <c r="P1080" s="22">
        <v>14294</v>
      </c>
      <c r="Q1080" s="22">
        <v>356672</v>
      </c>
      <c r="R1080" s="22">
        <v>356624</v>
      </c>
      <c r="S1080" s="22">
        <v>786557</v>
      </c>
    </row>
    <row r="1081" spans="13:19" ht="19" x14ac:dyDescent="0.25">
      <c r="M1081" s="33" t="s">
        <v>320</v>
      </c>
      <c r="N1081" s="22">
        <v>1110517</v>
      </c>
      <c r="O1081" s="22">
        <v>1196395</v>
      </c>
      <c r="P1081" s="22">
        <v>1275272</v>
      </c>
      <c r="Q1081" s="22">
        <v>1013270</v>
      </c>
      <c r="R1081" s="22">
        <v>731983</v>
      </c>
      <c r="S1081" s="22">
        <v>0</v>
      </c>
    </row>
    <row r="1082" spans="13:19" ht="19" x14ac:dyDescent="0.25">
      <c r="M1082" s="33" t="s">
        <v>209</v>
      </c>
      <c r="N1082" s="22">
        <v>1.1308958333329999</v>
      </c>
      <c r="O1082" s="22">
        <v>0.243672137163603</v>
      </c>
      <c r="P1082" s="22">
        <v>0.172807825232207</v>
      </c>
      <c r="Q1082" s="22">
        <v>1.05123196089025E-2</v>
      </c>
      <c r="R1082" s="22">
        <v>1.5732250021800401E-2</v>
      </c>
      <c r="S1082" s="22">
        <v>2.4892029439697299E-2</v>
      </c>
    </row>
    <row r="1083" spans="13:19" ht="19" x14ac:dyDescent="0.25">
      <c r="M1083" s="33" t="s">
        <v>212</v>
      </c>
      <c r="N1083" s="22">
        <v>-196109.10404624199</v>
      </c>
      <c r="O1083" s="22">
        <v>2.0809248554913E-2</v>
      </c>
      <c r="P1083" s="22">
        <v>2.0809248554913298E-2</v>
      </c>
      <c r="Q1083" s="22">
        <v>2.0809248554913298E-2</v>
      </c>
      <c r="R1083" s="22">
        <v>2.0809248554913298E-2</v>
      </c>
      <c r="S1083" s="22">
        <v>2.0809248554913298E-2</v>
      </c>
    </row>
    <row r="1084" spans="13:19" ht="19" x14ac:dyDescent="0.25">
      <c r="M1084" s="33" t="s">
        <v>215</v>
      </c>
      <c r="N1084" s="22">
        <v>-221778.968644629</v>
      </c>
      <c r="O1084" s="22">
        <v>5.0706340681440001E-3</v>
      </c>
      <c r="P1084" s="22">
        <v>3.5960009874910102E-3</v>
      </c>
      <c r="Q1084" s="22">
        <v>2.1875347163034301E-4</v>
      </c>
      <c r="R1084" s="22">
        <v>3.2737630103169999E-4</v>
      </c>
      <c r="S1084" s="22">
        <v>5.1798442764688002E-4</v>
      </c>
    </row>
    <row r="1085" spans="13:19" ht="19" x14ac:dyDescent="0.25">
      <c r="M1085" s="33" t="s">
        <v>321</v>
      </c>
      <c r="N1085" s="22">
        <v>-2.1000560000000001E-6</v>
      </c>
      <c r="O1085" s="22">
        <v>7.1842591000000005E-7</v>
      </c>
      <c r="P1085" s="22">
        <v>7.0867486083747996E-7</v>
      </c>
      <c r="Q1085" s="22">
        <v>7.7570751796178304E-7</v>
      </c>
      <c r="R1085" s="22">
        <v>9.7109195790000009E-7</v>
      </c>
      <c r="S1085" s="22">
        <v>1.3318331383234999E-6</v>
      </c>
    </row>
    <row r="1086" spans="13:19" ht="19" x14ac:dyDescent="0.25">
      <c r="M1086" s="33" t="s">
        <v>189</v>
      </c>
      <c r="N1086" s="22">
        <v>-0.99999515736199995</v>
      </c>
      <c r="O1086" s="22">
        <v>7.9473615691388E-2</v>
      </c>
      <c r="P1086" s="22">
        <v>7.78760433161578E-2</v>
      </c>
      <c r="Q1086" s="22">
        <v>7.4234992633985503E-2</v>
      </c>
      <c r="R1086" s="22">
        <v>7.4351717291213801E-2</v>
      </c>
      <c r="S1086" s="22">
        <v>7.4556603587283304E-2</v>
      </c>
    </row>
    <row r="1087" spans="13:19" ht="19" x14ac:dyDescent="0.25">
      <c r="M1087" s="33" t="s">
        <v>322</v>
      </c>
      <c r="N1087" s="22">
        <v>0.54912006295100002</v>
      </c>
      <c r="O1087" s="22">
        <v>0.20217520606665801</v>
      </c>
      <c r="P1087" s="22">
        <v>0.152144606532405</v>
      </c>
      <c r="Q1087" s="22">
        <v>1.07622042698702E-2</v>
      </c>
      <c r="R1087" s="22">
        <v>1.6022301678480899E-2</v>
      </c>
      <c r="S1087" s="22">
        <v>2.51213497256608E-2</v>
      </c>
    </row>
    <row r="1088" spans="13:19" ht="19" x14ac:dyDescent="0.25">
      <c r="M1088" s="33" t="s">
        <v>374</v>
      </c>
      <c r="N1088" s="22">
        <v>-0.43001119120800002</v>
      </c>
      <c r="O1088" s="22">
        <v>7.1088678892651996E-2</v>
      </c>
      <c r="P1088" s="22">
        <v>7.1809118395751798E-2</v>
      </c>
      <c r="Q1088" s="22">
        <v>7.3845024241541296E-2</v>
      </c>
      <c r="R1088" s="22">
        <v>7.3769279110243197E-2</v>
      </c>
      <c r="S1088" s="22">
        <v>7.3638252363784795E-2</v>
      </c>
    </row>
    <row r="1089" spans="3:19" ht="19" x14ac:dyDescent="0.25">
      <c r="M1089" s="33" t="s">
        <v>133</v>
      </c>
      <c r="N1089" s="22">
        <v>1391932</v>
      </c>
      <c r="O1089" s="22">
        <v>1411084</v>
      </c>
      <c r="P1089" s="22">
        <v>1289146</v>
      </c>
      <c r="Q1089" s="22">
        <v>1029769</v>
      </c>
      <c r="R1089" s="22">
        <v>750845</v>
      </c>
      <c r="S1089" s="22">
        <v>0</v>
      </c>
    </row>
    <row r="1090" spans="3:19" ht="19" x14ac:dyDescent="0.25">
      <c r="M1090" s="33" t="s">
        <v>375</v>
      </c>
      <c r="N1090" s="22">
        <v>0</v>
      </c>
      <c r="O1090" s="22">
        <v>2.8451070000000002E-9</v>
      </c>
      <c r="P1090" s="22">
        <v>1.1424016038700001E-9</v>
      </c>
      <c r="Q1090" s="22">
        <v>-2.8164609533480001E-11</v>
      </c>
      <c r="R1090" s="22">
        <v>2.1273870000000001E-10</v>
      </c>
      <c r="S1090" s="22">
        <v>-3.3025712720125E-10</v>
      </c>
    </row>
    <row r="1091" spans="3:19" ht="19" x14ac:dyDescent="0.25">
      <c r="C1091" s="3" t="str">
        <f>M1031</f>
        <v>Year</v>
      </c>
      <c r="D1091" s="3">
        <f>N1031</f>
        <v>0</v>
      </c>
      <c r="E1091" s="3">
        <f>O1031</f>
        <v>1</v>
      </c>
      <c r="F1091" s="3">
        <f t="shared" ref="F1091:I1096" si="145">P1031</f>
        <v>2</v>
      </c>
      <c r="G1091" s="3">
        <f t="shared" si="145"/>
        <v>3</v>
      </c>
      <c r="H1091" s="3">
        <f t="shared" si="145"/>
        <v>4</v>
      </c>
      <c r="I1091" s="3">
        <f t="shared" si="145"/>
        <v>5</v>
      </c>
      <c r="M1091" s="33" t="s">
        <v>326</v>
      </c>
      <c r="N1091" s="22">
        <v>-0.23141660867300001</v>
      </c>
      <c r="O1091" s="22">
        <v>0.24629233498126299</v>
      </c>
      <c r="P1091" s="22">
        <v>0.54077549558132798</v>
      </c>
      <c r="Q1091" s="22">
        <v>0.46484807098749997</v>
      </c>
      <c r="R1091" s="22">
        <v>0.28047767840325799</v>
      </c>
      <c r="S1091" s="22">
        <v>0</v>
      </c>
    </row>
    <row r="1092" spans="3:19" ht="19" x14ac:dyDescent="0.25">
      <c r="C1092" s="2" t="s">
        <v>21</v>
      </c>
      <c r="E1092" s="17">
        <f>O1032</f>
        <v>0.4</v>
      </c>
      <c r="F1092" s="17">
        <f t="shared" si="145"/>
        <v>0.4</v>
      </c>
      <c r="G1092" s="17">
        <f t="shared" si="145"/>
        <v>0.4</v>
      </c>
      <c r="H1092" s="17">
        <f t="shared" si="145"/>
        <v>0.4</v>
      </c>
      <c r="I1092" s="17">
        <f t="shared" si="145"/>
        <v>0.4</v>
      </c>
      <c r="M1092" s="33" t="s">
        <v>327</v>
      </c>
      <c r="N1092" s="22">
        <v>0.36860084510399999</v>
      </c>
      <c r="O1092" s="22">
        <v>1.2031687470152901</v>
      </c>
      <c r="P1092" s="22">
        <v>0.72945502027869202</v>
      </c>
      <c r="Q1092" s="22">
        <v>0.51686112070456103</v>
      </c>
      <c r="R1092" s="22">
        <v>-0.15458975906949399</v>
      </c>
      <c r="S1092" s="22">
        <v>0</v>
      </c>
    </row>
    <row r="1093" spans="3:19" ht="19" x14ac:dyDescent="0.25">
      <c r="C1093" s="2" t="s">
        <v>3</v>
      </c>
      <c r="D1093" s="29"/>
      <c r="E1093" s="6">
        <f>O1033</f>
        <v>0.03</v>
      </c>
      <c r="F1093" s="6">
        <f t="shared" si="145"/>
        <v>2.9999999999999898E-2</v>
      </c>
      <c r="G1093" s="6">
        <f t="shared" si="145"/>
        <v>2.9999999999999898E-2</v>
      </c>
      <c r="H1093" s="6">
        <f t="shared" si="145"/>
        <v>0.03</v>
      </c>
      <c r="I1093" s="6">
        <f t="shared" si="145"/>
        <v>2.9999999999999898E-2</v>
      </c>
      <c r="M1093" s="33" t="s">
        <v>328</v>
      </c>
      <c r="N1093" s="22">
        <v>0.134935186303</v>
      </c>
      <c r="O1093" s="22">
        <v>-0.12793727664393401</v>
      </c>
      <c r="P1093" s="22">
        <v>4.9201106858163202E-2</v>
      </c>
      <c r="Q1093" s="22">
        <v>0.26307074891883497</v>
      </c>
      <c r="R1093" s="22">
        <v>0.23506743737743799</v>
      </c>
      <c r="S1093" s="22">
        <v>0</v>
      </c>
    </row>
    <row r="1094" spans="3:19" ht="19" x14ac:dyDescent="0.25">
      <c r="C1094" s="2" t="s">
        <v>23</v>
      </c>
      <c r="D1094" s="29"/>
      <c r="E1094" s="7">
        <f>O1034</f>
        <v>1.1000000000000001</v>
      </c>
      <c r="F1094" s="7">
        <f t="shared" si="145"/>
        <v>1.1000000000000001</v>
      </c>
      <c r="G1094" s="7">
        <f t="shared" si="145"/>
        <v>1.1000000000000001</v>
      </c>
      <c r="H1094" s="7">
        <f t="shared" si="145"/>
        <v>1.1000000000000001</v>
      </c>
      <c r="I1094" s="7">
        <f t="shared" si="145"/>
        <v>1.1000000000000001</v>
      </c>
      <c r="M1094" s="33" t="s">
        <v>376</v>
      </c>
      <c r="N1094" s="22">
        <v>0</v>
      </c>
      <c r="O1094" s="22">
        <v>7.1088678892651996E-2</v>
      </c>
      <c r="P1094" s="22">
        <v>7.14488380914899E-2</v>
      </c>
      <c r="Q1094" s="22">
        <v>7.2246972121725303E-2</v>
      </c>
      <c r="R1094" s="22">
        <v>7.2627346417140498E-2</v>
      </c>
      <c r="S1094" s="22">
        <v>7.2829451430650005E-2</v>
      </c>
    </row>
    <row r="1095" spans="3:19" ht="19" x14ac:dyDescent="0.25">
      <c r="C1095" s="8" t="s">
        <v>7</v>
      </c>
      <c r="D1095" s="9"/>
      <c r="E1095" s="10">
        <f>O1035</f>
        <v>0.04</v>
      </c>
      <c r="F1095" s="10">
        <f t="shared" si="145"/>
        <v>0.04</v>
      </c>
      <c r="G1095" s="10">
        <f t="shared" si="145"/>
        <v>0.04</v>
      </c>
      <c r="H1095" s="10">
        <f t="shared" si="145"/>
        <v>0.04</v>
      </c>
      <c r="I1095" s="10">
        <f t="shared" si="145"/>
        <v>0.04</v>
      </c>
      <c r="M1095" s="33" t="s">
        <v>330</v>
      </c>
      <c r="N1095" s="22">
        <v>1391932</v>
      </c>
      <c r="O1095" s="22" t="s">
        <v>40</v>
      </c>
      <c r="P1095" s="22" t="s">
        <v>40</v>
      </c>
      <c r="Q1095" s="22" t="s">
        <v>40</v>
      </c>
      <c r="R1095" s="22" t="s">
        <v>40</v>
      </c>
      <c r="S1095" s="22" t="s">
        <v>40</v>
      </c>
    </row>
    <row r="1096" spans="3:19" ht="19" x14ac:dyDescent="0.25">
      <c r="C1096" s="2" t="s">
        <v>80</v>
      </c>
      <c r="D1096" s="29"/>
      <c r="E1096" s="6">
        <f>O1036</f>
        <v>7.3999999999999996E-2</v>
      </c>
      <c r="F1096" s="6">
        <f t="shared" si="145"/>
        <v>7.3999999999999996E-2</v>
      </c>
      <c r="G1096" s="6">
        <f t="shared" si="145"/>
        <v>7.3999999999999996E-2</v>
      </c>
      <c r="H1096" s="6">
        <f t="shared" si="145"/>
        <v>7.3999999999999996E-2</v>
      </c>
      <c r="I1096" s="6">
        <f t="shared" si="145"/>
        <v>7.3999999999999996E-2</v>
      </c>
      <c r="M1096" s="33" t="s">
        <v>331</v>
      </c>
      <c r="N1096" s="22">
        <v>860517</v>
      </c>
      <c r="O1096" s="22" t="s">
        <v>40</v>
      </c>
      <c r="P1096" s="22" t="s">
        <v>40</v>
      </c>
      <c r="Q1096" s="22" t="s">
        <v>40</v>
      </c>
      <c r="R1096" s="22" t="s">
        <v>40</v>
      </c>
      <c r="S1096" s="22" t="s">
        <v>40</v>
      </c>
    </row>
    <row r="1097" spans="3:19" ht="19" x14ac:dyDescent="0.25">
      <c r="M1097" s="33" t="s">
        <v>332</v>
      </c>
      <c r="N1097" s="22">
        <v>281414</v>
      </c>
      <c r="O1097" s="22">
        <v>214689</v>
      </c>
      <c r="P1097" s="22">
        <v>13874</v>
      </c>
      <c r="Q1097" s="22">
        <v>16499</v>
      </c>
      <c r="R1097" s="22">
        <v>18862</v>
      </c>
      <c r="S1097" s="22">
        <v>0</v>
      </c>
    </row>
    <row r="1098" spans="3:19" ht="19" x14ac:dyDescent="0.25">
      <c r="C1098" s="2" t="s">
        <v>5</v>
      </c>
      <c r="D1098" s="29"/>
      <c r="E1098" s="7">
        <f t="shared" ref="E1098:I1100" si="146">O1037</f>
        <v>0.2</v>
      </c>
      <c r="F1098" s="7">
        <f t="shared" si="146"/>
        <v>0.2</v>
      </c>
      <c r="G1098" s="7">
        <f t="shared" si="146"/>
        <v>0.2</v>
      </c>
      <c r="H1098" s="7">
        <f t="shared" si="146"/>
        <v>0.2</v>
      </c>
      <c r="I1098" s="7">
        <f t="shared" si="146"/>
        <v>0.2</v>
      </c>
      <c r="M1098" s="33" t="s">
        <v>333</v>
      </c>
      <c r="N1098" s="22">
        <v>1110517</v>
      </c>
      <c r="O1098" s="22">
        <v>1196395</v>
      </c>
      <c r="P1098" s="22">
        <v>1275272</v>
      </c>
      <c r="Q1098" s="22">
        <v>1013270</v>
      </c>
      <c r="R1098" s="22">
        <v>731983</v>
      </c>
      <c r="S1098" s="22">
        <v>0</v>
      </c>
    </row>
    <row r="1099" spans="3:19" ht="19" x14ac:dyDescent="0.25">
      <c r="C1099" s="2" t="s">
        <v>200</v>
      </c>
      <c r="E1099" s="6">
        <f t="shared" si="146"/>
        <v>3.7999999999999999E-2</v>
      </c>
      <c r="F1099" s="6">
        <f t="shared" si="146"/>
        <v>3.7999999999999902E-2</v>
      </c>
      <c r="G1099" s="6">
        <f t="shared" si="146"/>
        <v>3.7999999999999902E-2</v>
      </c>
      <c r="H1099" s="6">
        <f t="shared" si="146"/>
        <v>3.7999999999999999E-2</v>
      </c>
      <c r="I1099" s="6">
        <f t="shared" si="146"/>
        <v>3.7999999999999902E-2</v>
      </c>
      <c r="M1099" s="33" t="s">
        <v>334</v>
      </c>
      <c r="N1099" s="22">
        <v>-2.0210190000000001E-6</v>
      </c>
      <c r="O1099" s="22">
        <v>7.1842591000000005E-7</v>
      </c>
      <c r="P1099" s="22">
        <v>7.0867486079752001E-7</v>
      </c>
      <c r="Q1099" s="22">
        <v>7.7570751789810998E-7</v>
      </c>
      <c r="R1099" s="22">
        <v>9.7109195799999995E-7</v>
      </c>
      <c r="S1099" s="22">
        <v>1.3318331383234999E-6</v>
      </c>
    </row>
    <row r="1100" spans="3:19" ht="20" thickBot="1" x14ac:dyDescent="0.3">
      <c r="C1100" s="12" t="s">
        <v>273</v>
      </c>
      <c r="D1100" s="52"/>
      <c r="E1100" s="53">
        <f t="shared" si="146"/>
        <v>3.5999999999999997E-2</v>
      </c>
      <c r="F1100" s="53">
        <f t="shared" si="146"/>
        <v>3.5999999999999997E-2</v>
      </c>
      <c r="G1100" s="53">
        <f t="shared" si="146"/>
        <v>3.5999999999999997E-2</v>
      </c>
      <c r="H1100" s="53">
        <f t="shared" si="146"/>
        <v>3.5999999999999997E-2</v>
      </c>
      <c r="I1100" s="53">
        <f t="shared" si="146"/>
        <v>3.5999999999999997E-2</v>
      </c>
      <c r="M1100" s="33" t="s">
        <v>335</v>
      </c>
      <c r="N1100" s="22">
        <v>4.9313164290000003E-3</v>
      </c>
      <c r="O1100" s="22">
        <v>2.9113229653339998E-3</v>
      </c>
      <c r="P1100" s="22">
        <v>2.19088233394312E-3</v>
      </c>
      <c r="Q1100" s="22">
        <v>1.5497574147341E-4</v>
      </c>
      <c r="R1100" s="22">
        <v>2.3072114419929999E-4</v>
      </c>
      <c r="S1100" s="22">
        <v>3.6174743604951598E-4</v>
      </c>
    </row>
    <row r="1101" spans="3:19" ht="20" thickTop="1" x14ac:dyDescent="0.25">
      <c r="M1101" s="33" t="s">
        <v>336</v>
      </c>
      <c r="N1101" s="22">
        <v>0.547924047691</v>
      </c>
      <c r="O1101" s="22">
        <v>0.202175205925955</v>
      </c>
      <c r="P1101" s="22">
        <v>0.152144606523827</v>
      </c>
      <c r="Q1101" s="22">
        <v>1.0762204268986801E-2</v>
      </c>
      <c r="R1101" s="22">
        <v>1.6022301680508898E-2</v>
      </c>
      <c r="S1101" s="22">
        <v>2.51213497256608E-2</v>
      </c>
    </row>
    <row r="1102" spans="3:19" ht="19" x14ac:dyDescent="0.25">
      <c r="C1102" s="2" t="s">
        <v>30</v>
      </c>
      <c r="D1102" s="11">
        <f t="shared" ref="D1102:I1102" si="147">N1062</f>
        <v>281414</v>
      </c>
      <c r="E1102" s="11">
        <f t="shared" si="147"/>
        <v>214689</v>
      </c>
      <c r="F1102" s="11">
        <f t="shared" si="147"/>
        <v>13874</v>
      </c>
      <c r="G1102" s="11">
        <f t="shared" si="147"/>
        <v>16499</v>
      </c>
      <c r="H1102" s="11">
        <f t="shared" si="147"/>
        <v>18862</v>
      </c>
      <c r="I1102" s="11">
        <f t="shared" si="147"/>
        <v>0</v>
      </c>
      <c r="M1102" s="33" t="s">
        <v>377</v>
      </c>
      <c r="N1102" s="22">
        <v>6.9068683571000003E-2</v>
      </c>
      <c r="O1102" s="22">
        <v>7.1088677034665995E-2</v>
      </c>
      <c r="P1102" s="22">
        <v>7.1809117666056799E-2</v>
      </c>
      <c r="Q1102" s="22">
        <v>7.3845024258526501E-2</v>
      </c>
      <c r="R1102" s="22">
        <v>7.3769278855800702E-2</v>
      </c>
      <c r="S1102" s="22">
        <v>7.3638252563950402E-2</v>
      </c>
    </row>
    <row r="1103" spans="3:19" ht="19" x14ac:dyDescent="0.25">
      <c r="D1103" s="14"/>
      <c r="M1103" s="33" t="s">
        <v>339</v>
      </c>
      <c r="N1103" s="22">
        <v>1391932</v>
      </c>
      <c r="O1103" s="22">
        <v>1411084</v>
      </c>
      <c r="P1103" s="22">
        <v>1289146</v>
      </c>
      <c r="Q1103" s="22">
        <v>1029769</v>
      </c>
      <c r="R1103" s="22">
        <v>750845</v>
      </c>
      <c r="S1103" s="22">
        <v>0</v>
      </c>
    </row>
    <row r="1104" spans="3:19" ht="19" x14ac:dyDescent="0.25">
      <c r="C1104" s="2" t="s">
        <v>275</v>
      </c>
      <c r="E1104" s="11">
        <f>O1040</f>
        <v>10693.77</v>
      </c>
      <c r="F1104" s="11">
        <f>P1040</f>
        <v>8158.2133842000003</v>
      </c>
      <c r="G1104" s="11">
        <f>Q1040</f>
        <v>527.25</v>
      </c>
      <c r="H1104" s="11">
        <f>R1040</f>
        <v>627</v>
      </c>
      <c r="I1104" s="11">
        <f>S1040</f>
        <v>716.77499999999895</v>
      </c>
      <c r="M1104" s="33" t="s">
        <v>378</v>
      </c>
      <c r="N1104" s="22">
        <v>0</v>
      </c>
      <c r="O1104" s="22">
        <v>0</v>
      </c>
      <c r="P1104" s="22">
        <v>0</v>
      </c>
      <c r="Q1104" s="22">
        <v>0</v>
      </c>
      <c r="R1104" s="22">
        <v>0</v>
      </c>
      <c r="S1104" s="22">
        <v>0</v>
      </c>
    </row>
    <row r="1105" spans="2:19" ht="19" x14ac:dyDescent="0.25">
      <c r="M1105" s="33" t="s">
        <v>341</v>
      </c>
      <c r="N1105" s="22">
        <v>-0.22803072468400001</v>
      </c>
      <c r="O1105" s="22">
        <v>0.24733272823505101</v>
      </c>
      <c r="P1105" s="22">
        <v>0.54086093767546095</v>
      </c>
      <c r="Q1105" s="22">
        <v>0.46496171911712703</v>
      </c>
      <c r="R1105" s="22">
        <v>0.28033769328612801</v>
      </c>
      <c r="S1105" s="22">
        <v>0</v>
      </c>
    </row>
    <row r="1106" spans="2:19" ht="19" x14ac:dyDescent="0.25">
      <c r="C1106" s="2" t="s">
        <v>276</v>
      </c>
      <c r="E1106" s="11">
        <f>O1041</f>
        <v>4277.5079999999998</v>
      </c>
      <c r="F1106" s="11">
        <f>P1041</f>
        <v>3263.2853536799998</v>
      </c>
      <c r="G1106" s="11">
        <f>Q1041</f>
        <v>210.9</v>
      </c>
      <c r="H1106" s="11">
        <f>R1041</f>
        <v>250.8</v>
      </c>
      <c r="I1106" s="11">
        <f>S1041</f>
        <v>286.70999999999901</v>
      </c>
      <c r="M1106" s="33" t="s">
        <v>342</v>
      </c>
      <c r="N1106" s="22">
        <v>0.37198672909300001</v>
      </c>
      <c r="O1106" s="22">
        <v>1.20420914026908</v>
      </c>
      <c r="P1106" s="22">
        <v>0.72954046237282399</v>
      </c>
      <c r="Q1106" s="22">
        <v>0.51697476883418803</v>
      </c>
      <c r="R1106" s="22">
        <v>-0.154729744186624</v>
      </c>
      <c r="S1106" s="22">
        <v>0</v>
      </c>
    </row>
    <row r="1107" spans="2:19" ht="19" x14ac:dyDescent="0.25">
      <c r="M1107" s="33" t="s">
        <v>344</v>
      </c>
      <c r="N1107" s="22">
        <v>0.134935186303</v>
      </c>
      <c r="O1107" s="22">
        <v>-0.12793727664393401</v>
      </c>
      <c r="P1107" s="22">
        <v>4.9201106858163202E-2</v>
      </c>
      <c r="Q1107" s="22">
        <v>0.26307074891883497</v>
      </c>
      <c r="R1107" s="22">
        <v>0.23506743737743799</v>
      </c>
      <c r="S1107" s="22">
        <v>0</v>
      </c>
    </row>
    <row r="1108" spans="2:19" ht="19" x14ac:dyDescent="0.25">
      <c r="B1108" s="18"/>
      <c r="C1108" s="68" t="s">
        <v>364</v>
      </c>
      <c r="D1108" s="11">
        <f t="shared" ref="D1108:I1108" si="148">N1054</f>
        <v>-531415</v>
      </c>
      <c r="E1108" s="11">
        <f t="shared" si="148"/>
        <v>79798</v>
      </c>
      <c r="F1108" s="11">
        <f t="shared" si="148"/>
        <v>223267</v>
      </c>
      <c r="G1108" s="11">
        <f t="shared" si="148"/>
        <v>354574</v>
      </c>
      <c r="H1108" s="11">
        <f t="shared" si="148"/>
        <v>354889</v>
      </c>
      <c r="I1108" s="11">
        <f t="shared" si="148"/>
        <v>806136</v>
      </c>
      <c r="M1108" s="33" t="s">
        <v>379</v>
      </c>
      <c r="N1108" s="22">
        <v>0</v>
      </c>
      <c r="O1108" s="22">
        <v>7.1088677034665995E-2</v>
      </c>
      <c r="P1108" s="22">
        <v>7.1448836797459697E-2</v>
      </c>
      <c r="Q1108" s="22">
        <v>7.2246971264049206E-2</v>
      </c>
      <c r="R1108" s="22">
        <v>7.2627345710112298E-2</v>
      </c>
      <c r="S1108" s="22">
        <v>7.2829450904923806E-2</v>
      </c>
    </row>
    <row r="1109" spans="2:19" ht="19" x14ac:dyDescent="0.25">
      <c r="C1109" s="2"/>
      <c r="M1109" s="33" t="s">
        <v>347</v>
      </c>
      <c r="N1109" s="22">
        <v>1391932</v>
      </c>
      <c r="O1109" s="22" t="s">
        <v>40</v>
      </c>
      <c r="P1109" s="22" t="s">
        <v>40</v>
      </c>
      <c r="Q1109" s="22" t="s">
        <v>40</v>
      </c>
      <c r="R1109" s="22" t="s">
        <v>40</v>
      </c>
      <c r="S1109" s="22" t="s">
        <v>40</v>
      </c>
    </row>
    <row r="1110" spans="2:19" ht="19" x14ac:dyDescent="0.25">
      <c r="B1110" s="32" t="s">
        <v>71</v>
      </c>
      <c r="C1110" s="2" t="s">
        <v>80</v>
      </c>
      <c r="E1110" s="6">
        <f>O1036</f>
        <v>7.3999999999999996E-2</v>
      </c>
      <c r="F1110" s="6">
        <f>P1036</f>
        <v>7.3999999999999996E-2</v>
      </c>
      <c r="G1110" s="6">
        <f>Q1036</f>
        <v>7.3999999999999996E-2</v>
      </c>
      <c r="H1110" s="6">
        <f>R1036</f>
        <v>7.3999999999999996E-2</v>
      </c>
      <c r="I1110" s="6">
        <f>S1036</f>
        <v>7.3999999999999996E-2</v>
      </c>
      <c r="M1110" s="33" t="s">
        <v>348</v>
      </c>
      <c r="N1110" s="22">
        <v>860517</v>
      </c>
      <c r="O1110" s="22" t="s">
        <v>40</v>
      </c>
      <c r="P1110" s="22" t="s">
        <v>40</v>
      </c>
      <c r="Q1110" s="22" t="s">
        <v>40</v>
      </c>
      <c r="R1110" s="22" t="s">
        <v>40</v>
      </c>
      <c r="S1110" s="22" t="s">
        <v>40</v>
      </c>
    </row>
    <row r="1111" spans="2:19" ht="19" x14ac:dyDescent="0.25">
      <c r="C1111" s="2" t="s">
        <v>287</v>
      </c>
      <c r="D1111" s="34">
        <f t="shared" ref="D1111:I1111" si="149">IF(N1046="NaN","0",N1046)</f>
        <v>0.202175274096</v>
      </c>
      <c r="E1111" s="34">
        <f t="shared" si="149"/>
        <v>0.152144635183625</v>
      </c>
      <c r="F1111" s="34">
        <f t="shared" si="149"/>
        <v>1.07622034926451E-2</v>
      </c>
      <c r="G1111" s="34">
        <f t="shared" si="149"/>
        <v>1.6022298784410499E-2</v>
      </c>
      <c r="H1111" s="34">
        <f t="shared" si="149"/>
        <v>2.51213406915307E-2</v>
      </c>
      <c r="I1111" s="34">
        <f t="shared" si="149"/>
        <v>0</v>
      </c>
    </row>
    <row r="1112" spans="2:19" ht="19" x14ac:dyDescent="0.25">
      <c r="B1112" s="32" t="s">
        <v>73</v>
      </c>
      <c r="C1112" s="2" t="s">
        <v>343</v>
      </c>
      <c r="E1112" s="34">
        <f t="shared" ref="E1112:I1113" si="150">O1067</f>
        <v>2.9113239524549998E-3</v>
      </c>
      <c r="F1112" s="34">
        <f t="shared" si="150"/>
        <v>2.1908827466497701E-3</v>
      </c>
      <c r="G1112" s="34">
        <f t="shared" si="150"/>
        <v>1.5497573029409E-4</v>
      </c>
      <c r="H1112" s="34">
        <f t="shared" si="150"/>
        <v>2.3072110249549999E-4</v>
      </c>
      <c r="I1112" s="34">
        <f t="shared" si="150"/>
        <v>3.6174730595804101E-4</v>
      </c>
    </row>
    <row r="1113" spans="2:19" ht="20" thickBot="1" x14ac:dyDescent="0.3">
      <c r="B1113" s="47" t="s">
        <v>380</v>
      </c>
      <c r="C1113" s="12" t="s">
        <v>367</v>
      </c>
      <c r="D1113" s="55"/>
      <c r="E1113" s="56">
        <f t="shared" si="150"/>
        <v>7.1088676047544999E-2</v>
      </c>
      <c r="F1113" s="56">
        <f t="shared" si="150"/>
        <v>7.1809117253350194E-2</v>
      </c>
      <c r="G1113" s="56">
        <f t="shared" si="150"/>
        <v>7.3845024269705906E-2</v>
      </c>
      <c r="H1113" s="56">
        <f t="shared" si="150"/>
        <v>7.3769278897504495E-2</v>
      </c>
      <c r="I1113" s="56">
        <f t="shared" si="150"/>
        <v>7.3638252694041895E-2</v>
      </c>
    </row>
    <row r="1114" spans="2:19" ht="21" thickTop="1" thickBot="1" x14ac:dyDescent="0.3">
      <c r="C1114" s="12" t="s">
        <v>168</v>
      </c>
      <c r="D1114" s="13">
        <f t="shared" ref="D1114:I1114" si="151">N1064</f>
        <v>1391932</v>
      </c>
      <c r="E1114" s="13">
        <f t="shared" si="151"/>
        <v>1411084</v>
      </c>
      <c r="F1114" s="13">
        <f t="shared" si="151"/>
        <v>1289146</v>
      </c>
      <c r="G1114" s="13">
        <f t="shared" si="151"/>
        <v>1029769</v>
      </c>
      <c r="H1114" s="13">
        <f t="shared" si="151"/>
        <v>750845</v>
      </c>
      <c r="I1114" s="13">
        <f t="shared" si="151"/>
        <v>0</v>
      </c>
    </row>
    <row r="1115" spans="2:19" ht="17" thickTop="1" x14ac:dyDescent="0.2"/>
    <row r="1116" spans="2:19" ht="19" x14ac:dyDescent="0.25">
      <c r="C1116" s="2" t="s">
        <v>368</v>
      </c>
      <c r="E1116" s="6">
        <f>O1075</f>
        <v>7.1088675946380006E-2</v>
      </c>
      <c r="F1116" s="6">
        <f>P1075</f>
        <v>7.1448836046812805E-2</v>
      </c>
      <c r="G1116" s="6">
        <f>Q1075</f>
        <v>7.2246970766966095E-2</v>
      </c>
      <c r="H1116" s="6">
        <f>R1075</f>
        <v>7.26273453475825E-2</v>
      </c>
      <c r="I1116" s="6">
        <f>S1075</f>
        <v>7.2829450640844007E-2</v>
      </c>
    </row>
    <row r="1117" spans="2:19" ht="20" thickBot="1" x14ac:dyDescent="0.3">
      <c r="C1117" s="12" t="s">
        <v>243</v>
      </c>
      <c r="D1117" s="13">
        <f>N1076</f>
        <v>1391932</v>
      </c>
    </row>
    <row r="1118" spans="2:19" ht="20" thickTop="1" x14ac:dyDescent="0.25">
      <c r="C1118" s="24" t="s">
        <v>95</v>
      </c>
      <c r="D1118" s="25">
        <f>N1053</f>
        <v>-531415</v>
      </c>
      <c r="E1118" s="5"/>
    </row>
    <row r="1119" spans="2:19" ht="20" thickBot="1" x14ac:dyDescent="0.3">
      <c r="C1119" s="26" t="s">
        <v>57</v>
      </c>
      <c r="D1119" s="27">
        <f>N1077</f>
        <v>860517</v>
      </c>
    </row>
    <row r="1120" spans="2:19" ht="20" thickTop="1" x14ac:dyDescent="0.25">
      <c r="C1120" s="2" t="s">
        <v>369</v>
      </c>
      <c r="E1120" s="57">
        <f>O1069</f>
        <v>-1.0116499999999999E-10</v>
      </c>
      <c r="F1120" s="57">
        <f>P1069</f>
        <v>-7.3607789999999995E-14</v>
      </c>
      <c r="G1120" s="57">
        <f>Q1069</f>
        <v>0</v>
      </c>
      <c r="H1120" s="57">
        <f>R1069</f>
        <v>0</v>
      </c>
      <c r="I1120" s="57">
        <f>S1069</f>
        <v>0</v>
      </c>
    </row>
    <row r="1121" spans="3:9" ht="19" x14ac:dyDescent="0.25">
      <c r="C1121" s="2" t="s">
        <v>299</v>
      </c>
      <c r="D1121" s="11">
        <f t="shared" ref="D1121:I1123" si="152">N1072</f>
        <v>-0.22569927340400001</v>
      </c>
      <c r="E1121" s="11">
        <f t="shared" si="152"/>
        <v>0.24775582528673101</v>
      </c>
      <c r="F1121" s="11">
        <f t="shared" si="152"/>
        <v>0.54073137044906605</v>
      </c>
      <c r="G1121" s="11">
        <f t="shared" si="152"/>
        <v>0.46483699569944198</v>
      </c>
      <c r="H1121" s="11">
        <f t="shared" si="152"/>
        <v>0.28024671424645903</v>
      </c>
      <c r="I1121" s="11">
        <f t="shared" si="152"/>
        <v>0</v>
      </c>
    </row>
    <row r="1122" spans="3:9" ht="19" x14ac:dyDescent="0.25">
      <c r="C1122" s="2" t="s">
        <v>301</v>
      </c>
      <c r="D1122" s="11">
        <f t="shared" si="152"/>
        <v>0.36412279564</v>
      </c>
      <c r="E1122" s="11">
        <f t="shared" si="152"/>
        <v>1.20462456694804</v>
      </c>
      <c r="F1122" s="11">
        <f t="shared" si="152"/>
        <v>0.72941089514642898</v>
      </c>
      <c r="G1122" s="11">
        <f t="shared" si="152"/>
        <v>0.51685004530008805</v>
      </c>
      <c r="H1122" s="11">
        <f t="shared" si="152"/>
        <v>-0.15482072310987799</v>
      </c>
      <c r="I1122" s="11">
        <f t="shared" si="152"/>
        <v>0</v>
      </c>
    </row>
    <row r="1123" spans="3:9" ht="19" x14ac:dyDescent="0.25">
      <c r="C1123" s="2" t="s">
        <v>303</v>
      </c>
      <c r="D1123" s="11">
        <f t="shared" si="152"/>
        <v>0.134935186303</v>
      </c>
      <c r="E1123" s="11">
        <f t="shared" si="152"/>
        <v>-0.12793727664393401</v>
      </c>
      <c r="F1123" s="11">
        <f t="shared" si="152"/>
        <v>4.9201106858163202E-2</v>
      </c>
      <c r="G1123" s="11">
        <f t="shared" si="152"/>
        <v>0.26307074891883497</v>
      </c>
      <c r="H1123" s="11">
        <f t="shared" si="152"/>
        <v>0.23506743737743799</v>
      </c>
      <c r="I1123" s="11">
        <f t="shared" si="152"/>
        <v>0</v>
      </c>
    </row>
    <row r="1124" spans="3:9" ht="19" x14ac:dyDescent="0.25">
      <c r="C1124" s="2"/>
      <c r="D1124" s="11"/>
      <c r="E1124" s="11"/>
      <c r="F1124" s="11"/>
      <c r="G1124" s="11"/>
      <c r="H1124" s="11"/>
      <c r="I1124" s="11"/>
    </row>
    <row r="1126" spans="3:9" ht="19" x14ac:dyDescent="0.25">
      <c r="C1126" s="2"/>
      <c r="D1126" s="11"/>
      <c r="E1126" s="11"/>
      <c r="F1126" s="11"/>
      <c r="G1126" s="11"/>
      <c r="H1126" s="11"/>
      <c r="I1126" s="11"/>
    </row>
    <row r="1127" spans="3:9" ht="19" x14ac:dyDescent="0.25">
      <c r="C1127" s="2"/>
      <c r="D1127" s="11"/>
      <c r="E1127" s="11"/>
      <c r="F1127" s="11"/>
      <c r="G1127" s="11"/>
      <c r="H1127" s="11"/>
      <c r="I1127" s="11"/>
    </row>
    <row r="1128" spans="3:9" ht="19" x14ac:dyDescent="0.25">
      <c r="H1128" s="11"/>
      <c r="I1128" s="11"/>
    </row>
    <row r="1129" spans="3:9" x14ac:dyDescent="0.2">
      <c r="E1129" s="5"/>
      <c r="F1129" s="5"/>
      <c r="G1129" s="5"/>
      <c r="H1129" s="5"/>
      <c r="I1129" s="5"/>
    </row>
    <row r="1130" spans="3:9" x14ac:dyDescent="0.2">
      <c r="E1130" s="5"/>
      <c r="F1130" s="5"/>
      <c r="G1130" s="5"/>
      <c r="H1130" s="5"/>
      <c r="I1130" s="5"/>
    </row>
    <row r="1131" spans="3:9" x14ac:dyDescent="0.2">
      <c r="E1131" s="5"/>
      <c r="F1131" s="5"/>
      <c r="G1131" s="5"/>
      <c r="H1131" s="5"/>
      <c r="I1131" s="5"/>
    </row>
    <row r="1132" spans="3:9" x14ac:dyDescent="0.2">
      <c r="E1132" s="5"/>
      <c r="F1132" s="5"/>
      <c r="G1132" s="5"/>
      <c r="H1132" s="5"/>
      <c r="I1132" s="5"/>
    </row>
    <row r="1133" spans="3:9" x14ac:dyDescent="0.2">
      <c r="E1133" s="5"/>
      <c r="F1133" s="5"/>
      <c r="G1133" s="5"/>
      <c r="H1133" s="5"/>
      <c r="I1133" s="5"/>
    </row>
    <row r="1134" spans="3:9" x14ac:dyDescent="0.2">
      <c r="E1134" s="5"/>
      <c r="F1134" s="5"/>
      <c r="G1134" s="5"/>
      <c r="H1134" s="5"/>
      <c r="I1134" s="5"/>
    </row>
    <row r="1135" spans="3:9" x14ac:dyDescent="0.2">
      <c r="E1135" s="5"/>
      <c r="F1135" s="5"/>
      <c r="G1135" s="5"/>
      <c r="H1135" s="5"/>
      <c r="I1135" s="5"/>
    </row>
    <row r="1136" spans="3:9" x14ac:dyDescent="0.2">
      <c r="E1136" s="5"/>
      <c r="F1136" s="5"/>
      <c r="G1136" s="5"/>
      <c r="H1136" s="5"/>
      <c r="I1136" s="5"/>
    </row>
    <row r="1158" spans="3:9" ht="19" x14ac:dyDescent="0.25">
      <c r="C1158" s="3" t="str">
        <f t="shared" ref="C1158:I1163" si="153">M1031</f>
        <v>Year</v>
      </c>
      <c r="D1158" s="3">
        <f t="shared" si="153"/>
        <v>0</v>
      </c>
      <c r="E1158" s="3">
        <f t="shared" si="153"/>
        <v>1</v>
      </c>
      <c r="F1158" s="3">
        <f t="shared" si="153"/>
        <v>2</v>
      </c>
      <c r="G1158" s="3">
        <f t="shared" si="153"/>
        <v>3</v>
      </c>
      <c r="H1158" s="3">
        <f t="shared" si="153"/>
        <v>4</v>
      </c>
      <c r="I1158" s="3">
        <f t="shared" si="153"/>
        <v>5</v>
      </c>
    </row>
    <row r="1159" spans="3:9" ht="19" x14ac:dyDescent="0.25">
      <c r="C1159" s="2" t="s">
        <v>21</v>
      </c>
      <c r="E1159" s="17">
        <f t="shared" si="153"/>
        <v>0.4</v>
      </c>
      <c r="F1159" s="17">
        <f t="shared" si="153"/>
        <v>0.4</v>
      </c>
      <c r="G1159" s="17">
        <f t="shared" si="153"/>
        <v>0.4</v>
      </c>
      <c r="H1159" s="17">
        <f t="shared" si="153"/>
        <v>0.4</v>
      </c>
      <c r="I1159" s="17">
        <f t="shared" si="153"/>
        <v>0.4</v>
      </c>
    </row>
    <row r="1160" spans="3:9" ht="19" x14ac:dyDescent="0.25">
      <c r="C1160" s="2" t="s">
        <v>3</v>
      </c>
      <c r="D1160" s="29"/>
      <c r="E1160" s="6">
        <f t="shared" si="153"/>
        <v>0.03</v>
      </c>
      <c r="F1160" s="6">
        <f t="shared" si="153"/>
        <v>2.9999999999999898E-2</v>
      </c>
      <c r="G1160" s="6">
        <f t="shared" si="153"/>
        <v>2.9999999999999898E-2</v>
      </c>
      <c r="H1160" s="6">
        <f t="shared" si="153"/>
        <v>0.03</v>
      </c>
      <c r="I1160" s="6">
        <f t="shared" si="153"/>
        <v>2.9999999999999898E-2</v>
      </c>
    </row>
    <row r="1161" spans="3:9" ht="19" x14ac:dyDescent="0.25">
      <c r="C1161" s="2" t="s">
        <v>23</v>
      </c>
      <c r="D1161" s="29"/>
      <c r="E1161" s="7">
        <f t="shared" si="153"/>
        <v>1.1000000000000001</v>
      </c>
      <c r="F1161" s="7">
        <f t="shared" si="153"/>
        <v>1.1000000000000001</v>
      </c>
      <c r="G1161" s="7">
        <f t="shared" si="153"/>
        <v>1.1000000000000001</v>
      </c>
      <c r="H1161" s="7">
        <f t="shared" si="153"/>
        <v>1.1000000000000001</v>
      </c>
      <c r="I1161" s="7">
        <f t="shared" si="153"/>
        <v>1.1000000000000001</v>
      </c>
    </row>
    <row r="1162" spans="3:9" ht="19" x14ac:dyDescent="0.25">
      <c r="C1162" s="8" t="s">
        <v>7</v>
      </c>
      <c r="D1162" s="9"/>
      <c r="E1162" s="10">
        <f t="shared" si="153"/>
        <v>0.04</v>
      </c>
      <c r="F1162" s="10">
        <f t="shared" si="153"/>
        <v>0.04</v>
      </c>
      <c r="G1162" s="10">
        <f t="shared" si="153"/>
        <v>0.04</v>
      </c>
      <c r="H1162" s="10">
        <f t="shared" si="153"/>
        <v>0.04</v>
      </c>
      <c r="I1162" s="10">
        <f t="shared" si="153"/>
        <v>0.04</v>
      </c>
    </row>
    <row r="1163" spans="3:9" ht="19" x14ac:dyDescent="0.25">
      <c r="C1163" s="2" t="s">
        <v>80</v>
      </c>
      <c r="D1163" s="29"/>
      <c r="E1163" s="6">
        <f t="shared" si="153"/>
        <v>7.3999999999999996E-2</v>
      </c>
      <c r="F1163" s="6">
        <f t="shared" si="153"/>
        <v>7.3999999999999996E-2</v>
      </c>
      <c r="G1163" s="6">
        <f t="shared" si="153"/>
        <v>7.3999999999999996E-2</v>
      </c>
      <c r="H1163" s="6">
        <f t="shared" si="153"/>
        <v>7.3999999999999996E-2</v>
      </c>
      <c r="I1163" s="6">
        <f t="shared" si="153"/>
        <v>7.3999999999999996E-2</v>
      </c>
    </row>
    <row r="1165" spans="3:9" ht="19" x14ac:dyDescent="0.25">
      <c r="C1165" s="2" t="s">
        <v>5</v>
      </c>
      <c r="D1165" s="29"/>
      <c r="E1165" s="7">
        <f t="shared" ref="E1165:I1167" si="154">O1037</f>
        <v>0.2</v>
      </c>
      <c r="F1165" s="7">
        <f t="shared" si="154"/>
        <v>0.2</v>
      </c>
      <c r="G1165" s="7">
        <f t="shared" si="154"/>
        <v>0.2</v>
      </c>
      <c r="H1165" s="7">
        <f t="shared" si="154"/>
        <v>0.2</v>
      </c>
      <c r="I1165" s="7">
        <f t="shared" si="154"/>
        <v>0.2</v>
      </c>
    </row>
    <row r="1166" spans="3:9" ht="19" x14ac:dyDescent="0.25">
      <c r="C1166" s="2" t="s">
        <v>200</v>
      </c>
      <c r="E1166" s="6">
        <f t="shared" si="154"/>
        <v>3.7999999999999999E-2</v>
      </c>
      <c r="F1166" s="6">
        <f t="shared" si="154"/>
        <v>3.7999999999999902E-2</v>
      </c>
      <c r="G1166" s="6">
        <f t="shared" si="154"/>
        <v>3.7999999999999902E-2</v>
      </c>
      <c r="H1166" s="6">
        <f t="shared" si="154"/>
        <v>3.7999999999999999E-2</v>
      </c>
      <c r="I1166" s="6">
        <f t="shared" si="154"/>
        <v>3.7999999999999902E-2</v>
      </c>
    </row>
    <row r="1167" spans="3:9" ht="20" thickBot="1" x14ac:dyDescent="0.3">
      <c r="C1167" s="12" t="s">
        <v>273</v>
      </c>
      <c r="D1167" s="52"/>
      <c r="E1167" s="53">
        <f t="shared" si="154"/>
        <v>3.5999999999999997E-2</v>
      </c>
      <c r="F1167" s="53">
        <f t="shared" si="154"/>
        <v>3.5999999999999997E-2</v>
      </c>
      <c r="G1167" s="53">
        <f t="shared" si="154"/>
        <v>3.5999999999999997E-2</v>
      </c>
      <c r="H1167" s="53">
        <f t="shared" si="154"/>
        <v>3.5999999999999997E-2</v>
      </c>
      <c r="I1167" s="53">
        <f t="shared" si="154"/>
        <v>3.5999999999999997E-2</v>
      </c>
    </row>
    <row r="1168" spans="3:9" ht="17" thickTop="1" x14ac:dyDescent="0.2"/>
    <row r="1169" spans="2:19" ht="19" x14ac:dyDescent="0.25">
      <c r="B1169" s="32" t="s">
        <v>71</v>
      </c>
      <c r="C1169" s="2" t="s">
        <v>13</v>
      </c>
      <c r="E1169" s="11">
        <f t="shared" ref="E1169:I1172" si="155">O1078</f>
        <v>77419</v>
      </c>
      <c r="F1169" s="11">
        <f t="shared" si="155"/>
        <v>208973</v>
      </c>
      <c r="G1169" s="11">
        <f t="shared" si="155"/>
        <v>-2098</v>
      </c>
      <c r="H1169" s="11">
        <f t="shared" si="155"/>
        <v>-1736</v>
      </c>
      <c r="I1169" s="11">
        <f t="shared" si="155"/>
        <v>19579</v>
      </c>
      <c r="J1169" s="59"/>
      <c r="N1169" s="5"/>
    </row>
    <row r="1170" spans="2:19" ht="19" x14ac:dyDescent="0.25">
      <c r="B1170" s="32" t="s">
        <v>73</v>
      </c>
      <c r="C1170" s="2" t="s">
        <v>30</v>
      </c>
      <c r="D1170" s="11">
        <f>N1079</f>
        <v>281414</v>
      </c>
      <c r="E1170" s="11">
        <f t="shared" si="155"/>
        <v>214689</v>
      </c>
      <c r="F1170" s="11">
        <f t="shared" si="155"/>
        <v>13874</v>
      </c>
      <c r="G1170" s="11">
        <f t="shared" si="155"/>
        <v>16499</v>
      </c>
      <c r="H1170" s="11">
        <f t="shared" si="155"/>
        <v>18862</v>
      </c>
      <c r="I1170" s="11">
        <f t="shared" si="155"/>
        <v>0</v>
      </c>
      <c r="J1170" s="59"/>
      <c r="N1170" s="5"/>
    </row>
    <row r="1171" spans="2:19" ht="19" x14ac:dyDescent="0.25">
      <c r="B1171" s="32" t="s">
        <v>202</v>
      </c>
      <c r="C1171" s="2" t="s">
        <v>33</v>
      </c>
      <c r="E1171" s="11">
        <f t="shared" si="155"/>
        <v>2379</v>
      </c>
      <c r="F1171" s="11">
        <f t="shared" si="155"/>
        <v>14294</v>
      </c>
      <c r="G1171" s="11">
        <f t="shared" si="155"/>
        <v>356672</v>
      </c>
      <c r="H1171" s="11">
        <f t="shared" si="155"/>
        <v>356624</v>
      </c>
      <c r="I1171" s="11">
        <f t="shared" si="155"/>
        <v>786557</v>
      </c>
      <c r="N1171" s="28"/>
    </row>
    <row r="1172" spans="2:19" ht="19" x14ac:dyDescent="0.25">
      <c r="B1172" s="32" t="s">
        <v>203</v>
      </c>
      <c r="C1172" s="2" t="s">
        <v>110</v>
      </c>
      <c r="D1172" s="11">
        <f>N1081</f>
        <v>1110517</v>
      </c>
      <c r="E1172" s="11">
        <f t="shared" si="155"/>
        <v>1196395</v>
      </c>
      <c r="F1172" s="11">
        <f t="shared" si="155"/>
        <v>1275272</v>
      </c>
      <c r="G1172" s="11">
        <f t="shared" si="155"/>
        <v>1013270</v>
      </c>
      <c r="H1172" s="11">
        <f t="shared" si="155"/>
        <v>731983</v>
      </c>
      <c r="I1172" s="11">
        <f t="shared" si="155"/>
        <v>0</v>
      </c>
      <c r="N1172" s="5"/>
    </row>
    <row r="1173" spans="2:19" ht="19" x14ac:dyDescent="0.25">
      <c r="C1173" s="2"/>
      <c r="D1173" s="11"/>
      <c r="E1173" s="11"/>
      <c r="F1173" s="11"/>
      <c r="G1173" s="11"/>
      <c r="H1173" s="11"/>
      <c r="I1173" s="11"/>
      <c r="N1173" s="60"/>
    </row>
    <row r="1174" spans="2:19" ht="19" x14ac:dyDescent="0.25">
      <c r="B1174" s="32" t="s">
        <v>207</v>
      </c>
      <c r="C1174" s="20" t="s">
        <v>208</v>
      </c>
      <c r="E1174" s="6">
        <f t="shared" ref="E1174:I1176" si="156">O1082</f>
        <v>0.243672137163603</v>
      </c>
      <c r="F1174" s="6">
        <f t="shared" si="156"/>
        <v>0.172807825232207</v>
      </c>
      <c r="G1174" s="6">
        <f t="shared" si="156"/>
        <v>1.05123196089025E-2</v>
      </c>
      <c r="H1174" s="6">
        <f t="shared" si="156"/>
        <v>1.5732250021800401E-2</v>
      </c>
      <c r="I1174" s="6">
        <f t="shared" si="156"/>
        <v>2.4892029439697299E-2</v>
      </c>
      <c r="J1174" s="61"/>
      <c r="N1174" s="62"/>
      <c r="O1174" s="28"/>
    </row>
    <row r="1175" spans="2:19" ht="19" x14ac:dyDescent="0.25">
      <c r="B1175" s="45" t="s">
        <v>210</v>
      </c>
      <c r="C1175" s="8" t="s">
        <v>211</v>
      </c>
      <c r="D1175" s="9"/>
      <c r="E1175" s="10">
        <f t="shared" si="156"/>
        <v>2.0809248554913E-2</v>
      </c>
      <c r="F1175" s="10">
        <f t="shared" si="156"/>
        <v>2.0809248554913298E-2</v>
      </c>
      <c r="G1175" s="10">
        <f t="shared" si="156"/>
        <v>2.0809248554913298E-2</v>
      </c>
      <c r="H1175" s="10">
        <f t="shared" si="156"/>
        <v>2.0809248554913298E-2</v>
      </c>
      <c r="I1175" s="10">
        <f t="shared" si="156"/>
        <v>2.0809248554913298E-2</v>
      </c>
    </row>
    <row r="1176" spans="2:19" ht="19" x14ac:dyDescent="0.25">
      <c r="B1176" s="47" t="s">
        <v>213</v>
      </c>
      <c r="C1176" s="20" t="s">
        <v>214</v>
      </c>
      <c r="E1176" s="6">
        <f t="shared" si="156"/>
        <v>5.0706340681440001E-3</v>
      </c>
      <c r="F1176" s="6">
        <f t="shared" si="156"/>
        <v>3.5960009874910102E-3</v>
      </c>
      <c r="G1176" s="6">
        <f t="shared" si="156"/>
        <v>2.1875347163034301E-4</v>
      </c>
      <c r="H1176" s="6">
        <f t="shared" si="156"/>
        <v>3.2737630103169999E-4</v>
      </c>
      <c r="I1176" s="6">
        <f t="shared" si="156"/>
        <v>5.1798442764688002E-4</v>
      </c>
    </row>
    <row r="1177" spans="2:19" ht="19" x14ac:dyDescent="0.25">
      <c r="B1177" s="32" t="s">
        <v>234</v>
      </c>
      <c r="C1177" s="2" t="s">
        <v>216</v>
      </c>
      <c r="E1177" s="6">
        <f>O1086</f>
        <v>7.9473615691388E-2</v>
      </c>
      <c r="F1177" s="6">
        <f>P1086</f>
        <v>7.78760433161578E-2</v>
      </c>
      <c r="G1177" s="6">
        <f>Q1086</f>
        <v>7.4234992633985503E-2</v>
      </c>
      <c r="H1177" s="6">
        <f>R1086</f>
        <v>7.4351717291213801E-2</v>
      </c>
      <c r="I1177" s="6">
        <f>S1086</f>
        <v>7.4556603587283304E-2</v>
      </c>
    </row>
    <row r="1179" spans="2:19" ht="19" x14ac:dyDescent="0.25">
      <c r="C1179" s="20" t="s">
        <v>349</v>
      </c>
      <c r="D1179" s="11"/>
      <c r="E1179" s="63">
        <f>O1085</f>
        <v>7.1842591000000005E-7</v>
      </c>
      <c r="F1179" s="63">
        <f>P1085</f>
        <v>7.0867486083747996E-7</v>
      </c>
      <c r="G1179" s="63">
        <f>Q1085</f>
        <v>7.7570751796178304E-7</v>
      </c>
      <c r="H1179" s="63">
        <f>R1085</f>
        <v>9.7109195790000009E-7</v>
      </c>
      <c r="I1179" s="63">
        <f>S1085</f>
        <v>1.3318331383234999E-6</v>
      </c>
      <c r="J1179" s="46"/>
    </row>
    <row r="1180" spans="2:19" ht="19" x14ac:dyDescent="0.25">
      <c r="C1180" s="20"/>
      <c r="D1180" s="11"/>
      <c r="E1180" s="63"/>
      <c r="F1180" s="63"/>
      <c r="G1180" s="63"/>
      <c r="H1180" s="63"/>
      <c r="I1180" s="63"/>
    </row>
    <row r="1181" spans="2:19" ht="19" x14ac:dyDescent="0.25">
      <c r="B1181" s="32" t="s">
        <v>350</v>
      </c>
      <c r="C1181" s="2" t="s">
        <v>351</v>
      </c>
      <c r="E1181" s="6">
        <f>O1087</f>
        <v>0.20217520606665801</v>
      </c>
      <c r="F1181" s="6">
        <f>P1087</f>
        <v>0.152144606532405</v>
      </c>
      <c r="G1181" s="6">
        <f>Q1087</f>
        <v>1.07622042698702E-2</v>
      </c>
      <c r="H1181" s="6">
        <f>R1087</f>
        <v>1.6022301678480899E-2</v>
      </c>
      <c r="I1181" s="6">
        <f>S1087</f>
        <v>2.51213497256608E-2</v>
      </c>
      <c r="J1181" s="51" t="s">
        <v>352</v>
      </c>
      <c r="M1181" s="15"/>
    </row>
    <row r="1182" spans="2:19" x14ac:dyDescent="0.2">
      <c r="D1182" s="14"/>
    </row>
    <row r="1183" spans="2:19" ht="19" x14ac:dyDescent="0.25">
      <c r="C1183" s="2" t="s">
        <v>275</v>
      </c>
      <c r="E1183" s="11">
        <f>O1040</f>
        <v>10693.77</v>
      </c>
      <c r="F1183" s="11">
        <f>P1040</f>
        <v>8158.2133842000003</v>
      </c>
      <c r="G1183" s="11">
        <f>Q1040</f>
        <v>527.25</v>
      </c>
      <c r="H1183" s="11">
        <f>R1040</f>
        <v>627</v>
      </c>
      <c r="I1183" s="11">
        <f>S1040</f>
        <v>716.77499999999895</v>
      </c>
      <c r="N1183" s="14"/>
      <c r="O1183" s="14"/>
      <c r="P1183" s="14"/>
      <c r="Q1183" s="14"/>
      <c r="R1183" s="14"/>
      <c r="S1183" s="14"/>
    </row>
    <row r="1184" spans="2:19" x14ac:dyDescent="0.2">
      <c r="N1184" s="14"/>
      <c r="O1184" s="14"/>
      <c r="P1184" s="14"/>
      <c r="Q1184" s="14"/>
      <c r="R1184" s="14"/>
      <c r="S1184" s="14"/>
    </row>
    <row r="1185" spans="2:19" ht="19" x14ac:dyDescent="0.25">
      <c r="C1185" s="2" t="s">
        <v>276</v>
      </c>
      <c r="E1185" s="11">
        <f>O1041</f>
        <v>4277.5079999999998</v>
      </c>
      <c r="F1185" s="11">
        <f>P1041</f>
        <v>3263.2853536799998</v>
      </c>
      <c r="G1185" s="11">
        <f>Q1041</f>
        <v>210.9</v>
      </c>
      <c r="H1185" s="11">
        <f>R1041</f>
        <v>250.8</v>
      </c>
      <c r="I1185" s="11">
        <f>S1041</f>
        <v>286.70999999999901</v>
      </c>
      <c r="N1185" s="14"/>
      <c r="O1185" s="14"/>
      <c r="P1185" s="14"/>
      <c r="Q1185" s="14"/>
      <c r="R1185" s="14"/>
      <c r="S1185" s="14"/>
    </row>
    <row r="1186" spans="2:19" ht="19" x14ac:dyDescent="0.25">
      <c r="B1186" s="32"/>
      <c r="C1186" s="2"/>
      <c r="E1186" s="57"/>
      <c r="F1186" s="57"/>
      <c r="G1186" s="57"/>
      <c r="H1186" s="57"/>
      <c r="I1186" s="57"/>
    </row>
    <row r="1187" spans="2:19" ht="19" x14ac:dyDescent="0.25">
      <c r="B1187" s="18"/>
      <c r="C1187" s="68" t="s">
        <v>364</v>
      </c>
      <c r="D1187" s="11">
        <f t="shared" ref="D1187:I1187" si="157">N1054</f>
        <v>-531415</v>
      </c>
      <c r="E1187" s="11">
        <f t="shared" si="157"/>
        <v>79798</v>
      </c>
      <c r="F1187" s="11">
        <f t="shared" si="157"/>
        <v>223267</v>
      </c>
      <c r="G1187" s="11">
        <f t="shared" si="157"/>
        <v>354574</v>
      </c>
      <c r="H1187" s="11">
        <f t="shared" si="157"/>
        <v>354889</v>
      </c>
      <c r="I1187" s="11">
        <f t="shared" si="157"/>
        <v>806136</v>
      </c>
    </row>
    <row r="1188" spans="2:19" ht="19" x14ac:dyDescent="0.25">
      <c r="C1188" s="8"/>
      <c r="D1188" s="9"/>
      <c r="E1188" s="54"/>
      <c r="F1188" s="54"/>
      <c r="G1188" s="54"/>
      <c r="H1188" s="54"/>
      <c r="I1188" s="54"/>
    </row>
    <row r="1189" spans="2:19" ht="20" thickBot="1" x14ac:dyDescent="0.3">
      <c r="C1189" s="12" t="s">
        <v>381</v>
      </c>
      <c r="D1189" s="55"/>
      <c r="E1189" s="56">
        <f t="shared" ref="E1189:I1190" si="158">O1088</f>
        <v>7.1088678892651996E-2</v>
      </c>
      <c r="F1189" s="56">
        <f t="shared" si="158"/>
        <v>7.1809118395751798E-2</v>
      </c>
      <c r="G1189" s="56">
        <f t="shared" si="158"/>
        <v>7.3845024241541296E-2</v>
      </c>
      <c r="H1189" s="56">
        <f t="shared" si="158"/>
        <v>7.3769279110243197E-2</v>
      </c>
      <c r="I1189" s="56">
        <f t="shared" si="158"/>
        <v>7.3638252363784795E-2</v>
      </c>
      <c r="J1189" s="64" t="s">
        <v>382</v>
      </c>
      <c r="N1189" s="5"/>
      <c r="O1189" s="5"/>
      <c r="P1189" s="5"/>
      <c r="Q1189" s="5"/>
      <c r="R1189" s="5"/>
      <c r="S1189" s="5"/>
    </row>
    <row r="1190" spans="2:19" ht="21" thickTop="1" thickBot="1" x14ac:dyDescent="0.3">
      <c r="C1190" s="12" t="s">
        <v>383</v>
      </c>
      <c r="D1190" s="13">
        <f>N1089</f>
        <v>1391932</v>
      </c>
      <c r="E1190" s="13">
        <f t="shared" si="158"/>
        <v>1411084</v>
      </c>
      <c r="F1190" s="13">
        <f t="shared" si="158"/>
        <v>1289146</v>
      </c>
      <c r="G1190" s="13">
        <f t="shared" si="158"/>
        <v>1029769</v>
      </c>
      <c r="H1190" s="13">
        <f t="shared" si="158"/>
        <v>750845</v>
      </c>
      <c r="I1190" s="13">
        <f t="shared" si="158"/>
        <v>0</v>
      </c>
    </row>
    <row r="1191" spans="2:19" ht="20" thickTop="1" x14ac:dyDescent="0.25">
      <c r="B1191" s="47"/>
      <c r="N1191" s="65"/>
      <c r="O1191" s="65"/>
      <c r="P1191" s="65"/>
      <c r="Q1191" s="65"/>
      <c r="R1191" s="65"/>
      <c r="S1191" s="65"/>
    </row>
    <row r="1192" spans="2:19" ht="19" x14ac:dyDescent="0.25">
      <c r="C1192" s="2" t="s">
        <v>384</v>
      </c>
      <c r="E1192" s="6">
        <f>O1094</f>
        <v>7.1088678892651996E-2</v>
      </c>
      <c r="F1192" s="6">
        <f>P1094</f>
        <v>7.14488380914899E-2</v>
      </c>
      <c r="G1192" s="6">
        <f>Q1094</f>
        <v>7.2246972121725303E-2</v>
      </c>
      <c r="H1192" s="6">
        <f>R1094</f>
        <v>7.2627346417140498E-2</v>
      </c>
      <c r="I1192" s="6">
        <f>S1094</f>
        <v>7.2829451430650005E-2</v>
      </c>
    </row>
    <row r="1193" spans="2:19" ht="20" thickBot="1" x14ac:dyDescent="0.3">
      <c r="C1193" s="12" t="s">
        <v>243</v>
      </c>
      <c r="D1193" s="13">
        <f>N1095</f>
        <v>1391932</v>
      </c>
    </row>
    <row r="1194" spans="2:19" ht="20" thickTop="1" x14ac:dyDescent="0.25">
      <c r="C1194" s="24" t="s">
        <v>95</v>
      </c>
      <c r="D1194" s="25">
        <f>N1053</f>
        <v>-531415</v>
      </c>
      <c r="E1194" s="5"/>
    </row>
    <row r="1195" spans="2:19" ht="20" thickBot="1" x14ac:dyDescent="0.3">
      <c r="C1195" s="26" t="s">
        <v>57</v>
      </c>
      <c r="D1195" s="27">
        <f>N1096</f>
        <v>860517</v>
      </c>
    </row>
    <row r="1196" spans="2:19" ht="20" thickTop="1" x14ac:dyDescent="0.25">
      <c r="C1196" s="2" t="s">
        <v>369</v>
      </c>
      <c r="D1196" s="57"/>
      <c r="E1196" s="57">
        <f t="shared" ref="E1196:I1199" si="159">O1090</f>
        <v>2.8451070000000002E-9</v>
      </c>
      <c r="F1196" s="57">
        <f t="shared" si="159"/>
        <v>1.1424016038700001E-9</v>
      </c>
      <c r="G1196" s="57">
        <f t="shared" si="159"/>
        <v>-2.8164609533480001E-11</v>
      </c>
      <c r="H1196" s="57">
        <f t="shared" si="159"/>
        <v>2.1273870000000001E-10</v>
      </c>
      <c r="I1196" s="57">
        <f t="shared" si="159"/>
        <v>-3.3025712720125E-10</v>
      </c>
    </row>
    <row r="1197" spans="2:19" ht="19" x14ac:dyDescent="0.25">
      <c r="C1197" s="2" t="s">
        <v>299</v>
      </c>
      <c r="D1197" s="11">
        <f>N1091</f>
        <v>-0.23141660867300001</v>
      </c>
      <c r="E1197" s="11">
        <f t="shared" si="159"/>
        <v>0.24629233498126299</v>
      </c>
      <c r="F1197" s="11">
        <f t="shared" si="159"/>
        <v>0.54077549558132798</v>
      </c>
      <c r="G1197" s="11">
        <f t="shared" si="159"/>
        <v>0.46484807098749997</v>
      </c>
      <c r="H1197" s="11">
        <f t="shared" si="159"/>
        <v>0.28047767840325799</v>
      </c>
      <c r="I1197" s="11">
        <f t="shared" si="159"/>
        <v>0</v>
      </c>
    </row>
    <row r="1198" spans="2:19" ht="19" x14ac:dyDescent="0.25">
      <c r="C1198" s="2" t="s">
        <v>301</v>
      </c>
      <c r="D1198" s="11">
        <f>N1092</f>
        <v>0.36860084510399999</v>
      </c>
      <c r="E1198" s="11">
        <f t="shared" si="159"/>
        <v>1.2031687470152901</v>
      </c>
      <c r="F1198" s="11">
        <f t="shared" si="159"/>
        <v>0.72945502027869202</v>
      </c>
      <c r="G1198" s="11">
        <f t="shared" si="159"/>
        <v>0.51686112070456103</v>
      </c>
      <c r="H1198" s="11">
        <f t="shared" si="159"/>
        <v>-0.15458975906949399</v>
      </c>
      <c r="I1198" s="11">
        <f t="shared" si="159"/>
        <v>0</v>
      </c>
    </row>
    <row r="1199" spans="2:19" ht="19" x14ac:dyDescent="0.25">
      <c r="C1199" s="2" t="s">
        <v>303</v>
      </c>
      <c r="D1199" s="11">
        <f>N1093</f>
        <v>0.134935186303</v>
      </c>
      <c r="E1199" s="11">
        <f t="shared" si="159"/>
        <v>-0.12793727664393401</v>
      </c>
      <c r="F1199" s="11">
        <f t="shared" si="159"/>
        <v>4.9201106858163202E-2</v>
      </c>
      <c r="G1199" s="11">
        <f t="shared" si="159"/>
        <v>0.26307074891883497</v>
      </c>
      <c r="H1199" s="11">
        <f t="shared" si="159"/>
        <v>0.23506743737743799</v>
      </c>
      <c r="I1199" s="11">
        <f t="shared" si="159"/>
        <v>0</v>
      </c>
      <c r="N1199" s="66"/>
    </row>
    <row r="1200" spans="2:19" x14ac:dyDescent="0.2">
      <c r="D1200" s="14"/>
      <c r="E1200" s="14"/>
      <c r="F1200" s="14"/>
      <c r="G1200" s="14"/>
      <c r="H1200" s="14"/>
      <c r="I1200" s="14"/>
      <c r="N1200" s="5"/>
    </row>
    <row r="1201" spans="14:14" x14ac:dyDescent="0.2">
      <c r="N1201" s="28"/>
    </row>
    <row r="1202" spans="14:14" x14ac:dyDescent="0.2">
      <c r="N1202" s="5"/>
    </row>
    <row r="1203" spans="14:14" x14ac:dyDescent="0.2">
      <c r="N1203" s="60"/>
    </row>
    <row r="1239" spans="3:9" ht="19" x14ac:dyDescent="0.25">
      <c r="C1239" s="3" t="str">
        <f>M1031</f>
        <v>Year</v>
      </c>
      <c r="D1239" s="3">
        <f>N1031</f>
        <v>0</v>
      </c>
      <c r="E1239" s="3">
        <f t="shared" ref="E1239:I1244" si="160">O1031</f>
        <v>1</v>
      </c>
      <c r="F1239" s="3">
        <f t="shared" si="160"/>
        <v>2</v>
      </c>
      <c r="G1239" s="3">
        <f t="shared" si="160"/>
        <v>3</v>
      </c>
      <c r="H1239" s="3">
        <f t="shared" si="160"/>
        <v>4</v>
      </c>
      <c r="I1239" s="3">
        <f t="shared" si="160"/>
        <v>5</v>
      </c>
    </row>
    <row r="1240" spans="3:9" ht="19" x14ac:dyDescent="0.25">
      <c r="C1240" s="2" t="s">
        <v>21</v>
      </c>
      <c r="E1240" s="17">
        <f t="shared" si="160"/>
        <v>0.4</v>
      </c>
      <c r="F1240" s="17">
        <f t="shared" si="160"/>
        <v>0.4</v>
      </c>
      <c r="G1240" s="17">
        <f t="shared" si="160"/>
        <v>0.4</v>
      </c>
      <c r="H1240" s="17">
        <f t="shared" si="160"/>
        <v>0.4</v>
      </c>
      <c r="I1240" s="17">
        <f t="shared" si="160"/>
        <v>0.4</v>
      </c>
    </row>
    <row r="1241" spans="3:9" ht="19" x14ac:dyDescent="0.25">
      <c r="C1241" s="2" t="s">
        <v>3</v>
      </c>
      <c r="D1241" s="29"/>
      <c r="E1241" s="6">
        <f t="shared" si="160"/>
        <v>0.03</v>
      </c>
      <c r="F1241" s="6">
        <f t="shared" si="160"/>
        <v>2.9999999999999898E-2</v>
      </c>
      <c r="G1241" s="6">
        <f t="shared" si="160"/>
        <v>2.9999999999999898E-2</v>
      </c>
      <c r="H1241" s="6">
        <f t="shared" si="160"/>
        <v>0.03</v>
      </c>
      <c r="I1241" s="6">
        <f t="shared" si="160"/>
        <v>2.9999999999999898E-2</v>
      </c>
    </row>
    <row r="1242" spans="3:9" ht="19" x14ac:dyDescent="0.25">
      <c r="C1242" s="2" t="s">
        <v>23</v>
      </c>
      <c r="D1242" s="29"/>
      <c r="E1242" s="7">
        <f t="shared" si="160"/>
        <v>1.1000000000000001</v>
      </c>
      <c r="F1242" s="7">
        <f t="shared" si="160"/>
        <v>1.1000000000000001</v>
      </c>
      <c r="G1242" s="7">
        <f t="shared" si="160"/>
        <v>1.1000000000000001</v>
      </c>
      <c r="H1242" s="7">
        <f t="shared" si="160"/>
        <v>1.1000000000000001</v>
      </c>
      <c r="I1242" s="7">
        <f t="shared" si="160"/>
        <v>1.1000000000000001</v>
      </c>
    </row>
    <row r="1243" spans="3:9" ht="19" x14ac:dyDescent="0.25">
      <c r="C1243" s="8" t="s">
        <v>7</v>
      </c>
      <c r="D1243" s="9"/>
      <c r="E1243" s="10">
        <f t="shared" si="160"/>
        <v>0.04</v>
      </c>
      <c r="F1243" s="10">
        <f t="shared" si="160"/>
        <v>0.04</v>
      </c>
      <c r="G1243" s="10">
        <f t="shared" si="160"/>
        <v>0.04</v>
      </c>
      <c r="H1243" s="10">
        <f t="shared" si="160"/>
        <v>0.04</v>
      </c>
      <c r="I1243" s="10">
        <f t="shared" si="160"/>
        <v>0.04</v>
      </c>
    </row>
    <row r="1244" spans="3:9" ht="19" x14ac:dyDescent="0.25">
      <c r="C1244" s="2" t="s">
        <v>80</v>
      </c>
      <c r="D1244" s="29"/>
      <c r="E1244" s="6">
        <f t="shared" si="160"/>
        <v>7.3999999999999996E-2</v>
      </c>
      <c r="F1244" s="6">
        <f t="shared" si="160"/>
        <v>7.3999999999999996E-2</v>
      </c>
      <c r="G1244" s="6">
        <f t="shared" si="160"/>
        <v>7.3999999999999996E-2</v>
      </c>
      <c r="H1244" s="6">
        <f t="shared" si="160"/>
        <v>7.3999999999999996E-2</v>
      </c>
      <c r="I1244" s="6">
        <f t="shared" si="160"/>
        <v>7.3999999999999996E-2</v>
      </c>
    </row>
    <row r="1246" spans="3:9" ht="19" x14ac:dyDescent="0.25">
      <c r="C1246" s="2" t="s">
        <v>5</v>
      </c>
      <c r="D1246" s="29"/>
      <c r="E1246" s="7">
        <f t="shared" ref="E1246:I1248" si="161">O1037</f>
        <v>0.2</v>
      </c>
      <c r="F1246" s="7">
        <f t="shared" si="161"/>
        <v>0.2</v>
      </c>
      <c r="G1246" s="7">
        <f t="shared" si="161"/>
        <v>0.2</v>
      </c>
      <c r="H1246" s="7">
        <f t="shared" si="161"/>
        <v>0.2</v>
      </c>
      <c r="I1246" s="7">
        <f t="shared" si="161"/>
        <v>0.2</v>
      </c>
    </row>
    <row r="1247" spans="3:9" ht="19" x14ac:dyDescent="0.25">
      <c r="C1247" s="2" t="s">
        <v>200</v>
      </c>
      <c r="E1247" s="6">
        <f t="shared" si="161"/>
        <v>3.7999999999999999E-2</v>
      </c>
      <c r="F1247" s="6">
        <f t="shared" si="161"/>
        <v>3.7999999999999902E-2</v>
      </c>
      <c r="G1247" s="6">
        <f t="shared" si="161"/>
        <v>3.7999999999999902E-2</v>
      </c>
      <c r="H1247" s="6">
        <f t="shared" si="161"/>
        <v>3.7999999999999999E-2</v>
      </c>
      <c r="I1247" s="6">
        <f t="shared" si="161"/>
        <v>3.7999999999999902E-2</v>
      </c>
    </row>
    <row r="1248" spans="3:9" ht="20" thickBot="1" x14ac:dyDescent="0.3">
      <c r="C1248" s="12" t="s">
        <v>273</v>
      </c>
      <c r="D1248" s="52"/>
      <c r="E1248" s="53">
        <f t="shared" si="161"/>
        <v>3.5999999999999997E-2</v>
      </c>
      <c r="F1248" s="53">
        <f t="shared" si="161"/>
        <v>3.5999999999999997E-2</v>
      </c>
      <c r="G1248" s="53">
        <f t="shared" si="161"/>
        <v>3.5999999999999997E-2</v>
      </c>
      <c r="H1248" s="53">
        <f t="shared" si="161"/>
        <v>3.5999999999999997E-2</v>
      </c>
      <c r="I1248" s="53">
        <f t="shared" si="161"/>
        <v>3.5999999999999997E-2</v>
      </c>
    </row>
    <row r="1249" spans="2:13" ht="17" thickTop="1" x14ac:dyDescent="0.2"/>
    <row r="1250" spans="2:13" ht="19" x14ac:dyDescent="0.25">
      <c r="C1250" s="2" t="s">
        <v>13</v>
      </c>
      <c r="D1250" s="11">
        <f t="shared" ref="D1250:I1250" si="162">N1078</f>
        <v>-281415</v>
      </c>
      <c r="E1250" s="11">
        <f t="shared" si="162"/>
        <v>77419</v>
      </c>
      <c r="F1250" s="11">
        <f t="shared" si="162"/>
        <v>208973</v>
      </c>
      <c r="G1250" s="11">
        <f t="shared" si="162"/>
        <v>-2098</v>
      </c>
      <c r="H1250" s="11">
        <f t="shared" si="162"/>
        <v>-1736</v>
      </c>
      <c r="I1250" s="11">
        <f t="shared" si="162"/>
        <v>19579</v>
      </c>
    </row>
    <row r="1251" spans="2:13" ht="19" x14ac:dyDescent="0.25">
      <c r="C1251" s="2" t="s">
        <v>30</v>
      </c>
      <c r="D1251" s="11">
        <f t="shared" ref="D1251:I1251" si="163">N1097</f>
        <v>281414</v>
      </c>
      <c r="E1251" s="11">
        <f t="shared" si="163"/>
        <v>214689</v>
      </c>
      <c r="F1251" s="11">
        <f t="shared" si="163"/>
        <v>13874</v>
      </c>
      <c r="G1251" s="11">
        <f t="shared" si="163"/>
        <v>16499</v>
      </c>
      <c r="H1251" s="11">
        <f t="shared" si="163"/>
        <v>18862</v>
      </c>
      <c r="I1251" s="11">
        <f t="shared" si="163"/>
        <v>0</v>
      </c>
    </row>
    <row r="1252" spans="2:13" ht="19" x14ac:dyDescent="0.25">
      <c r="C1252" s="2" t="s">
        <v>33</v>
      </c>
      <c r="D1252" s="11">
        <f t="shared" ref="D1252:I1252" si="164">N1080</f>
        <v>-250000</v>
      </c>
      <c r="E1252" s="11">
        <f t="shared" si="164"/>
        <v>2379</v>
      </c>
      <c r="F1252" s="11">
        <f t="shared" si="164"/>
        <v>14294</v>
      </c>
      <c r="G1252" s="11">
        <f t="shared" si="164"/>
        <v>356672</v>
      </c>
      <c r="H1252" s="11">
        <f t="shared" si="164"/>
        <v>356624</v>
      </c>
      <c r="I1252" s="11">
        <f t="shared" si="164"/>
        <v>786557</v>
      </c>
    </row>
    <row r="1253" spans="2:13" ht="19" x14ac:dyDescent="0.25">
      <c r="C1253" s="2" t="s">
        <v>110</v>
      </c>
      <c r="D1253" s="11">
        <f t="shared" ref="D1253:I1253" si="165">N1098</f>
        <v>1110517</v>
      </c>
      <c r="E1253" s="11">
        <f t="shared" si="165"/>
        <v>1196395</v>
      </c>
      <c r="F1253" s="11">
        <f t="shared" si="165"/>
        <v>1275272</v>
      </c>
      <c r="G1253" s="11">
        <f t="shared" si="165"/>
        <v>1013270</v>
      </c>
      <c r="H1253" s="11">
        <f t="shared" si="165"/>
        <v>731983</v>
      </c>
      <c r="I1253" s="11">
        <f t="shared" si="165"/>
        <v>0</v>
      </c>
    </row>
    <row r="1254" spans="2:13" ht="19" x14ac:dyDescent="0.25">
      <c r="C1254" s="2"/>
      <c r="D1254" s="67"/>
      <c r="E1254" s="67"/>
      <c r="F1254" s="67"/>
      <c r="G1254" s="67"/>
      <c r="H1254" s="67"/>
      <c r="I1254" s="67"/>
    </row>
    <row r="1255" spans="2:13" ht="19" x14ac:dyDescent="0.25">
      <c r="C1255" s="20" t="s">
        <v>349</v>
      </c>
      <c r="D1255" s="63"/>
      <c r="E1255" s="63">
        <f>O1099</f>
        <v>7.1842591000000005E-7</v>
      </c>
      <c r="F1255" s="63">
        <f>P1099</f>
        <v>7.0867486079752001E-7</v>
      </c>
      <c r="G1255" s="63">
        <f>Q1099</f>
        <v>7.7570751789810998E-7</v>
      </c>
      <c r="H1255" s="63">
        <f>R1099</f>
        <v>9.7109195799999995E-7</v>
      </c>
      <c r="I1255" s="63">
        <f>S1099</f>
        <v>1.3318331383234999E-6</v>
      </c>
    </row>
    <row r="1256" spans="2:13" ht="19" x14ac:dyDescent="0.25">
      <c r="C1256" s="20"/>
      <c r="D1256" s="63"/>
      <c r="E1256" s="63"/>
      <c r="F1256" s="63"/>
      <c r="G1256" s="63"/>
      <c r="H1256" s="63"/>
    </row>
    <row r="1257" spans="2:13" ht="19" x14ac:dyDescent="0.25">
      <c r="B1257" s="32"/>
      <c r="C1257" s="2" t="s">
        <v>385</v>
      </c>
      <c r="D1257" s="6"/>
      <c r="E1257" s="6">
        <f>O1101</f>
        <v>0.202175205925955</v>
      </c>
      <c r="F1257" s="6">
        <f>P1101</f>
        <v>0.152144606523827</v>
      </c>
      <c r="G1257" s="6">
        <f>Q1101</f>
        <v>1.0762204268986801E-2</v>
      </c>
      <c r="H1257" s="6">
        <f>R1101</f>
        <v>1.6022301680508898E-2</v>
      </c>
      <c r="I1257" s="6">
        <f>S1101</f>
        <v>2.51213497256608E-2</v>
      </c>
      <c r="J1257" s="51" t="s">
        <v>352</v>
      </c>
    </row>
    <row r="1258" spans="2:13" x14ac:dyDescent="0.2">
      <c r="D1258" s="14"/>
      <c r="I1258" t="s">
        <v>359</v>
      </c>
    </row>
    <row r="1259" spans="2:13" ht="19" x14ac:dyDescent="0.25">
      <c r="C1259" s="2" t="s">
        <v>275</v>
      </c>
      <c r="E1259" s="11">
        <f t="shared" ref="E1259:I1260" si="166">O1040</f>
        <v>10693.77</v>
      </c>
      <c r="F1259" s="11">
        <f t="shared" si="166"/>
        <v>8158.2133842000003</v>
      </c>
      <c r="G1259" s="11">
        <f t="shared" si="166"/>
        <v>527.25</v>
      </c>
      <c r="H1259" s="11">
        <f t="shared" si="166"/>
        <v>627</v>
      </c>
      <c r="I1259" s="11">
        <f t="shared" si="166"/>
        <v>716.77499999999895</v>
      </c>
    </row>
    <row r="1260" spans="2:13" ht="19" x14ac:dyDescent="0.25">
      <c r="C1260" s="2" t="s">
        <v>276</v>
      </c>
      <c r="E1260" s="11">
        <f t="shared" si="166"/>
        <v>4277.5079999999998</v>
      </c>
      <c r="F1260" s="11">
        <f t="shared" si="166"/>
        <v>3263.2853536799998</v>
      </c>
      <c r="G1260" s="11">
        <f t="shared" si="166"/>
        <v>210.9</v>
      </c>
      <c r="H1260" s="11">
        <f t="shared" si="166"/>
        <v>250.8</v>
      </c>
      <c r="I1260" s="11">
        <f t="shared" si="166"/>
        <v>286.70999999999901</v>
      </c>
    </row>
    <row r="1262" spans="2:13" ht="19" x14ac:dyDescent="0.25">
      <c r="C1262" s="68" t="s">
        <v>364</v>
      </c>
      <c r="D1262" s="11">
        <f t="shared" ref="D1262:I1262" si="167">N1054</f>
        <v>-531415</v>
      </c>
      <c r="E1262" s="11">
        <f t="shared" si="167"/>
        <v>79798</v>
      </c>
      <c r="F1262" s="11">
        <f t="shared" si="167"/>
        <v>223267</v>
      </c>
      <c r="G1262" s="11">
        <f t="shared" si="167"/>
        <v>354574</v>
      </c>
      <c r="H1262" s="11">
        <f t="shared" si="167"/>
        <v>354889</v>
      </c>
      <c r="I1262" s="11">
        <f t="shared" si="167"/>
        <v>806136</v>
      </c>
    </row>
    <row r="1263" spans="2:13" x14ac:dyDescent="0.2">
      <c r="M1263" s="5"/>
    </row>
    <row r="1264" spans="2:13" ht="19" x14ac:dyDescent="0.25">
      <c r="C1264" s="2" t="s">
        <v>80</v>
      </c>
      <c r="E1264" s="6">
        <f>O1036</f>
        <v>7.3999999999999996E-2</v>
      </c>
      <c r="F1264" s="6">
        <f>P1036</f>
        <v>7.3999999999999996E-2</v>
      </c>
      <c r="G1264" s="6">
        <f>Q1036</f>
        <v>7.3999999999999996E-2</v>
      </c>
      <c r="H1264" s="6">
        <f>R1036</f>
        <v>7.3999999999999996E-2</v>
      </c>
      <c r="I1264" s="6">
        <f>S1036</f>
        <v>7.3999999999999996E-2</v>
      </c>
    </row>
    <row r="1265" spans="3:10" ht="19" x14ac:dyDescent="0.25">
      <c r="C1265" s="2" t="s">
        <v>360</v>
      </c>
      <c r="D1265" s="34"/>
      <c r="E1265" s="34">
        <f>O1101</f>
        <v>0.202175205925955</v>
      </c>
      <c r="F1265" s="34">
        <f>P1101</f>
        <v>0.152144606523827</v>
      </c>
      <c r="G1265" s="34">
        <f>Q1101</f>
        <v>1.0762204268986801E-2</v>
      </c>
      <c r="H1265" s="34">
        <f>R1101</f>
        <v>1.6022301680508898E-2</v>
      </c>
      <c r="I1265" s="34">
        <f>S1101</f>
        <v>2.51213497256608E-2</v>
      </c>
      <c r="J1265" s="51" t="s">
        <v>352</v>
      </c>
    </row>
    <row r="1266" spans="3:10" ht="19" x14ac:dyDescent="0.25">
      <c r="C1266" s="2" t="s">
        <v>361</v>
      </c>
      <c r="E1266" s="34">
        <f>O1100</f>
        <v>2.9113229653339998E-3</v>
      </c>
      <c r="F1266" s="34">
        <f>P1100</f>
        <v>2.19088233394312E-3</v>
      </c>
      <c r="G1266" s="34">
        <f>Q1100</f>
        <v>1.5497574147341E-4</v>
      </c>
      <c r="H1266" s="34">
        <f>R1100</f>
        <v>2.3072114419929999E-4</v>
      </c>
      <c r="I1266" s="34">
        <f>S1100</f>
        <v>3.6174743604951598E-4</v>
      </c>
    </row>
    <row r="1267" spans="3:10" ht="20" thickBot="1" x14ac:dyDescent="0.3">
      <c r="C1267" s="12" t="s">
        <v>386</v>
      </c>
      <c r="D1267" s="55"/>
      <c r="E1267" s="56">
        <f t="shared" ref="E1267:I1268" si="168">O1102</f>
        <v>7.1088677034665995E-2</v>
      </c>
      <c r="F1267" s="56">
        <f t="shared" si="168"/>
        <v>7.1809117666056799E-2</v>
      </c>
      <c r="G1267" s="56">
        <f t="shared" si="168"/>
        <v>7.3845024258526501E-2</v>
      </c>
      <c r="H1267" s="56">
        <f t="shared" si="168"/>
        <v>7.3769278855800702E-2</v>
      </c>
      <c r="I1267" s="56">
        <f t="shared" si="168"/>
        <v>7.3638252563950402E-2</v>
      </c>
    </row>
    <row r="1268" spans="3:10" ht="21" thickTop="1" thickBot="1" x14ac:dyDescent="0.3">
      <c r="C1268" s="12" t="s">
        <v>383</v>
      </c>
      <c r="D1268" s="13">
        <f>N1103</f>
        <v>1391932</v>
      </c>
      <c r="E1268" s="13">
        <f t="shared" si="168"/>
        <v>1411084</v>
      </c>
      <c r="F1268" s="13">
        <f t="shared" si="168"/>
        <v>1289146</v>
      </c>
      <c r="G1268" s="13">
        <f t="shared" si="168"/>
        <v>1029769</v>
      </c>
      <c r="H1268" s="13">
        <f t="shared" si="168"/>
        <v>750845</v>
      </c>
      <c r="I1268" s="13">
        <f t="shared" si="168"/>
        <v>0</v>
      </c>
    </row>
    <row r="1269" spans="3:10" ht="17" thickTop="1" x14ac:dyDescent="0.2"/>
    <row r="1270" spans="3:10" ht="19" x14ac:dyDescent="0.25">
      <c r="C1270" s="2" t="s">
        <v>368</v>
      </c>
      <c r="E1270" s="6">
        <f>O1108</f>
        <v>7.1088677034665995E-2</v>
      </c>
      <c r="F1270" s="6">
        <f>P1108</f>
        <v>7.1448836797459697E-2</v>
      </c>
      <c r="G1270" s="6">
        <f>Q1108</f>
        <v>7.2246971264049206E-2</v>
      </c>
      <c r="H1270" s="6">
        <f>R1108</f>
        <v>7.2627345710112298E-2</v>
      </c>
      <c r="I1270" s="6">
        <f>S1108</f>
        <v>7.2829450904923806E-2</v>
      </c>
    </row>
    <row r="1271" spans="3:10" ht="20" thickBot="1" x14ac:dyDescent="0.3">
      <c r="C1271" s="12" t="s">
        <v>243</v>
      </c>
      <c r="D1271" s="13">
        <f>N1109</f>
        <v>1391932</v>
      </c>
    </row>
    <row r="1272" spans="3:10" ht="20" thickTop="1" x14ac:dyDescent="0.25">
      <c r="C1272" s="24" t="s">
        <v>95</v>
      </c>
      <c r="D1272" s="25">
        <f>N1053</f>
        <v>-531415</v>
      </c>
      <c r="E1272" s="5"/>
    </row>
    <row r="1273" spans="3:10" ht="20" thickBot="1" x14ac:dyDescent="0.3">
      <c r="C1273" s="26" t="s">
        <v>57</v>
      </c>
      <c r="D1273" s="27">
        <f>N1110</f>
        <v>860517</v>
      </c>
    </row>
    <row r="1274" spans="3:10" ht="20" thickTop="1" x14ac:dyDescent="0.25">
      <c r="C1274" s="2" t="s">
        <v>369</v>
      </c>
      <c r="E1274" s="57">
        <f t="shared" ref="E1274:I1277" si="169">O1104</f>
        <v>0</v>
      </c>
      <c r="F1274" s="57">
        <f t="shared" si="169"/>
        <v>0</v>
      </c>
      <c r="G1274" s="57">
        <f t="shared" si="169"/>
        <v>0</v>
      </c>
      <c r="H1274" s="57">
        <f t="shared" si="169"/>
        <v>0</v>
      </c>
      <c r="I1274" s="57">
        <f t="shared" si="169"/>
        <v>0</v>
      </c>
    </row>
    <row r="1275" spans="3:10" ht="19" x14ac:dyDescent="0.25">
      <c r="C1275" s="2" t="s">
        <v>299</v>
      </c>
      <c r="D1275" s="11">
        <f>N1105</f>
        <v>-0.22803072468400001</v>
      </c>
      <c r="E1275" s="11">
        <f t="shared" si="169"/>
        <v>0.24733272823505101</v>
      </c>
      <c r="F1275" s="11">
        <f t="shared" si="169"/>
        <v>0.54086093767546095</v>
      </c>
      <c r="G1275" s="11">
        <f t="shared" si="169"/>
        <v>0.46496171911712703</v>
      </c>
      <c r="H1275" s="11">
        <f t="shared" si="169"/>
        <v>0.28033769328612801</v>
      </c>
      <c r="I1275" s="11">
        <f t="shared" si="169"/>
        <v>0</v>
      </c>
    </row>
    <row r="1276" spans="3:10" ht="19" x14ac:dyDescent="0.25">
      <c r="C1276" s="2" t="s">
        <v>301</v>
      </c>
      <c r="D1276" s="11">
        <f>N1106</f>
        <v>0.37198672909300001</v>
      </c>
      <c r="E1276" s="11">
        <f t="shared" si="169"/>
        <v>1.20420914026908</v>
      </c>
      <c r="F1276" s="11">
        <f t="shared" si="169"/>
        <v>0.72954046237282399</v>
      </c>
      <c r="G1276" s="11">
        <f t="shared" si="169"/>
        <v>0.51697476883418803</v>
      </c>
      <c r="H1276" s="11">
        <f t="shared" si="169"/>
        <v>-0.154729744186624</v>
      </c>
      <c r="I1276" s="11">
        <f t="shared" si="169"/>
        <v>0</v>
      </c>
    </row>
    <row r="1277" spans="3:10" ht="19" x14ac:dyDescent="0.25">
      <c r="C1277" s="2" t="s">
        <v>303</v>
      </c>
      <c r="D1277" s="11">
        <f>N1107</f>
        <v>0.134935186303</v>
      </c>
      <c r="E1277" s="11">
        <f t="shared" si="169"/>
        <v>-0.12793727664393401</v>
      </c>
      <c r="F1277" s="11">
        <f t="shared" si="169"/>
        <v>4.9201106858163202E-2</v>
      </c>
      <c r="G1277" s="11">
        <f t="shared" si="169"/>
        <v>0.26307074891883497</v>
      </c>
      <c r="H1277" s="11">
        <f t="shared" si="169"/>
        <v>0.23506743737743799</v>
      </c>
      <c r="I1277" s="11">
        <f t="shared" si="169"/>
        <v>0</v>
      </c>
    </row>
    <row r="1302" spans="3:19" ht="17" thickBot="1" x14ac:dyDescent="0.25"/>
    <row r="1303" spans="3:19" ht="20" thickBot="1" x14ac:dyDescent="0.3">
      <c r="M1303" s="79" t="s">
        <v>387</v>
      </c>
      <c r="N1303" s="88"/>
    </row>
    <row r="1305" spans="3:19" ht="19" x14ac:dyDescent="0.25">
      <c r="C1305" s="3" t="str">
        <f>M1307</f>
        <v>Year</v>
      </c>
      <c r="D1305" s="3">
        <f t="shared" ref="D1305:I1310" si="170">N1307</f>
        <v>0</v>
      </c>
      <c r="E1305" s="3">
        <f t="shared" si="170"/>
        <v>1</v>
      </c>
      <c r="F1305" s="3">
        <f t="shared" si="170"/>
        <v>2</v>
      </c>
      <c r="G1305" s="3">
        <f t="shared" si="170"/>
        <v>3</v>
      </c>
      <c r="H1305" s="3">
        <f t="shared" si="170"/>
        <v>4</v>
      </c>
      <c r="I1305" s="3">
        <f t="shared" si="170"/>
        <v>5</v>
      </c>
    </row>
    <row r="1306" spans="3:19" ht="19" x14ac:dyDescent="0.25">
      <c r="C1306" s="68" t="s">
        <v>388</v>
      </c>
      <c r="D1306" s="69"/>
      <c r="E1306" s="70">
        <f t="shared" si="170"/>
        <v>0.4</v>
      </c>
      <c r="F1306" s="70">
        <f t="shared" si="170"/>
        <v>0.4</v>
      </c>
      <c r="G1306" s="70">
        <f t="shared" si="170"/>
        <v>0.4</v>
      </c>
      <c r="H1306" s="70">
        <f t="shared" si="170"/>
        <v>0.4</v>
      </c>
      <c r="I1306" s="70">
        <f t="shared" si="170"/>
        <v>0.4</v>
      </c>
    </row>
    <row r="1307" spans="3:19" ht="19" x14ac:dyDescent="0.25">
      <c r="C1307" s="2" t="s">
        <v>3</v>
      </c>
      <c r="E1307" s="6">
        <f t="shared" si="170"/>
        <v>0.03</v>
      </c>
      <c r="F1307" s="6">
        <f t="shared" si="170"/>
        <v>0.03</v>
      </c>
      <c r="G1307" s="6">
        <f t="shared" si="170"/>
        <v>0.03</v>
      </c>
      <c r="H1307" s="6">
        <f t="shared" si="170"/>
        <v>0.03</v>
      </c>
      <c r="I1307" s="6">
        <f t="shared" si="170"/>
        <v>0.03</v>
      </c>
      <c r="M1307" s="33" t="s">
        <v>2</v>
      </c>
      <c r="N1307" s="22">
        <v>0</v>
      </c>
      <c r="O1307" s="22">
        <v>1</v>
      </c>
      <c r="P1307" s="22">
        <v>2</v>
      </c>
      <c r="Q1307" s="22">
        <v>3</v>
      </c>
      <c r="R1307" s="22">
        <v>4</v>
      </c>
      <c r="S1307" s="22">
        <v>5</v>
      </c>
    </row>
    <row r="1308" spans="3:19" ht="19" x14ac:dyDescent="0.25">
      <c r="C1308" s="2" t="s">
        <v>23</v>
      </c>
      <c r="E1308" s="7">
        <f t="shared" si="170"/>
        <v>1.1000000000000001</v>
      </c>
      <c r="F1308" s="7">
        <f t="shared" si="170"/>
        <v>1.1000000000000001</v>
      </c>
      <c r="G1308" s="7">
        <f t="shared" si="170"/>
        <v>1.1000000000000001</v>
      </c>
      <c r="H1308" s="7">
        <f t="shared" si="170"/>
        <v>1.1000000000000001</v>
      </c>
      <c r="I1308" s="7">
        <f t="shared" si="170"/>
        <v>1.1000000000000001</v>
      </c>
      <c r="M1308" s="33" t="s">
        <v>22</v>
      </c>
      <c r="N1308" s="22">
        <v>0.25</v>
      </c>
      <c r="O1308" s="22">
        <v>0.4</v>
      </c>
      <c r="P1308" s="22">
        <v>0.4</v>
      </c>
      <c r="Q1308" s="22">
        <v>0.4</v>
      </c>
      <c r="R1308" s="22">
        <v>0.4</v>
      </c>
      <c r="S1308" s="22">
        <v>0.4</v>
      </c>
    </row>
    <row r="1309" spans="3:19" ht="19" x14ac:dyDescent="0.25">
      <c r="C1309" s="8" t="s">
        <v>7</v>
      </c>
      <c r="D1309" s="9"/>
      <c r="E1309" s="10">
        <f t="shared" si="170"/>
        <v>0.04</v>
      </c>
      <c r="F1309" s="10">
        <f t="shared" si="170"/>
        <v>0.04</v>
      </c>
      <c r="G1309" s="10">
        <f t="shared" si="170"/>
        <v>0.04</v>
      </c>
      <c r="H1309" s="10">
        <f t="shared" si="170"/>
        <v>0.04</v>
      </c>
      <c r="I1309" s="10">
        <f t="shared" si="170"/>
        <v>0.04</v>
      </c>
      <c r="M1309" s="33" t="s">
        <v>4</v>
      </c>
      <c r="N1309" s="22">
        <v>0.03</v>
      </c>
      <c r="O1309" s="22">
        <v>0.03</v>
      </c>
      <c r="P1309" s="22">
        <v>0.03</v>
      </c>
      <c r="Q1309" s="22">
        <v>0.03</v>
      </c>
      <c r="R1309" s="22">
        <v>0.03</v>
      </c>
      <c r="S1309" s="22">
        <v>0.03</v>
      </c>
    </row>
    <row r="1310" spans="3:19" ht="19" x14ac:dyDescent="0.25">
      <c r="C1310" s="2" t="s">
        <v>80</v>
      </c>
      <c r="E1310" s="6">
        <f t="shared" si="170"/>
        <v>7.3999999999999996E-2</v>
      </c>
      <c r="F1310" s="6">
        <f t="shared" si="170"/>
        <v>7.3999999999999996E-2</v>
      </c>
      <c r="G1310" s="6">
        <f t="shared" si="170"/>
        <v>7.3999999999999996E-2</v>
      </c>
      <c r="H1310" s="6">
        <f t="shared" si="170"/>
        <v>7.3999999999999996E-2</v>
      </c>
      <c r="I1310" s="6">
        <f t="shared" si="170"/>
        <v>7.3999999999999996E-2</v>
      </c>
      <c r="M1310" s="33" t="s">
        <v>24</v>
      </c>
      <c r="N1310" s="22">
        <v>1.1000000000000001</v>
      </c>
      <c r="O1310" s="22">
        <v>1.1000000000000001</v>
      </c>
      <c r="P1310" s="22">
        <v>1.1000000000000001</v>
      </c>
      <c r="Q1310" s="22">
        <v>1.1000000000000001</v>
      </c>
      <c r="R1310" s="22">
        <v>1.1000000000000001</v>
      </c>
      <c r="S1310" s="22">
        <v>1.1000000000000001</v>
      </c>
    </row>
    <row r="1311" spans="3:19" ht="19" x14ac:dyDescent="0.25">
      <c r="E1311" s="60"/>
      <c r="F1311" s="60"/>
      <c r="G1311" s="60"/>
      <c r="H1311" s="60"/>
      <c r="I1311" s="60"/>
      <c r="M1311" s="33" t="s">
        <v>8</v>
      </c>
      <c r="N1311" s="22">
        <v>0.04</v>
      </c>
      <c r="O1311" s="22">
        <v>0.04</v>
      </c>
      <c r="P1311" s="22">
        <v>0.04</v>
      </c>
      <c r="Q1311" s="22">
        <v>0.04</v>
      </c>
      <c r="R1311" s="22">
        <v>0.04</v>
      </c>
      <c r="S1311" s="22">
        <v>0.04</v>
      </c>
    </row>
    <row r="1312" spans="3:19" ht="19" x14ac:dyDescent="0.25">
      <c r="C1312" s="2" t="s">
        <v>5</v>
      </c>
      <c r="E1312" s="7">
        <f>O1313</f>
        <v>0.2</v>
      </c>
      <c r="F1312" s="7">
        <f t="shared" ref="F1312:I1314" si="171">P1313</f>
        <v>0.2</v>
      </c>
      <c r="G1312" s="7">
        <f t="shared" si="171"/>
        <v>0.2</v>
      </c>
      <c r="H1312" s="7">
        <f t="shared" si="171"/>
        <v>0.2</v>
      </c>
      <c r="I1312" s="7">
        <f t="shared" si="171"/>
        <v>0.2</v>
      </c>
      <c r="M1312" s="33" t="s">
        <v>26</v>
      </c>
      <c r="N1312" s="22">
        <v>7.3999999999999996E-2</v>
      </c>
      <c r="O1312" s="22">
        <v>7.3999999999999996E-2</v>
      </c>
      <c r="P1312" s="22">
        <v>7.3999999999999996E-2</v>
      </c>
      <c r="Q1312" s="22">
        <v>7.3999999999999996E-2</v>
      </c>
      <c r="R1312" s="22">
        <v>7.3999999999999996E-2</v>
      </c>
      <c r="S1312" s="22">
        <v>7.3999999999999996E-2</v>
      </c>
    </row>
    <row r="1313" spans="2:19" ht="19" x14ac:dyDescent="0.25">
      <c r="C1313" s="2" t="s">
        <v>200</v>
      </c>
      <c r="E1313" s="6">
        <f>O1314</f>
        <v>3.7999999999999999E-2</v>
      </c>
      <c r="F1313" s="6">
        <f t="shared" si="171"/>
        <v>3.7999999999999999E-2</v>
      </c>
      <c r="G1313" s="6">
        <f t="shared" si="171"/>
        <v>3.7999999999999999E-2</v>
      </c>
      <c r="H1313" s="6">
        <f t="shared" si="171"/>
        <v>3.7999999999999999E-2</v>
      </c>
      <c r="I1313" s="6">
        <f t="shared" si="171"/>
        <v>3.7999999999999999E-2</v>
      </c>
      <c r="M1313" s="33" t="s">
        <v>6</v>
      </c>
      <c r="N1313" s="22">
        <v>0.2</v>
      </c>
      <c r="O1313" s="22">
        <v>0.2</v>
      </c>
      <c r="P1313" s="22">
        <v>0.2</v>
      </c>
      <c r="Q1313" s="22">
        <v>0.2</v>
      </c>
      <c r="R1313" s="22">
        <v>0.2</v>
      </c>
      <c r="S1313" s="22">
        <v>0.2</v>
      </c>
    </row>
    <row r="1314" spans="2:19" ht="20" thickBot="1" x14ac:dyDescent="0.3">
      <c r="C1314" s="12" t="s">
        <v>389</v>
      </c>
      <c r="D1314" s="55"/>
      <c r="E1314" s="53">
        <f>O1315</f>
        <v>3.5999999999999997E-2</v>
      </c>
      <c r="F1314" s="53">
        <f t="shared" si="171"/>
        <v>3.5999999999999997E-2</v>
      </c>
      <c r="G1314" s="53">
        <f t="shared" si="171"/>
        <v>3.5999999999999997E-2</v>
      </c>
      <c r="H1314" s="53">
        <f t="shared" si="171"/>
        <v>3.5999999999999997E-2</v>
      </c>
      <c r="I1314" s="53">
        <f t="shared" si="171"/>
        <v>3.5999999999999997E-2</v>
      </c>
      <c r="M1314" s="33" t="s">
        <v>10</v>
      </c>
      <c r="N1314" s="22">
        <v>3.7999999999999999E-2</v>
      </c>
      <c r="O1314" s="22">
        <v>3.7999999999999999E-2</v>
      </c>
      <c r="P1314" s="22">
        <v>3.7999999999999999E-2</v>
      </c>
      <c r="Q1314" s="22">
        <v>3.7999999999999999E-2</v>
      </c>
      <c r="R1314" s="22">
        <v>3.7999999999999999E-2</v>
      </c>
      <c r="S1314" s="22">
        <v>3.7999999999999999E-2</v>
      </c>
    </row>
    <row r="1315" spans="2:19" ht="20" thickTop="1" x14ac:dyDescent="0.25">
      <c r="E1315" s="60"/>
      <c r="M1315" s="33" t="s">
        <v>114</v>
      </c>
      <c r="N1315" s="22">
        <v>3.5999999999999997E-2</v>
      </c>
      <c r="O1315" s="22">
        <v>3.5999999999999997E-2</v>
      </c>
      <c r="P1315" s="22">
        <v>3.5999999999999997E-2</v>
      </c>
      <c r="Q1315" s="22">
        <v>3.5999999999999997E-2</v>
      </c>
      <c r="R1315" s="22">
        <v>3.5999999999999997E-2</v>
      </c>
      <c r="S1315" s="22">
        <v>3.5999999999999997E-2</v>
      </c>
    </row>
    <row r="1316" spans="2:19" ht="19" x14ac:dyDescent="0.25">
      <c r="B1316" s="32" t="s">
        <v>71</v>
      </c>
      <c r="C1316" s="2" t="s">
        <v>30</v>
      </c>
      <c r="D1316" s="11">
        <f t="shared" ref="D1316:I1316" si="172">N1317</f>
        <v>281414</v>
      </c>
      <c r="E1316" s="11">
        <f t="shared" si="172"/>
        <v>214689</v>
      </c>
      <c r="F1316" s="11">
        <f t="shared" si="172"/>
        <v>13874</v>
      </c>
      <c r="G1316" s="11">
        <f t="shared" si="172"/>
        <v>16499</v>
      </c>
      <c r="H1316" s="11">
        <f t="shared" si="172"/>
        <v>18862</v>
      </c>
      <c r="I1316" s="11">
        <f t="shared" si="172"/>
        <v>0</v>
      </c>
      <c r="K1316" s="33"/>
      <c r="M1316" s="33" t="s">
        <v>236</v>
      </c>
      <c r="N1316" s="22">
        <v>8.6700000000000006E-3</v>
      </c>
      <c r="O1316" s="22">
        <v>1.387E-2</v>
      </c>
      <c r="P1316" s="22">
        <v>1.387E-2</v>
      </c>
      <c r="Q1316" s="22">
        <v>1.387E-2</v>
      </c>
      <c r="R1316" s="22">
        <v>1.387E-2</v>
      </c>
      <c r="S1316" s="22">
        <v>1.387E-2</v>
      </c>
    </row>
    <row r="1317" spans="2:19" ht="19" x14ac:dyDescent="0.25">
      <c r="B1317" s="32" t="s">
        <v>73</v>
      </c>
      <c r="C1317" s="2" t="s">
        <v>13</v>
      </c>
      <c r="D1317" s="11"/>
      <c r="E1317" s="11">
        <f>O1322</f>
        <v>77419</v>
      </c>
      <c r="F1317" s="11">
        <f>P1322</f>
        <v>208973</v>
      </c>
      <c r="G1317" s="11">
        <f>Q1322</f>
        <v>-2098</v>
      </c>
      <c r="H1317" s="11">
        <f>R1322</f>
        <v>-1736</v>
      </c>
      <c r="I1317" s="11">
        <f>S1322</f>
        <v>19579</v>
      </c>
      <c r="M1317" s="33" t="s">
        <v>16</v>
      </c>
      <c r="N1317" s="22">
        <v>281414</v>
      </c>
      <c r="O1317" s="22">
        <v>214689</v>
      </c>
      <c r="P1317" s="22">
        <v>13874</v>
      </c>
      <c r="Q1317" s="22">
        <v>16499</v>
      </c>
      <c r="R1317" s="22">
        <v>18862</v>
      </c>
      <c r="S1317" s="22">
        <v>0</v>
      </c>
    </row>
    <row r="1318" spans="2:19" ht="19" x14ac:dyDescent="0.25">
      <c r="B1318" s="32" t="s">
        <v>202</v>
      </c>
      <c r="C1318" s="2" t="s">
        <v>390</v>
      </c>
      <c r="D1318" s="11">
        <f t="shared" ref="D1318:I1318" si="173">N1327</f>
        <v>14354</v>
      </c>
      <c r="E1318" s="11">
        <f t="shared" si="173"/>
        <v>7087</v>
      </c>
      <c r="F1318" s="11">
        <f t="shared" si="173"/>
        <v>1256</v>
      </c>
      <c r="G1318" s="11">
        <f t="shared" si="173"/>
        <v>939</v>
      </c>
      <c r="H1318" s="11">
        <f t="shared" si="173"/>
        <v>520</v>
      </c>
      <c r="I1318" s="11">
        <f t="shared" si="173"/>
        <v>0</v>
      </c>
      <c r="M1318" s="33" t="s">
        <v>274</v>
      </c>
      <c r="N1318" s="22">
        <v>0</v>
      </c>
      <c r="O1318" s="22">
        <v>10693.77</v>
      </c>
      <c r="P1318" s="22">
        <v>8158.2133800000001</v>
      </c>
      <c r="Q1318" s="22">
        <v>527.25</v>
      </c>
      <c r="R1318" s="22">
        <v>627</v>
      </c>
      <c r="S1318" s="22">
        <v>716.77499999999998</v>
      </c>
    </row>
    <row r="1319" spans="2:19" ht="19" x14ac:dyDescent="0.25">
      <c r="B1319" s="71" t="s">
        <v>203</v>
      </c>
      <c r="C1319" s="8" t="s">
        <v>391</v>
      </c>
      <c r="D1319" s="19"/>
      <c r="E1319" s="19">
        <f>O1319</f>
        <v>4277.5079999999998</v>
      </c>
      <c r="F1319" s="19">
        <f>P1319</f>
        <v>3263.2853500000001</v>
      </c>
      <c r="G1319" s="19">
        <f>Q1319</f>
        <v>210.9</v>
      </c>
      <c r="H1319" s="19">
        <f>R1319</f>
        <v>250.8</v>
      </c>
      <c r="I1319" s="19">
        <f>S1319</f>
        <v>286.70999999999998</v>
      </c>
      <c r="M1319" s="33" t="s">
        <v>116</v>
      </c>
      <c r="N1319" s="22">
        <v>0</v>
      </c>
      <c r="O1319" s="22">
        <v>4277.5079999999998</v>
      </c>
      <c r="P1319" s="22">
        <v>3263.2853500000001</v>
      </c>
      <c r="Q1319" s="22">
        <v>210.9</v>
      </c>
      <c r="R1319" s="22">
        <v>250.8</v>
      </c>
      <c r="S1319" s="22">
        <v>286.70999999999998</v>
      </c>
    </row>
    <row r="1320" spans="2:19" ht="19" x14ac:dyDescent="0.25">
      <c r="B1320" s="32" t="s">
        <v>207</v>
      </c>
      <c r="C1320" s="20" t="s">
        <v>392</v>
      </c>
      <c r="D1320" s="11"/>
      <c r="E1320" s="17">
        <f>O1329</f>
        <v>25.70384</v>
      </c>
      <c r="F1320" s="17">
        <f>P1329</f>
        <v>49.304969999999997</v>
      </c>
      <c r="G1320" s="17">
        <f>Q1329</f>
        <v>12.52636</v>
      </c>
      <c r="H1320" s="17">
        <f>R1329</f>
        <v>22.222909999999999</v>
      </c>
      <c r="I1320" s="17">
        <f>S1329</f>
        <v>68.288510000000002</v>
      </c>
      <c r="M1320" s="33" t="s">
        <v>393</v>
      </c>
      <c r="N1320" s="22">
        <v>0</v>
      </c>
      <c r="O1320" s="22">
        <v>4052.3635399999998</v>
      </c>
      <c r="P1320" s="22">
        <v>3091.5197600000001</v>
      </c>
      <c r="Q1320" s="22">
        <v>199.78630999999999</v>
      </c>
      <c r="R1320" s="22">
        <v>237.58939000000001</v>
      </c>
      <c r="S1320" s="22">
        <v>271.61617999999999</v>
      </c>
    </row>
    <row r="1321" spans="2:19" ht="19" x14ac:dyDescent="0.25">
      <c r="B1321" s="45" t="s">
        <v>210</v>
      </c>
      <c r="C1321" s="8" t="s">
        <v>232</v>
      </c>
      <c r="D1321" s="9"/>
      <c r="E1321" s="10">
        <f>O1316</f>
        <v>1.387E-2</v>
      </c>
      <c r="F1321" s="10">
        <f>P1316</f>
        <v>1.387E-2</v>
      </c>
      <c r="G1321" s="10">
        <f>Q1316</f>
        <v>1.387E-2</v>
      </c>
      <c r="H1321" s="10">
        <f>R1316</f>
        <v>1.387E-2</v>
      </c>
      <c r="I1321" s="10">
        <f>S1316</f>
        <v>1.387E-2</v>
      </c>
      <c r="M1321" s="33" t="s">
        <v>394</v>
      </c>
      <c r="N1321" s="22">
        <v>0</v>
      </c>
      <c r="O1321" s="22">
        <v>8329.8715400000001</v>
      </c>
      <c r="P1321" s="22">
        <v>6354.8051100000002</v>
      </c>
      <c r="Q1321" s="22">
        <v>410.68630999999999</v>
      </c>
      <c r="R1321" s="22">
        <v>488.38938999999999</v>
      </c>
      <c r="S1321" s="22">
        <v>558.32618000000002</v>
      </c>
    </row>
    <row r="1322" spans="2:19" ht="19" x14ac:dyDescent="0.25">
      <c r="B1322" s="32" t="s">
        <v>247</v>
      </c>
      <c r="C1322" s="20" t="s">
        <v>395</v>
      </c>
      <c r="E1322" s="6">
        <f>O1330</f>
        <v>0.35659000000000002</v>
      </c>
      <c r="F1322" s="6">
        <f>P1330</f>
        <v>0.68400000000000005</v>
      </c>
      <c r="G1322" s="6">
        <f>Q1330</f>
        <v>0.17377999999999999</v>
      </c>
      <c r="H1322" s="6">
        <f>R1330</f>
        <v>0.30829000000000001</v>
      </c>
      <c r="I1322" s="6">
        <f>S1330</f>
        <v>0.94735999999999998</v>
      </c>
      <c r="M1322" s="33" t="s">
        <v>14</v>
      </c>
      <c r="N1322" s="22">
        <v>-281415</v>
      </c>
      <c r="O1322" s="22">
        <v>77419</v>
      </c>
      <c r="P1322" s="22">
        <v>208973</v>
      </c>
      <c r="Q1322" s="22">
        <v>-2098</v>
      </c>
      <c r="R1322" s="22">
        <v>-1736</v>
      </c>
      <c r="S1322" s="22">
        <v>19579</v>
      </c>
    </row>
    <row r="1323" spans="2:19" ht="19" x14ac:dyDescent="0.25">
      <c r="M1323" s="33" t="s">
        <v>84</v>
      </c>
      <c r="N1323" s="22">
        <v>-531415</v>
      </c>
      <c r="O1323" s="22">
        <v>75521</v>
      </c>
      <c r="P1323" s="22">
        <v>220004</v>
      </c>
      <c r="Q1323" s="22">
        <v>354363</v>
      </c>
      <c r="R1323" s="22">
        <v>354638</v>
      </c>
      <c r="S1323" s="22">
        <v>805849</v>
      </c>
    </row>
    <row r="1324" spans="2:19" ht="19" x14ac:dyDescent="0.25">
      <c r="C1324" s="2" t="s">
        <v>391</v>
      </c>
      <c r="E1324" s="11">
        <f>O1319</f>
        <v>4277.5079999999998</v>
      </c>
      <c r="F1324" s="11">
        <f>P1319</f>
        <v>3263.2853500000001</v>
      </c>
      <c r="G1324" s="11">
        <f>Q1319</f>
        <v>210.9</v>
      </c>
      <c r="H1324" s="11">
        <f>R1319</f>
        <v>250.8</v>
      </c>
      <c r="I1324" s="11">
        <f>S1319</f>
        <v>286.70999999999998</v>
      </c>
      <c r="M1324" s="33" t="s">
        <v>101</v>
      </c>
      <c r="N1324" s="22">
        <v>-531415</v>
      </c>
      <c r="O1324" s="22">
        <v>83850.871539999993</v>
      </c>
      <c r="P1324" s="22">
        <v>226358.80510999999</v>
      </c>
      <c r="Q1324" s="22">
        <v>354773.68631000002</v>
      </c>
      <c r="R1324" s="22">
        <v>355126.38939000003</v>
      </c>
      <c r="S1324" s="22">
        <v>806407.32617999997</v>
      </c>
    </row>
    <row r="1325" spans="2:19" ht="19" x14ac:dyDescent="0.25">
      <c r="C1325" s="8" t="s">
        <v>396</v>
      </c>
      <c r="D1325" s="9"/>
      <c r="E1325" s="10">
        <f>O1331</f>
        <v>-0.20831</v>
      </c>
      <c r="F1325" s="10">
        <f>P1331</f>
        <v>-0.36223</v>
      </c>
      <c r="G1325" s="10">
        <f>Q1331</f>
        <v>-8.5000000000000006E-2</v>
      </c>
      <c r="H1325" s="10">
        <f>R1331</f>
        <v>-0.17907999999999999</v>
      </c>
      <c r="I1325" s="10">
        <f>S1331</f>
        <v>-0.44847999999999999</v>
      </c>
      <c r="M1325" s="33" t="s">
        <v>397</v>
      </c>
      <c r="N1325" s="22">
        <v>1377577</v>
      </c>
      <c r="O1325" s="22">
        <v>1403997</v>
      </c>
      <c r="P1325" s="22">
        <v>1287889</v>
      </c>
      <c r="Q1325" s="22">
        <v>1028830</v>
      </c>
      <c r="R1325" s="22">
        <v>750325</v>
      </c>
      <c r="S1325" s="22">
        <v>0</v>
      </c>
    </row>
    <row r="1326" spans="2:19" ht="19" x14ac:dyDescent="0.25">
      <c r="B1326" s="32" t="s">
        <v>234</v>
      </c>
      <c r="C1326" s="2" t="s">
        <v>398</v>
      </c>
      <c r="D1326" s="11">
        <f t="shared" ref="D1326:I1326" si="174">N1328</f>
        <v>14354</v>
      </c>
      <c r="E1326" s="11">
        <f t="shared" si="174"/>
        <v>7087</v>
      </c>
      <c r="F1326" s="11">
        <f t="shared" si="174"/>
        <v>1256</v>
      </c>
      <c r="G1326" s="11">
        <f t="shared" si="174"/>
        <v>939</v>
      </c>
      <c r="H1326" s="11">
        <f t="shared" si="174"/>
        <v>520</v>
      </c>
      <c r="I1326" s="11">
        <f t="shared" si="174"/>
        <v>0</v>
      </c>
      <c r="M1326" s="33" t="s">
        <v>399</v>
      </c>
      <c r="N1326" s="22">
        <v>1377577</v>
      </c>
      <c r="O1326" s="22">
        <v>1403997</v>
      </c>
      <c r="P1326" s="22">
        <v>1287889</v>
      </c>
      <c r="Q1326" s="22">
        <v>1028830</v>
      </c>
      <c r="R1326" s="22">
        <v>750325</v>
      </c>
      <c r="S1326" s="22">
        <v>0</v>
      </c>
    </row>
    <row r="1327" spans="2:19" ht="19" x14ac:dyDescent="0.25">
      <c r="B1327" s="71" t="s">
        <v>350</v>
      </c>
      <c r="C1327" s="2" t="s">
        <v>400</v>
      </c>
      <c r="D1327" s="11">
        <f t="shared" ref="D1327:I1327" si="175">N1326</f>
        <v>1377577</v>
      </c>
      <c r="E1327" s="11">
        <f t="shared" si="175"/>
        <v>1403997</v>
      </c>
      <c r="F1327" s="11">
        <f t="shared" si="175"/>
        <v>1287889</v>
      </c>
      <c r="G1327" s="11">
        <f t="shared" si="175"/>
        <v>1028830</v>
      </c>
      <c r="H1327" s="11">
        <f t="shared" si="175"/>
        <v>750325</v>
      </c>
      <c r="I1327" s="11">
        <f t="shared" si="175"/>
        <v>0</v>
      </c>
      <c r="M1327" s="33" t="s">
        <v>148</v>
      </c>
      <c r="N1327" s="22">
        <v>14354</v>
      </c>
      <c r="O1327" s="22">
        <v>7087</v>
      </c>
      <c r="P1327" s="22">
        <v>1256</v>
      </c>
      <c r="Q1327" s="22">
        <v>939</v>
      </c>
      <c r="R1327" s="22">
        <v>520</v>
      </c>
      <c r="S1327" s="22">
        <v>0</v>
      </c>
    </row>
    <row r="1328" spans="2:19" ht="20" thickBot="1" x14ac:dyDescent="0.3">
      <c r="B1328" s="32" t="s">
        <v>401</v>
      </c>
      <c r="C1328" s="12" t="s">
        <v>402</v>
      </c>
      <c r="D1328" s="13">
        <f t="shared" ref="D1328:I1328" si="176">N1333</f>
        <v>1391931.7949999999</v>
      </c>
      <c r="E1328" s="13">
        <f t="shared" si="176"/>
        <v>1411083.87629</v>
      </c>
      <c r="F1328" s="13">
        <f t="shared" si="176"/>
        <v>1289145.2780200001</v>
      </c>
      <c r="G1328" s="13">
        <f t="shared" si="176"/>
        <v>1029768.3422899999</v>
      </c>
      <c r="H1328" s="13">
        <f t="shared" si="176"/>
        <v>750844.81022999994</v>
      </c>
      <c r="I1328" s="13">
        <f t="shared" si="176"/>
        <v>0</v>
      </c>
      <c r="M1328" s="33" t="s">
        <v>403</v>
      </c>
      <c r="N1328" s="22">
        <v>14354</v>
      </c>
      <c r="O1328" s="22">
        <v>7087</v>
      </c>
      <c r="P1328" s="22">
        <v>1256</v>
      </c>
      <c r="Q1328" s="22">
        <v>939</v>
      </c>
      <c r="R1328" s="22">
        <v>520</v>
      </c>
      <c r="S1328" s="22">
        <v>0</v>
      </c>
    </row>
    <row r="1329" spans="2:19" ht="20" thickTop="1" x14ac:dyDescent="0.25">
      <c r="M1329" s="33" t="s">
        <v>404</v>
      </c>
      <c r="N1329" s="22">
        <v>1</v>
      </c>
      <c r="O1329" s="22">
        <v>25.70384</v>
      </c>
      <c r="P1329" s="22">
        <v>49.304969999999997</v>
      </c>
      <c r="Q1329" s="22">
        <v>12.52636</v>
      </c>
      <c r="R1329" s="22">
        <v>22.222909999999999</v>
      </c>
      <c r="S1329" s="22">
        <v>68.288510000000002</v>
      </c>
    </row>
    <row r="1330" spans="2:19" ht="19" x14ac:dyDescent="0.25">
      <c r="M1330" s="33" t="s">
        <v>405</v>
      </c>
      <c r="N1330" s="22">
        <v>7.3999999999999996E-2</v>
      </c>
      <c r="O1330" s="22">
        <v>0.35659000000000002</v>
      </c>
      <c r="P1330" s="22">
        <v>0.68400000000000005</v>
      </c>
      <c r="Q1330" s="22">
        <v>0.17377999999999999</v>
      </c>
      <c r="R1330" s="22">
        <v>0.30829000000000001</v>
      </c>
      <c r="S1330" s="22">
        <v>0.94735999999999998</v>
      </c>
    </row>
    <row r="1331" spans="2:19" ht="19" x14ac:dyDescent="0.25">
      <c r="B1331" s="32" t="s">
        <v>353</v>
      </c>
      <c r="C1331" s="2" t="s">
        <v>400</v>
      </c>
      <c r="D1331" s="11">
        <f t="shared" ref="D1331:I1331" si="177">N1325</f>
        <v>1377577</v>
      </c>
      <c r="E1331" s="11">
        <f t="shared" si="177"/>
        <v>1403997</v>
      </c>
      <c r="F1331" s="11">
        <f t="shared" si="177"/>
        <v>1287889</v>
      </c>
      <c r="G1331" s="11">
        <f t="shared" si="177"/>
        <v>1028830</v>
      </c>
      <c r="H1331" s="11">
        <f t="shared" si="177"/>
        <v>750325</v>
      </c>
      <c r="I1331" s="11">
        <f t="shared" si="177"/>
        <v>0</v>
      </c>
      <c r="M1331" s="33" t="s">
        <v>406</v>
      </c>
      <c r="N1331" s="22">
        <v>0</v>
      </c>
      <c r="O1331" s="22">
        <v>-0.20831</v>
      </c>
      <c r="P1331" s="22">
        <v>-0.36223</v>
      </c>
      <c r="Q1331" s="22">
        <v>-8.5000000000000006E-2</v>
      </c>
      <c r="R1331" s="22">
        <v>-0.17907999999999999</v>
      </c>
      <c r="S1331" s="22">
        <v>-0.44847999999999999</v>
      </c>
    </row>
    <row r="1332" spans="2:19" ht="19" x14ac:dyDescent="0.25">
      <c r="B1332" s="71" t="s">
        <v>407</v>
      </c>
      <c r="C1332" s="8" t="s">
        <v>408</v>
      </c>
      <c r="D1332" s="19">
        <f t="shared" ref="D1332:I1332" si="178">N1327</f>
        <v>14354</v>
      </c>
      <c r="E1332" s="19">
        <f t="shared" si="178"/>
        <v>7087</v>
      </c>
      <c r="F1332" s="19">
        <f t="shared" si="178"/>
        <v>1256</v>
      </c>
      <c r="G1332" s="19">
        <f t="shared" si="178"/>
        <v>939</v>
      </c>
      <c r="H1332" s="19">
        <f t="shared" si="178"/>
        <v>520</v>
      </c>
      <c r="I1332" s="19">
        <f t="shared" si="178"/>
        <v>0</v>
      </c>
      <c r="M1332" s="33" t="s">
        <v>150</v>
      </c>
      <c r="N1332" s="22">
        <v>1391931.7949999999</v>
      </c>
      <c r="O1332" s="22">
        <v>1411083.87629</v>
      </c>
      <c r="P1332" s="22">
        <v>1289145.2780200001</v>
      </c>
      <c r="Q1332" s="22">
        <v>1029768.3422899999</v>
      </c>
      <c r="R1332" s="22">
        <v>750844.81022999994</v>
      </c>
      <c r="S1332" s="22">
        <v>0</v>
      </c>
    </row>
    <row r="1333" spans="2:19" ht="20" thickBot="1" x14ac:dyDescent="0.3">
      <c r="B1333" s="32" t="s">
        <v>409</v>
      </c>
      <c r="C1333" s="12" t="s">
        <v>402</v>
      </c>
      <c r="D1333" s="13">
        <f t="shared" ref="D1333:I1333" si="179">N1332</f>
        <v>1391931.7949999999</v>
      </c>
      <c r="E1333" s="13">
        <f t="shared" si="179"/>
        <v>1411083.87629</v>
      </c>
      <c r="F1333" s="13">
        <f t="shared" si="179"/>
        <v>1289145.2780200001</v>
      </c>
      <c r="G1333" s="13">
        <f t="shared" si="179"/>
        <v>1029768.3422899999</v>
      </c>
      <c r="H1333" s="13">
        <f t="shared" si="179"/>
        <v>750844.81022999994</v>
      </c>
      <c r="I1333" s="13">
        <f t="shared" si="179"/>
        <v>0</v>
      </c>
      <c r="M1333" s="33" t="s">
        <v>410</v>
      </c>
      <c r="N1333" s="22">
        <v>1391931.7949999999</v>
      </c>
      <c r="O1333" s="22">
        <v>1411083.87629</v>
      </c>
      <c r="P1333" s="22">
        <v>1289145.2780200001</v>
      </c>
      <c r="Q1333" s="22">
        <v>1029768.3422899999</v>
      </c>
      <c r="R1333" s="22">
        <v>750844.81022999994</v>
      </c>
      <c r="S1333" s="22">
        <v>0</v>
      </c>
    </row>
    <row r="1334" spans="2:19" ht="20" thickTop="1" x14ac:dyDescent="0.25">
      <c r="M1334" s="33" t="s">
        <v>411</v>
      </c>
      <c r="N1334" s="22">
        <v>1391932</v>
      </c>
      <c r="O1334" s="22" t="s">
        <v>40</v>
      </c>
      <c r="P1334" s="22" t="s">
        <v>40</v>
      </c>
      <c r="Q1334" s="22" t="s">
        <v>40</v>
      </c>
      <c r="R1334" s="22" t="s">
        <v>40</v>
      </c>
      <c r="S1334" s="22" t="s">
        <v>40</v>
      </c>
    </row>
    <row r="1335" spans="2:19" ht="19" x14ac:dyDescent="0.25">
      <c r="C1335" s="2" t="s">
        <v>412</v>
      </c>
      <c r="E1335" s="6">
        <f>O1335</f>
        <v>-0.20831</v>
      </c>
      <c r="F1335" s="6">
        <f>P1335</f>
        <v>-0.28943000000000002</v>
      </c>
      <c r="G1335" s="6">
        <f>Q1335</f>
        <v>-0.22694</v>
      </c>
      <c r="H1335" s="6">
        <f>R1335</f>
        <v>-0.21523999999999999</v>
      </c>
      <c r="I1335" s="6">
        <f>S1335</f>
        <v>-0.26868999999999998</v>
      </c>
      <c r="M1335" s="33" t="s">
        <v>413</v>
      </c>
      <c r="N1335" s="22">
        <v>0</v>
      </c>
      <c r="O1335" s="22">
        <v>-0.20831</v>
      </c>
      <c r="P1335" s="22">
        <v>-0.28943000000000002</v>
      </c>
      <c r="Q1335" s="22">
        <v>-0.22694</v>
      </c>
      <c r="R1335" s="22">
        <v>-0.21523999999999999</v>
      </c>
      <c r="S1335" s="22">
        <v>-0.26868999999999998</v>
      </c>
    </row>
    <row r="1336" spans="2:19" ht="19" x14ac:dyDescent="0.25">
      <c r="C1336" s="20" t="s">
        <v>414</v>
      </c>
      <c r="D1336" s="11">
        <f>N1337</f>
        <v>14354</v>
      </c>
      <c r="M1336" s="33" t="s">
        <v>415</v>
      </c>
      <c r="N1336" s="22">
        <v>1377577</v>
      </c>
      <c r="O1336" s="22" t="s">
        <v>40</v>
      </c>
      <c r="P1336" s="22" t="s">
        <v>40</v>
      </c>
      <c r="Q1336" s="22" t="s">
        <v>40</v>
      </c>
      <c r="R1336" s="22" t="s">
        <v>40</v>
      </c>
      <c r="S1336" s="22" t="s">
        <v>40</v>
      </c>
    </row>
    <row r="1337" spans="2:19" ht="19" x14ac:dyDescent="0.25">
      <c r="M1337" s="33" t="s">
        <v>416</v>
      </c>
      <c r="N1337" s="22">
        <v>14354</v>
      </c>
      <c r="O1337" s="22" t="s">
        <v>40</v>
      </c>
      <c r="P1337" s="22" t="s">
        <v>40</v>
      </c>
      <c r="Q1337" s="22" t="s">
        <v>40</v>
      </c>
      <c r="R1337" s="22" t="s">
        <v>40</v>
      </c>
      <c r="S1337" s="22" t="s">
        <v>40</v>
      </c>
    </row>
    <row r="1338" spans="2:19" ht="19" x14ac:dyDescent="0.25">
      <c r="C1338" s="2" t="s">
        <v>417</v>
      </c>
      <c r="D1338" s="19">
        <f>N1325</f>
        <v>1377577</v>
      </c>
      <c r="M1338" s="33" t="s">
        <v>418</v>
      </c>
      <c r="N1338" s="22">
        <v>1391932</v>
      </c>
      <c r="O1338" s="22" t="s">
        <v>40</v>
      </c>
      <c r="P1338" s="22" t="s">
        <v>40</v>
      </c>
      <c r="Q1338" s="22" t="s">
        <v>40</v>
      </c>
      <c r="R1338" s="22" t="s">
        <v>40</v>
      </c>
      <c r="S1338" s="22" t="s">
        <v>40</v>
      </c>
    </row>
    <row r="1339" spans="2:19" ht="20" thickBot="1" x14ac:dyDescent="0.3">
      <c r="C1339" s="12" t="s">
        <v>419</v>
      </c>
      <c r="D1339" s="13">
        <f>N1338</f>
        <v>1391932</v>
      </c>
      <c r="M1339" s="33" t="s">
        <v>91</v>
      </c>
      <c r="N1339" s="22">
        <v>-531415</v>
      </c>
      <c r="O1339" s="22">
        <v>-531415</v>
      </c>
      <c r="P1339" s="22">
        <v>-531415</v>
      </c>
      <c r="Q1339" s="22">
        <v>-531415</v>
      </c>
      <c r="R1339" s="22">
        <v>-531415</v>
      </c>
      <c r="S1339" s="22">
        <v>-531415</v>
      </c>
    </row>
    <row r="1340" spans="2:19" ht="20" thickTop="1" x14ac:dyDescent="0.25">
      <c r="C1340" s="20" t="s">
        <v>420</v>
      </c>
      <c r="D1340" s="25">
        <f>N1323</f>
        <v>-531415</v>
      </c>
      <c r="M1340" s="33" t="s">
        <v>54</v>
      </c>
      <c r="N1340" s="22">
        <v>860517</v>
      </c>
      <c r="O1340" s="22" t="s">
        <v>40</v>
      </c>
      <c r="P1340" s="22" t="s">
        <v>40</v>
      </c>
      <c r="Q1340" s="22" t="s">
        <v>40</v>
      </c>
      <c r="R1340" s="22" t="s">
        <v>40</v>
      </c>
      <c r="S1340" s="22" t="s">
        <v>40</v>
      </c>
    </row>
    <row r="1341" spans="2:19" ht="20" thickBot="1" x14ac:dyDescent="0.3">
      <c r="C1341" s="26" t="s">
        <v>421</v>
      </c>
      <c r="D1341" s="27">
        <f>N1340</f>
        <v>860517</v>
      </c>
      <c r="M1341" s="33" t="s">
        <v>94</v>
      </c>
      <c r="N1341" s="22">
        <v>0</v>
      </c>
      <c r="O1341" s="22">
        <v>0</v>
      </c>
      <c r="P1341" s="22">
        <v>0</v>
      </c>
      <c r="Q1341" s="22">
        <v>0</v>
      </c>
      <c r="R1341" s="22">
        <v>0</v>
      </c>
      <c r="S1341" s="22">
        <v>0</v>
      </c>
    </row>
    <row r="1342" spans="2:19" ht="20" thickTop="1" x14ac:dyDescent="0.25">
      <c r="C1342" s="2" t="s">
        <v>96</v>
      </c>
      <c r="D1342" s="11">
        <f>N1341</f>
        <v>0</v>
      </c>
      <c r="E1342" s="11">
        <f t="shared" ref="E1342:I1344" si="180">O1341</f>
        <v>0</v>
      </c>
      <c r="F1342" s="11">
        <f t="shared" si="180"/>
        <v>0</v>
      </c>
      <c r="G1342" s="11">
        <f t="shared" si="180"/>
        <v>0</v>
      </c>
      <c r="H1342" s="11">
        <f t="shared" si="180"/>
        <v>0</v>
      </c>
      <c r="I1342" s="11">
        <f t="shared" si="180"/>
        <v>0</v>
      </c>
      <c r="M1342" s="33" t="s">
        <v>422</v>
      </c>
      <c r="N1342" s="22">
        <v>0</v>
      </c>
      <c r="O1342" s="22">
        <v>0</v>
      </c>
      <c r="P1342" s="22">
        <v>0</v>
      </c>
      <c r="Q1342" s="22">
        <v>0</v>
      </c>
      <c r="R1342" s="22">
        <v>0</v>
      </c>
      <c r="S1342" s="22">
        <v>0</v>
      </c>
    </row>
    <row r="1343" spans="2:19" ht="19" x14ac:dyDescent="0.25">
      <c r="C1343" s="2" t="s">
        <v>423</v>
      </c>
      <c r="D1343" s="11">
        <f>N1342</f>
        <v>0</v>
      </c>
      <c r="E1343" s="11">
        <f t="shared" si="180"/>
        <v>0</v>
      </c>
      <c r="F1343" s="11">
        <f t="shared" si="180"/>
        <v>0</v>
      </c>
      <c r="G1343" s="11">
        <f t="shared" si="180"/>
        <v>0</v>
      </c>
      <c r="H1343" s="11">
        <f t="shared" si="180"/>
        <v>0</v>
      </c>
      <c r="I1343" s="11">
        <f t="shared" si="180"/>
        <v>0</v>
      </c>
      <c r="M1343" s="33" t="s">
        <v>424</v>
      </c>
      <c r="N1343" s="22">
        <v>0</v>
      </c>
      <c r="O1343" s="22">
        <v>0</v>
      </c>
      <c r="P1343" s="22">
        <v>0</v>
      </c>
      <c r="Q1343" s="22">
        <v>0</v>
      </c>
      <c r="R1343" s="22">
        <v>0</v>
      </c>
      <c r="S1343" s="22">
        <v>0</v>
      </c>
    </row>
    <row r="1344" spans="2:19" ht="19" x14ac:dyDescent="0.25">
      <c r="C1344" s="2" t="s">
        <v>425</v>
      </c>
      <c r="D1344" s="11">
        <f>N1343</f>
        <v>0</v>
      </c>
      <c r="E1344" s="11">
        <f t="shared" si="180"/>
        <v>0</v>
      </c>
      <c r="F1344" s="11">
        <f t="shared" si="180"/>
        <v>0</v>
      </c>
      <c r="G1344" s="11">
        <f t="shared" si="180"/>
        <v>0</v>
      </c>
      <c r="H1344" s="11">
        <f t="shared" si="180"/>
        <v>0</v>
      </c>
      <c r="I1344" s="11">
        <f t="shared" si="180"/>
        <v>0</v>
      </c>
    </row>
    <row r="1361" spans="2:19" ht="17" thickBot="1" x14ac:dyDescent="0.25"/>
    <row r="1362" spans="2:19" ht="20" thickBot="1" x14ac:dyDescent="0.3">
      <c r="C1362" s="3" t="str">
        <f t="shared" ref="C1362:I1368" si="181">M1364</f>
        <v>Year</v>
      </c>
      <c r="D1362" s="3">
        <f t="shared" si="181"/>
        <v>0</v>
      </c>
      <c r="E1362" s="3">
        <f t="shared" si="181"/>
        <v>1</v>
      </c>
      <c r="F1362" s="3">
        <f t="shared" si="181"/>
        <v>2</v>
      </c>
      <c r="G1362" s="3">
        <f t="shared" si="181"/>
        <v>3</v>
      </c>
      <c r="H1362" s="3">
        <f t="shared" si="181"/>
        <v>4</v>
      </c>
      <c r="I1362" s="3">
        <f t="shared" si="181"/>
        <v>5</v>
      </c>
      <c r="M1362" s="79" t="s">
        <v>426</v>
      </c>
      <c r="N1362" s="88"/>
    </row>
    <row r="1363" spans="2:19" ht="19" x14ac:dyDescent="0.25">
      <c r="C1363" s="2" t="s">
        <v>3</v>
      </c>
      <c r="D1363" s="29"/>
      <c r="E1363" s="6">
        <f t="shared" si="181"/>
        <v>0.03</v>
      </c>
      <c r="F1363" s="6">
        <f t="shared" si="181"/>
        <v>0.03</v>
      </c>
      <c r="G1363" s="6">
        <f t="shared" si="181"/>
        <v>0.03</v>
      </c>
      <c r="H1363" s="6">
        <f t="shared" si="181"/>
        <v>0.03</v>
      </c>
      <c r="I1363" s="6">
        <f t="shared" si="181"/>
        <v>0.03</v>
      </c>
      <c r="J1363" s="29"/>
    </row>
    <row r="1364" spans="2:19" ht="19" x14ac:dyDescent="0.25">
      <c r="C1364" s="2" t="s">
        <v>23</v>
      </c>
      <c r="D1364" s="29"/>
      <c r="E1364" s="7">
        <f t="shared" si="181"/>
        <v>1.1000000000000001</v>
      </c>
      <c r="F1364" s="7">
        <f t="shared" si="181"/>
        <v>1.1000000000000001</v>
      </c>
      <c r="G1364" s="7">
        <f t="shared" si="181"/>
        <v>1.1000000000000001</v>
      </c>
      <c r="H1364" s="7">
        <f t="shared" si="181"/>
        <v>1.1000000000000001</v>
      </c>
      <c r="I1364" s="7">
        <f t="shared" si="181"/>
        <v>1.1000000000000001</v>
      </c>
      <c r="J1364" s="29"/>
      <c r="M1364" s="33" t="s">
        <v>2</v>
      </c>
      <c r="N1364" s="22">
        <v>0</v>
      </c>
      <c r="O1364" s="22">
        <v>1</v>
      </c>
      <c r="P1364" s="22">
        <v>2</v>
      </c>
      <c r="Q1364" s="22">
        <v>3</v>
      </c>
      <c r="R1364" s="22">
        <v>4</v>
      </c>
      <c r="S1364" s="22">
        <v>5</v>
      </c>
    </row>
    <row r="1365" spans="2:19" ht="19" x14ac:dyDescent="0.25">
      <c r="C1365" s="8" t="s">
        <v>7</v>
      </c>
      <c r="D1365" s="9"/>
      <c r="E1365" s="10">
        <f t="shared" si="181"/>
        <v>0.04</v>
      </c>
      <c r="F1365" s="10">
        <f t="shared" si="181"/>
        <v>0.04</v>
      </c>
      <c r="G1365" s="10">
        <f t="shared" si="181"/>
        <v>0.04</v>
      </c>
      <c r="H1365" s="10">
        <f t="shared" si="181"/>
        <v>0.04</v>
      </c>
      <c r="I1365" s="10">
        <f t="shared" si="181"/>
        <v>0.04</v>
      </c>
      <c r="M1365" s="33" t="s">
        <v>4</v>
      </c>
      <c r="N1365" s="22">
        <v>0.03</v>
      </c>
      <c r="O1365" s="22">
        <v>0.03</v>
      </c>
      <c r="P1365" s="22">
        <v>0.03</v>
      </c>
      <c r="Q1365" s="22">
        <v>0.03</v>
      </c>
      <c r="R1365" s="22">
        <v>0.03</v>
      </c>
      <c r="S1365" s="22">
        <v>0.03</v>
      </c>
    </row>
    <row r="1366" spans="2:19" ht="19" x14ac:dyDescent="0.25">
      <c r="C1366" s="2" t="s">
        <v>80</v>
      </c>
      <c r="D1366" s="29"/>
      <c r="E1366" s="6">
        <f t="shared" si="181"/>
        <v>7.3999999999999996E-2</v>
      </c>
      <c r="F1366" s="6">
        <f t="shared" si="181"/>
        <v>7.3999999999999996E-2</v>
      </c>
      <c r="G1366" s="6">
        <f t="shared" si="181"/>
        <v>7.3999999999999996E-2</v>
      </c>
      <c r="H1366" s="6">
        <f t="shared" si="181"/>
        <v>7.3999999999999996E-2</v>
      </c>
      <c r="I1366" s="6">
        <f t="shared" si="181"/>
        <v>7.3999999999999996E-2</v>
      </c>
      <c r="J1366" s="29"/>
      <c r="M1366" s="33" t="s">
        <v>24</v>
      </c>
      <c r="N1366" s="22">
        <v>1.1000000000000001</v>
      </c>
      <c r="O1366" s="22">
        <v>1.1000000000000001</v>
      </c>
      <c r="P1366" s="22">
        <v>1.1000000000000001</v>
      </c>
      <c r="Q1366" s="22">
        <v>1.1000000000000001</v>
      </c>
      <c r="R1366" s="22">
        <v>1.1000000000000001</v>
      </c>
      <c r="S1366" s="22">
        <v>1.1000000000000001</v>
      </c>
    </row>
    <row r="1367" spans="2:19" ht="19" x14ac:dyDescent="0.25">
      <c r="C1367" s="8" t="s">
        <v>86</v>
      </c>
      <c r="D1367" s="30"/>
      <c r="E1367" s="10">
        <f t="shared" si="181"/>
        <v>6.8019999999999997E-2</v>
      </c>
      <c r="F1367" s="10">
        <f t="shared" si="181"/>
        <v>6.9500000000000006E-2</v>
      </c>
      <c r="G1367" s="10">
        <f t="shared" si="181"/>
        <v>7.3679999999999995E-2</v>
      </c>
      <c r="H1367" s="10">
        <f t="shared" si="181"/>
        <v>7.3529999999999998E-2</v>
      </c>
      <c r="I1367" s="10">
        <f t="shared" si="181"/>
        <v>7.3260000000000006E-2</v>
      </c>
      <c r="J1367" s="29"/>
      <c r="M1367" s="33" t="s">
        <v>8</v>
      </c>
      <c r="N1367" s="22">
        <v>0.04</v>
      </c>
      <c r="O1367" s="22">
        <v>0.04</v>
      </c>
      <c r="P1367" s="22">
        <v>0.04</v>
      </c>
      <c r="Q1367" s="22">
        <v>0.04</v>
      </c>
      <c r="R1367" s="22">
        <v>0.04</v>
      </c>
      <c r="S1367" s="22">
        <v>0.04</v>
      </c>
    </row>
    <row r="1368" spans="2:19" ht="20" thickBot="1" x14ac:dyDescent="0.3">
      <c r="C1368" s="12" t="s">
        <v>427</v>
      </c>
      <c r="D1368" s="52"/>
      <c r="E1368" s="53">
        <f t="shared" si="181"/>
        <v>5.9800000000000001E-3</v>
      </c>
      <c r="F1368" s="53">
        <f t="shared" si="181"/>
        <v>4.4999999999999997E-3</v>
      </c>
      <c r="G1368" s="53">
        <f t="shared" si="181"/>
        <v>3.2000000000000003E-4</v>
      </c>
      <c r="H1368" s="53">
        <f t="shared" si="181"/>
        <v>4.6999999999999999E-4</v>
      </c>
      <c r="I1368" s="53">
        <f t="shared" si="181"/>
        <v>7.3999999999999999E-4</v>
      </c>
      <c r="J1368" s="29"/>
      <c r="M1368" s="33" t="s">
        <v>26</v>
      </c>
      <c r="N1368" s="22">
        <v>7.3999999999999996E-2</v>
      </c>
      <c r="O1368" s="22">
        <v>7.3999999999999996E-2</v>
      </c>
      <c r="P1368" s="22">
        <v>7.3999999999999996E-2</v>
      </c>
      <c r="Q1368" s="22">
        <v>7.3999999999999996E-2</v>
      </c>
      <c r="R1368" s="22">
        <v>7.3999999999999996E-2</v>
      </c>
      <c r="S1368" s="22">
        <v>7.3999999999999996E-2</v>
      </c>
    </row>
    <row r="1369" spans="2:19" ht="20" thickTop="1" x14ac:dyDescent="0.25">
      <c r="J1369" s="29"/>
      <c r="M1369" s="33" t="s">
        <v>82</v>
      </c>
      <c r="N1369" s="22" t="s">
        <v>40</v>
      </c>
      <c r="O1369" s="22">
        <v>6.8019999999999997E-2</v>
      </c>
      <c r="P1369" s="22">
        <v>6.9500000000000006E-2</v>
      </c>
      <c r="Q1369" s="22">
        <v>7.3679999999999995E-2</v>
      </c>
      <c r="R1369" s="22">
        <v>7.3529999999999998E-2</v>
      </c>
      <c r="S1369" s="22">
        <v>7.3260000000000006E-2</v>
      </c>
    </row>
    <row r="1370" spans="2:19" ht="19" x14ac:dyDescent="0.25">
      <c r="C1370" s="2" t="s">
        <v>30</v>
      </c>
      <c r="D1370" s="11">
        <f t="shared" ref="D1370:I1372" si="182">N1371</f>
        <v>281414.13500000001</v>
      </c>
      <c r="E1370" s="11">
        <f t="shared" si="182"/>
        <v>214688.87205999999</v>
      </c>
      <c r="F1370" s="11">
        <f t="shared" si="182"/>
        <v>13874.049199999999</v>
      </c>
      <c r="G1370" s="11">
        <f t="shared" si="182"/>
        <v>16499.263070000001</v>
      </c>
      <c r="H1370" s="11">
        <f t="shared" si="182"/>
        <v>18862.235069999999</v>
      </c>
      <c r="I1370" s="11">
        <f t="shared" si="182"/>
        <v>0</v>
      </c>
      <c r="J1370" s="29"/>
      <c r="M1370" s="33" t="s">
        <v>428</v>
      </c>
      <c r="N1370" s="22" t="s">
        <v>40</v>
      </c>
      <c r="O1370" s="22">
        <v>5.9800000000000001E-3</v>
      </c>
      <c r="P1370" s="22">
        <v>4.4999999999999997E-3</v>
      </c>
      <c r="Q1370" s="22">
        <v>3.2000000000000003E-4</v>
      </c>
      <c r="R1370" s="22">
        <v>4.6999999999999999E-4</v>
      </c>
      <c r="S1370" s="22">
        <v>7.3999999999999999E-4</v>
      </c>
    </row>
    <row r="1371" spans="2:19" ht="19" x14ac:dyDescent="0.25">
      <c r="C1371" s="8" t="s">
        <v>110</v>
      </c>
      <c r="D1371" s="19">
        <f t="shared" si="182"/>
        <v>1110517.6640000001</v>
      </c>
      <c r="E1371" s="19">
        <f t="shared" si="182"/>
        <v>1196395.0042300001</v>
      </c>
      <c r="F1371" s="19">
        <f t="shared" si="182"/>
        <v>1275271.2287999999</v>
      </c>
      <c r="G1371" s="19">
        <f t="shared" si="182"/>
        <v>1013269.07922</v>
      </c>
      <c r="H1371" s="19">
        <f t="shared" si="182"/>
        <v>731982.57516000001</v>
      </c>
      <c r="I1371" s="19">
        <f t="shared" si="182"/>
        <v>0</v>
      </c>
      <c r="J1371" s="29"/>
      <c r="M1371" s="33" t="s">
        <v>16</v>
      </c>
      <c r="N1371" s="22">
        <v>281414.13500000001</v>
      </c>
      <c r="O1371" s="22">
        <v>214688.87205999999</v>
      </c>
      <c r="P1371" s="22">
        <v>13874.049199999999</v>
      </c>
      <c r="Q1371" s="22">
        <v>16499.263070000001</v>
      </c>
      <c r="R1371" s="22">
        <v>18862.235069999999</v>
      </c>
      <c r="S1371" s="22">
        <v>0</v>
      </c>
    </row>
    <row r="1372" spans="2:19" ht="19" x14ac:dyDescent="0.25">
      <c r="C1372" s="2" t="s">
        <v>111</v>
      </c>
      <c r="D1372" s="11">
        <f t="shared" si="182"/>
        <v>1391931.7990000001</v>
      </c>
      <c r="E1372" s="11">
        <f t="shared" si="182"/>
        <v>1411083.87629</v>
      </c>
      <c r="F1372" s="11">
        <f t="shared" si="182"/>
        <v>1289145.2779999999</v>
      </c>
      <c r="G1372" s="11">
        <f t="shared" si="182"/>
        <v>1029768.3422899999</v>
      </c>
      <c r="H1372" s="11">
        <f t="shared" si="182"/>
        <v>750844.81022999994</v>
      </c>
      <c r="I1372" s="11">
        <f t="shared" si="182"/>
        <v>0</v>
      </c>
      <c r="J1372" s="29"/>
      <c r="M1372" s="33" t="s">
        <v>37</v>
      </c>
      <c r="N1372" s="22">
        <v>1110517.6640000001</v>
      </c>
      <c r="O1372" s="22">
        <v>1196395.0042300001</v>
      </c>
      <c r="P1372" s="22">
        <v>1275271.2287999999</v>
      </c>
      <c r="Q1372" s="22">
        <v>1013269.07922</v>
      </c>
      <c r="R1372" s="22">
        <v>731982.57516000001</v>
      </c>
      <c r="S1372" s="22">
        <v>0</v>
      </c>
    </row>
    <row r="1373" spans="2:19" ht="19" x14ac:dyDescent="0.25">
      <c r="J1373" s="29"/>
      <c r="M1373" s="33" t="s">
        <v>85</v>
      </c>
      <c r="N1373" s="22">
        <v>1391931.7990000001</v>
      </c>
      <c r="O1373" s="22">
        <v>1411083.87629</v>
      </c>
      <c r="P1373" s="22">
        <v>1289145.2779999999</v>
      </c>
      <c r="Q1373" s="22">
        <v>1029768.3422899999</v>
      </c>
      <c r="R1373" s="22">
        <v>750844.81022999994</v>
      </c>
      <c r="S1373" s="22">
        <v>0</v>
      </c>
    </row>
    <row r="1374" spans="2:19" ht="19" x14ac:dyDescent="0.25">
      <c r="C1374" s="2" t="s">
        <v>88</v>
      </c>
      <c r="D1374" s="11">
        <f t="shared" ref="D1374:I1376" si="183">N1374</f>
        <v>-531415</v>
      </c>
      <c r="E1374" s="11">
        <f t="shared" si="183"/>
        <v>75521</v>
      </c>
      <c r="F1374" s="11">
        <f t="shared" si="183"/>
        <v>220004</v>
      </c>
      <c r="G1374" s="11">
        <f t="shared" si="183"/>
        <v>354363</v>
      </c>
      <c r="H1374" s="11">
        <f t="shared" si="183"/>
        <v>354638</v>
      </c>
      <c r="I1374" s="11">
        <f t="shared" si="183"/>
        <v>805849</v>
      </c>
      <c r="M1374" s="33" t="s">
        <v>84</v>
      </c>
      <c r="N1374" s="22">
        <v>-531415</v>
      </c>
      <c r="O1374" s="22">
        <v>75521</v>
      </c>
      <c r="P1374" s="22">
        <v>220004</v>
      </c>
      <c r="Q1374" s="22">
        <v>354363</v>
      </c>
      <c r="R1374" s="22">
        <v>354638</v>
      </c>
      <c r="S1374" s="22">
        <v>805849</v>
      </c>
    </row>
    <row r="1375" spans="2:19" ht="19" x14ac:dyDescent="0.25">
      <c r="B1375" s="18" t="s">
        <v>35</v>
      </c>
      <c r="C1375" s="8" t="s">
        <v>429</v>
      </c>
      <c r="D1375" s="9"/>
      <c r="E1375" s="19">
        <f t="shared" si="183"/>
        <v>8329.8723000000009</v>
      </c>
      <c r="F1375" s="19">
        <f t="shared" si="183"/>
        <v>6354.8050999999996</v>
      </c>
      <c r="G1375" s="19">
        <f t="shared" si="183"/>
        <v>410.68630999999999</v>
      </c>
      <c r="H1375" s="19">
        <f t="shared" si="183"/>
        <v>488.38938999999999</v>
      </c>
      <c r="I1375" s="19">
        <f t="shared" si="183"/>
        <v>558.32618000000002</v>
      </c>
      <c r="M1375" s="33" t="s">
        <v>430</v>
      </c>
      <c r="N1375" s="22">
        <v>0</v>
      </c>
      <c r="O1375" s="22">
        <v>8329.8723000000009</v>
      </c>
      <c r="P1375" s="22">
        <v>6354.8050999999996</v>
      </c>
      <c r="Q1375" s="22">
        <v>410.68630999999999</v>
      </c>
      <c r="R1375" s="22">
        <v>488.38938999999999</v>
      </c>
      <c r="S1375" s="22">
        <v>558.32618000000002</v>
      </c>
    </row>
    <row r="1376" spans="2:19" ht="19" x14ac:dyDescent="0.25">
      <c r="C1376" s="2" t="s">
        <v>431</v>
      </c>
      <c r="D1376" s="11">
        <f>N1376</f>
        <v>-531415</v>
      </c>
      <c r="E1376" s="11">
        <f t="shared" si="183"/>
        <v>83850.872300000003</v>
      </c>
      <c r="F1376" s="11">
        <f t="shared" si="183"/>
        <v>226358.8051</v>
      </c>
      <c r="G1376" s="11">
        <f t="shared" si="183"/>
        <v>354773.68631000002</v>
      </c>
      <c r="H1376" s="11">
        <f t="shared" si="183"/>
        <v>355126.38939000003</v>
      </c>
      <c r="I1376" s="11">
        <f t="shared" si="183"/>
        <v>806407.32617999997</v>
      </c>
      <c r="M1376" s="33" t="s">
        <v>432</v>
      </c>
      <c r="N1376" s="22">
        <v>-531415</v>
      </c>
      <c r="O1376" s="22">
        <v>83850.872300000003</v>
      </c>
      <c r="P1376" s="22">
        <v>226358.8051</v>
      </c>
      <c r="Q1376" s="22">
        <v>354773.68631000002</v>
      </c>
      <c r="R1376" s="22">
        <v>355126.38939000003</v>
      </c>
      <c r="S1376" s="22">
        <v>806407.32617999997</v>
      </c>
    </row>
    <row r="1377" spans="3:19" ht="20" thickBot="1" x14ac:dyDescent="0.3">
      <c r="C1377" s="12" t="s">
        <v>433</v>
      </c>
      <c r="D1377" s="13">
        <f t="shared" ref="D1377:I1377" si="184">N1373</f>
        <v>1391931.7990000001</v>
      </c>
      <c r="E1377" s="13">
        <f t="shared" si="184"/>
        <v>1411083.87629</v>
      </c>
      <c r="F1377" s="13">
        <f t="shared" si="184"/>
        <v>1289145.2779999999</v>
      </c>
      <c r="G1377" s="13">
        <f t="shared" si="184"/>
        <v>1029768.3422899999</v>
      </c>
      <c r="H1377" s="13">
        <f t="shared" si="184"/>
        <v>750844.81022999994</v>
      </c>
      <c r="I1377" s="13">
        <f t="shared" si="184"/>
        <v>0</v>
      </c>
      <c r="M1377" s="33" t="s">
        <v>72</v>
      </c>
      <c r="N1377" s="22">
        <v>0</v>
      </c>
      <c r="O1377" s="22">
        <v>7.3999999999999996E-2</v>
      </c>
      <c r="P1377" s="22">
        <v>7.3999999999999996E-2</v>
      </c>
      <c r="Q1377" s="22">
        <v>7.3999999999999996E-2</v>
      </c>
      <c r="R1377" s="22">
        <v>7.3999999999999996E-2</v>
      </c>
      <c r="S1377" s="22">
        <v>7.3999999999999996E-2</v>
      </c>
    </row>
    <row r="1378" spans="3:19" ht="20" thickTop="1" x14ac:dyDescent="0.25">
      <c r="M1378" s="33" t="s">
        <v>89</v>
      </c>
      <c r="N1378" s="22">
        <v>1391932</v>
      </c>
      <c r="O1378" s="22" t="s">
        <v>40</v>
      </c>
      <c r="P1378" s="22" t="s">
        <v>40</v>
      </c>
      <c r="Q1378" s="22" t="s">
        <v>40</v>
      </c>
      <c r="R1378" s="22" t="s">
        <v>40</v>
      </c>
      <c r="S1378" s="22" t="s">
        <v>40</v>
      </c>
    </row>
    <row r="1379" spans="3:19" ht="19" x14ac:dyDescent="0.25">
      <c r="C1379" s="2" t="s">
        <v>434</v>
      </c>
      <c r="E1379" s="6">
        <f>O1377</f>
        <v>7.3999999999999996E-2</v>
      </c>
      <c r="F1379" s="6">
        <f>P1377</f>
        <v>7.3999999999999996E-2</v>
      </c>
      <c r="G1379" s="6">
        <f>Q1377</f>
        <v>7.3999999999999996E-2</v>
      </c>
      <c r="H1379" s="6">
        <f>R1377</f>
        <v>7.3999999999999996E-2</v>
      </c>
      <c r="I1379" s="6">
        <f>S1377</f>
        <v>7.3999999999999996E-2</v>
      </c>
      <c r="M1379" s="33" t="s">
        <v>435</v>
      </c>
      <c r="N1379" s="22">
        <v>-531415</v>
      </c>
      <c r="O1379" s="22" t="s">
        <v>40</v>
      </c>
      <c r="P1379" s="22" t="s">
        <v>40</v>
      </c>
      <c r="Q1379" s="22" t="s">
        <v>40</v>
      </c>
      <c r="R1379" s="22" t="s">
        <v>40</v>
      </c>
      <c r="S1379" s="22" t="s">
        <v>40</v>
      </c>
    </row>
    <row r="1380" spans="3:19" ht="19" x14ac:dyDescent="0.25">
      <c r="C1380" s="41" t="s">
        <v>436</v>
      </c>
      <c r="D1380" s="42">
        <f>N1378</f>
        <v>1391932</v>
      </c>
      <c r="E1380" s="11"/>
      <c r="M1380" s="33" t="s">
        <v>54</v>
      </c>
      <c r="N1380" s="22">
        <v>860517</v>
      </c>
      <c r="O1380" s="22" t="s">
        <v>40</v>
      </c>
      <c r="P1380" s="22" t="s">
        <v>40</v>
      </c>
      <c r="Q1380" s="22" t="s">
        <v>40</v>
      </c>
      <c r="R1380" s="22" t="s">
        <v>40</v>
      </c>
      <c r="S1380" s="22" t="s">
        <v>40</v>
      </c>
    </row>
    <row r="1381" spans="3:19" ht="19" x14ac:dyDescent="0.25">
      <c r="C1381" s="43" t="s">
        <v>95</v>
      </c>
      <c r="D1381" s="44">
        <f>N1379</f>
        <v>-531415</v>
      </c>
      <c r="M1381" s="33" t="s">
        <v>94</v>
      </c>
      <c r="N1381" s="22">
        <v>0</v>
      </c>
      <c r="O1381" s="22">
        <v>0</v>
      </c>
      <c r="P1381" s="22">
        <v>0</v>
      </c>
      <c r="Q1381" s="22">
        <v>0</v>
      </c>
      <c r="R1381" s="22">
        <v>0</v>
      </c>
      <c r="S1381" s="22">
        <v>0</v>
      </c>
    </row>
    <row r="1382" spans="3:19" ht="20" thickBot="1" x14ac:dyDescent="0.3">
      <c r="C1382" s="26" t="s">
        <v>57</v>
      </c>
      <c r="D1382" s="27">
        <f>N1380</f>
        <v>860517</v>
      </c>
    </row>
    <row r="1383" spans="3:19" ht="20" thickTop="1" x14ac:dyDescent="0.25">
      <c r="C1383" s="2" t="s">
        <v>96</v>
      </c>
      <c r="D1383" s="11">
        <f>N1381</f>
        <v>0</v>
      </c>
      <c r="E1383" s="11">
        <f>O1381</f>
        <v>0</v>
      </c>
      <c r="F1383" s="11">
        <f>P1381</f>
        <v>0</v>
      </c>
      <c r="G1383" s="11">
        <f>Q1381</f>
        <v>0</v>
      </c>
      <c r="H1383" s="11">
        <f>R1381</f>
        <v>0</v>
      </c>
      <c r="I1383" s="11">
        <f>S1381</f>
        <v>0</v>
      </c>
    </row>
    <row r="1412" spans="2:19" ht="17" thickBot="1" x14ac:dyDescent="0.25"/>
    <row r="1413" spans="2:19" ht="20" thickBot="1" x14ac:dyDescent="0.3">
      <c r="C1413" s="3" t="str">
        <f t="shared" ref="C1413:I1413" si="185">M1415</f>
        <v>Year</v>
      </c>
      <c r="D1413" s="3">
        <f t="shared" si="185"/>
        <v>0</v>
      </c>
      <c r="E1413" s="3">
        <f t="shared" si="185"/>
        <v>1</v>
      </c>
      <c r="F1413" s="3">
        <f t="shared" si="185"/>
        <v>2</v>
      </c>
      <c r="G1413" s="3">
        <f t="shared" si="185"/>
        <v>3</v>
      </c>
      <c r="H1413" s="3">
        <f t="shared" si="185"/>
        <v>4</v>
      </c>
      <c r="I1413" s="3">
        <f t="shared" si="185"/>
        <v>5</v>
      </c>
      <c r="M1413" s="79" t="s">
        <v>437</v>
      </c>
      <c r="N1413" s="88"/>
    </row>
    <row r="1414" spans="2:19" ht="19" x14ac:dyDescent="0.25">
      <c r="C1414" s="2" t="s">
        <v>438</v>
      </c>
      <c r="D1414" s="29"/>
      <c r="E1414" s="6">
        <f>O1416</f>
        <v>0.03</v>
      </c>
      <c r="F1414" s="6">
        <f>P1416</f>
        <v>0.03</v>
      </c>
      <c r="G1414" s="6">
        <f>Q1416</f>
        <v>0.03</v>
      </c>
      <c r="H1414" s="6">
        <f>R1416</f>
        <v>0.03</v>
      </c>
      <c r="I1414" s="6">
        <f>S1416</f>
        <v>0.03</v>
      </c>
      <c r="J1414" s="29"/>
    </row>
    <row r="1415" spans="2:19" ht="19" x14ac:dyDescent="0.25">
      <c r="C1415" s="8" t="s">
        <v>86</v>
      </c>
      <c r="D1415" s="9"/>
      <c r="E1415" s="10">
        <f t="shared" ref="E1415:I1416" si="186">O1420</f>
        <v>6.8019999999999997E-2</v>
      </c>
      <c r="F1415" s="10">
        <f t="shared" si="186"/>
        <v>6.9500000000000006E-2</v>
      </c>
      <c r="G1415" s="10">
        <f t="shared" si="186"/>
        <v>7.3679999999999995E-2</v>
      </c>
      <c r="H1415" s="10">
        <f t="shared" si="186"/>
        <v>7.3529999999999998E-2</v>
      </c>
      <c r="I1415" s="10">
        <f t="shared" si="186"/>
        <v>7.3260000000000006E-2</v>
      </c>
      <c r="J1415" s="29"/>
      <c r="M1415" s="33" t="s">
        <v>2</v>
      </c>
      <c r="N1415" s="22">
        <v>0</v>
      </c>
      <c r="O1415" s="22">
        <v>1</v>
      </c>
      <c r="P1415" s="22">
        <v>2</v>
      </c>
      <c r="Q1415" s="22">
        <v>3</v>
      </c>
      <c r="R1415" s="22">
        <v>4</v>
      </c>
      <c r="S1415" s="22">
        <v>5</v>
      </c>
    </row>
    <row r="1416" spans="2:19" ht="20" thickBot="1" x14ac:dyDescent="0.3">
      <c r="C1416" s="12" t="s">
        <v>439</v>
      </c>
      <c r="D1416" s="52"/>
      <c r="E1416" s="53">
        <f t="shared" si="186"/>
        <v>-3.8019999999999998E-2</v>
      </c>
      <c r="F1416" s="53">
        <f t="shared" si="186"/>
        <v>-3.95E-2</v>
      </c>
      <c r="G1416" s="53">
        <f t="shared" si="186"/>
        <v>-4.3679999999999997E-2</v>
      </c>
      <c r="H1416" s="53">
        <f t="shared" si="186"/>
        <v>-4.3529999999999999E-2</v>
      </c>
      <c r="I1416" s="53">
        <f t="shared" si="186"/>
        <v>-4.326E-2</v>
      </c>
      <c r="M1416" s="33" t="s">
        <v>4</v>
      </c>
      <c r="N1416" s="22">
        <v>0.03</v>
      </c>
      <c r="O1416" s="22">
        <v>0.03</v>
      </c>
      <c r="P1416" s="22">
        <v>0.03</v>
      </c>
      <c r="Q1416" s="22">
        <v>0.03</v>
      </c>
      <c r="R1416" s="22">
        <v>0.03</v>
      </c>
      <c r="S1416" s="22">
        <v>0.03</v>
      </c>
    </row>
    <row r="1417" spans="2:19" ht="20" thickTop="1" x14ac:dyDescent="0.25">
      <c r="J1417" s="29"/>
      <c r="M1417" s="33" t="s">
        <v>24</v>
      </c>
      <c r="N1417" s="22">
        <v>1.1000000000000001</v>
      </c>
      <c r="O1417" s="22">
        <v>1.1000000000000001</v>
      </c>
      <c r="P1417" s="22">
        <v>1.1000000000000001</v>
      </c>
      <c r="Q1417" s="22">
        <v>1.1000000000000001</v>
      </c>
      <c r="R1417" s="22">
        <v>1.1000000000000001</v>
      </c>
      <c r="S1417" s="22">
        <v>1.1000000000000001</v>
      </c>
    </row>
    <row r="1418" spans="2:19" ht="19" x14ac:dyDescent="0.25">
      <c r="C1418" s="2" t="s">
        <v>30</v>
      </c>
      <c r="D1418" s="11">
        <f t="shared" ref="D1418:I1420" si="187">N1422</f>
        <v>281414.13500000001</v>
      </c>
      <c r="E1418" s="11">
        <f t="shared" si="187"/>
        <v>214688.87205999999</v>
      </c>
      <c r="F1418" s="11">
        <f t="shared" si="187"/>
        <v>13874.049199999999</v>
      </c>
      <c r="G1418" s="11">
        <f t="shared" si="187"/>
        <v>16499.263070000001</v>
      </c>
      <c r="H1418" s="11">
        <f t="shared" si="187"/>
        <v>18862.235069999999</v>
      </c>
      <c r="I1418" s="11">
        <f t="shared" si="187"/>
        <v>0</v>
      </c>
      <c r="J1418" s="29"/>
      <c r="M1418" s="33" t="s">
        <v>8</v>
      </c>
      <c r="N1418" s="22">
        <v>0.04</v>
      </c>
      <c r="O1418" s="22">
        <v>0.04</v>
      </c>
      <c r="P1418" s="22">
        <v>0.04</v>
      </c>
      <c r="Q1418" s="22">
        <v>0.04</v>
      </c>
      <c r="R1418" s="22">
        <v>0.04</v>
      </c>
      <c r="S1418" s="22">
        <v>0.04</v>
      </c>
    </row>
    <row r="1419" spans="2:19" ht="19" x14ac:dyDescent="0.25">
      <c r="C1419" s="8" t="s">
        <v>110</v>
      </c>
      <c r="D1419" s="19">
        <f t="shared" si="187"/>
        <v>1110517.662</v>
      </c>
      <c r="E1419" s="19">
        <f t="shared" si="187"/>
        <v>1196395.0042300001</v>
      </c>
      <c r="F1419" s="19">
        <f t="shared" si="187"/>
        <v>1275271.2287999999</v>
      </c>
      <c r="G1419" s="19">
        <f t="shared" si="187"/>
        <v>1013269.07922</v>
      </c>
      <c r="H1419" s="19">
        <f t="shared" si="187"/>
        <v>731982.57516000001</v>
      </c>
      <c r="I1419" s="19">
        <f t="shared" si="187"/>
        <v>0</v>
      </c>
      <c r="J1419" s="29"/>
      <c r="M1419" s="33" t="s">
        <v>26</v>
      </c>
      <c r="N1419" s="22">
        <v>7.3999999999999996E-2</v>
      </c>
      <c r="O1419" s="22">
        <v>7.3999999999999996E-2</v>
      </c>
      <c r="P1419" s="22">
        <v>7.3999999999999996E-2</v>
      </c>
      <c r="Q1419" s="22">
        <v>7.3999999999999996E-2</v>
      </c>
      <c r="R1419" s="22">
        <v>7.3999999999999996E-2</v>
      </c>
      <c r="S1419" s="22">
        <v>7.3999999999999996E-2</v>
      </c>
    </row>
    <row r="1420" spans="2:19" ht="19" x14ac:dyDescent="0.25">
      <c r="C1420" s="2" t="s">
        <v>111</v>
      </c>
      <c r="D1420" s="11">
        <f t="shared" si="187"/>
        <v>1391931.797</v>
      </c>
      <c r="E1420" s="11">
        <f t="shared" si="187"/>
        <v>1411083.87629</v>
      </c>
      <c r="F1420" s="11">
        <f t="shared" si="187"/>
        <v>1289145.2779999999</v>
      </c>
      <c r="G1420" s="11">
        <f t="shared" si="187"/>
        <v>1029768.3422899999</v>
      </c>
      <c r="H1420" s="11">
        <f t="shared" si="187"/>
        <v>750844.81022999994</v>
      </c>
      <c r="I1420" s="11">
        <f t="shared" si="187"/>
        <v>0</v>
      </c>
      <c r="J1420" s="29"/>
      <c r="M1420" s="33" t="s">
        <v>82</v>
      </c>
      <c r="N1420" s="22" t="s">
        <v>40</v>
      </c>
      <c r="O1420" s="22">
        <v>6.8019999999999997E-2</v>
      </c>
      <c r="P1420" s="22">
        <v>6.9500000000000006E-2</v>
      </c>
      <c r="Q1420" s="22">
        <v>7.3679999999999995E-2</v>
      </c>
      <c r="R1420" s="22">
        <v>7.3529999999999998E-2</v>
      </c>
      <c r="S1420" s="22">
        <v>7.3260000000000006E-2</v>
      </c>
    </row>
    <row r="1421" spans="2:19" ht="19" x14ac:dyDescent="0.25">
      <c r="J1421" s="29"/>
      <c r="M1421" s="33" t="s">
        <v>440</v>
      </c>
      <c r="N1421" s="22" t="s">
        <v>40</v>
      </c>
      <c r="O1421" s="22">
        <v>-3.8019999999999998E-2</v>
      </c>
      <c r="P1421" s="22">
        <v>-3.95E-2</v>
      </c>
      <c r="Q1421" s="22">
        <v>-4.3679999999999997E-2</v>
      </c>
      <c r="R1421" s="22">
        <v>-4.3529999999999999E-2</v>
      </c>
      <c r="S1421" s="22">
        <v>-4.326E-2</v>
      </c>
    </row>
    <row r="1422" spans="2:19" ht="19" x14ac:dyDescent="0.25">
      <c r="C1422" s="2" t="s">
        <v>88</v>
      </c>
      <c r="D1422" s="11">
        <f t="shared" ref="D1422:I1424" si="188">N1425</f>
        <v>-531415</v>
      </c>
      <c r="E1422" s="11">
        <f t="shared" si="188"/>
        <v>75521</v>
      </c>
      <c r="F1422" s="11">
        <f t="shared" si="188"/>
        <v>220004</v>
      </c>
      <c r="G1422" s="11">
        <f t="shared" si="188"/>
        <v>354363</v>
      </c>
      <c r="H1422" s="11">
        <f t="shared" si="188"/>
        <v>354638</v>
      </c>
      <c r="I1422" s="11">
        <f t="shared" si="188"/>
        <v>805849</v>
      </c>
      <c r="M1422" s="33" t="s">
        <v>16</v>
      </c>
      <c r="N1422" s="22">
        <v>281414.13500000001</v>
      </c>
      <c r="O1422" s="22">
        <v>214688.87205999999</v>
      </c>
      <c r="P1422" s="22">
        <v>13874.049199999999</v>
      </c>
      <c r="Q1422" s="22">
        <v>16499.263070000001</v>
      </c>
      <c r="R1422" s="22">
        <v>18862.235069999999</v>
      </c>
      <c r="S1422" s="22">
        <v>0</v>
      </c>
    </row>
    <row r="1423" spans="2:19" ht="19" x14ac:dyDescent="0.25">
      <c r="B1423" s="18" t="s">
        <v>35</v>
      </c>
      <c r="C1423" s="8" t="s">
        <v>441</v>
      </c>
      <c r="D1423" s="9"/>
      <c r="E1423" s="19">
        <f t="shared" si="188"/>
        <v>-52915.126960000001</v>
      </c>
      <c r="F1423" s="19">
        <f t="shared" si="188"/>
        <v>-55732.885399999999</v>
      </c>
      <c r="G1423" s="19">
        <f t="shared" si="188"/>
        <v>-56311.70592</v>
      </c>
      <c r="H1423" s="19">
        <f t="shared" si="188"/>
        <v>-44821.417670000003</v>
      </c>
      <c r="I1423" s="19">
        <f t="shared" si="188"/>
        <v>-32478.84547</v>
      </c>
      <c r="M1423" s="33" t="s">
        <v>37</v>
      </c>
      <c r="N1423" s="22">
        <v>1110517.662</v>
      </c>
      <c r="O1423" s="22">
        <v>1196395.0042300001</v>
      </c>
      <c r="P1423" s="22">
        <v>1275271.2287999999</v>
      </c>
      <c r="Q1423" s="22">
        <v>1013269.07922</v>
      </c>
      <c r="R1423" s="22">
        <v>731982.57516000001</v>
      </c>
      <c r="S1423" s="22">
        <v>0</v>
      </c>
    </row>
    <row r="1424" spans="2:19" ht="19" x14ac:dyDescent="0.25">
      <c r="C1424" s="2" t="s">
        <v>442</v>
      </c>
      <c r="D1424" s="11">
        <f>N1427</f>
        <v>-531415</v>
      </c>
      <c r="E1424" s="11">
        <f t="shared" si="188"/>
        <v>22605.873039999999</v>
      </c>
      <c r="F1424" s="11">
        <f t="shared" si="188"/>
        <v>164271.1146</v>
      </c>
      <c r="G1424" s="11">
        <f t="shared" si="188"/>
        <v>298051.29408000002</v>
      </c>
      <c r="H1424" s="11">
        <f t="shared" si="188"/>
        <v>309816.58233</v>
      </c>
      <c r="I1424" s="11">
        <f t="shared" si="188"/>
        <v>773370.15453000006</v>
      </c>
      <c r="M1424" s="33" t="s">
        <v>85</v>
      </c>
      <c r="N1424" s="22">
        <v>1391931.797</v>
      </c>
      <c r="O1424" s="22">
        <v>1411083.87629</v>
      </c>
      <c r="P1424" s="22">
        <v>1289145.2779999999</v>
      </c>
      <c r="Q1424" s="22">
        <v>1029768.3422899999</v>
      </c>
      <c r="R1424" s="22">
        <v>750844.81022999994</v>
      </c>
      <c r="S1424" s="22">
        <v>0</v>
      </c>
    </row>
    <row r="1425" spans="3:19" ht="20" thickBot="1" x14ac:dyDescent="0.3">
      <c r="C1425" s="12" t="s">
        <v>443</v>
      </c>
      <c r="D1425" s="13">
        <f t="shared" ref="D1425:I1425" si="189">N1424</f>
        <v>1391931.797</v>
      </c>
      <c r="E1425" s="13">
        <f t="shared" si="189"/>
        <v>1411083.87629</v>
      </c>
      <c r="F1425" s="13">
        <f t="shared" si="189"/>
        <v>1289145.2779999999</v>
      </c>
      <c r="G1425" s="13">
        <f t="shared" si="189"/>
        <v>1029768.3422899999</v>
      </c>
      <c r="H1425" s="13">
        <f t="shared" si="189"/>
        <v>750844.81022999994</v>
      </c>
      <c r="I1425" s="13">
        <f t="shared" si="189"/>
        <v>0</v>
      </c>
      <c r="M1425" s="33" t="s">
        <v>84</v>
      </c>
      <c r="N1425" s="22">
        <v>-531415</v>
      </c>
      <c r="O1425" s="22">
        <v>75521</v>
      </c>
      <c r="P1425" s="22">
        <v>220004</v>
      </c>
      <c r="Q1425" s="22">
        <v>354363</v>
      </c>
      <c r="R1425" s="22">
        <v>354638</v>
      </c>
      <c r="S1425" s="22">
        <v>805849</v>
      </c>
    </row>
    <row r="1426" spans="3:19" ht="20" thickTop="1" x14ac:dyDescent="0.25">
      <c r="M1426" s="33" t="s">
        <v>180</v>
      </c>
      <c r="N1426" s="22">
        <v>0</v>
      </c>
      <c r="O1426" s="22">
        <v>-52915.126960000001</v>
      </c>
      <c r="P1426" s="22">
        <v>-55732.885399999999</v>
      </c>
      <c r="Q1426" s="22">
        <v>-56311.70592</v>
      </c>
      <c r="R1426" s="22">
        <v>-44821.417670000003</v>
      </c>
      <c r="S1426" s="22">
        <v>-32478.84547</v>
      </c>
    </row>
    <row r="1427" spans="3:19" ht="19" x14ac:dyDescent="0.25">
      <c r="C1427" s="2" t="s">
        <v>444</v>
      </c>
      <c r="E1427" s="6">
        <f>O1428</f>
        <v>0.03</v>
      </c>
      <c r="F1427" s="6">
        <f>P1428</f>
        <v>0.03</v>
      </c>
      <c r="G1427" s="6">
        <f>Q1428</f>
        <v>0.03</v>
      </c>
      <c r="H1427" s="6">
        <f>R1428</f>
        <v>0.03</v>
      </c>
      <c r="I1427" s="6">
        <f>S1428</f>
        <v>0.03</v>
      </c>
      <c r="M1427" s="33" t="s">
        <v>101</v>
      </c>
      <c r="N1427" s="22">
        <v>-531415</v>
      </c>
      <c r="O1427" s="22">
        <v>22605.873039999999</v>
      </c>
      <c r="P1427" s="22">
        <v>164271.1146</v>
      </c>
      <c r="Q1427" s="22">
        <v>298051.29408000002</v>
      </c>
      <c r="R1427" s="22">
        <v>309816.58233</v>
      </c>
      <c r="S1427" s="22">
        <v>773370.15453000006</v>
      </c>
    </row>
    <row r="1428" spans="3:19" ht="19" x14ac:dyDescent="0.25">
      <c r="C1428" s="41" t="s">
        <v>445</v>
      </c>
      <c r="D1428" s="42">
        <f>N1429</f>
        <v>1391932</v>
      </c>
      <c r="E1428" s="11"/>
      <c r="M1428" s="33" t="s">
        <v>446</v>
      </c>
      <c r="N1428" s="22">
        <v>0</v>
      </c>
      <c r="O1428" s="22">
        <v>0.03</v>
      </c>
      <c r="P1428" s="22">
        <v>0.03</v>
      </c>
      <c r="Q1428" s="22">
        <v>0.03</v>
      </c>
      <c r="R1428" s="22">
        <v>0.03</v>
      </c>
      <c r="S1428" s="22">
        <v>0.03</v>
      </c>
    </row>
    <row r="1429" spans="3:19" ht="19" x14ac:dyDescent="0.25">
      <c r="C1429" s="43" t="s">
        <v>95</v>
      </c>
      <c r="D1429" s="44">
        <f>N1430</f>
        <v>-531415</v>
      </c>
      <c r="M1429" s="33" t="s">
        <v>89</v>
      </c>
      <c r="N1429" s="22">
        <v>1391932</v>
      </c>
      <c r="O1429" s="22" t="s">
        <v>40</v>
      </c>
      <c r="P1429" s="22" t="s">
        <v>40</v>
      </c>
      <c r="Q1429" s="22" t="s">
        <v>40</v>
      </c>
      <c r="R1429" s="22" t="s">
        <v>40</v>
      </c>
      <c r="S1429" s="22" t="s">
        <v>40</v>
      </c>
    </row>
    <row r="1430" spans="3:19" ht="20" thickBot="1" x14ac:dyDescent="0.3">
      <c r="C1430" s="26" t="s">
        <v>57</v>
      </c>
      <c r="D1430" s="27">
        <f>N1431</f>
        <v>860517</v>
      </c>
      <c r="M1430" s="33" t="s">
        <v>447</v>
      </c>
      <c r="N1430" s="22">
        <v>-531415</v>
      </c>
      <c r="O1430" s="22" t="s">
        <v>40</v>
      </c>
      <c r="P1430" s="22" t="s">
        <v>40</v>
      </c>
      <c r="Q1430" s="22" t="s">
        <v>40</v>
      </c>
      <c r="R1430" s="22" t="s">
        <v>40</v>
      </c>
      <c r="S1430" s="22" t="s">
        <v>40</v>
      </c>
    </row>
    <row r="1431" spans="3:19" ht="20" thickTop="1" x14ac:dyDescent="0.25">
      <c r="C1431" s="2" t="s">
        <v>96</v>
      </c>
      <c r="D1431" s="11">
        <f>N1432</f>
        <v>0</v>
      </c>
      <c r="E1431" s="11">
        <f>O1432</f>
        <v>0</v>
      </c>
      <c r="F1431" s="11">
        <f>P1432</f>
        <v>0</v>
      </c>
      <c r="G1431" s="11">
        <f>Q1432</f>
        <v>0</v>
      </c>
      <c r="H1431" s="11">
        <f>R1432</f>
        <v>0</v>
      </c>
      <c r="I1431" s="11">
        <f>S1432</f>
        <v>0</v>
      </c>
      <c r="M1431" s="33" t="s">
        <v>54</v>
      </c>
      <c r="N1431" s="22">
        <v>860517</v>
      </c>
      <c r="O1431" s="22" t="s">
        <v>40</v>
      </c>
      <c r="P1431" s="22" t="s">
        <v>40</v>
      </c>
      <c r="Q1431" s="22" t="s">
        <v>40</v>
      </c>
      <c r="R1431" s="22" t="s">
        <v>40</v>
      </c>
      <c r="S1431" s="22" t="s">
        <v>40</v>
      </c>
    </row>
    <row r="1432" spans="3:19" ht="19" x14ac:dyDescent="0.25">
      <c r="M1432" s="33" t="s">
        <v>94</v>
      </c>
      <c r="N1432" s="22">
        <v>0</v>
      </c>
      <c r="O1432" s="22">
        <v>0</v>
      </c>
      <c r="P1432" s="22">
        <v>0</v>
      </c>
      <c r="Q1432" s="22">
        <v>0</v>
      </c>
      <c r="R1432" s="22">
        <v>0</v>
      </c>
      <c r="S1432" s="22">
        <v>0</v>
      </c>
    </row>
    <row r="1433" spans="3:19" ht="19" x14ac:dyDescent="0.25">
      <c r="M1433" s="33"/>
      <c r="N1433" s="22"/>
      <c r="O1433" s="22"/>
      <c r="P1433" s="22"/>
      <c r="Q1433" s="22"/>
      <c r="R1433" s="22"/>
      <c r="S1433" s="22"/>
    </row>
    <row r="1438" spans="3:19" ht="19" x14ac:dyDescent="0.25">
      <c r="M1438" s="33"/>
      <c r="N1438" s="22"/>
      <c r="O1438" s="22"/>
      <c r="P1438" s="22"/>
      <c r="Q1438" s="22"/>
      <c r="R1438" s="22"/>
      <c r="S1438" s="22"/>
    </row>
    <row r="1439" spans="3:19" ht="19" x14ac:dyDescent="0.25">
      <c r="M1439" s="33"/>
      <c r="N1439" s="22"/>
      <c r="O1439" s="22"/>
      <c r="P1439" s="22"/>
      <c r="Q1439" s="22"/>
      <c r="R1439" s="22"/>
      <c r="S1439" s="22"/>
    </row>
    <row r="1440" spans="3:19" ht="19" x14ac:dyDescent="0.25">
      <c r="M1440" s="33"/>
      <c r="N1440" s="22"/>
      <c r="O1440" s="22"/>
      <c r="P1440" s="22"/>
      <c r="Q1440" s="22"/>
      <c r="R1440" s="22"/>
      <c r="S1440" s="22"/>
    </row>
    <row r="1441" spans="3:19" ht="19" x14ac:dyDescent="0.25">
      <c r="M1441" s="33"/>
      <c r="N1441" s="22"/>
      <c r="O1441" s="22"/>
      <c r="P1441" s="22"/>
      <c r="Q1441" s="22"/>
      <c r="R1441" s="22"/>
      <c r="S1441" s="22"/>
    </row>
    <row r="1442" spans="3:19" ht="19" x14ac:dyDescent="0.25">
      <c r="M1442" s="33"/>
      <c r="N1442" s="22"/>
      <c r="O1442" s="22"/>
      <c r="P1442" s="22"/>
      <c r="Q1442" s="22"/>
      <c r="R1442" s="22"/>
      <c r="S1442" s="22"/>
    </row>
    <row r="1454" spans="3:19" ht="17" thickBot="1" x14ac:dyDescent="0.25"/>
    <row r="1455" spans="3:19" ht="20" thickBot="1" x14ac:dyDescent="0.3">
      <c r="C1455" s="3" t="str">
        <f t="shared" ref="C1455:I1455" si="190">M1457</f>
        <v>Year</v>
      </c>
      <c r="D1455" s="3">
        <f t="shared" si="190"/>
        <v>0</v>
      </c>
      <c r="E1455" s="3">
        <f t="shared" si="190"/>
        <v>1</v>
      </c>
      <c r="F1455" s="3">
        <f t="shared" si="190"/>
        <v>2</v>
      </c>
      <c r="G1455" s="3">
        <f t="shared" si="190"/>
        <v>3</v>
      </c>
      <c r="H1455" s="3">
        <f t="shared" si="190"/>
        <v>4</v>
      </c>
      <c r="I1455" s="3">
        <f t="shared" si="190"/>
        <v>5</v>
      </c>
      <c r="M1455" s="79" t="s">
        <v>448</v>
      </c>
      <c r="N1455" s="88"/>
    </row>
    <row r="1456" spans="3:19" ht="19" x14ac:dyDescent="0.25">
      <c r="C1456" s="2" t="s">
        <v>438</v>
      </c>
      <c r="D1456" s="29"/>
      <c r="E1456" s="6">
        <f>O1458</f>
        <v>0.03</v>
      </c>
      <c r="F1456" s="6">
        <f>P1458</f>
        <v>0.03</v>
      </c>
      <c r="G1456" s="6">
        <f>Q1458</f>
        <v>0.03</v>
      </c>
      <c r="H1456" s="6">
        <f>R1458</f>
        <v>0.03</v>
      </c>
      <c r="I1456" s="6">
        <f>S1458</f>
        <v>0.03</v>
      </c>
      <c r="J1456" s="29"/>
    </row>
    <row r="1457" spans="2:19" ht="19" x14ac:dyDescent="0.25">
      <c r="C1457" s="8" t="s">
        <v>449</v>
      </c>
      <c r="D1457" s="9"/>
      <c r="E1457" s="10">
        <f t="shared" ref="E1457:I1458" si="191">O1462</f>
        <v>7.9469999999999999E-2</v>
      </c>
      <c r="F1457" s="10">
        <f t="shared" si="191"/>
        <v>7.7880000000000005E-2</v>
      </c>
      <c r="G1457" s="10">
        <f t="shared" si="191"/>
        <v>7.4230000000000004E-2</v>
      </c>
      <c r="H1457" s="10">
        <f t="shared" si="191"/>
        <v>7.4349999999999999E-2</v>
      </c>
      <c r="I1457" s="10">
        <f t="shared" si="191"/>
        <v>7.4560000000000001E-2</v>
      </c>
      <c r="J1457" s="29"/>
      <c r="M1457" s="33" t="s">
        <v>2</v>
      </c>
      <c r="N1457" s="22">
        <v>0</v>
      </c>
      <c r="O1457" s="22">
        <v>1</v>
      </c>
      <c r="P1457" s="22">
        <v>2</v>
      </c>
      <c r="Q1457" s="22">
        <v>3</v>
      </c>
      <c r="R1457" s="22">
        <v>4</v>
      </c>
      <c r="S1457" s="22">
        <v>5</v>
      </c>
    </row>
    <row r="1458" spans="2:19" ht="20" thickBot="1" x14ac:dyDescent="0.3">
      <c r="C1458" s="12" t="s">
        <v>450</v>
      </c>
      <c r="D1458" s="52"/>
      <c r="E1458" s="53">
        <f t="shared" si="191"/>
        <v>-4.947E-2</v>
      </c>
      <c r="F1458" s="53">
        <f t="shared" si="191"/>
        <v>-4.7879999999999999E-2</v>
      </c>
      <c r="G1458" s="53">
        <f t="shared" si="191"/>
        <v>-4.4229999999999998E-2</v>
      </c>
      <c r="H1458" s="53">
        <f t="shared" si="191"/>
        <v>-4.4350000000000001E-2</v>
      </c>
      <c r="I1458" s="53">
        <f t="shared" si="191"/>
        <v>-4.4560000000000002E-2</v>
      </c>
      <c r="M1458" s="33" t="s">
        <v>4</v>
      </c>
      <c r="N1458" s="22">
        <v>0.03</v>
      </c>
      <c r="O1458" s="22">
        <v>0.03</v>
      </c>
      <c r="P1458" s="22">
        <v>0.03</v>
      </c>
      <c r="Q1458" s="22">
        <v>0.03</v>
      </c>
      <c r="R1458" s="22">
        <v>0.03</v>
      </c>
      <c r="S1458" s="22">
        <v>0.03</v>
      </c>
    </row>
    <row r="1459" spans="2:19" ht="20" thickTop="1" x14ac:dyDescent="0.25">
      <c r="J1459" s="29"/>
      <c r="M1459" s="33" t="s">
        <v>24</v>
      </c>
      <c r="N1459" s="22">
        <v>1.1000000000000001</v>
      </c>
      <c r="O1459" s="22">
        <v>1.1000000000000001</v>
      </c>
      <c r="P1459" s="22">
        <v>1.1000000000000001</v>
      </c>
      <c r="Q1459" s="22">
        <v>1.1000000000000001</v>
      </c>
      <c r="R1459" s="22">
        <v>1.1000000000000001</v>
      </c>
      <c r="S1459" s="22">
        <v>1.1000000000000001</v>
      </c>
    </row>
    <row r="1460" spans="2:19" ht="19" x14ac:dyDescent="0.25">
      <c r="C1460" s="2" t="s">
        <v>30</v>
      </c>
      <c r="D1460" s="11">
        <f t="shared" ref="D1460:I1462" si="192">N1464</f>
        <v>281414.13500000001</v>
      </c>
      <c r="E1460" s="11">
        <f t="shared" si="192"/>
        <v>214688.87205999999</v>
      </c>
      <c r="F1460" s="11">
        <f t="shared" si="192"/>
        <v>13874.049199999999</v>
      </c>
      <c r="G1460" s="11">
        <f t="shared" si="192"/>
        <v>16499.263070000001</v>
      </c>
      <c r="H1460" s="11">
        <f t="shared" si="192"/>
        <v>18862.235069999999</v>
      </c>
      <c r="I1460" s="11">
        <f t="shared" si="192"/>
        <v>0</v>
      </c>
      <c r="J1460" s="29"/>
      <c r="M1460" s="33" t="s">
        <v>8</v>
      </c>
      <c r="N1460" s="22">
        <v>0.04</v>
      </c>
      <c r="O1460" s="22">
        <v>0.04</v>
      </c>
      <c r="P1460" s="22">
        <v>0.04</v>
      </c>
      <c r="Q1460" s="22">
        <v>0.04</v>
      </c>
      <c r="R1460" s="22">
        <v>0.04</v>
      </c>
      <c r="S1460" s="22">
        <v>0.04</v>
      </c>
    </row>
    <row r="1461" spans="2:19" ht="19" x14ac:dyDescent="0.25">
      <c r="C1461" s="8" t="s">
        <v>110</v>
      </c>
      <c r="D1461" s="19">
        <f t="shared" si="192"/>
        <v>1110516.622</v>
      </c>
      <c r="E1461" s="19">
        <f t="shared" si="192"/>
        <v>1196394.3974200001</v>
      </c>
      <c r="F1461" s="19">
        <f t="shared" si="192"/>
        <v>1275270.8624700001</v>
      </c>
      <c r="G1461" s="19">
        <f t="shared" si="192"/>
        <v>1013268.58575</v>
      </c>
      <c r="H1461" s="19">
        <f t="shared" si="192"/>
        <v>731982.84517999995</v>
      </c>
      <c r="I1461" s="19">
        <f t="shared" si="192"/>
        <v>0</v>
      </c>
      <c r="J1461" s="29"/>
      <c r="M1461" s="33" t="s">
        <v>26</v>
      </c>
      <c r="N1461" s="22">
        <v>7.3999999999999996E-2</v>
      </c>
      <c r="O1461" s="22">
        <v>7.3999999999999996E-2</v>
      </c>
      <c r="P1461" s="22">
        <v>7.3999999999999996E-2</v>
      </c>
      <c r="Q1461" s="22">
        <v>7.3999999999999996E-2</v>
      </c>
      <c r="R1461" s="22">
        <v>7.3999999999999996E-2</v>
      </c>
      <c r="S1461" s="22">
        <v>7.3999999999999996E-2</v>
      </c>
    </row>
    <row r="1462" spans="2:19" ht="19" x14ac:dyDescent="0.25">
      <c r="C1462" s="2" t="s">
        <v>111</v>
      </c>
      <c r="D1462" s="11">
        <f t="shared" si="192"/>
        <v>1391930.757</v>
      </c>
      <c r="E1462" s="11">
        <f t="shared" si="192"/>
        <v>1411083.26948</v>
      </c>
      <c r="F1462" s="11">
        <f t="shared" si="192"/>
        <v>1289144.9116700001</v>
      </c>
      <c r="G1462" s="11">
        <f t="shared" si="192"/>
        <v>1029767.84882</v>
      </c>
      <c r="H1462" s="11">
        <f t="shared" si="192"/>
        <v>750845.08025</v>
      </c>
      <c r="I1462" s="11">
        <f t="shared" si="192"/>
        <v>0</v>
      </c>
      <c r="J1462" s="29"/>
      <c r="M1462" s="33" t="s">
        <v>42</v>
      </c>
      <c r="N1462" s="22" t="s">
        <v>40</v>
      </c>
      <c r="O1462" s="22">
        <v>7.9469999999999999E-2</v>
      </c>
      <c r="P1462" s="22">
        <v>7.7880000000000005E-2</v>
      </c>
      <c r="Q1462" s="22">
        <v>7.4230000000000004E-2</v>
      </c>
      <c r="R1462" s="22">
        <v>7.4349999999999999E-2</v>
      </c>
      <c r="S1462" s="22">
        <v>7.4560000000000001E-2</v>
      </c>
    </row>
    <row r="1463" spans="2:19" ht="19" x14ac:dyDescent="0.25">
      <c r="J1463" s="29"/>
      <c r="M1463" s="33" t="s">
        <v>451</v>
      </c>
      <c r="N1463" s="22" t="s">
        <v>40</v>
      </c>
      <c r="O1463" s="22">
        <v>-4.947E-2</v>
      </c>
      <c r="P1463" s="22">
        <v>-4.7879999999999999E-2</v>
      </c>
      <c r="Q1463" s="22">
        <v>-4.4229999999999998E-2</v>
      </c>
      <c r="R1463" s="22">
        <v>-4.4350000000000001E-2</v>
      </c>
      <c r="S1463" s="22">
        <v>-4.4560000000000002E-2</v>
      </c>
    </row>
    <row r="1464" spans="2:19" ht="19" x14ac:dyDescent="0.25">
      <c r="C1464" s="2" t="s">
        <v>195</v>
      </c>
      <c r="D1464" s="11">
        <f t="shared" ref="D1464:I1466" si="193">N1467</f>
        <v>-250000</v>
      </c>
      <c r="E1464" s="11">
        <f t="shared" si="193"/>
        <v>2379</v>
      </c>
      <c r="F1464" s="11">
        <f t="shared" si="193"/>
        <v>14294</v>
      </c>
      <c r="G1464" s="11">
        <f t="shared" si="193"/>
        <v>356672</v>
      </c>
      <c r="H1464" s="11">
        <f t="shared" si="193"/>
        <v>356624</v>
      </c>
      <c r="I1464" s="11">
        <f t="shared" si="193"/>
        <v>786557</v>
      </c>
      <c r="M1464" s="33" t="s">
        <v>16</v>
      </c>
      <c r="N1464" s="22">
        <v>281414.13500000001</v>
      </c>
      <c r="O1464" s="22">
        <v>214688.87205999999</v>
      </c>
      <c r="P1464" s="22">
        <v>13874.049199999999</v>
      </c>
      <c r="Q1464" s="22">
        <v>16499.263070000001</v>
      </c>
      <c r="R1464" s="22">
        <v>18862.235069999999</v>
      </c>
      <c r="S1464" s="22">
        <v>0</v>
      </c>
    </row>
    <row r="1465" spans="2:19" ht="19" x14ac:dyDescent="0.25">
      <c r="B1465" s="18" t="s">
        <v>35</v>
      </c>
      <c r="C1465" s="8" t="s">
        <v>452</v>
      </c>
      <c r="D1465" s="9"/>
      <c r="E1465" s="19">
        <f t="shared" si="193"/>
        <v>-54941.276700000002</v>
      </c>
      <c r="F1465" s="19">
        <f t="shared" si="193"/>
        <v>-57278.633119999999</v>
      </c>
      <c r="G1465" s="19">
        <f t="shared" si="193"/>
        <v>-56411.597410000002</v>
      </c>
      <c r="H1465" s="19">
        <f t="shared" si="193"/>
        <v>-44940.201860000001</v>
      </c>
      <c r="I1465" s="19">
        <f t="shared" si="193"/>
        <v>-32614.669470000001</v>
      </c>
      <c r="M1465" s="33" t="s">
        <v>37</v>
      </c>
      <c r="N1465" s="22">
        <v>1110516.622</v>
      </c>
      <c r="O1465" s="22">
        <v>1196394.3974200001</v>
      </c>
      <c r="P1465" s="22">
        <v>1275270.8624700001</v>
      </c>
      <c r="Q1465" s="22">
        <v>1013268.58575</v>
      </c>
      <c r="R1465" s="22">
        <v>731982.84517999995</v>
      </c>
      <c r="S1465" s="22">
        <v>0</v>
      </c>
    </row>
    <row r="1466" spans="2:19" ht="19" x14ac:dyDescent="0.25">
      <c r="C1466" s="2" t="s">
        <v>453</v>
      </c>
      <c r="D1466" s="11">
        <f>N1469</f>
        <v>-250000</v>
      </c>
      <c r="E1466" s="11">
        <f t="shared" si="193"/>
        <v>-52562.276700000002</v>
      </c>
      <c r="F1466" s="11">
        <f t="shared" si="193"/>
        <v>-42984.633119999999</v>
      </c>
      <c r="G1466" s="11">
        <f t="shared" si="193"/>
        <v>300260.40259000001</v>
      </c>
      <c r="H1466" s="11">
        <f t="shared" si="193"/>
        <v>311683.79814000003</v>
      </c>
      <c r="I1466" s="11">
        <f t="shared" si="193"/>
        <v>753942.33053000004</v>
      </c>
      <c r="M1466" s="33" t="s">
        <v>85</v>
      </c>
      <c r="N1466" s="22">
        <v>1391930.757</v>
      </c>
      <c r="O1466" s="22">
        <v>1411083.26948</v>
      </c>
      <c r="P1466" s="22">
        <v>1289144.9116700001</v>
      </c>
      <c r="Q1466" s="22">
        <v>1029767.84882</v>
      </c>
      <c r="R1466" s="22">
        <v>750845.08025</v>
      </c>
      <c r="S1466" s="22">
        <v>0</v>
      </c>
    </row>
    <row r="1467" spans="2:19" ht="20" thickBot="1" x14ac:dyDescent="0.3">
      <c r="C1467" s="12" t="s">
        <v>454</v>
      </c>
      <c r="D1467" s="13">
        <f t="shared" ref="D1467:I1467" si="194">N1465</f>
        <v>1110516.622</v>
      </c>
      <c r="E1467" s="13">
        <f t="shared" si="194"/>
        <v>1196394.3974200001</v>
      </c>
      <c r="F1467" s="13">
        <f t="shared" si="194"/>
        <v>1275270.8624700001</v>
      </c>
      <c r="G1467" s="13">
        <f t="shared" si="194"/>
        <v>1013268.58575</v>
      </c>
      <c r="H1467" s="13">
        <f t="shared" si="194"/>
        <v>731982.84517999995</v>
      </c>
      <c r="I1467" s="13">
        <f t="shared" si="194"/>
        <v>0</v>
      </c>
      <c r="M1467" s="33" t="s">
        <v>31</v>
      </c>
      <c r="N1467" s="22">
        <v>-250000</v>
      </c>
      <c r="O1467" s="22">
        <v>2379</v>
      </c>
      <c r="P1467" s="22">
        <v>14294</v>
      </c>
      <c r="Q1467" s="22">
        <v>356672</v>
      </c>
      <c r="R1467" s="22">
        <v>356624</v>
      </c>
      <c r="S1467" s="22">
        <v>786557</v>
      </c>
    </row>
    <row r="1468" spans="2:19" ht="20" thickTop="1" x14ac:dyDescent="0.25">
      <c r="M1468" s="33" t="s">
        <v>32</v>
      </c>
      <c r="N1468" s="22">
        <v>0</v>
      </c>
      <c r="O1468" s="22">
        <v>-54941.276700000002</v>
      </c>
      <c r="P1468" s="22">
        <v>-57278.633119999999</v>
      </c>
      <c r="Q1468" s="22">
        <v>-56411.597410000002</v>
      </c>
      <c r="R1468" s="22">
        <v>-44940.201860000001</v>
      </c>
      <c r="S1468" s="22">
        <v>-32614.669470000001</v>
      </c>
    </row>
    <row r="1469" spans="2:19" ht="19" x14ac:dyDescent="0.25">
      <c r="C1469" s="2" t="s">
        <v>444</v>
      </c>
      <c r="E1469" s="6">
        <f>O1470</f>
        <v>0.03</v>
      </c>
      <c r="F1469" s="6">
        <f>P1470</f>
        <v>0.03</v>
      </c>
      <c r="G1469" s="6">
        <f>Q1470</f>
        <v>0.03</v>
      </c>
      <c r="H1469" s="6">
        <f>R1470</f>
        <v>0.03</v>
      </c>
      <c r="I1469" s="6">
        <f>S1470</f>
        <v>0.03</v>
      </c>
      <c r="M1469" s="33" t="s">
        <v>34</v>
      </c>
      <c r="N1469" s="22">
        <v>-250000</v>
      </c>
      <c r="O1469" s="22">
        <v>-52562.276700000002</v>
      </c>
      <c r="P1469" s="22">
        <v>-42984.633119999999</v>
      </c>
      <c r="Q1469" s="22">
        <v>300260.40259000001</v>
      </c>
      <c r="R1469" s="22">
        <v>311683.79814000003</v>
      </c>
      <c r="S1469" s="22">
        <v>753942.33053000004</v>
      </c>
    </row>
    <row r="1470" spans="2:19" ht="19" x14ac:dyDescent="0.25">
      <c r="C1470" s="41" t="s">
        <v>455</v>
      </c>
      <c r="D1470" s="42">
        <f>N1471</f>
        <v>1110517</v>
      </c>
      <c r="E1470" s="11"/>
      <c r="M1470" s="33" t="s">
        <v>446</v>
      </c>
      <c r="N1470" s="22">
        <v>0</v>
      </c>
      <c r="O1470" s="22">
        <v>0.03</v>
      </c>
      <c r="P1470" s="22">
        <v>0.03</v>
      </c>
      <c r="Q1470" s="22">
        <v>0.03</v>
      </c>
      <c r="R1470" s="22">
        <v>0.03</v>
      </c>
      <c r="S1470" s="22">
        <v>0.03</v>
      </c>
    </row>
    <row r="1471" spans="2:19" ht="19" x14ac:dyDescent="0.25">
      <c r="C1471" s="43" t="s">
        <v>55</v>
      </c>
      <c r="D1471" s="44">
        <f>N1472</f>
        <v>-250000</v>
      </c>
      <c r="M1471" s="33" t="s">
        <v>50</v>
      </c>
      <c r="N1471" s="22">
        <v>1110517</v>
      </c>
      <c r="O1471" s="22" t="s">
        <v>40</v>
      </c>
      <c r="P1471" s="22" t="s">
        <v>40</v>
      </c>
      <c r="Q1471" s="22" t="s">
        <v>40</v>
      </c>
      <c r="R1471" s="22" t="s">
        <v>40</v>
      </c>
      <c r="S1471" s="22" t="s">
        <v>40</v>
      </c>
    </row>
    <row r="1472" spans="2:19" ht="20" thickBot="1" x14ac:dyDescent="0.3">
      <c r="C1472" s="26" t="s">
        <v>57</v>
      </c>
      <c r="D1472" s="27">
        <f>N1473</f>
        <v>860517</v>
      </c>
      <c r="M1472" s="33" t="s">
        <v>456</v>
      </c>
      <c r="N1472" s="22">
        <v>-250000</v>
      </c>
      <c r="O1472" s="22" t="s">
        <v>40</v>
      </c>
      <c r="P1472" s="22" t="s">
        <v>40</v>
      </c>
      <c r="Q1472" s="22" t="s">
        <v>40</v>
      </c>
      <c r="R1472" s="22" t="s">
        <v>40</v>
      </c>
      <c r="S1472" s="22" t="s">
        <v>40</v>
      </c>
    </row>
    <row r="1473" spans="3:19" ht="20" thickTop="1" x14ac:dyDescent="0.25">
      <c r="C1473" s="2" t="s">
        <v>58</v>
      </c>
      <c r="D1473" s="11">
        <f>N1474</f>
        <v>0</v>
      </c>
      <c r="E1473" s="11">
        <f>O1474</f>
        <v>0</v>
      </c>
      <c r="F1473" s="11">
        <f>P1474</f>
        <v>0</v>
      </c>
      <c r="G1473" s="11">
        <f>Q1474</f>
        <v>0</v>
      </c>
      <c r="H1473" s="11">
        <f>R1474</f>
        <v>0</v>
      </c>
      <c r="I1473" s="11">
        <f>S1474</f>
        <v>0</v>
      </c>
      <c r="M1473" s="33" t="s">
        <v>54</v>
      </c>
      <c r="N1473" s="22">
        <v>860517</v>
      </c>
      <c r="O1473" s="22" t="s">
        <v>40</v>
      </c>
      <c r="P1473" s="22" t="s">
        <v>40</v>
      </c>
      <c r="Q1473" s="22" t="s">
        <v>40</v>
      </c>
      <c r="R1473" s="22" t="s">
        <v>40</v>
      </c>
      <c r="S1473" s="22" t="s">
        <v>40</v>
      </c>
    </row>
    <row r="1474" spans="3:19" ht="19" x14ac:dyDescent="0.25">
      <c r="M1474" s="33" t="s">
        <v>221</v>
      </c>
      <c r="N1474" s="22">
        <v>0</v>
      </c>
      <c r="O1474" s="22">
        <v>0</v>
      </c>
      <c r="P1474" s="22">
        <v>0</v>
      </c>
      <c r="Q1474" s="22">
        <v>0</v>
      </c>
      <c r="R1474" s="22">
        <v>0</v>
      </c>
      <c r="S1474" s="22">
        <v>0</v>
      </c>
    </row>
    <row r="1483" spans="3:19" ht="19" x14ac:dyDescent="0.25">
      <c r="M1483" s="33"/>
      <c r="N1483" s="22"/>
      <c r="O1483" s="22"/>
      <c r="P1483" s="22"/>
      <c r="Q1483" s="22"/>
      <c r="R1483" s="22"/>
      <c r="S1483" s="22"/>
    </row>
    <row r="1484" spans="3:19" ht="19" x14ac:dyDescent="0.25">
      <c r="M1484" s="33"/>
      <c r="N1484" s="22"/>
      <c r="O1484" s="22"/>
      <c r="P1484" s="22"/>
      <c r="Q1484" s="22"/>
      <c r="R1484" s="22"/>
      <c r="S1484" s="22"/>
    </row>
    <row r="1485" spans="3:19" ht="19" x14ac:dyDescent="0.25">
      <c r="M1485" s="33"/>
      <c r="N1485" s="22"/>
      <c r="O1485" s="22"/>
      <c r="P1485" s="22"/>
      <c r="Q1485" s="22"/>
      <c r="R1485" s="22"/>
      <c r="S1485" s="22"/>
    </row>
    <row r="1486" spans="3:19" ht="19" x14ac:dyDescent="0.25">
      <c r="M1486" s="33"/>
      <c r="N1486" s="22"/>
      <c r="O1486" s="22"/>
      <c r="P1486" s="22"/>
      <c r="Q1486" s="22"/>
      <c r="R1486" s="22"/>
      <c r="S1486" s="22"/>
    </row>
    <row r="1487" spans="3:19" ht="19" x14ac:dyDescent="0.25">
      <c r="M1487" s="33"/>
      <c r="N1487" s="22"/>
      <c r="O1487" s="22"/>
      <c r="P1487" s="22"/>
      <c r="Q1487" s="22"/>
      <c r="R1487" s="22"/>
      <c r="S1487" s="22"/>
    </row>
    <row r="1498" spans="3:19" ht="17" thickBot="1" x14ac:dyDescent="0.25"/>
    <row r="1499" spans="3:19" ht="20" thickBot="1" x14ac:dyDescent="0.3">
      <c r="M1499" s="79" t="s">
        <v>457</v>
      </c>
      <c r="N1499" s="88"/>
    </row>
    <row r="1500" spans="3:19" ht="19" x14ac:dyDescent="0.25">
      <c r="C1500" s="3" t="str">
        <f t="shared" ref="C1500:I1500" si="195">M1501</f>
        <v>Year</v>
      </c>
      <c r="D1500" s="3">
        <f t="shared" si="195"/>
        <v>0</v>
      </c>
      <c r="E1500" s="3">
        <f t="shared" si="195"/>
        <v>1</v>
      </c>
      <c r="F1500" s="3">
        <f t="shared" si="195"/>
        <v>2</v>
      </c>
      <c r="G1500" s="3">
        <f t="shared" si="195"/>
        <v>3</v>
      </c>
      <c r="H1500" s="3">
        <f t="shared" si="195"/>
        <v>4</v>
      </c>
      <c r="I1500" s="3">
        <f t="shared" si="195"/>
        <v>5</v>
      </c>
    </row>
    <row r="1501" spans="3:19" ht="19" x14ac:dyDescent="0.25">
      <c r="C1501" s="2" t="s">
        <v>438</v>
      </c>
      <c r="D1501" s="29"/>
      <c r="E1501" s="6">
        <f>O1502</f>
        <v>0.03</v>
      </c>
      <c r="F1501" s="6">
        <f>P1502</f>
        <v>0.03</v>
      </c>
      <c r="G1501" s="6">
        <f>Q1502</f>
        <v>0.03</v>
      </c>
      <c r="H1501" s="6">
        <f>R1502</f>
        <v>0.03</v>
      </c>
      <c r="I1501" s="6">
        <f>S1502</f>
        <v>0.03</v>
      </c>
      <c r="J1501" s="29"/>
      <c r="M1501" s="33" t="s">
        <v>2</v>
      </c>
      <c r="N1501" s="22">
        <v>0</v>
      </c>
      <c r="O1501" s="22">
        <v>1</v>
      </c>
      <c r="P1501" s="22">
        <v>2</v>
      </c>
      <c r="Q1501" s="22">
        <v>3</v>
      </c>
      <c r="R1501" s="22">
        <v>4</v>
      </c>
      <c r="S1501" s="22">
        <v>5</v>
      </c>
    </row>
    <row r="1502" spans="3:19" ht="19" x14ac:dyDescent="0.25">
      <c r="C1502" s="8" t="s">
        <v>458</v>
      </c>
      <c r="D1502" s="9"/>
      <c r="E1502" s="10">
        <f t="shared" ref="E1502:I1503" si="196">O1505</f>
        <v>3.7999999999999999E-2</v>
      </c>
      <c r="F1502" s="10">
        <f t="shared" si="196"/>
        <v>3.7999999999999999E-2</v>
      </c>
      <c r="G1502" s="10">
        <f t="shared" si="196"/>
        <v>3.7999999999999999E-2</v>
      </c>
      <c r="H1502" s="10">
        <f t="shared" si="196"/>
        <v>3.7999999999999999E-2</v>
      </c>
      <c r="I1502" s="10">
        <f t="shared" si="196"/>
        <v>3.7999999999999999E-2</v>
      </c>
      <c r="J1502" s="29"/>
      <c r="M1502" s="33" t="s">
        <v>4</v>
      </c>
      <c r="N1502" s="22">
        <v>0.03</v>
      </c>
      <c r="O1502" s="22">
        <v>0.03</v>
      </c>
      <c r="P1502" s="22">
        <v>0.03</v>
      </c>
      <c r="Q1502" s="22">
        <v>0.03</v>
      </c>
      <c r="R1502" s="22">
        <v>0.03</v>
      </c>
      <c r="S1502" s="22">
        <v>0.03</v>
      </c>
    </row>
    <row r="1503" spans="3:19" ht="20" thickBot="1" x14ac:dyDescent="0.3">
      <c r="C1503" s="12" t="s">
        <v>459</v>
      </c>
      <c r="D1503" s="52"/>
      <c r="E1503" s="53">
        <f t="shared" si="196"/>
        <v>-8.0000000000000002E-3</v>
      </c>
      <c r="F1503" s="53">
        <f t="shared" si="196"/>
        <v>-8.0000000000000002E-3</v>
      </c>
      <c r="G1503" s="53">
        <f t="shared" si="196"/>
        <v>-8.0000000000000002E-3</v>
      </c>
      <c r="H1503" s="53">
        <f t="shared" si="196"/>
        <v>-8.0000000000000002E-3</v>
      </c>
      <c r="I1503" s="53">
        <f t="shared" si="196"/>
        <v>-8.0000000000000002E-3</v>
      </c>
      <c r="M1503" s="33" t="s">
        <v>24</v>
      </c>
      <c r="N1503" s="22">
        <v>1.1000000000000001</v>
      </c>
      <c r="O1503" s="22">
        <v>1.1000000000000001</v>
      </c>
      <c r="P1503" s="22">
        <v>1.1000000000000001</v>
      </c>
      <c r="Q1503" s="22">
        <v>1.1000000000000001</v>
      </c>
      <c r="R1503" s="22">
        <v>1.1000000000000001</v>
      </c>
      <c r="S1503" s="22">
        <v>1.1000000000000001</v>
      </c>
    </row>
    <row r="1504" spans="3:19" ht="20" thickTop="1" x14ac:dyDescent="0.25">
      <c r="J1504" s="29"/>
      <c r="M1504" s="33" t="s">
        <v>8</v>
      </c>
      <c r="N1504" s="22">
        <v>0.04</v>
      </c>
      <c r="O1504" s="22">
        <v>0.04</v>
      </c>
      <c r="P1504" s="22">
        <v>0.04</v>
      </c>
      <c r="Q1504" s="22">
        <v>0.04</v>
      </c>
      <c r="R1504" s="22">
        <v>0.04</v>
      </c>
      <c r="S1504" s="22">
        <v>0.04</v>
      </c>
    </row>
    <row r="1505" spans="2:19" ht="19" x14ac:dyDescent="0.25">
      <c r="C1505" s="2" t="s">
        <v>30</v>
      </c>
      <c r="D1505" s="11">
        <f t="shared" ref="D1505:I1505" si="197">N1507</f>
        <v>281414.13500000001</v>
      </c>
      <c r="E1505" s="11">
        <f t="shared" si="197"/>
        <v>214688.872</v>
      </c>
      <c r="F1505" s="11">
        <f t="shared" si="197"/>
        <v>13874.049000000001</v>
      </c>
      <c r="G1505" s="11">
        <f t="shared" si="197"/>
        <v>16499.2631</v>
      </c>
      <c r="H1505" s="11">
        <f t="shared" si="197"/>
        <v>18862.235100000002</v>
      </c>
      <c r="I1505" s="11">
        <f t="shared" si="197"/>
        <v>0</v>
      </c>
      <c r="J1505" s="29"/>
      <c r="M1505" s="33" t="s">
        <v>10</v>
      </c>
      <c r="N1505" s="22">
        <v>3.7999999999999999E-2</v>
      </c>
      <c r="O1505" s="22">
        <v>3.7999999999999999E-2</v>
      </c>
      <c r="P1505" s="22">
        <v>3.7999999999999999E-2</v>
      </c>
      <c r="Q1505" s="22">
        <v>3.7999999999999999E-2</v>
      </c>
      <c r="R1505" s="22">
        <v>3.7999999999999999E-2</v>
      </c>
      <c r="S1505" s="22">
        <v>3.7999999999999999E-2</v>
      </c>
    </row>
    <row r="1506" spans="2:19" ht="19" x14ac:dyDescent="0.25">
      <c r="J1506" s="29"/>
      <c r="M1506" s="33" t="s">
        <v>460</v>
      </c>
      <c r="N1506" s="22">
        <v>-8.0000000000000002E-3</v>
      </c>
      <c r="O1506" s="22">
        <v>-8.0000000000000002E-3</v>
      </c>
      <c r="P1506" s="22">
        <v>-8.0000000000000002E-3</v>
      </c>
      <c r="Q1506" s="22">
        <v>-8.0000000000000002E-3</v>
      </c>
      <c r="R1506" s="22">
        <v>-8.0000000000000002E-3</v>
      </c>
      <c r="S1506" s="22">
        <v>-8.0000000000000002E-3</v>
      </c>
    </row>
    <row r="1507" spans="2:19" ht="19" x14ac:dyDescent="0.25">
      <c r="C1507" s="2" t="s">
        <v>461</v>
      </c>
      <c r="D1507" s="11">
        <f t="shared" ref="D1507:I1509" si="198">N1508</f>
        <v>-281415</v>
      </c>
      <c r="E1507" s="11">
        <f t="shared" si="198"/>
        <v>77419</v>
      </c>
      <c r="F1507" s="11">
        <f t="shared" si="198"/>
        <v>208973</v>
      </c>
      <c r="G1507" s="11">
        <f t="shared" si="198"/>
        <v>-2098</v>
      </c>
      <c r="H1507" s="11">
        <f t="shared" si="198"/>
        <v>-1736</v>
      </c>
      <c r="I1507" s="11">
        <f t="shared" si="198"/>
        <v>19579</v>
      </c>
      <c r="J1507" s="29"/>
      <c r="M1507" s="33" t="s">
        <v>16</v>
      </c>
      <c r="N1507" s="22">
        <v>281414.13500000001</v>
      </c>
      <c r="O1507" s="22">
        <v>214688.872</v>
      </c>
      <c r="P1507" s="22">
        <v>13874.049000000001</v>
      </c>
      <c r="Q1507" s="22">
        <v>16499.2631</v>
      </c>
      <c r="R1507" s="22">
        <v>18862.235100000002</v>
      </c>
      <c r="S1507" s="22">
        <v>0</v>
      </c>
    </row>
    <row r="1508" spans="2:19" ht="19" x14ac:dyDescent="0.25">
      <c r="B1508" s="18" t="s">
        <v>35</v>
      </c>
      <c r="C1508" s="8" t="s">
        <v>462</v>
      </c>
      <c r="D1508" s="9"/>
      <c r="E1508" s="19">
        <f t="shared" si="198"/>
        <v>-2251.3130000000001</v>
      </c>
      <c r="F1508" s="19">
        <f t="shared" si="198"/>
        <v>-1717.511</v>
      </c>
      <c r="G1508" s="19">
        <f t="shared" si="198"/>
        <v>-110.9924</v>
      </c>
      <c r="H1508" s="19">
        <f t="shared" si="198"/>
        <v>-131.9941</v>
      </c>
      <c r="I1508" s="19">
        <f t="shared" si="198"/>
        <v>-150.89789999999999</v>
      </c>
      <c r="J1508" s="29"/>
      <c r="M1508" s="33" t="s">
        <v>14</v>
      </c>
      <c r="N1508" s="22">
        <v>-281415</v>
      </c>
      <c r="O1508" s="22">
        <v>77419</v>
      </c>
      <c r="P1508" s="22">
        <v>208973</v>
      </c>
      <c r="Q1508" s="22">
        <v>-2098</v>
      </c>
      <c r="R1508" s="22">
        <v>-1736</v>
      </c>
      <c r="S1508" s="22">
        <v>19579</v>
      </c>
    </row>
    <row r="1509" spans="2:19" ht="19" x14ac:dyDescent="0.25">
      <c r="C1509" s="2" t="s">
        <v>463</v>
      </c>
      <c r="D1509" s="11">
        <f>N1510</f>
        <v>-281415</v>
      </c>
      <c r="E1509" s="11">
        <f t="shared" si="198"/>
        <v>75167.687000000005</v>
      </c>
      <c r="F1509" s="11">
        <f t="shared" si="198"/>
        <v>207255.489</v>
      </c>
      <c r="G1509" s="11">
        <f t="shared" si="198"/>
        <v>-2208.9924000000001</v>
      </c>
      <c r="H1509" s="11">
        <f t="shared" si="198"/>
        <v>-1867.9940999999999</v>
      </c>
      <c r="I1509" s="11">
        <f t="shared" si="198"/>
        <v>19428.1021</v>
      </c>
      <c r="M1509" s="33" t="s">
        <v>464</v>
      </c>
      <c r="N1509" s="22">
        <v>0</v>
      </c>
      <c r="O1509" s="22">
        <v>-2251.3130000000001</v>
      </c>
      <c r="P1509" s="22">
        <v>-1717.511</v>
      </c>
      <c r="Q1509" s="22">
        <v>-110.9924</v>
      </c>
      <c r="R1509" s="22">
        <v>-131.9941</v>
      </c>
      <c r="S1509" s="22">
        <v>-150.89789999999999</v>
      </c>
    </row>
    <row r="1510" spans="2:19" ht="20" thickBot="1" x14ac:dyDescent="0.3">
      <c r="C1510" s="12" t="s">
        <v>465</v>
      </c>
      <c r="D1510" s="13">
        <f t="shared" ref="D1510:I1510" si="199">N1507</f>
        <v>281414.13500000001</v>
      </c>
      <c r="E1510" s="13">
        <f t="shared" si="199"/>
        <v>214688.872</v>
      </c>
      <c r="F1510" s="13">
        <f t="shared" si="199"/>
        <v>13874.049000000001</v>
      </c>
      <c r="G1510" s="13">
        <f t="shared" si="199"/>
        <v>16499.2631</v>
      </c>
      <c r="H1510" s="13">
        <f t="shared" si="199"/>
        <v>18862.235100000002</v>
      </c>
      <c r="I1510" s="13">
        <f t="shared" si="199"/>
        <v>0</v>
      </c>
      <c r="M1510" s="33" t="s">
        <v>466</v>
      </c>
      <c r="N1510" s="22">
        <v>-281415</v>
      </c>
      <c r="O1510" s="22">
        <v>75167.687000000005</v>
      </c>
      <c r="P1510" s="22">
        <v>207255.489</v>
      </c>
      <c r="Q1510" s="22">
        <v>-2208.9924000000001</v>
      </c>
      <c r="R1510" s="22">
        <v>-1867.9940999999999</v>
      </c>
      <c r="S1510" s="22">
        <v>19428.1021</v>
      </c>
    </row>
    <row r="1511" spans="2:19" ht="20" thickTop="1" x14ac:dyDescent="0.25">
      <c r="M1511" s="33" t="s">
        <v>446</v>
      </c>
      <c r="N1511" s="22">
        <v>0</v>
      </c>
      <c r="O1511" s="22">
        <v>0.03</v>
      </c>
      <c r="P1511" s="22">
        <v>0.03</v>
      </c>
      <c r="Q1511" s="22">
        <v>0.03</v>
      </c>
      <c r="R1511" s="22">
        <v>0.03</v>
      </c>
      <c r="S1511" s="22">
        <v>0.03</v>
      </c>
    </row>
    <row r="1512" spans="2:19" ht="19" x14ac:dyDescent="0.25">
      <c r="C1512" s="2" t="s">
        <v>444</v>
      </c>
      <c r="E1512" s="6">
        <f>O1511</f>
        <v>0.03</v>
      </c>
      <c r="F1512" s="6">
        <f>P1511</f>
        <v>0.03</v>
      </c>
      <c r="G1512" s="6">
        <f>Q1511</f>
        <v>0.03</v>
      </c>
      <c r="H1512" s="6">
        <f>R1511</f>
        <v>0.03</v>
      </c>
      <c r="I1512" s="6">
        <f>S1511</f>
        <v>0.03</v>
      </c>
      <c r="M1512" s="33" t="s">
        <v>18</v>
      </c>
      <c r="N1512" s="22">
        <v>281414</v>
      </c>
      <c r="O1512" s="22" t="s">
        <v>40</v>
      </c>
      <c r="P1512" s="22" t="s">
        <v>40</v>
      </c>
      <c r="Q1512" s="22" t="s">
        <v>40</v>
      </c>
      <c r="R1512" s="22" t="s">
        <v>40</v>
      </c>
      <c r="S1512" s="22" t="s">
        <v>40</v>
      </c>
    </row>
    <row r="1513" spans="2:19" ht="19" x14ac:dyDescent="0.25">
      <c r="C1513" s="41" t="s">
        <v>467</v>
      </c>
      <c r="D1513" s="42">
        <f>N1512</f>
        <v>281414</v>
      </c>
      <c r="E1513" s="11"/>
      <c r="M1513" s="33" t="s">
        <v>468</v>
      </c>
      <c r="N1513" s="22">
        <v>-281415</v>
      </c>
      <c r="O1513" s="22" t="s">
        <v>40</v>
      </c>
      <c r="P1513" s="22" t="s">
        <v>40</v>
      </c>
      <c r="Q1513" s="22" t="s">
        <v>40</v>
      </c>
      <c r="R1513" s="22" t="s">
        <v>40</v>
      </c>
      <c r="S1513" s="22" t="s">
        <v>40</v>
      </c>
    </row>
    <row r="1514" spans="2:19" ht="19" x14ac:dyDescent="0.25">
      <c r="C1514" s="2" t="s">
        <v>17</v>
      </c>
      <c r="D1514" s="11">
        <f t="shared" ref="D1514:I1514" si="200">N1514</f>
        <v>0</v>
      </c>
      <c r="E1514" s="11">
        <f t="shared" si="200"/>
        <v>0</v>
      </c>
      <c r="F1514" s="11">
        <f t="shared" si="200"/>
        <v>0</v>
      </c>
      <c r="G1514" s="11">
        <f t="shared" si="200"/>
        <v>0</v>
      </c>
      <c r="H1514" s="11">
        <f t="shared" si="200"/>
        <v>0</v>
      </c>
      <c r="I1514" s="11">
        <f t="shared" si="200"/>
        <v>0</v>
      </c>
      <c r="M1514" s="33" t="s">
        <v>222</v>
      </c>
      <c r="N1514" s="22">
        <v>0</v>
      </c>
      <c r="O1514" s="22">
        <v>0</v>
      </c>
      <c r="P1514" s="22">
        <v>0</v>
      </c>
      <c r="Q1514" s="22">
        <v>0</v>
      </c>
      <c r="R1514" s="22">
        <v>0</v>
      </c>
      <c r="S1514" s="22">
        <v>0</v>
      </c>
    </row>
    <row r="1526" spans="2:19" ht="17" thickBot="1" x14ac:dyDescent="0.25"/>
    <row r="1527" spans="2:19" ht="20" thickBot="1" x14ac:dyDescent="0.3">
      <c r="M1527" s="79" t="s">
        <v>469</v>
      </c>
      <c r="N1527" s="88"/>
    </row>
    <row r="1529" spans="2:19" ht="19" x14ac:dyDescent="0.25">
      <c r="C1529" s="3" t="str">
        <f t="shared" ref="C1529:I1529" si="201">M1529</f>
        <v>Year</v>
      </c>
      <c r="D1529" s="3">
        <f t="shared" si="201"/>
        <v>0</v>
      </c>
      <c r="E1529" s="3">
        <f t="shared" si="201"/>
        <v>1</v>
      </c>
      <c r="F1529" s="3">
        <f t="shared" si="201"/>
        <v>2</v>
      </c>
      <c r="G1529" s="3">
        <f t="shared" si="201"/>
        <v>3</v>
      </c>
      <c r="H1529" s="3">
        <f t="shared" si="201"/>
        <v>4</v>
      </c>
      <c r="I1529" s="3">
        <f t="shared" si="201"/>
        <v>5</v>
      </c>
      <c r="M1529" s="33" t="s">
        <v>2</v>
      </c>
      <c r="N1529" s="22">
        <v>0</v>
      </c>
      <c r="O1529" s="22">
        <v>1</v>
      </c>
      <c r="P1529" s="22">
        <v>2</v>
      </c>
      <c r="Q1529" s="22">
        <v>3</v>
      </c>
      <c r="R1529" s="22">
        <v>4</v>
      </c>
      <c r="S1529" s="22">
        <v>5</v>
      </c>
    </row>
    <row r="1530" spans="2:19" ht="19" x14ac:dyDescent="0.25">
      <c r="C1530" s="2" t="s">
        <v>21</v>
      </c>
      <c r="E1530" s="17">
        <f>O1530</f>
        <v>0.4</v>
      </c>
      <c r="F1530" s="17">
        <f>P1530</f>
        <v>0.4</v>
      </c>
      <c r="G1530" s="17">
        <f>Q1530</f>
        <v>0.4</v>
      </c>
      <c r="H1530" s="17">
        <f>R1530</f>
        <v>0.4</v>
      </c>
      <c r="I1530" s="17">
        <f>S1530</f>
        <v>0.4</v>
      </c>
      <c r="M1530" s="33" t="s">
        <v>22</v>
      </c>
      <c r="N1530" s="22">
        <v>0.25</v>
      </c>
      <c r="O1530" s="22">
        <v>0.4</v>
      </c>
      <c r="P1530" s="22">
        <v>0.4</v>
      </c>
      <c r="Q1530" s="22">
        <v>0.4</v>
      </c>
      <c r="R1530" s="22">
        <v>0.4</v>
      </c>
      <c r="S1530" s="22">
        <v>0.4</v>
      </c>
    </row>
    <row r="1531" spans="2:19" ht="19" x14ac:dyDescent="0.25">
      <c r="M1531" s="33" t="s">
        <v>4</v>
      </c>
      <c r="N1531" s="22">
        <v>0.03</v>
      </c>
      <c r="O1531" s="22">
        <v>0.03</v>
      </c>
      <c r="P1531" s="22">
        <v>0.03</v>
      </c>
      <c r="Q1531" s="22">
        <v>0.03</v>
      </c>
      <c r="R1531" s="22">
        <v>0.03</v>
      </c>
      <c r="S1531" s="22">
        <v>0.03</v>
      </c>
    </row>
    <row r="1532" spans="2:19" ht="19" x14ac:dyDescent="0.25">
      <c r="C1532" s="2" t="s">
        <v>470</v>
      </c>
      <c r="E1532" s="6">
        <f>O1531</f>
        <v>0.03</v>
      </c>
      <c r="F1532" s="6">
        <f>P1531</f>
        <v>0.03</v>
      </c>
      <c r="G1532" s="6">
        <f>Q1531</f>
        <v>0.03</v>
      </c>
      <c r="H1532" s="6">
        <f>R1531</f>
        <v>0.03</v>
      </c>
      <c r="I1532" s="6">
        <f>S1531</f>
        <v>0.03</v>
      </c>
      <c r="M1532" s="33" t="s">
        <v>24</v>
      </c>
      <c r="N1532" s="22">
        <v>1.1000000000000001</v>
      </c>
      <c r="O1532" s="22">
        <v>1.1000000000000001</v>
      </c>
      <c r="P1532" s="22">
        <v>1.1000000000000001</v>
      </c>
      <c r="Q1532" s="22">
        <v>1.1000000000000001</v>
      </c>
      <c r="R1532" s="22">
        <v>1.1000000000000001</v>
      </c>
      <c r="S1532" s="22">
        <v>1.1000000000000001</v>
      </c>
    </row>
    <row r="1533" spans="2:19" ht="19" x14ac:dyDescent="0.25">
      <c r="C1533" s="8" t="s">
        <v>200</v>
      </c>
      <c r="D1533" s="9"/>
      <c r="E1533" s="10">
        <f t="shared" ref="E1533:I1534" si="202">O1536</f>
        <v>3.7999999999999999E-2</v>
      </c>
      <c r="F1533" s="10">
        <f t="shared" si="202"/>
        <v>3.7999999999999999E-2</v>
      </c>
      <c r="G1533" s="10">
        <f t="shared" si="202"/>
        <v>3.7999999999999999E-2</v>
      </c>
      <c r="H1533" s="10">
        <f t="shared" si="202"/>
        <v>3.7999999999999999E-2</v>
      </c>
      <c r="I1533" s="10">
        <f t="shared" si="202"/>
        <v>3.7999999999999999E-2</v>
      </c>
      <c r="M1533" s="33" t="s">
        <v>8</v>
      </c>
      <c r="N1533" s="22">
        <v>0.04</v>
      </c>
      <c r="O1533" s="22">
        <v>0.04</v>
      </c>
      <c r="P1533" s="22">
        <v>0.04</v>
      </c>
      <c r="Q1533" s="22">
        <v>0.04</v>
      </c>
      <c r="R1533" s="22">
        <v>0.04</v>
      </c>
      <c r="S1533" s="22">
        <v>0.04</v>
      </c>
    </row>
    <row r="1534" spans="2:19" ht="19" x14ac:dyDescent="0.25">
      <c r="C1534" s="2" t="s">
        <v>471</v>
      </c>
      <c r="E1534" s="6">
        <f t="shared" si="202"/>
        <v>-8.0000000000000002E-3</v>
      </c>
      <c r="F1534" s="6">
        <f t="shared" si="202"/>
        <v>-8.0000000000000002E-3</v>
      </c>
      <c r="G1534" s="6">
        <f t="shared" si="202"/>
        <v>-8.0000000000000002E-3</v>
      </c>
      <c r="H1534" s="6">
        <f t="shared" si="202"/>
        <v>-8.0000000000000002E-3</v>
      </c>
      <c r="I1534" s="6">
        <f t="shared" si="202"/>
        <v>-8.0000000000000002E-3</v>
      </c>
      <c r="M1534" s="33" t="s">
        <v>26</v>
      </c>
      <c r="N1534" s="22">
        <v>7.3999999999999996E-2</v>
      </c>
      <c r="O1534" s="22">
        <v>7.3999999999999996E-2</v>
      </c>
      <c r="P1534" s="22">
        <v>7.3999999999999996E-2</v>
      </c>
      <c r="Q1534" s="22">
        <v>7.3999999999999996E-2</v>
      </c>
      <c r="R1534" s="22">
        <v>7.3999999999999996E-2</v>
      </c>
      <c r="S1534" s="22">
        <v>7.3999999999999996E-2</v>
      </c>
    </row>
    <row r="1535" spans="2:19" ht="19" x14ac:dyDescent="0.25">
      <c r="M1535" s="33" t="s">
        <v>6</v>
      </c>
      <c r="N1535" s="22">
        <v>0.2</v>
      </c>
      <c r="O1535" s="22">
        <v>0.2</v>
      </c>
      <c r="P1535" s="22">
        <v>0.2</v>
      </c>
      <c r="Q1535" s="22">
        <v>0.2</v>
      </c>
      <c r="R1535" s="22">
        <v>0.2</v>
      </c>
      <c r="S1535" s="22">
        <v>0.2</v>
      </c>
    </row>
    <row r="1536" spans="2:19" ht="19" x14ac:dyDescent="0.25">
      <c r="B1536" s="32" t="s">
        <v>71</v>
      </c>
      <c r="C1536" s="2" t="s">
        <v>13</v>
      </c>
      <c r="D1536" s="11"/>
      <c r="E1536" s="11">
        <f>O1538</f>
        <v>77419</v>
      </c>
      <c r="F1536" s="11">
        <f>P1538</f>
        <v>208973</v>
      </c>
      <c r="G1536" s="11">
        <f>Q1538</f>
        <v>-2098</v>
      </c>
      <c r="H1536" s="11">
        <f>R1538</f>
        <v>-1736</v>
      </c>
      <c r="I1536" s="11">
        <f>S1538</f>
        <v>19579</v>
      </c>
      <c r="M1536" s="33" t="s">
        <v>10</v>
      </c>
      <c r="N1536" s="22">
        <v>3.7999999999999999E-2</v>
      </c>
      <c r="O1536" s="22">
        <v>3.7999999999999999E-2</v>
      </c>
      <c r="P1536" s="22">
        <v>3.7999999999999999E-2</v>
      </c>
      <c r="Q1536" s="22">
        <v>3.7999999999999999E-2</v>
      </c>
      <c r="R1536" s="22">
        <v>3.7999999999999999E-2</v>
      </c>
      <c r="S1536" s="22">
        <v>3.7999999999999999E-2</v>
      </c>
    </row>
    <row r="1537" spans="2:19" ht="19" x14ac:dyDescent="0.25">
      <c r="B1537" s="32" t="s">
        <v>73</v>
      </c>
      <c r="C1537" s="8" t="s">
        <v>201</v>
      </c>
      <c r="D1537" s="19"/>
      <c r="E1537" s="19">
        <f>O1540</f>
        <v>214689</v>
      </c>
      <c r="F1537" s="19">
        <f>P1540</f>
        <v>13874</v>
      </c>
      <c r="G1537" s="19">
        <f>Q1540</f>
        <v>16499</v>
      </c>
      <c r="H1537" s="19">
        <f>R1540</f>
        <v>18862</v>
      </c>
      <c r="I1537" s="19">
        <f>S1540</f>
        <v>0</v>
      </c>
      <c r="M1537" s="33" t="s">
        <v>460</v>
      </c>
      <c r="N1537" s="22">
        <v>-8.0000000000000002E-3</v>
      </c>
      <c r="O1537" s="22">
        <v>-8.0000000000000002E-3</v>
      </c>
      <c r="P1537" s="22">
        <v>-8.0000000000000002E-3</v>
      </c>
      <c r="Q1537" s="22">
        <v>-8.0000000000000002E-3</v>
      </c>
      <c r="R1537" s="22">
        <v>-8.0000000000000002E-3</v>
      </c>
      <c r="S1537" s="22">
        <v>-8.0000000000000002E-3</v>
      </c>
    </row>
    <row r="1538" spans="2:19" ht="19" x14ac:dyDescent="0.25">
      <c r="B1538" s="32" t="s">
        <v>366</v>
      </c>
      <c r="C1538" s="20" t="s">
        <v>472</v>
      </c>
      <c r="D1538" s="11"/>
      <c r="E1538" s="11">
        <f>O1539</f>
        <v>292108</v>
      </c>
      <c r="F1538" s="11">
        <f>P1539</f>
        <v>222847</v>
      </c>
      <c r="G1538" s="11">
        <f>Q1539</f>
        <v>14401</v>
      </c>
      <c r="H1538" s="11">
        <f>R1539</f>
        <v>17126</v>
      </c>
      <c r="I1538" s="11">
        <f>S1539</f>
        <v>19579</v>
      </c>
      <c r="M1538" s="33" t="s">
        <v>14</v>
      </c>
      <c r="N1538" s="22">
        <v>-281415</v>
      </c>
      <c r="O1538" s="22">
        <v>77419</v>
      </c>
      <c r="P1538" s="22">
        <v>208973</v>
      </c>
      <c r="Q1538" s="22">
        <v>-2098</v>
      </c>
      <c r="R1538" s="22">
        <v>-1736</v>
      </c>
      <c r="S1538" s="22">
        <v>19579</v>
      </c>
    </row>
    <row r="1539" spans="2:19" ht="19" x14ac:dyDescent="0.25">
      <c r="B1539" s="32"/>
      <c r="C1539" s="2"/>
      <c r="D1539" s="11"/>
      <c r="E1539" s="11"/>
      <c r="F1539" s="11"/>
      <c r="G1539" s="11"/>
      <c r="H1539" s="11"/>
      <c r="I1539" s="11"/>
      <c r="M1539" s="33" t="s">
        <v>473</v>
      </c>
      <c r="N1539" s="22">
        <v>-1</v>
      </c>
      <c r="O1539" s="22">
        <v>292108</v>
      </c>
      <c r="P1539" s="22">
        <v>222847</v>
      </c>
      <c r="Q1539" s="22">
        <v>14401</v>
      </c>
      <c r="R1539" s="22">
        <v>17126</v>
      </c>
      <c r="S1539" s="22">
        <v>19579</v>
      </c>
    </row>
    <row r="1540" spans="2:19" ht="19" x14ac:dyDescent="0.25">
      <c r="C1540" s="2" t="s">
        <v>13</v>
      </c>
      <c r="D1540" s="11">
        <f t="shared" ref="D1540:I1540" si="203">N1538</f>
        <v>-281415</v>
      </c>
      <c r="E1540" s="11">
        <f t="shared" si="203"/>
        <v>77419</v>
      </c>
      <c r="F1540" s="11">
        <f t="shared" si="203"/>
        <v>208973</v>
      </c>
      <c r="G1540" s="11">
        <f t="shared" si="203"/>
        <v>-2098</v>
      </c>
      <c r="H1540" s="11">
        <f t="shared" si="203"/>
        <v>-1736</v>
      </c>
      <c r="I1540" s="11">
        <f t="shared" si="203"/>
        <v>19579</v>
      </c>
      <c r="M1540" s="33" t="s">
        <v>251</v>
      </c>
      <c r="N1540" s="22">
        <v>281414</v>
      </c>
      <c r="O1540" s="22">
        <v>214689</v>
      </c>
      <c r="P1540" s="22">
        <v>13874</v>
      </c>
      <c r="Q1540" s="22">
        <v>16499</v>
      </c>
      <c r="R1540" s="22">
        <v>18862</v>
      </c>
      <c r="S1540" s="22">
        <v>0</v>
      </c>
    </row>
    <row r="1541" spans="2:19" ht="19" x14ac:dyDescent="0.25">
      <c r="B1541" s="72" t="s">
        <v>474</v>
      </c>
      <c r="C1541" s="8" t="s">
        <v>475</v>
      </c>
      <c r="D1541" s="9"/>
      <c r="E1541" s="19">
        <f>O1545</f>
        <v>-2251</v>
      </c>
      <c r="F1541" s="19">
        <f>P1545</f>
        <v>-1718</v>
      </c>
      <c r="G1541" s="19">
        <f>Q1545</f>
        <v>-111</v>
      </c>
      <c r="H1541" s="19">
        <f>R1545</f>
        <v>-132</v>
      </c>
      <c r="I1541" s="19">
        <f>S1545</f>
        <v>-151</v>
      </c>
      <c r="M1541" s="33" t="s">
        <v>446</v>
      </c>
      <c r="N1541" s="22">
        <v>0</v>
      </c>
      <c r="O1541" s="22">
        <v>0.03</v>
      </c>
      <c r="P1541" s="22">
        <v>0.03</v>
      </c>
      <c r="Q1541" s="22">
        <v>0.03</v>
      </c>
      <c r="R1541" s="22">
        <v>0.03</v>
      </c>
      <c r="S1541" s="22">
        <v>0.03</v>
      </c>
    </row>
    <row r="1542" spans="2:19" ht="19" x14ac:dyDescent="0.25">
      <c r="C1542" s="20" t="s">
        <v>476</v>
      </c>
      <c r="D1542" s="11">
        <f t="shared" ref="D1542:I1542" si="204">N1544</f>
        <v>-281415</v>
      </c>
      <c r="E1542" s="11">
        <f t="shared" si="204"/>
        <v>75168</v>
      </c>
      <c r="F1542" s="11">
        <f t="shared" si="204"/>
        <v>207255</v>
      </c>
      <c r="G1542" s="11">
        <f t="shared" si="204"/>
        <v>-2209</v>
      </c>
      <c r="H1542" s="11">
        <f t="shared" si="204"/>
        <v>-1868</v>
      </c>
      <c r="I1542" s="11">
        <f t="shared" si="204"/>
        <v>19428</v>
      </c>
      <c r="M1542" s="33" t="s">
        <v>18</v>
      </c>
      <c r="N1542" s="22">
        <v>281414</v>
      </c>
      <c r="O1542" s="22" t="s">
        <v>40</v>
      </c>
      <c r="P1542" s="22" t="s">
        <v>40</v>
      </c>
      <c r="Q1542" s="22" t="s">
        <v>40</v>
      </c>
      <c r="R1542" s="22" t="s">
        <v>40</v>
      </c>
      <c r="S1542" s="22" t="s">
        <v>40</v>
      </c>
    </row>
    <row r="1543" spans="2:19" ht="19" x14ac:dyDescent="0.25">
      <c r="C1543" s="2" t="s">
        <v>470</v>
      </c>
      <c r="E1543" s="6">
        <f>O1531</f>
        <v>0.03</v>
      </c>
      <c r="F1543" s="6">
        <f>P1531</f>
        <v>0.03</v>
      </c>
      <c r="G1543" s="6">
        <f>Q1531</f>
        <v>0.03</v>
      </c>
      <c r="H1543" s="6">
        <f>R1531</f>
        <v>0.03</v>
      </c>
      <c r="I1543" s="6">
        <f>S1531</f>
        <v>0.03</v>
      </c>
      <c r="M1543" s="33" t="s">
        <v>222</v>
      </c>
      <c r="N1543" s="22">
        <v>0</v>
      </c>
      <c r="O1543" s="22">
        <v>0</v>
      </c>
      <c r="P1543" s="22">
        <v>0</v>
      </c>
      <c r="Q1543" s="22">
        <v>0</v>
      </c>
      <c r="R1543" s="22">
        <v>0</v>
      </c>
      <c r="S1543" s="22">
        <v>0</v>
      </c>
    </row>
    <row r="1544" spans="2:19" ht="19" x14ac:dyDescent="0.25">
      <c r="C1544" s="8" t="s">
        <v>477</v>
      </c>
      <c r="D1544" s="19">
        <f t="shared" ref="D1544:I1544" si="205">N1540</f>
        <v>281414</v>
      </c>
      <c r="E1544" s="19">
        <f t="shared" si="205"/>
        <v>214689</v>
      </c>
      <c r="F1544" s="19">
        <f t="shared" si="205"/>
        <v>13874</v>
      </c>
      <c r="G1544" s="19">
        <f t="shared" si="205"/>
        <v>16499</v>
      </c>
      <c r="H1544" s="19">
        <f t="shared" si="205"/>
        <v>18862</v>
      </c>
      <c r="I1544" s="19">
        <f t="shared" si="205"/>
        <v>0</v>
      </c>
      <c r="M1544" s="33" t="s">
        <v>478</v>
      </c>
      <c r="N1544" s="22">
        <v>-281415</v>
      </c>
      <c r="O1544" s="22">
        <v>75168</v>
      </c>
      <c r="P1544" s="22">
        <v>207255</v>
      </c>
      <c r="Q1544" s="22">
        <v>-2209</v>
      </c>
      <c r="R1544" s="22">
        <v>-1868</v>
      </c>
      <c r="S1544" s="22">
        <v>19428</v>
      </c>
    </row>
    <row r="1545" spans="2:19" ht="19" x14ac:dyDescent="0.25">
      <c r="M1545" s="33" t="s">
        <v>479</v>
      </c>
      <c r="N1545" s="22">
        <v>0</v>
      </c>
      <c r="O1545" s="22">
        <v>-2251</v>
      </c>
      <c r="P1545" s="22">
        <v>-1718</v>
      </c>
      <c r="Q1545" s="22">
        <v>-111</v>
      </c>
      <c r="R1545" s="22">
        <v>-132</v>
      </c>
      <c r="S1545" s="22">
        <v>-151</v>
      </c>
    </row>
    <row r="1546" spans="2:19" ht="19" x14ac:dyDescent="0.25">
      <c r="C1546" s="2" t="s">
        <v>480</v>
      </c>
      <c r="E1546" s="6">
        <f>O1541</f>
        <v>0.03</v>
      </c>
      <c r="F1546" s="6">
        <f>P1541</f>
        <v>0.03</v>
      </c>
      <c r="G1546" s="6">
        <f>Q1541</f>
        <v>0.03</v>
      </c>
      <c r="H1546" s="6">
        <f>R1541</f>
        <v>0.03</v>
      </c>
      <c r="I1546" s="6">
        <f>S1541</f>
        <v>0.03</v>
      </c>
    </row>
    <row r="1547" spans="2:19" ht="20" thickBot="1" x14ac:dyDescent="0.3">
      <c r="C1547" s="12" t="s">
        <v>481</v>
      </c>
      <c r="D1547" s="13">
        <f>N1542</f>
        <v>281414</v>
      </c>
      <c r="M1547" s="33"/>
      <c r="N1547" s="22"/>
      <c r="O1547" s="22"/>
      <c r="P1547" s="22"/>
      <c r="Q1547" s="22"/>
      <c r="R1547" s="22"/>
      <c r="S1547" s="22"/>
    </row>
    <row r="1548" spans="2:19" ht="20" thickTop="1" x14ac:dyDescent="0.25">
      <c r="M1548" s="33"/>
      <c r="N1548" s="22"/>
      <c r="O1548" s="22"/>
      <c r="P1548" s="22"/>
      <c r="Q1548" s="22"/>
      <c r="R1548" s="22"/>
      <c r="S1548" s="22"/>
    </row>
    <row r="1549" spans="2:19" ht="19" x14ac:dyDescent="0.25">
      <c r="C1549" s="2" t="s">
        <v>17</v>
      </c>
      <c r="D1549" s="11">
        <f t="shared" ref="D1549:I1549" si="206">N1543</f>
        <v>0</v>
      </c>
      <c r="E1549" s="11">
        <f t="shared" si="206"/>
        <v>0</v>
      </c>
      <c r="F1549" s="11">
        <f t="shared" si="206"/>
        <v>0</v>
      </c>
      <c r="G1549" s="11">
        <f t="shared" si="206"/>
        <v>0</v>
      </c>
      <c r="H1549" s="11">
        <f t="shared" si="206"/>
        <v>0</v>
      </c>
      <c r="I1549" s="11">
        <f t="shared" si="206"/>
        <v>0</v>
      </c>
      <c r="M1549" s="33"/>
      <c r="N1549" s="22"/>
      <c r="O1549" s="22"/>
      <c r="P1549" s="22"/>
      <c r="Q1549" s="22"/>
      <c r="R1549" s="22"/>
      <c r="S1549" s="22"/>
    </row>
    <row r="1563" spans="13:19" ht="17" thickBot="1" x14ac:dyDescent="0.25"/>
    <row r="1564" spans="13:19" ht="20" thickBot="1" x14ac:dyDescent="0.3">
      <c r="M1564" s="79" t="s">
        <v>482</v>
      </c>
      <c r="N1564" s="88"/>
    </row>
    <row r="1566" spans="13:19" ht="19" x14ac:dyDescent="0.25">
      <c r="M1566" s="33" t="s">
        <v>2</v>
      </c>
      <c r="N1566" s="22">
        <v>0</v>
      </c>
      <c r="O1566" s="22">
        <v>1</v>
      </c>
      <c r="P1566" s="22">
        <v>2</v>
      </c>
      <c r="Q1566" s="22">
        <v>3</v>
      </c>
      <c r="R1566" s="22">
        <v>4</v>
      </c>
      <c r="S1566" s="22">
        <v>5</v>
      </c>
    </row>
    <row r="1567" spans="13:19" ht="19" x14ac:dyDescent="0.25">
      <c r="M1567" s="33" t="s">
        <v>22</v>
      </c>
      <c r="N1567" s="22">
        <v>0.25</v>
      </c>
      <c r="O1567" s="22">
        <v>0.4</v>
      </c>
      <c r="P1567" s="22">
        <v>0.4</v>
      </c>
      <c r="Q1567" s="22">
        <v>0.4</v>
      </c>
      <c r="R1567" s="22">
        <v>0.4</v>
      </c>
      <c r="S1567" s="22">
        <v>0.4</v>
      </c>
    </row>
    <row r="1568" spans="13:19" ht="19" x14ac:dyDescent="0.25">
      <c r="M1568" s="33" t="s">
        <v>4</v>
      </c>
      <c r="N1568" s="22">
        <v>0.03</v>
      </c>
      <c r="O1568" s="22">
        <v>0.03</v>
      </c>
      <c r="P1568" s="22">
        <v>0.03</v>
      </c>
      <c r="Q1568" s="22">
        <v>0.03</v>
      </c>
      <c r="R1568" s="22">
        <v>0.03</v>
      </c>
      <c r="S1568" s="22">
        <v>0.03</v>
      </c>
    </row>
    <row r="1569" spans="2:19" ht="19" x14ac:dyDescent="0.25">
      <c r="C1569" s="3" t="str">
        <f t="shared" ref="C1569:I1571" si="207">M1566</f>
        <v>Year</v>
      </c>
      <c r="D1569" s="3">
        <f t="shared" si="207"/>
        <v>0</v>
      </c>
      <c r="E1569" s="3">
        <f t="shared" si="207"/>
        <v>1</v>
      </c>
      <c r="F1569" s="3">
        <f t="shared" si="207"/>
        <v>2</v>
      </c>
      <c r="G1569" s="3">
        <f t="shared" si="207"/>
        <v>3</v>
      </c>
      <c r="H1569" s="3">
        <f t="shared" si="207"/>
        <v>4</v>
      </c>
      <c r="I1569" s="3">
        <f t="shared" si="207"/>
        <v>5</v>
      </c>
      <c r="M1569" s="33" t="s">
        <v>24</v>
      </c>
      <c r="N1569" s="22">
        <v>1.1000000000000001</v>
      </c>
      <c r="O1569" s="22">
        <v>1.1000000000000001</v>
      </c>
      <c r="P1569" s="22">
        <v>1.1000000000000001</v>
      </c>
      <c r="Q1569" s="22">
        <v>1.1000000000000001</v>
      </c>
      <c r="R1569" s="22">
        <v>1.1000000000000001</v>
      </c>
      <c r="S1569" s="22">
        <v>1.1000000000000001</v>
      </c>
    </row>
    <row r="1570" spans="2:19" ht="19" x14ac:dyDescent="0.25">
      <c r="C1570" s="2" t="s">
        <v>21</v>
      </c>
      <c r="E1570" s="17">
        <f t="shared" si="207"/>
        <v>0.4</v>
      </c>
      <c r="F1570" s="17">
        <f t="shared" si="207"/>
        <v>0.4</v>
      </c>
      <c r="G1570" s="17">
        <f t="shared" si="207"/>
        <v>0.4</v>
      </c>
      <c r="H1570" s="17">
        <f t="shared" si="207"/>
        <v>0.4</v>
      </c>
      <c r="I1570" s="17">
        <f t="shared" si="207"/>
        <v>0.4</v>
      </c>
      <c r="M1570" s="33" t="s">
        <v>8</v>
      </c>
      <c r="N1570" s="22">
        <v>0.04</v>
      </c>
      <c r="O1570" s="22">
        <v>0.04</v>
      </c>
      <c r="P1570" s="22">
        <v>0.04</v>
      </c>
      <c r="Q1570" s="22">
        <v>0.04</v>
      </c>
      <c r="R1570" s="22">
        <v>0.04</v>
      </c>
      <c r="S1570" s="22">
        <v>0.04</v>
      </c>
    </row>
    <row r="1571" spans="2:19" ht="19" x14ac:dyDescent="0.25">
      <c r="C1571" s="2" t="s">
        <v>470</v>
      </c>
      <c r="E1571" s="6">
        <f t="shared" si="207"/>
        <v>0.03</v>
      </c>
      <c r="F1571" s="6">
        <f t="shared" si="207"/>
        <v>0.03</v>
      </c>
      <c r="G1571" s="6">
        <f t="shared" si="207"/>
        <v>0.03</v>
      </c>
      <c r="H1571" s="6">
        <f t="shared" si="207"/>
        <v>0.03</v>
      </c>
      <c r="I1571" s="6">
        <f t="shared" si="207"/>
        <v>0.03</v>
      </c>
      <c r="M1571" s="33" t="s">
        <v>26</v>
      </c>
      <c r="N1571" s="22">
        <v>7.3999999999999996E-2</v>
      </c>
      <c r="O1571" s="22">
        <v>7.3999999999999996E-2</v>
      </c>
      <c r="P1571" s="22">
        <v>7.3999999999999996E-2</v>
      </c>
      <c r="Q1571" s="22">
        <v>7.3999999999999996E-2</v>
      </c>
      <c r="R1571" s="22">
        <v>7.3999999999999996E-2</v>
      </c>
      <c r="S1571" s="22">
        <v>7.3999999999999996E-2</v>
      </c>
    </row>
    <row r="1572" spans="2:19" ht="19" x14ac:dyDescent="0.25">
      <c r="C1572" s="2" t="s">
        <v>80</v>
      </c>
      <c r="E1572" s="6">
        <f>O1571</f>
        <v>7.3999999999999996E-2</v>
      </c>
      <c r="F1572" s="6">
        <f>P1571</f>
        <v>7.3999999999999996E-2</v>
      </c>
      <c r="G1572" s="6">
        <f>Q1571</f>
        <v>7.3999999999999996E-2</v>
      </c>
      <c r="H1572" s="6">
        <f>R1571</f>
        <v>7.3999999999999996E-2</v>
      </c>
      <c r="I1572" s="6">
        <f>S1571</f>
        <v>7.3999999999999996E-2</v>
      </c>
      <c r="M1572" s="33" t="s">
        <v>6</v>
      </c>
      <c r="N1572" s="22">
        <v>0.2</v>
      </c>
      <c r="O1572" s="22">
        <v>0.2</v>
      </c>
      <c r="P1572" s="22">
        <v>0.2</v>
      </c>
      <c r="Q1572" s="22">
        <v>0.2</v>
      </c>
      <c r="R1572" s="22">
        <v>0.2</v>
      </c>
      <c r="S1572" s="22">
        <v>0.2</v>
      </c>
    </row>
    <row r="1573" spans="2:19" ht="19" x14ac:dyDescent="0.25">
      <c r="C1573" s="2" t="s">
        <v>200</v>
      </c>
      <c r="E1573" s="6">
        <f>O1573</f>
        <v>3.7999999999999999E-2</v>
      </c>
      <c r="F1573" s="6">
        <f>P1573</f>
        <v>3.7999999999999999E-2</v>
      </c>
      <c r="G1573" s="6">
        <f>Q1573</f>
        <v>3.7999999999999999E-2</v>
      </c>
      <c r="H1573" s="6">
        <f>R1573</f>
        <v>3.7999999999999999E-2</v>
      </c>
      <c r="I1573" s="6">
        <f>S1573</f>
        <v>3.7999999999999999E-2</v>
      </c>
      <c r="M1573" s="33" t="s">
        <v>10</v>
      </c>
      <c r="N1573" s="22">
        <v>3.7999999999999999E-2</v>
      </c>
      <c r="O1573" s="22">
        <v>3.7999999999999999E-2</v>
      </c>
      <c r="P1573" s="22">
        <v>3.7999999999999999E-2</v>
      </c>
      <c r="Q1573" s="22">
        <v>3.7999999999999999E-2</v>
      </c>
      <c r="R1573" s="22">
        <v>3.7999999999999999E-2</v>
      </c>
      <c r="S1573" s="22">
        <v>3.7999999999999999E-2</v>
      </c>
    </row>
    <row r="1574" spans="2:19" ht="19" x14ac:dyDescent="0.25">
      <c r="B1574" s="32" t="s">
        <v>71</v>
      </c>
      <c r="C1574" s="2" t="s">
        <v>13</v>
      </c>
      <c r="D1574" s="11">
        <f t="shared" ref="D1574:I1577" si="208">N1575</f>
        <v>-281415</v>
      </c>
      <c r="E1574" s="11">
        <f t="shared" si="208"/>
        <v>77419</v>
      </c>
      <c r="F1574" s="11">
        <f t="shared" si="208"/>
        <v>208973</v>
      </c>
      <c r="G1574" s="11">
        <f t="shared" si="208"/>
        <v>-2098</v>
      </c>
      <c r="H1574" s="11">
        <f t="shared" si="208"/>
        <v>-1736</v>
      </c>
      <c r="I1574" s="11">
        <f t="shared" si="208"/>
        <v>19579</v>
      </c>
      <c r="M1574" s="33" t="s">
        <v>114</v>
      </c>
      <c r="N1574" s="22">
        <v>3.5999999999999997E-2</v>
      </c>
      <c r="O1574" s="22">
        <v>3.5999999999999997E-2</v>
      </c>
      <c r="P1574" s="22">
        <v>3.5999999999999997E-2</v>
      </c>
      <c r="Q1574" s="22">
        <v>3.5999999999999997E-2</v>
      </c>
      <c r="R1574" s="22">
        <v>3.5999999999999997E-2</v>
      </c>
      <c r="S1574" s="22">
        <v>3.5999999999999997E-2</v>
      </c>
    </row>
    <row r="1575" spans="2:19" ht="19" x14ac:dyDescent="0.25">
      <c r="B1575" s="32" t="s">
        <v>73</v>
      </c>
      <c r="C1575" s="2" t="s">
        <v>201</v>
      </c>
      <c r="D1575" s="11">
        <f t="shared" si="208"/>
        <v>281414</v>
      </c>
      <c r="E1575" s="11">
        <f t="shared" si="208"/>
        <v>214689</v>
      </c>
      <c r="F1575" s="11">
        <f t="shared" si="208"/>
        <v>13874</v>
      </c>
      <c r="G1575" s="11">
        <f t="shared" si="208"/>
        <v>16499</v>
      </c>
      <c r="H1575" s="11">
        <f t="shared" si="208"/>
        <v>18862</v>
      </c>
      <c r="I1575" s="11">
        <f t="shared" si="208"/>
        <v>0</v>
      </c>
      <c r="M1575" s="33" t="s">
        <v>14</v>
      </c>
      <c r="N1575" s="22">
        <v>-281415</v>
      </c>
      <c r="O1575" s="22">
        <v>77419</v>
      </c>
      <c r="P1575" s="22">
        <v>208973</v>
      </c>
      <c r="Q1575" s="22">
        <v>-2098</v>
      </c>
      <c r="R1575" s="22">
        <v>-1736</v>
      </c>
      <c r="S1575" s="22">
        <v>19579</v>
      </c>
    </row>
    <row r="1576" spans="2:19" ht="19" x14ac:dyDescent="0.25">
      <c r="B1576" s="32" t="s">
        <v>202</v>
      </c>
      <c r="C1576" s="2" t="s">
        <v>33</v>
      </c>
      <c r="D1576" s="11">
        <f>N1577</f>
        <v>-250000</v>
      </c>
      <c r="E1576" s="11">
        <f t="shared" si="208"/>
        <v>2379</v>
      </c>
      <c r="F1576" s="11">
        <f t="shared" si="208"/>
        <v>14294</v>
      </c>
      <c r="G1576" s="11">
        <f t="shared" si="208"/>
        <v>356672</v>
      </c>
      <c r="H1576" s="11">
        <f t="shared" si="208"/>
        <v>356624</v>
      </c>
      <c r="I1576" s="11">
        <f t="shared" si="208"/>
        <v>786557</v>
      </c>
      <c r="M1576" s="33" t="s">
        <v>16</v>
      </c>
      <c r="N1576" s="22">
        <v>281414</v>
      </c>
      <c r="O1576" s="22">
        <v>214689</v>
      </c>
      <c r="P1576" s="22">
        <v>13874</v>
      </c>
      <c r="Q1576" s="22">
        <v>16499</v>
      </c>
      <c r="R1576" s="22">
        <v>18862</v>
      </c>
      <c r="S1576" s="22">
        <v>0</v>
      </c>
    </row>
    <row r="1577" spans="2:19" ht="19" x14ac:dyDescent="0.25">
      <c r="B1577" s="32" t="s">
        <v>203</v>
      </c>
      <c r="C1577" s="8" t="s">
        <v>204</v>
      </c>
      <c r="D1577" s="19">
        <f>N1578</f>
        <v>1110516.62207</v>
      </c>
      <c r="E1577" s="19">
        <f t="shared" si="208"/>
        <v>1196394.3974200001</v>
      </c>
      <c r="F1577" s="19">
        <f t="shared" si="208"/>
        <v>1275270.8624700001</v>
      </c>
      <c r="G1577" s="19">
        <f t="shared" si="208"/>
        <v>1013268.58575</v>
      </c>
      <c r="H1577" s="19">
        <f t="shared" si="208"/>
        <v>731982.84517999995</v>
      </c>
      <c r="I1577" s="19">
        <f t="shared" si="208"/>
        <v>0</v>
      </c>
      <c r="M1577" s="33" t="s">
        <v>31</v>
      </c>
      <c r="N1577" s="22">
        <v>-250000</v>
      </c>
      <c r="O1577" s="22">
        <v>2379</v>
      </c>
      <c r="P1577" s="22">
        <v>14294</v>
      </c>
      <c r="Q1577" s="22">
        <v>356672</v>
      </c>
      <c r="R1577" s="22">
        <v>356624</v>
      </c>
      <c r="S1577" s="22">
        <v>786557</v>
      </c>
    </row>
    <row r="1578" spans="2:19" ht="19" x14ac:dyDescent="0.25">
      <c r="B1578" s="32" t="s">
        <v>205</v>
      </c>
      <c r="C1578" s="2" t="s">
        <v>206</v>
      </c>
      <c r="D1578" s="11">
        <f t="shared" ref="D1578:I1578" si="209">N1584</f>
        <v>1391930.7570100001</v>
      </c>
      <c r="E1578" s="11">
        <f t="shared" si="209"/>
        <v>1411083.26948</v>
      </c>
      <c r="F1578" s="11">
        <f t="shared" si="209"/>
        <v>1289144.9116700001</v>
      </c>
      <c r="G1578" s="11">
        <f t="shared" si="209"/>
        <v>1029767.84882</v>
      </c>
      <c r="H1578" s="11">
        <f t="shared" si="209"/>
        <v>750845.08025</v>
      </c>
      <c r="I1578" s="11">
        <f t="shared" si="209"/>
        <v>0</v>
      </c>
      <c r="M1578" s="33" t="s">
        <v>37</v>
      </c>
      <c r="N1578" s="22">
        <v>1110516.62207</v>
      </c>
      <c r="O1578" s="22">
        <v>1196394.3974200001</v>
      </c>
      <c r="P1578" s="22">
        <v>1275270.8624700001</v>
      </c>
      <c r="Q1578" s="22">
        <v>1013268.58575</v>
      </c>
      <c r="R1578" s="22">
        <v>731982.84517999995</v>
      </c>
      <c r="S1578" s="22">
        <v>0</v>
      </c>
    </row>
    <row r="1579" spans="2:19" ht="19" x14ac:dyDescent="0.25">
      <c r="C1579" s="2"/>
      <c r="D1579" s="14"/>
      <c r="E1579" s="17"/>
      <c r="F1579" s="17"/>
      <c r="G1579" s="17"/>
      <c r="H1579" s="17"/>
      <c r="I1579" s="17"/>
      <c r="M1579" s="33" t="s">
        <v>209</v>
      </c>
      <c r="N1579" s="22">
        <v>1</v>
      </c>
      <c r="O1579" s="22">
        <v>0.24367</v>
      </c>
      <c r="P1579" s="22">
        <v>0.17280999999999999</v>
      </c>
      <c r="Q1579" s="22">
        <v>1.051E-2</v>
      </c>
      <c r="R1579" s="22">
        <v>1.5730000000000001E-2</v>
      </c>
      <c r="S1579" s="22">
        <v>2.4889999999999999E-2</v>
      </c>
    </row>
    <row r="1580" spans="2:19" ht="19" x14ac:dyDescent="0.25">
      <c r="B1580" s="32" t="s">
        <v>207</v>
      </c>
      <c r="C1580" s="20" t="s">
        <v>208</v>
      </c>
      <c r="E1580" s="6">
        <f t="shared" ref="E1580:I1582" si="210">O1579</f>
        <v>0.24367</v>
      </c>
      <c r="F1580" s="6">
        <f t="shared" si="210"/>
        <v>0.17280999999999999</v>
      </c>
      <c r="G1580" s="6">
        <f t="shared" si="210"/>
        <v>1.051E-2</v>
      </c>
      <c r="H1580" s="6">
        <f t="shared" si="210"/>
        <v>1.5730000000000001E-2</v>
      </c>
      <c r="I1580" s="6">
        <f t="shared" si="210"/>
        <v>2.4889999999999999E-2</v>
      </c>
      <c r="M1580" s="33" t="s">
        <v>212</v>
      </c>
      <c r="N1580" s="22">
        <v>2.6009999999999998E-2</v>
      </c>
      <c r="O1580" s="22">
        <v>2.0809999999999999E-2</v>
      </c>
      <c r="P1580" s="22">
        <v>2.0809999999999999E-2</v>
      </c>
      <c r="Q1580" s="22">
        <v>2.0809999999999999E-2</v>
      </c>
      <c r="R1580" s="22">
        <v>2.0809999999999999E-2</v>
      </c>
      <c r="S1580" s="22">
        <v>2.0809999999999999E-2</v>
      </c>
    </row>
    <row r="1581" spans="2:19" ht="19" x14ac:dyDescent="0.25">
      <c r="B1581" s="45" t="s">
        <v>210</v>
      </c>
      <c r="C1581" s="8" t="s">
        <v>211</v>
      </c>
      <c r="D1581" s="9"/>
      <c r="E1581" s="10">
        <f t="shared" si="210"/>
        <v>2.0809999999999999E-2</v>
      </c>
      <c r="F1581" s="10">
        <f t="shared" si="210"/>
        <v>2.0809999999999999E-2</v>
      </c>
      <c r="G1581" s="10">
        <f t="shared" si="210"/>
        <v>2.0809999999999999E-2</v>
      </c>
      <c r="H1581" s="10">
        <f t="shared" si="210"/>
        <v>2.0809999999999999E-2</v>
      </c>
      <c r="I1581" s="10">
        <f t="shared" si="210"/>
        <v>2.0809999999999999E-2</v>
      </c>
      <c r="M1581" s="33" t="s">
        <v>215</v>
      </c>
      <c r="N1581" s="22">
        <v>0</v>
      </c>
      <c r="O1581" s="22">
        <v>5.0699999999999999E-3</v>
      </c>
      <c r="P1581" s="22">
        <v>3.5999999999999999E-3</v>
      </c>
      <c r="Q1581" s="22">
        <v>2.2000000000000001E-4</v>
      </c>
      <c r="R1581" s="22">
        <v>3.3E-4</v>
      </c>
      <c r="S1581" s="22">
        <v>5.1999999999999995E-4</v>
      </c>
    </row>
    <row r="1582" spans="2:19" ht="19" x14ac:dyDescent="0.25">
      <c r="B1582" s="32" t="s">
        <v>213</v>
      </c>
      <c r="C1582" s="20" t="s">
        <v>214</v>
      </c>
      <c r="E1582" s="6">
        <f t="shared" si="210"/>
        <v>5.0699999999999999E-3</v>
      </c>
      <c r="F1582" s="6">
        <f t="shared" si="210"/>
        <v>3.5999999999999999E-3</v>
      </c>
      <c r="G1582" s="6">
        <f t="shared" si="210"/>
        <v>2.2000000000000001E-4</v>
      </c>
      <c r="H1582" s="6">
        <f t="shared" si="210"/>
        <v>3.3E-4</v>
      </c>
      <c r="I1582" s="6">
        <f t="shared" si="210"/>
        <v>5.1999999999999995E-4</v>
      </c>
      <c r="M1582" s="33" t="s">
        <v>189</v>
      </c>
      <c r="N1582" s="22">
        <v>7.3999999999999996E-2</v>
      </c>
      <c r="O1582" s="22">
        <v>7.9469999999999999E-2</v>
      </c>
      <c r="P1582" s="22">
        <v>7.7880000000000005E-2</v>
      </c>
      <c r="Q1582" s="22">
        <v>7.4230000000000004E-2</v>
      </c>
      <c r="R1582" s="22">
        <v>7.4349999999999999E-2</v>
      </c>
      <c r="S1582" s="22">
        <v>7.4560000000000001E-2</v>
      </c>
    </row>
    <row r="1583" spans="2:19" ht="19" x14ac:dyDescent="0.25">
      <c r="M1583" s="33" t="s">
        <v>483</v>
      </c>
      <c r="N1583" s="22">
        <v>1</v>
      </c>
      <c r="O1583" s="22">
        <v>0.95416999999999996</v>
      </c>
      <c r="P1583" s="22">
        <v>0.95557999999999998</v>
      </c>
      <c r="Q1583" s="22">
        <v>0.95882000000000001</v>
      </c>
      <c r="R1583" s="22">
        <v>0.95872000000000002</v>
      </c>
      <c r="S1583" s="22">
        <v>0.95852999999999999</v>
      </c>
    </row>
    <row r="1584" spans="2:19" ht="19" x14ac:dyDescent="0.25">
      <c r="C1584" s="2" t="s">
        <v>33</v>
      </c>
      <c r="D1584" s="11">
        <f t="shared" ref="D1584:I1584" si="211">N1577</f>
        <v>-250000</v>
      </c>
      <c r="E1584" s="11">
        <f t="shared" si="211"/>
        <v>2379</v>
      </c>
      <c r="F1584" s="11">
        <f t="shared" si="211"/>
        <v>14294</v>
      </c>
      <c r="G1584" s="11">
        <f t="shared" si="211"/>
        <v>356672</v>
      </c>
      <c r="H1584" s="11">
        <f t="shared" si="211"/>
        <v>356624</v>
      </c>
      <c r="I1584" s="11">
        <f t="shared" si="211"/>
        <v>786557</v>
      </c>
      <c r="M1584" s="33" t="s">
        <v>85</v>
      </c>
      <c r="N1584" s="22">
        <v>1391930.7570100001</v>
      </c>
      <c r="O1584" s="22">
        <v>1411083.26948</v>
      </c>
      <c r="P1584" s="22">
        <v>1289144.9116700001</v>
      </c>
      <c r="Q1584" s="22">
        <v>1029767.84882</v>
      </c>
      <c r="R1584" s="22">
        <v>750845.08025</v>
      </c>
      <c r="S1584" s="22">
        <v>0</v>
      </c>
    </row>
    <row r="1585" spans="3:19" ht="19" x14ac:dyDescent="0.25">
      <c r="C1585" s="8" t="s">
        <v>484</v>
      </c>
      <c r="D1585" s="9"/>
      <c r="E1585" s="19">
        <f t="shared" ref="E1585:I1586" si="212">O1593</f>
        <v>-54941</v>
      </c>
      <c r="F1585" s="19">
        <f t="shared" si="212"/>
        <v>-57279</v>
      </c>
      <c r="G1585" s="19">
        <f t="shared" si="212"/>
        <v>-56412</v>
      </c>
      <c r="H1585" s="19">
        <f t="shared" si="212"/>
        <v>-44940</v>
      </c>
      <c r="I1585" s="19">
        <f t="shared" si="212"/>
        <v>-32615</v>
      </c>
      <c r="M1585" s="33" t="s">
        <v>42</v>
      </c>
      <c r="N1585" s="22" t="s">
        <v>40</v>
      </c>
      <c r="O1585" s="22">
        <v>7.9469999999999999E-2</v>
      </c>
      <c r="P1585" s="22">
        <v>7.7880000000000005E-2</v>
      </c>
      <c r="Q1585" s="22">
        <v>7.4230000000000004E-2</v>
      </c>
      <c r="R1585" s="22">
        <v>7.4349999999999999E-2</v>
      </c>
      <c r="S1585" s="22">
        <v>7.4560000000000001E-2</v>
      </c>
    </row>
    <row r="1586" spans="3:19" ht="19" x14ac:dyDescent="0.25">
      <c r="C1586" s="20" t="s">
        <v>485</v>
      </c>
      <c r="D1586" s="11">
        <f>N1594</f>
        <v>-250000</v>
      </c>
      <c r="E1586" s="11">
        <f t="shared" si="212"/>
        <v>-52562</v>
      </c>
      <c r="F1586" s="11">
        <f t="shared" si="212"/>
        <v>-42985</v>
      </c>
      <c r="G1586" s="11">
        <f t="shared" si="212"/>
        <v>300260</v>
      </c>
      <c r="H1586" s="11">
        <f t="shared" si="212"/>
        <v>311684</v>
      </c>
      <c r="I1586" s="11">
        <f t="shared" si="212"/>
        <v>753942</v>
      </c>
      <c r="M1586" s="33" t="s">
        <v>48</v>
      </c>
      <c r="N1586" s="22">
        <v>0</v>
      </c>
      <c r="O1586" s="22">
        <v>7.9469999999999999E-2</v>
      </c>
      <c r="P1586" s="22">
        <v>7.8670000000000004E-2</v>
      </c>
      <c r="Q1586" s="22">
        <v>7.7189999999999995E-2</v>
      </c>
      <c r="R1586" s="22">
        <v>7.6480000000000006E-2</v>
      </c>
      <c r="S1586" s="22">
        <v>7.6100000000000001E-2</v>
      </c>
    </row>
    <row r="1587" spans="3:19" ht="19" x14ac:dyDescent="0.25">
      <c r="C1587" s="2" t="s">
        <v>470</v>
      </c>
      <c r="E1587" s="6">
        <f>O1568</f>
        <v>0.03</v>
      </c>
      <c r="F1587" s="6">
        <f>P1568</f>
        <v>0.03</v>
      </c>
      <c r="G1587" s="6">
        <f>Q1568</f>
        <v>0.03</v>
      </c>
      <c r="H1587" s="6">
        <f>R1568</f>
        <v>0.03</v>
      </c>
      <c r="I1587" s="6">
        <f>S1568</f>
        <v>0.03</v>
      </c>
      <c r="M1587" s="33" t="s">
        <v>50</v>
      </c>
      <c r="N1587" s="22">
        <v>1110517</v>
      </c>
      <c r="O1587" s="22" t="s">
        <v>40</v>
      </c>
      <c r="P1587" s="22" t="s">
        <v>40</v>
      </c>
      <c r="Q1587" s="22" t="s">
        <v>40</v>
      </c>
      <c r="R1587" s="22" t="s">
        <v>40</v>
      </c>
      <c r="S1587" s="22" t="s">
        <v>40</v>
      </c>
    </row>
    <row r="1588" spans="3:19" ht="19" x14ac:dyDescent="0.25">
      <c r="C1588" s="8" t="s">
        <v>486</v>
      </c>
      <c r="D1588" s="19">
        <f t="shared" ref="D1588:I1588" si="213">N1595</f>
        <v>1110517</v>
      </c>
      <c r="E1588" s="19">
        <f t="shared" si="213"/>
        <v>1196394</v>
      </c>
      <c r="F1588" s="19">
        <f t="shared" si="213"/>
        <v>1275271</v>
      </c>
      <c r="G1588" s="19">
        <f t="shared" si="213"/>
        <v>1013269</v>
      </c>
      <c r="H1588" s="19">
        <f t="shared" si="213"/>
        <v>731983</v>
      </c>
      <c r="I1588" s="19">
        <f t="shared" si="213"/>
        <v>0</v>
      </c>
      <c r="M1588" s="33" t="s">
        <v>220</v>
      </c>
      <c r="N1588" s="22">
        <v>-1</v>
      </c>
      <c r="O1588" s="22">
        <v>-1</v>
      </c>
      <c r="P1588" s="22">
        <v>0</v>
      </c>
      <c r="Q1588" s="22">
        <v>0</v>
      </c>
      <c r="R1588" s="22">
        <v>0</v>
      </c>
      <c r="S1588" s="22">
        <v>0</v>
      </c>
    </row>
    <row r="1589" spans="3:19" ht="19" x14ac:dyDescent="0.25">
      <c r="M1589" s="33" t="s">
        <v>221</v>
      </c>
      <c r="N1589" s="22">
        <v>0</v>
      </c>
      <c r="O1589" s="22">
        <v>0</v>
      </c>
      <c r="P1589" s="22">
        <v>0</v>
      </c>
      <c r="Q1589" s="22">
        <v>0</v>
      </c>
      <c r="R1589" s="22">
        <v>0</v>
      </c>
      <c r="S1589" s="22">
        <v>0</v>
      </c>
    </row>
    <row r="1590" spans="3:19" ht="19" x14ac:dyDescent="0.25">
      <c r="C1590" s="2" t="s">
        <v>216</v>
      </c>
      <c r="E1590" s="6">
        <f>O1582</f>
        <v>7.9469999999999999E-2</v>
      </c>
      <c r="F1590" s="6">
        <f>P1582</f>
        <v>7.7880000000000005E-2</v>
      </c>
      <c r="G1590" s="6">
        <f>Q1582</f>
        <v>7.4230000000000004E-2</v>
      </c>
      <c r="H1590" s="6">
        <f>R1582</f>
        <v>7.4349999999999999E-2</v>
      </c>
      <c r="I1590" s="6">
        <f>S1582</f>
        <v>7.4560000000000001E-2</v>
      </c>
      <c r="M1590" s="33" t="s">
        <v>222</v>
      </c>
      <c r="N1590" s="22">
        <v>0</v>
      </c>
      <c r="O1590" s="22">
        <v>0</v>
      </c>
      <c r="P1590" s="22">
        <v>0</v>
      </c>
      <c r="Q1590" s="22">
        <v>0</v>
      </c>
      <c r="R1590" s="22">
        <v>0</v>
      </c>
      <c r="S1590" s="22">
        <v>0</v>
      </c>
    </row>
    <row r="1591" spans="3:19" ht="19" x14ac:dyDescent="0.25">
      <c r="C1591" s="2" t="s">
        <v>217</v>
      </c>
      <c r="E1591" s="6">
        <f>O1585</f>
        <v>7.9469999999999999E-2</v>
      </c>
      <c r="F1591" s="6">
        <f>P1585</f>
        <v>7.7880000000000005E-2</v>
      </c>
      <c r="G1591" s="6">
        <f>Q1585</f>
        <v>7.4230000000000004E-2</v>
      </c>
      <c r="H1591" s="6">
        <f>R1585</f>
        <v>7.4349999999999999E-2</v>
      </c>
      <c r="I1591" s="6">
        <f>S1585</f>
        <v>7.4560000000000001E-2</v>
      </c>
      <c r="M1591" s="33" t="s">
        <v>223</v>
      </c>
      <c r="N1591" s="22">
        <v>0</v>
      </c>
      <c r="O1591" s="22">
        <v>0</v>
      </c>
      <c r="P1591" s="22">
        <v>0</v>
      </c>
      <c r="Q1591" s="22">
        <v>0</v>
      </c>
      <c r="R1591" s="22">
        <v>0</v>
      </c>
      <c r="S1591" s="22">
        <v>0</v>
      </c>
    </row>
    <row r="1592" spans="3:19" ht="19" x14ac:dyDescent="0.25">
      <c r="M1592" s="33" t="s">
        <v>54</v>
      </c>
      <c r="N1592" s="22">
        <v>860517</v>
      </c>
      <c r="O1592" s="22" t="s">
        <v>40</v>
      </c>
      <c r="P1592" s="22" t="s">
        <v>40</v>
      </c>
      <c r="Q1592" s="22" t="s">
        <v>40</v>
      </c>
      <c r="R1592" s="22" t="s">
        <v>40</v>
      </c>
      <c r="S1592" s="22" t="s">
        <v>40</v>
      </c>
    </row>
    <row r="1593" spans="3:19" ht="19" x14ac:dyDescent="0.25">
      <c r="C1593" s="2" t="s">
        <v>218</v>
      </c>
      <c r="E1593" s="6">
        <f>O1586</f>
        <v>7.9469999999999999E-2</v>
      </c>
      <c r="F1593" s="6">
        <f>P1586</f>
        <v>7.8670000000000004E-2</v>
      </c>
      <c r="G1593" s="6">
        <f>Q1586</f>
        <v>7.7189999999999995E-2</v>
      </c>
      <c r="H1593" s="6">
        <f>R1586</f>
        <v>7.6480000000000006E-2</v>
      </c>
      <c r="I1593" s="6">
        <f>S1586</f>
        <v>7.6100000000000001E-2</v>
      </c>
      <c r="M1593" s="33" t="s">
        <v>487</v>
      </c>
      <c r="N1593" s="22">
        <v>0</v>
      </c>
      <c r="O1593" s="22">
        <v>-54941</v>
      </c>
      <c r="P1593" s="22">
        <v>-57279</v>
      </c>
      <c r="Q1593" s="22">
        <v>-56412</v>
      </c>
      <c r="R1593" s="22">
        <v>-44940</v>
      </c>
      <c r="S1593" s="22">
        <v>-32615</v>
      </c>
    </row>
    <row r="1594" spans="3:19" ht="20" thickBot="1" x14ac:dyDescent="0.3">
      <c r="C1594" s="12" t="s">
        <v>219</v>
      </c>
      <c r="D1594" s="13">
        <f>N1587</f>
        <v>1110517</v>
      </c>
      <c r="M1594" s="33" t="s">
        <v>488</v>
      </c>
      <c r="N1594" s="22">
        <v>-250000</v>
      </c>
      <c r="O1594" s="22">
        <v>-52562</v>
      </c>
      <c r="P1594" s="22">
        <v>-42985</v>
      </c>
      <c r="Q1594" s="22">
        <v>300260</v>
      </c>
      <c r="R1594" s="22">
        <v>311684</v>
      </c>
      <c r="S1594" s="22">
        <v>753942</v>
      </c>
    </row>
    <row r="1595" spans="3:19" ht="20" thickTop="1" x14ac:dyDescent="0.25">
      <c r="C1595" s="24" t="s">
        <v>55</v>
      </c>
      <c r="D1595" s="25">
        <f>N1577</f>
        <v>-250000</v>
      </c>
      <c r="M1595" s="33" t="s">
        <v>489</v>
      </c>
      <c r="N1595" s="22">
        <v>1110517</v>
      </c>
      <c r="O1595" s="22">
        <v>1196394</v>
      </c>
      <c r="P1595" s="22">
        <v>1275271</v>
      </c>
      <c r="Q1595" s="22">
        <v>1013269</v>
      </c>
      <c r="R1595" s="22">
        <v>731983</v>
      </c>
      <c r="S1595" s="22">
        <v>0</v>
      </c>
    </row>
    <row r="1596" spans="3:19" ht="20" thickBot="1" x14ac:dyDescent="0.3">
      <c r="C1596" s="26" t="s">
        <v>57</v>
      </c>
      <c r="D1596" s="27">
        <f>N1592</f>
        <v>860517</v>
      </c>
      <c r="M1596" s="33" t="s">
        <v>490</v>
      </c>
      <c r="N1596" s="22">
        <v>0</v>
      </c>
      <c r="O1596" s="22">
        <v>0</v>
      </c>
      <c r="P1596" s="22">
        <v>0</v>
      </c>
      <c r="Q1596" s="22">
        <v>0</v>
      </c>
      <c r="R1596" s="22">
        <v>0</v>
      </c>
      <c r="S1596" s="22">
        <v>0</v>
      </c>
    </row>
    <row r="1597" spans="3:19" ht="17" thickTop="1" x14ac:dyDescent="0.2"/>
    <row r="1598" spans="3:19" ht="19" x14ac:dyDescent="0.25">
      <c r="C1598" s="2" t="s">
        <v>17</v>
      </c>
      <c r="D1598" s="11">
        <f t="shared" ref="D1598:I1598" si="214">N1590</f>
        <v>0</v>
      </c>
      <c r="E1598" s="11">
        <f t="shared" si="214"/>
        <v>0</v>
      </c>
      <c r="F1598" s="11">
        <f t="shared" si="214"/>
        <v>0</v>
      </c>
      <c r="G1598" s="11">
        <f t="shared" si="214"/>
        <v>0</v>
      </c>
      <c r="H1598" s="11">
        <f t="shared" si="214"/>
        <v>0</v>
      </c>
      <c r="I1598" s="11">
        <f t="shared" si="214"/>
        <v>0</v>
      </c>
    </row>
    <row r="1599" spans="3:19" ht="19" x14ac:dyDescent="0.25">
      <c r="C1599" s="2" t="s">
        <v>58</v>
      </c>
      <c r="D1599" s="11">
        <f t="shared" ref="D1599:I1599" si="215">N1589</f>
        <v>0</v>
      </c>
      <c r="E1599" s="11">
        <f t="shared" si="215"/>
        <v>0</v>
      </c>
      <c r="F1599" s="11">
        <f t="shared" si="215"/>
        <v>0</v>
      </c>
      <c r="G1599" s="11">
        <f t="shared" si="215"/>
        <v>0</v>
      </c>
      <c r="H1599" s="11">
        <f t="shared" si="215"/>
        <v>0</v>
      </c>
      <c r="I1599" s="11">
        <f t="shared" si="215"/>
        <v>0</v>
      </c>
    </row>
    <row r="1600" spans="3:19" ht="19" x14ac:dyDescent="0.25">
      <c r="C1600" s="2" t="s">
        <v>491</v>
      </c>
      <c r="D1600" s="11">
        <f t="shared" ref="D1600:I1600" si="216">N1596</f>
        <v>0</v>
      </c>
      <c r="E1600" s="11">
        <f t="shared" si="216"/>
        <v>0</v>
      </c>
      <c r="F1600" s="11">
        <f t="shared" si="216"/>
        <v>0</v>
      </c>
      <c r="G1600" s="11">
        <f t="shared" si="216"/>
        <v>0</v>
      </c>
      <c r="H1600" s="11">
        <f t="shared" si="216"/>
        <v>0</v>
      </c>
      <c r="I1600" s="11">
        <f t="shared" si="216"/>
        <v>0</v>
      </c>
    </row>
    <row r="1601" spans="3:18" ht="19" x14ac:dyDescent="0.25">
      <c r="C1601" s="2" t="s">
        <v>96</v>
      </c>
      <c r="D1601" s="11">
        <f t="shared" ref="D1601:I1601" si="217">N1588</f>
        <v>-1</v>
      </c>
      <c r="E1601" s="11">
        <f t="shared" si="217"/>
        <v>-1</v>
      </c>
      <c r="F1601" s="11">
        <f t="shared" si="217"/>
        <v>0</v>
      </c>
      <c r="G1601" s="11">
        <f t="shared" si="217"/>
        <v>0</v>
      </c>
      <c r="H1601" s="11">
        <f t="shared" si="217"/>
        <v>0</v>
      </c>
      <c r="I1601" s="11">
        <f t="shared" si="217"/>
        <v>0</v>
      </c>
    </row>
    <row r="1602" spans="3:18" ht="19" x14ac:dyDescent="0.25">
      <c r="C1602" s="2" t="s">
        <v>224</v>
      </c>
      <c r="D1602" s="11"/>
      <c r="E1602" s="46">
        <f>O1591</f>
        <v>0</v>
      </c>
      <c r="F1602" s="46">
        <f>P1591</f>
        <v>0</v>
      </c>
      <c r="G1602" s="46">
        <f>Q1591</f>
        <v>0</v>
      </c>
      <c r="H1602" s="46">
        <f>R1591</f>
        <v>0</v>
      </c>
      <c r="I1602" s="46">
        <f>S1591</f>
        <v>0</v>
      </c>
    </row>
    <row r="1604" spans="3:18" x14ac:dyDescent="0.2">
      <c r="E1604" s="14"/>
      <c r="F1604" s="14"/>
      <c r="G1604" s="14"/>
      <c r="H1604" s="14"/>
      <c r="I1604" s="14"/>
    </row>
    <row r="1611" spans="3:18" ht="19" x14ac:dyDescent="0.25">
      <c r="I1611" s="6"/>
    </row>
    <row r="1612" spans="3:18" ht="19" x14ac:dyDescent="0.25">
      <c r="I1612" s="6"/>
    </row>
    <row r="1616" spans="3:18" x14ac:dyDescent="0.2">
      <c r="M1616" s="14"/>
      <c r="N1616" s="14"/>
      <c r="O1616" s="14"/>
      <c r="P1616" s="14"/>
      <c r="Q1616" s="14"/>
      <c r="R1616" s="14"/>
    </row>
    <row r="1617" spans="2:19" ht="19" x14ac:dyDescent="0.25">
      <c r="M1617" s="6"/>
      <c r="N1617" s="6"/>
      <c r="O1617" s="6"/>
      <c r="P1617" s="6"/>
      <c r="Q1617" s="6"/>
      <c r="R1617" s="6"/>
    </row>
    <row r="1618" spans="2:19" x14ac:dyDescent="0.2">
      <c r="M1618" s="14"/>
      <c r="N1618" s="14"/>
      <c r="O1618" s="14"/>
      <c r="P1618" s="14"/>
      <c r="Q1618" s="14"/>
      <c r="R1618" s="14"/>
    </row>
    <row r="1619" spans="2:19" ht="17" thickBot="1" x14ac:dyDescent="0.25"/>
    <row r="1620" spans="2:19" ht="20" thickBot="1" x14ac:dyDescent="0.3">
      <c r="M1620" s="79" t="s">
        <v>492</v>
      </c>
      <c r="N1620" s="88"/>
    </row>
    <row r="1622" spans="2:19" ht="19" x14ac:dyDescent="0.25">
      <c r="M1622" s="33" t="s">
        <v>2</v>
      </c>
      <c r="N1622" s="22">
        <v>0</v>
      </c>
      <c r="O1622" s="22">
        <v>1</v>
      </c>
      <c r="P1622" s="22">
        <v>2</v>
      </c>
      <c r="Q1622" s="22">
        <v>3</v>
      </c>
      <c r="R1622" s="22">
        <v>4</v>
      </c>
      <c r="S1622" s="22">
        <v>5</v>
      </c>
    </row>
    <row r="1623" spans="2:19" ht="19" x14ac:dyDescent="0.25">
      <c r="M1623" s="33" t="s">
        <v>22</v>
      </c>
      <c r="N1623" s="22">
        <v>0.25</v>
      </c>
      <c r="O1623" s="22">
        <v>0.4</v>
      </c>
      <c r="P1623" s="22">
        <v>0.4</v>
      </c>
      <c r="Q1623" s="22">
        <v>0.4</v>
      </c>
      <c r="R1623" s="22">
        <v>0.4</v>
      </c>
      <c r="S1623" s="22">
        <v>0.4</v>
      </c>
    </row>
    <row r="1624" spans="2:19" ht="19" x14ac:dyDescent="0.25">
      <c r="M1624" s="33" t="s">
        <v>4</v>
      </c>
      <c r="N1624" s="22">
        <v>0.03</v>
      </c>
      <c r="O1624" s="22">
        <v>0.03</v>
      </c>
      <c r="P1624" s="22">
        <v>0.03</v>
      </c>
      <c r="Q1624" s="22">
        <v>0.03</v>
      </c>
      <c r="R1624" s="22">
        <v>0.03</v>
      </c>
      <c r="S1624" s="22">
        <v>0.03</v>
      </c>
    </row>
    <row r="1625" spans="2:19" ht="19" x14ac:dyDescent="0.25">
      <c r="C1625" s="3" t="str">
        <f t="shared" ref="C1625:I1627" si="218">M1622</f>
        <v>Year</v>
      </c>
      <c r="D1625" s="3">
        <f t="shared" si="218"/>
        <v>0</v>
      </c>
      <c r="E1625" s="3">
        <f t="shared" si="218"/>
        <v>1</v>
      </c>
      <c r="F1625" s="3">
        <f t="shared" si="218"/>
        <v>2</v>
      </c>
      <c r="G1625" s="3">
        <f t="shared" si="218"/>
        <v>3</v>
      </c>
      <c r="H1625" s="3">
        <f t="shared" si="218"/>
        <v>4</v>
      </c>
      <c r="I1625" s="3">
        <f t="shared" si="218"/>
        <v>5</v>
      </c>
      <c r="M1625" s="33" t="s">
        <v>24</v>
      </c>
      <c r="N1625" s="22">
        <v>1.1000000000000001</v>
      </c>
      <c r="O1625" s="22">
        <v>1.1000000000000001</v>
      </c>
      <c r="P1625" s="22">
        <v>1.1000000000000001</v>
      </c>
      <c r="Q1625" s="22">
        <v>1.1000000000000001</v>
      </c>
      <c r="R1625" s="22">
        <v>1.1000000000000001</v>
      </c>
      <c r="S1625" s="22">
        <v>1.1000000000000001</v>
      </c>
    </row>
    <row r="1626" spans="2:19" ht="19" x14ac:dyDescent="0.25">
      <c r="C1626" s="2" t="s">
        <v>21</v>
      </c>
      <c r="E1626" s="17">
        <f t="shared" si="218"/>
        <v>0.4</v>
      </c>
      <c r="F1626" s="17">
        <f t="shared" si="218"/>
        <v>0.4</v>
      </c>
      <c r="G1626" s="17">
        <f t="shared" si="218"/>
        <v>0.4</v>
      </c>
      <c r="H1626" s="17">
        <f t="shared" si="218"/>
        <v>0.4</v>
      </c>
      <c r="I1626" s="17">
        <f t="shared" si="218"/>
        <v>0.4</v>
      </c>
      <c r="M1626" s="33" t="s">
        <v>8</v>
      </c>
      <c r="N1626" s="22">
        <v>0.04</v>
      </c>
      <c r="O1626" s="22">
        <v>0.04</v>
      </c>
      <c r="P1626" s="22">
        <v>0.04</v>
      </c>
      <c r="Q1626" s="22">
        <v>0.04</v>
      </c>
      <c r="R1626" s="22">
        <v>0.04</v>
      </c>
      <c r="S1626" s="22">
        <v>0.04</v>
      </c>
    </row>
    <row r="1627" spans="2:19" ht="19" x14ac:dyDescent="0.25">
      <c r="C1627" s="2" t="s">
        <v>470</v>
      </c>
      <c r="E1627" s="6">
        <f t="shared" si="218"/>
        <v>0.03</v>
      </c>
      <c r="F1627" s="6">
        <f t="shared" si="218"/>
        <v>0.03</v>
      </c>
      <c r="G1627" s="6">
        <f t="shared" si="218"/>
        <v>0.03</v>
      </c>
      <c r="H1627" s="6">
        <f t="shared" si="218"/>
        <v>0.03</v>
      </c>
      <c r="I1627" s="6">
        <f t="shared" si="218"/>
        <v>0.03</v>
      </c>
      <c r="M1627" s="33" t="s">
        <v>26</v>
      </c>
      <c r="N1627" s="22">
        <v>7.3999999999999996E-2</v>
      </c>
      <c r="O1627" s="22">
        <v>7.3999999999999996E-2</v>
      </c>
      <c r="P1627" s="22">
        <v>7.3999999999999996E-2</v>
      </c>
      <c r="Q1627" s="22">
        <v>7.3999999999999996E-2</v>
      </c>
      <c r="R1627" s="22">
        <v>7.3999999999999996E-2</v>
      </c>
      <c r="S1627" s="22">
        <v>7.3999999999999996E-2</v>
      </c>
    </row>
    <row r="1628" spans="2:19" ht="19" x14ac:dyDescent="0.25">
      <c r="C1628" s="2" t="s">
        <v>80</v>
      </c>
      <c r="E1628" s="6">
        <f>O1627</f>
        <v>7.3999999999999996E-2</v>
      </c>
      <c r="F1628" s="6">
        <f>P1627</f>
        <v>7.3999999999999996E-2</v>
      </c>
      <c r="G1628" s="6">
        <f>Q1627</f>
        <v>7.3999999999999996E-2</v>
      </c>
      <c r="H1628" s="6">
        <f>R1627</f>
        <v>7.3999999999999996E-2</v>
      </c>
      <c r="I1628" s="6">
        <f>S1627</f>
        <v>7.3999999999999996E-2</v>
      </c>
      <c r="M1628" s="33" t="s">
        <v>6</v>
      </c>
      <c r="N1628" s="22">
        <v>0.2</v>
      </c>
      <c r="O1628" s="22">
        <v>0.2</v>
      </c>
      <c r="P1628" s="22">
        <v>0.2</v>
      </c>
      <c r="Q1628" s="22">
        <v>0.2</v>
      </c>
      <c r="R1628" s="22">
        <v>0.2</v>
      </c>
      <c r="S1628" s="22">
        <v>0.2</v>
      </c>
    </row>
    <row r="1629" spans="2:19" ht="19" x14ac:dyDescent="0.25">
      <c r="C1629" s="2" t="s">
        <v>200</v>
      </c>
      <c r="E1629" s="6">
        <f>O1629</f>
        <v>3.7999999999999999E-2</v>
      </c>
      <c r="F1629" s="6">
        <f>P1629</f>
        <v>3.7999999999999999E-2</v>
      </c>
      <c r="G1629" s="6">
        <f>Q1629</f>
        <v>3.7999999999999999E-2</v>
      </c>
      <c r="H1629" s="6">
        <f>R1629</f>
        <v>3.7999999999999999E-2</v>
      </c>
      <c r="I1629" s="6">
        <f>S1629</f>
        <v>3.7999999999999999E-2</v>
      </c>
      <c r="M1629" s="33" t="s">
        <v>10</v>
      </c>
      <c r="N1629" s="22">
        <v>3.7999999999999999E-2</v>
      </c>
      <c r="O1629" s="22">
        <v>3.7999999999999999E-2</v>
      </c>
      <c r="P1629" s="22">
        <v>3.7999999999999999E-2</v>
      </c>
      <c r="Q1629" s="22">
        <v>3.7999999999999999E-2</v>
      </c>
      <c r="R1629" s="22">
        <v>3.7999999999999999E-2</v>
      </c>
      <c r="S1629" s="22">
        <v>3.7999999999999999E-2</v>
      </c>
    </row>
    <row r="1630" spans="2:19" ht="19" x14ac:dyDescent="0.25">
      <c r="B1630" s="32" t="s">
        <v>71</v>
      </c>
      <c r="C1630" s="2" t="s">
        <v>13</v>
      </c>
      <c r="D1630" s="11">
        <f t="shared" ref="D1630:I1633" si="219">N1631</f>
        <v>-281415</v>
      </c>
      <c r="E1630" s="11">
        <f t="shared" si="219"/>
        <v>77419</v>
      </c>
      <c r="F1630" s="11">
        <f t="shared" si="219"/>
        <v>208973</v>
      </c>
      <c r="G1630" s="11">
        <f t="shared" si="219"/>
        <v>-2098</v>
      </c>
      <c r="H1630" s="11">
        <f t="shared" si="219"/>
        <v>-1736</v>
      </c>
      <c r="I1630" s="11">
        <f t="shared" si="219"/>
        <v>19579</v>
      </c>
      <c r="M1630" s="33" t="s">
        <v>114</v>
      </c>
      <c r="N1630" s="22">
        <v>3.5999999999999997E-2</v>
      </c>
      <c r="O1630" s="22">
        <v>3.5999999999999997E-2</v>
      </c>
      <c r="P1630" s="22">
        <v>3.5999999999999997E-2</v>
      </c>
      <c r="Q1630" s="22">
        <v>3.5999999999999997E-2</v>
      </c>
      <c r="R1630" s="22">
        <v>3.5999999999999997E-2</v>
      </c>
      <c r="S1630" s="22">
        <v>3.5999999999999997E-2</v>
      </c>
    </row>
    <row r="1631" spans="2:19" ht="19" x14ac:dyDescent="0.25">
      <c r="B1631" s="32" t="s">
        <v>73</v>
      </c>
      <c r="C1631" s="2" t="s">
        <v>201</v>
      </c>
      <c r="D1631" s="11">
        <f t="shared" si="219"/>
        <v>281414</v>
      </c>
      <c r="E1631" s="11">
        <f t="shared" si="219"/>
        <v>214689</v>
      </c>
      <c r="F1631" s="11">
        <f t="shared" si="219"/>
        <v>13874</v>
      </c>
      <c r="G1631" s="11">
        <f t="shared" si="219"/>
        <v>16499</v>
      </c>
      <c r="H1631" s="11">
        <f t="shared" si="219"/>
        <v>18862</v>
      </c>
      <c r="I1631" s="11">
        <f t="shared" si="219"/>
        <v>0</v>
      </c>
      <c r="M1631" s="33" t="s">
        <v>14</v>
      </c>
      <c r="N1631" s="22">
        <v>-281415</v>
      </c>
      <c r="O1631" s="22">
        <v>77419</v>
      </c>
      <c r="P1631" s="22">
        <v>208973</v>
      </c>
      <c r="Q1631" s="22">
        <v>-2098</v>
      </c>
      <c r="R1631" s="22">
        <v>-1736</v>
      </c>
      <c r="S1631" s="22">
        <v>19579</v>
      </c>
    </row>
    <row r="1632" spans="2:19" ht="19" x14ac:dyDescent="0.25">
      <c r="B1632" s="32" t="s">
        <v>202</v>
      </c>
      <c r="C1632" s="2" t="s">
        <v>226</v>
      </c>
      <c r="D1632" s="11">
        <f t="shared" si="219"/>
        <v>-531415</v>
      </c>
      <c r="E1632" s="11">
        <f t="shared" si="219"/>
        <v>75521</v>
      </c>
      <c r="F1632" s="11">
        <f t="shared" si="219"/>
        <v>220004</v>
      </c>
      <c r="G1632" s="11">
        <f t="shared" si="219"/>
        <v>354363</v>
      </c>
      <c r="H1632" s="11">
        <f t="shared" si="219"/>
        <v>354638</v>
      </c>
      <c r="I1632" s="11">
        <f t="shared" si="219"/>
        <v>805849</v>
      </c>
      <c r="M1632" s="33" t="s">
        <v>16</v>
      </c>
      <c r="N1632" s="22">
        <v>281414</v>
      </c>
      <c r="O1632" s="22">
        <v>214689</v>
      </c>
      <c r="P1632" s="22">
        <v>13874</v>
      </c>
      <c r="Q1632" s="22">
        <v>16499</v>
      </c>
      <c r="R1632" s="22">
        <v>18862</v>
      </c>
      <c r="S1632" s="22">
        <v>0</v>
      </c>
    </row>
    <row r="1633" spans="2:19" ht="19" x14ac:dyDescent="0.25">
      <c r="B1633" s="32" t="s">
        <v>203</v>
      </c>
      <c r="C1633" s="8" t="s">
        <v>227</v>
      </c>
      <c r="D1633" s="19">
        <f t="shared" si="219"/>
        <v>1391931.7949999999</v>
      </c>
      <c r="E1633" s="19">
        <f t="shared" si="219"/>
        <v>1411083.87629</v>
      </c>
      <c r="F1633" s="19">
        <f t="shared" si="219"/>
        <v>1289145.2780200001</v>
      </c>
      <c r="G1633" s="19">
        <f t="shared" si="219"/>
        <v>1029768.3422899999</v>
      </c>
      <c r="H1633" s="19">
        <f t="shared" si="219"/>
        <v>750844.81022999994</v>
      </c>
      <c r="I1633" s="19">
        <f t="shared" si="219"/>
        <v>0</v>
      </c>
      <c r="M1633" s="33" t="s">
        <v>84</v>
      </c>
      <c r="N1633" s="22">
        <v>-531415</v>
      </c>
      <c r="O1633" s="22">
        <v>75521</v>
      </c>
      <c r="P1633" s="22">
        <v>220004</v>
      </c>
      <c r="Q1633" s="22">
        <v>354363</v>
      </c>
      <c r="R1633" s="22">
        <v>354638</v>
      </c>
      <c r="S1633" s="22">
        <v>805849</v>
      </c>
    </row>
    <row r="1634" spans="2:19" ht="19" x14ac:dyDescent="0.25">
      <c r="B1634" s="32"/>
      <c r="C1634" s="2"/>
      <c r="D1634" s="11"/>
      <c r="E1634" s="6"/>
      <c r="F1634" s="6"/>
      <c r="G1634" s="6"/>
      <c r="H1634" s="6"/>
      <c r="I1634" s="6"/>
      <c r="M1634" s="33" t="s">
        <v>85</v>
      </c>
      <c r="N1634" s="22">
        <v>1391931.7949999999</v>
      </c>
      <c r="O1634" s="22">
        <v>1411083.87629</v>
      </c>
      <c r="P1634" s="22">
        <v>1289145.2780200001</v>
      </c>
      <c r="Q1634" s="22">
        <v>1029768.3422899999</v>
      </c>
      <c r="R1634" s="22">
        <v>750844.81022999994</v>
      </c>
      <c r="S1634" s="22">
        <v>0</v>
      </c>
    </row>
    <row r="1635" spans="2:19" ht="19" x14ac:dyDescent="0.25">
      <c r="B1635" s="32" t="s">
        <v>207</v>
      </c>
      <c r="C1635" s="20" t="s">
        <v>230</v>
      </c>
      <c r="E1635" s="6">
        <f t="shared" ref="E1635:I1638" si="220">O1635</f>
        <v>0.19649</v>
      </c>
      <c r="F1635" s="6">
        <f t="shared" si="220"/>
        <v>0.14766000000000001</v>
      </c>
      <c r="G1635" s="6">
        <f t="shared" si="220"/>
        <v>1.04E-2</v>
      </c>
      <c r="H1635" s="6">
        <f t="shared" si="220"/>
        <v>1.549E-2</v>
      </c>
      <c r="I1635" s="6">
        <f t="shared" si="220"/>
        <v>2.4299999999999999E-2</v>
      </c>
      <c r="M1635" s="33" t="s">
        <v>233</v>
      </c>
      <c r="N1635" s="22">
        <v>0.5</v>
      </c>
      <c r="O1635" s="22">
        <v>0.19649</v>
      </c>
      <c r="P1635" s="22">
        <v>0.14766000000000001</v>
      </c>
      <c r="Q1635" s="22">
        <v>1.04E-2</v>
      </c>
      <c r="R1635" s="22">
        <v>1.549E-2</v>
      </c>
      <c r="S1635" s="22">
        <v>2.4299999999999999E-2</v>
      </c>
    </row>
    <row r="1636" spans="2:19" ht="19" x14ac:dyDescent="0.25">
      <c r="B1636" s="32" t="s">
        <v>210</v>
      </c>
      <c r="C1636" s="2" t="s">
        <v>232</v>
      </c>
      <c r="E1636" s="6">
        <f t="shared" si="220"/>
        <v>1.387E-2</v>
      </c>
      <c r="F1636" s="6">
        <f t="shared" si="220"/>
        <v>1.387E-2</v>
      </c>
      <c r="G1636" s="6">
        <f t="shared" si="220"/>
        <v>1.387E-2</v>
      </c>
      <c r="H1636" s="6">
        <f t="shared" si="220"/>
        <v>1.387E-2</v>
      </c>
      <c r="I1636" s="6">
        <f t="shared" si="220"/>
        <v>1.387E-2</v>
      </c>
      <c r="M1636" s="33" t="s">
        <v>493</v>
      </c>
      <c r="N1636" s="22">
        <v>8.6700000000000006E-3</v>
      </c>
      <c r="O1636" s="22">
        <v>1.387E-2</v>
      </c>
      <c r="P1636" s="22">
        <v>1.387E-2</v>
      </c>
      <c r="Q1636" s="22">
        <v>1.387E-2</v>
      </c>
      <c r="R1636" s="22">
        <v>1.387E-2</v>
      </c>
      <c r="S1636" s="22">
        <v>1.387E-2</v>
      </c>
    </row>
    <row r="1637" spans="2:19" ht="19" x14ac:dyDescent="0.25">
      <c r="B1637" s="45" t="s">
        <v>234</v>
      </c>
      <c r="C1637" s="8" t="s">
        <v>235</v>
      </c>
      <c r="D1637" s="9"/>
      <c r="E1637" s="10">
        <f t="shared" si="220"/>
        <v>2.8800000000000002E-3</v>
      </c>
      <c r="F1637" s="10">
        <f t="shared" si="220"/>
        <v>2.16E-3</v>
      </c>
      <c r="G1637" s="10">
        <f t="shared" si="220"/>
        <v>1.4999999999999999E-4</v>
      </c>
      <c r="H1637" s="10">
        <f t="shared" si="220"/>
        <v>2.3000000000000001E-4</v>
      </c>
      <c r="I1637" s="10">
        <f t="shared" si="220"/>
        <v>3.6000000000000002E-4</v>
      </c>
      <c r="M1637" s="33" t="s">
        <v>231</v>
      </c>
      <c r="N1637" s="22">
        <v>0</v>
      </c>
      <c r="O1637" s="22">
        <v>2.8800000000000002E-3</v>
      </c>
      <c r="P1637" s="22">
        <v>2.16E-3</v>
      </c>
      <c r="Q1637" s="22">
        <v>1.4999999999999999E-4</v>
      </c>
      <c r="R1637" s="22">
        <v>2.3000000000000001E-4</v>
      </c>
      <c r="S1637" s="22">
        <v>3.6000000000000002E-4</v>
      </c>
    </row>
    <row r="1638" spans="2:19" ht="19" x14ac:dyDescent="0.25">
      <c r="B1638" s="47" t="s">
        <v>494</v>
      </c>
      <c r="C1638" s="20" t="s">
        <v>238</v>
      </c>
      <c r="E1638" s="6">
        <f t="shared" si="220"/>
        <v>5.5999999999999999E-3</v>
      </c>
      <c r="F1638" s="6">
        <f t="shared" si="220"/>
        <v>4.2100000000000002E-3</v>
      </c>
      <c r="G1638" s="6">
        <f t="shared" si="220"/>
        <v>2.9999999999999997E-4</v>
      </c>
      <c r="H1638" s="6">
        <f t="shared" si="220"/>
        <v>4.4000000000000002E-4</v>
      </c>
      <c r="I1638" s="6">
        <f t="shared" si="220"/>
        <v>6.8999999999999997E-4</v>
      </c>
      <c r="M1638" s="33" t="s">
        <v>239</v>
      </c>
      <c r="N1638" s="22">
        <v>0</v>
      </c>
      <c r="O1638" s="22">
        <v>5.5999999999999999E-3</v>
      </c>
      <c r="P1638" s="22">
        <v>4.2100000000000002E-3</v>
      </c>
      <c r="Q1638" s="22">
        <v>2.9999999999999997E-4</v>
      </c>
      <c r="R1638" s="22">
        <v>4.4000000000000002E-4</v>
      </c>
      <c r="S1638" s="22">
        <v>6.8999999999999997E-4</v>
      </c>
    </row>
    <row r="1639" spans="2:19" ht="19" x14ac:dyDescent="0.25">
      <c r="B1639" s="47"/>
      <c r="C1639" s="20"/>
      <c r="E1639" s="6"/>
      <c r="F1639" s="6"/>
      <c r="G1639" s="6"/>
      <c r="H1639" s="6"/>
      <c r="I1639" s="6"/>
      <c r="M1639" s="33" t="s">
        <v>179</v>
      </c>
      <c r="N1639" s="22">
        <v>7.3999999999999996E-2</v>
      </c>
      <c r="O1639" s="22">
        <v>6.8019999999999997E-2</v>
      </c>
      <c r="P1639" s="22">
        <v>6.9500000000000006E-2</v>
      </c>
      <c r="Q1639" s="22">
        <v>7.3679999999999995E-2</v>
      </c>
      <c r="R1639" s="22">
        <v>7.3529999999999998E-2</v>
      </c>
      <c r="S1639" s="22">
        <v>7.3260000000000006E-2</v>
      </c>
    </row>
    <row r="1640" spans="2:19" ht="19" x14ac:dyDescent="0.25">
      <c r="B1640" s="47"/>
      <c r="C1640" s="2" t="s">
        <v>226</v>
      </c>
      <c r="D1640" s="11">
        <f t="shared" ref="D1640:I1640" si="221">N1633</f>
        <v>-531415</v>
      </c>
      <c r="E1640" s="11">
        <f t="shared" si="221"/>
        <v>75521</v>
      </c>
      <c r="F1640" s="11">
        <f t="shared" si="221"/>
        <v>220004</v>
      </c>
      <c r="G1640" s="11">
        <f t="shared" si="221"/>
        <v>354363</v>
      </c>
      <c r="H1640" s="11">
        <f t="shared" si="221"/>
        <v>354638</v>
      </c>
      <c r="I1640" s="11">
        <f t="shared" si="221"/>
        <v>805849</v>
      </c>
      <c r="M1640" s="33" t="s">
        <v>37</v>
      </c>
      <c r="N1640" s="22">
        <v>1110517.66007</v>
      </c>
      <c r="O1640" s="22">
        <v>1196395.0042300001</v>
      </c>
      <c r="P1640" s="22">
        <v>1275271.2288200001</v>
      </c>
      <c r="Q1640" s="22">
        <v>1013269.07922</v>
      </c>
      <c r="R1640" s="22">
        <v>731982.57516000001</v>
      </c>
      <c r="S1640" s="22">
        <v>0</v>
      </c>
    </row>
    <row r="1641" spans="2:19" ht="19" x14ac:dyDescent="0.25">
      <c r="B1641" s="47"/>
      <c r="C1641" s="8" t="s">
        <v>495</v>
      </c>
      <c r="D1641" s="9"/>
      <c r="E1641" s="19">
        <f t="shared" ref="E1641:I1642" si="222">O1651</f>
        <v>-52915</v>
      </c>
      <c r="F1641" s="19">
        <f t="shared" si="222"/>
        <v>-55733</v>
      </c>
      <c r="G1641" s="19">
        <f t="shared" si="222"/>
        <v>-56312</v>
      </c>
      <c r="H1641" s="19">
        <f t="shared" si="222"/>
        <v>-44821</v>
      </c>
      <c r="I1641" s="19">
        <f t="shared" si="222"/>
        <v>-32479</v>
      </c>
      <c r="M1641" s="33" t="s">
        <v>496</v>
      </c>
      <c r="N1641" s="22">
        <v>1</v>
      </c>
      <c r="O1641" s="22">
        <v>0.96440999999999999</v>
      </c>
      <c r="P1641" s="22">
        <v>0.96306999999999998</v>
      </c>
      <c r="Q1641" s="22">
        <v>0.95931999999999995</v>
      </c>
      <c r="R1641" s="22">
        <v>0.95945999999999998</v>
      </c>
      <c r="S1641" s="22">
        <v>0.9597</v>
      </c>
    </row>
    <row r="1642" spans="2:19" ht="19" x14ac:dyDescent="0.25">
      <c r="B1642" s="47"/>
      <c r="C1642" s="20" t="s">
        <v>497</v>
      </c>
      <c r="D1642" s="11">
        <f>N1652</f>
        <v>-531415</v>
      </c>
      <c r="E1642" s="11">
        <f t="shared" si="222"/>
        <v>22606</v>
      </c>
      <c r="F1642" s="11">
        <f t="shared" si="222"/>
        <v>164271</v>
      </c>
      <c r="G1642" s="11">
        <f t="shared" si="222"/>
        <v>298051</v>
      </c>
      <c r="H1642" s="11">
        <f t="shared" si="222"/>
        <v>309817</v>
      </c>
      <c r="I1642" s="11">
        <f t="shared" si="222"/>
        <v>773370</v>
      </c>
      <c r="M1642" s="33" t="s">
        <v>498</v>
      </c>
      <c r="N1642" s="22">
        <v>0</v>
      </c>
      <c r="O1642" s="22">
        <v>6.8019999999999997E-2</v>
      </c>
      <c r="P1642" s="22">
        <v>6.8760000000000002E-2</v>
      </c>
      <c r="Q1642" s="22">
        <v>7.0400000000000004E-2</v>
      </c>
      <c r="R1642" s="22">
        <v>7.1179999999999993E-2</v>
      </c>
      <c r="S1642" s="22">
        <v>7.1590000000000001E-2</v>
      </c>
    </row>
    <row r="1643" spans="2:19" ht="19" x14ac:dyDescent="0.25">
      <c r="B1643" s="47"/>
      <c r="C1643" s="2" t="s">
        <v>470</v>
      </c>
      <c r="E1643" s="6">
        <f>O1624</f>
        <v>0.03</v>
      </c>
      <c r="F1643" s="6">
        <f>P1624</f>
        <v>0.03</v>
      </c>
      <c r="G1643" s="6">
        <f>Q1624</f>
        <v>0.03</v>
      </c>
      <c r="H1643" s="6">
        <f>R1624</f>
        <v>0.03</v>
      </c>
      <c r="I1643" s="6">
        <f>S1624</f>
        <v>0.03</v>
      </c>
      <c r="M1643" s="33" t="s">
        <v>89</v>
      </c>
      <c r="N1643" s="22">
        <v>1391932</v>
      </c>
      <c r="O1643" s="22" t="s">
        <v>40</v>
      </c>
      <c r="P1643" s="22" t="s">
        <v>40</v>
      </c>
      <c r="Q1643" s="22" t="s">
        <v>40</v>
      </c>
      <c r="R1643" s="22" t="s">
        <v>40</v>
      </c>
      <c r="S1643" s="22" t="s">
        <v>40</v>
      </c>
    </row>
    <row r="1644" spans="2:19" ht="19" x14ac:dyDescent="0.25">
      <c r="B1644" s="47"/>
      <c r="C1644" s="8" t="s">
        <v>499</v>
      </c>
      <c r="D1644" s="19">
        <f t="shared" ref="D1644:I1644" si="223">N1653</f>
        <v>1391932</v>
      </c>
      <c r="E1644" s="19">
        <f t="shared" si="223"/>
        <v>1411084</v>
      </c>
      <c r="F1644" s="19">
        <f t="shared" si="223"/>
        <v>1289145</v>
      </c>
      <c r="G1644" s="19">
        <f t="shared" si="223"/>
        <v>1029768</v>
      </c>
      <c r="H1644" s="19">
        <f t="shared" si="223"/>
        <v>750845</v>
      </c>
      <c r="I1644" s="19">
        <f t="shared" si="223"/>
        <v>0</v>
      </c>
      <c r="M1644" s="33" t="s">
        <v>500</v>
      </c>
      <c r="N1644" s="22" t="s">
        <v>40</v>
      </c>
      <c r="O1644" s="22">
        <v>6.8019999999999997E-2</v>
      </c>
      <c r="P1644" s="22">
        <v>6.9500000000000006E-2</v>
      </c>
      <c r="Q1644" s="22">
        <v>7.3679999999999995E-2</v>
      </c>
      <c r="R1644" s="22">
        <v>7.3529999999999998E-2</v>
      </c>
      <c r="S1644" s="22">
        <v>7.3260000000000006E-2</v>
      </c>
    </row>
    <row r="1645" spans="2:19" ht="19" x14ac:dyDescent="0.25">
      <c r="B1645" s="47"/>
      <c r="C1645" s="20"/>
      <c r="E1645" s="6"/>
      <c r="F1645" s="6"/>
      <c r="G1645" s="6"/>
      <c r="H1645" s="6"/>
      <c r="I1645" s="6"/>
      <c r="M1645" s="33" t="s">
        <v>220</v>
      </c>
      <c r="N1645" s="22">
        <v>0</v>
      </c>
      <c r="O1645" s="22">
        <v>0</v>
      </c>
      <c r="P1645" s="22">
        <v>0</v>
      </c>
      <c r="Q1645" s="22">
        <v>0</v>
      </c>
      <c r="R1645" s="22">
        <v>0</v>
      </c>
      <c r="S1645" s="22">
        <v>0</v>
      </c>
    </row>
    <row r="1646" spans="2:19" ht="19" x14ac:dyDescent="0.25">
      <c r="C1646" s="2" t="s">
        <v>501</v>
      </c>
      <c r="D1646" s="11">
        <f t="shared" ref="D1646:I1646" si="224">N1640</f>
        <v>1110517.66007</v>
      </c>
      <c r="E1646" s="11">
        <f t="shared" si="224"/>
        <v>1196395.0042300001</v>
      </c>
      <c r="F1646" s="11">
        <f t="shared" si="224"/>
        <v>1275271.2288200001</v>
      </c>
      <c r="G1646" s="11">
        <f t="shared" si="224"/>
        <v>1013269.07922</v>
      </c>
      <c r="H1646" s="11">
        <f t="shared" si="224"/>
        <v>731982.57516000001</v>
      </c>
      <c r="I1646" s="11">
        <f t="shared" si="224"/>
        <v>0</v>
      </c>
      <c r="M1646" s="33" t="s">
        <v>221</v>
      </c>
      <c r="N1646" s="22">
        <v>1</v>
      </c>
      <c r="O1646" s="22">
        <v>1</v>
      </c>
      <c r="P1646" s="22">
        <v>0</v>
      </c>
      <c r="Q1646" s="22">
        <v>0</v>
      </c>
      <c r="R1646" s="22">
        <v>0</v>
      </c>
      <c r="S1646" s="22">
        <v>0</v>
      </c>
    </row>
    <row r="1647" spans="2:19" ht="19" x14ac:dyDescent="0.25">
      <c r="E1647" s="6"/>
      <c r="F1647" s="6"/>
      <c r="G1647" s="6"/>
      <c r="H1647" s="6"/>
      <c r="I1647" s="6"/>
      <c r="M1647" s="33" t="s">
        <v>222</v>
      </c>
      <c r="N1647" s="22">
        <v>0</v>
      </c>
      <c r="O1647" s="22">
        <v>0</v>
      </c>
      <c r="P1647" s="22">
        <v>0</v>
      </c>
      <c r="Q1647" s="22">
        <v>0</v>
      </c>
      <c r="R1647" s="22">
        <v>0</v>
      </c>
      <c r="S1647" s="22">
        <v>0</v>
      </c>
    </row>
    <row r="1648" spans="2:19" ht="19" x14ac:dyDescent="0.25">
      <c r="C1648" s="2" t="s">
        <v>502</v>
      </c>
      <c r="E1648" s="6">
        <f>O1639</f>
        <v>6.8019999999999997E-2</v>
      </c>
      <c r="F1648" s="6">
        <f>P1639</f>
        <v>6.9500000000000006E-2</v>
      </c>
      <c r="G1648" s="6">
        <f>Q1639</f>
        <v>7.3679999999999995E-2</v>
      </c>
      <c r="H1648" s="6">
        <f>R1639</f>
        <v>7.3529999999999998E-2</v>
      </c>
      <c r="I1648" s="6">
        <f>S1639</f>
        <v>7.3260000000000006E-2</v>
      </c>
      <c r="M1648" s="33" t="s">
        <v>244</v>
      </c>
      <c r="N1648" s="22">
        <v>0</v>
      </c>
      <c r="O1648" s="22">
        <v>0</v>
      </c>
      <c r="P1648" s="22">
        <v>0</v>
      </c>
      <c r="Q1648" s="22">
        <v>0</v>
      </c>
      <c r="R1648" s="22">
        <v>0</v>
      </c>
      <c r="S1648" s="22">
        <v>0</v>
      </c>
    </row>
    <row r="1649" spans="3:19" ht="19" x14ac:dyDescent="0.25">
      <c r="C1649" s="2" t="s">
        <v>503</v>
      </c>
      <c r="E1649" s="6">
        <f>O1644</f>
        <v>6.8019999999999997E-2</v>
      </c>
      <c r="F1649" s="6">
        <f>P1644</f>
        <v>6.9500000000000006E-2</v>
      </c>
      <c r="G1649" s="6">
        <f>Q1644</f>
        <v>7.3679999999999995E-2</v>
      </c>
      <c r="H1649" s="6">
        <f>R1644</f>
        <v>7.3529999999999998E-2</v>
      </c>
      <c r="I1649" s="6">
        <f>S1644</f>
        <v>7.3260000000000006E-2</v>
      </c>
      <c r="M1649" s="33" t="s">
        <v>54</v>
      </c>
      <c r="N1649" s="22">
        <v>860517</v>
      </c>
      <c r="O1649" s="22" t="s">
        <v>40</v>
      </c>
      <c r="P1649" s="22" t="s">
        <v>40</v>
      </c>
      <c r="Q1649" s="22" t="s">
        <v>40</v>
      </c>
      <c r="R1649" s="22" t="s">
        <v>40</v>
      </c>
      <c r="S1649" s="22" t="s">
        <v>40</v>
      </c>
    </row>
    <row r="1650" spans="3:19" ht="19" x14ac:dyDescent="0.25">
      <c r="M1650" s="33" t="s">
        <v>504</v>
      </c>
      <c r="N1650" s="22" t="s">
        <v>40</v>
      </c>
      <c r="O1650" s="22">
        <v>0</v>
      </c>
      <c r="P1650" s="22">
        <v>0</v>
      </c>
      <c r="Q1650" s="22">
        <v>0</v>
      </c>
      <c r="R1650" s="22">
        <v>0</v>
      </c>
      <c r="S1650" s="22">
        <v>0</v>
      </c>
    </row>
    <row r="1651" spans="3:19" ht="19" x14ac:dyDescent="0.25">
      <c r="C1651" s="2" t="s">
        <v>505</v>
      </c>
      <c r="E1651" s="6">
        <f>O1642</f>
        <v>6.8019999999999997E-2</v>
      </c>
      <c r="F1651" s="6">
        <f>P1642</f>
        <v>6.8760000000000002E-2</v>
      </c>
      <c r="G1651" s="6">
        <f>Q1642</f>
        <v>7.0400000000000004E-2</v>
      </c>
      <c r="H1651" s="6">
        <f>R1642</f>
        <v>7.1179999999999993E-2</v>
      </c>
      <c r="I1651" s="6">
        <f>S1642</f>
        <v>7.1590000000000001E-2</v>
      </c>
      <c r="M1651" s="33" t="s">
        <v>99</v>
      </c>
      <c r="N1651" s="22">
        <v>0</v>
      </c>
      <c r="O1651" s="22">
        <v>-52915</v>
      </c>
      <c r="P1651" s="22">
        <v>-55733</v>
      </c>
      <c r="Q1651" s="22">
        <v>-56312</v>
      </c>
      <c r="R1651" s="22">
        <v>-44821</v>
      </c>
      <c r="S1651" s="22">
        <v>-32479</v>
      </c>
    </row>
    <row r="1652" spans="3:19" ht="20" thickBot="1" x14ac:dyDescent="0.3">
      <c r="C1652" s="12" t="s">
        <v>243</v>
      </c>
      <c r="D1652" s="13">
        <f>N1643</f>
        <v>1391932</v>
      </c>
      <c r="M1652" s="33" t="s">
        <v>506</v>
      </c>
      <c r="N1652" s="22">
        <v>-531415</v>
      </c>
      <c r="O1652" s="22">
        <v>22606</v>
      </c>
      <c r="P1652" s="22">
        <v>164271</v>
      </c>
      <c r="Q1652" s="22">
        <v>298051</v>
      </c>
      <c r="R1652" s="22">
        <v>309817</v>
      </c>
      <c r="S1652" s="22">
        <v>773370</v>
      </c>
    </row>
    <row r="1653" spans="3:19" ht="20" thickTop="1" x14ac:dyDescent="0.25">
      <c r="C1653" s="24" t="s">
        <v>95</v>
      </c>
      <c r="D1653" s="25">
        <f>N1633</f>
        <v>-531415</v>
      </c>
      <c r="M1653" s="33" t="s">
        <v>507</v>
      </c>
      <c r="N1653" s="22">
        <v>1391932</v>
      </c>
      <c r="O1653" s="22">
        <v>1411084</v>
      </c>
      <c r="P1653" s="22">
        <v>1289145</v>
      </c>
      <c r="Q1653" s="22">
        <v>1029768</v>
      </c>
      <c r="R1653" s="22">
        <v>750845</v>
      </c>
      <c r="S1653" s="22">
        <v>0</v>
      </c>
    </row>
    <row r="1654" spans="3:19" ht="20" thickBot="1" x14ac:dyDescent="0.3">
      <c r="C1654" s="26" t="s">
        <v>57</v>
      </c>
      <c r="D1654" s="27">
        <f>N1649</f>
        <v>860517</v>
      </c>
      <c r="M1654" s="33" t="s">
        <v>508</v>
      </c>
      <c r="N1654" s="22">
        <v>0</v>
      </c>
      <c r="O1654" s="22">
        <v>0</v>
      </c>
      <c r="P1654" s="22">
        <v>0</v>
      </c>
      <c r="Q1654" s="22">
        <v>0</v>
      </c>
      <c r="R1654" s="22">
        <v>0</v>
      </c>
      <c r="S1654" s="22">
        <v>0</v>
      </c>
    </row>
    <row r="1655" spans="3:19" ht="17" thickTop="1" x14ac:dyDescent="0.2"/>
    <row r="1656" spans="3:19" ht="19" x14ac:dyDescent="0.25">
      <c r="C1656" s="2" t="s">
        <v>17</v>
      </c>
      <c r="D1656" s="11">
        <f t="shared" ref="D1656:I1656" si="225">N1647</f>
        <v>0</v>
      </c>
      <c r="E1656" s="11">
        <f t="shared" si="225"/>
        <v>0</v>
      </c>
      <c r="F1656" s="11">
        <f t="shared" si="225"/>
        <v>0</v>
      </c>
      <c r="G1656" s="11">
        <f t="shared" si="225"/>
        <v>0</v>
      </c>
      <c r="H1656" s="11">
        <f t="shared" si="225"/>
        <v>0</v>
      </c>
      <c r="I1656" s="11">
        <f t="shared" si="225"/>
        <v>0</v>
      </c>
    </row>
    <row r="1657" spans="3:19" ht="19" x14ac:dyDescent="0.25">
      <c r="C1657" s="2" t="s">
        <v>58</v>
      </c>
      <c r="D1657" s="11">
        <f t="shared" ref="D1657:I1657" si="226">N1646</f>
        <v>1</v>
      </c>
      <c r="E1657" s="11">
        <f t="shared" si="226"/>
        <v>1</v>
      </c>
      <c r="F1657" s="11">
        <f t="shared" si="226"/>
        <v>0</v>
      </c>
      <c r="G1657" s="11">
        <f t="shared" si="226"/>
        <v>0</v>
      </c>
      <c r="H1657" s="11">
        <f t="shared" si="226"/>
        <v>0</v>
      </c>
      <c r="I1657" s="11">
        <f t="shared" si="226"/>
        <v>0</v>
      </c>
    </row>
    <row r="1658" spans="3:19" ht="19" x14ac:dyDescent="0.25">
      <c r="C1658" s="2" t="s">
        <v>96</v>
      </c>
      <c r="D1658" s="11">
        <f t="shared" ref="D1658:I1658" si="227">N1645</f>
        <v>0</v>
      </c>
      <c r="E1658" s="11">
        <f t="shared" si="227"/>
        <v>0</v>
      </c>
      <c r="F1658" s="11">
        <f t="shared" si="227"/>
        <v>0</v>
      </c>
      <c r="G1658" s="11">
        <f t="shared" si="227"/>
        <v>0</v>
      </c>
      <c r="H1658" s="11">
        <f t="shared" si="227"/>
        <v>0</v>
      </c>
      <c r="I1658" s="11">
        <f t="shared" si="227"/>
        <v>0</v>
      </c>
      <c r="O1658" s="14"/>
      <c r="P1658" s="14"/>
      <c r="Q1658" s="14"/>
      <c r="R1658" s="14"/>
      <c r="S1658" s="14"/>
    </row>
    <row r="1659" spans="3:19" ht="19" x14ac:dyDescent="0.25">
      <c r="C1659" s="2" t="s">
        <v>509</v>
      </c>
      <c r="D1659" s="11">
        <f t="shared" ref="D1659:I1659" si="228">N1654</f>
        <v>0</v>
      </c>
      <c r="E1659" s="11">
        <f t="shared" si="228"/>
        <v>0</v>
      </c>
      <c r="F1659" s="11">
        <f t="shared" si="228"/>
        <v>0</v>
      </c>
      <c r="G1659" s="11">
        <f t="shared" si="228"/>
        <v>0</v>
      </c>
      <c r="H1659" s="11">
        <f t="shared" si="228"/>
        <v>0</v>
      </c>
      <c r="I1659" s="11">
        <f t="shared" si="228"/>
        <v>0</v>
      </c>
      <c r="O1659" s="14"/>
      <c r="P1659" s="14"/>
      <c r="Q1659" s="14"/>
      <c r="R1659" s="14"/>
      <c r="S1659" s="14"/>
    </row>
    <row r="1660" spans="3:19" ht="19" x14ac:dyDescent="0.25">
      <c r="C1660" s="2" t="s">
        <v>245</v>
      </c>
      <c r="D1660" s="11"/>
      <c r="E1660" s="46">
        <f>O1648</f>
        <v>0</v>
      </c>
      <c r="F1660" s="46">
        <f>P1648</f>
        <v>0</v>
      </c>
      <c r="G1660" s="46">
        <f>Q1648</f>
        <v>0</v>
      </c>
      <c r="H1660" s="46">
        <f>R1648</f>
        <v>0</v>
      </c>
      <c r="I1660" s="46">
        <f>S1648</f>
        <v>0</v>
      </c>
      <c r="O1660" s="14"/>
      <c r="P1660" s="14"/>
      <c r="Q1660" s="14"/>
      <c r="R1660" s="14"/>
      <c r="S1660" s="14"/>
    </row>
    <row r="1667" spans="9:19" ht="19" x14ac:dyDescent="0.25">
      <c r="I1667" s="6"/>
    </row>
    <row r="1668" spans="9:19" ht="19" x14ac:dyDescent="0.25">
      <c r="I1668" s="6"/>
    </row>
    <row r="1675" spans="9:19" ht="17" thickBot="1" x14ac:dyDescent="0.25"/>
    <row r="1676" spans="9:19" ht="20" thickBot="1" x14ac:dyDescent="0.3">
      <c r="M1676" s="79" t="s">
        <v>510</v>
      </c>
      <c r="N1676" s="88"/>
    </row>
    <row r="1678" spans="9:19" ht="19" x14ac:dyDescent="0.25">
      <c r="M1678" s="33" t="s">
        <v>2</v>
      </c>
      <c r="N1678" s="22">
        <v>0</v>
      </c>
      <c r="O1678" s="22">
        <v>1</v>
      </c>
      <c r="P1678" s="22">
        <v>2</v>
      </c>
      <c r="Q1678" s="22">
        <v>3</v>
      </c>
      <c r="R1678" s="22">
        <v>4</v>
      </c>
      <c r="S1678" s="22">
        <v>5</v>
      </c>
    </row>
    <row r="1679" spans="9:19" ht="19" x14ac:dyDescent="0.25">
      <c r="M1679" s="33" t="s">
        <v>22</v>
      </c>
      <c r="N1679" s="22">
        <v>0.25</v>
      </c>
      <c r="O1679" s="22">
        <v>0.4</v>
      </c>
      <c r="P1679" s="22">
        <v>0.4</v>
      </c>
      <c r="Q1679" s="22">
        <v>0.4</v>
      </c>
      <c r="R1679" s="22">
        <v>0.4</v>
      </c>
      <c r="S1679" s="22">
        <v>0.4</v>
      </c>
    </row>
    <row r="1680" spans="9:19" ht="19" x14ac:dyDescent="0.25">
      <c r="M1680" s="33" t="s">
        <v>4</v>
      </c>
      <c r="N1680" s="22">
        <v>0.03</v>
      </c>
      <c r="O1680" s="22">
        <v>0.03</v>
      </c>
      <c r="P1680" s="22">
        <v>0.03</v>
      </c>
      <c r="Q1680" s="22">
        <v>0.03</v>
      </c>
      <c r="R1680" s="22">
        <v>0.03</v>
      </c>
      <c r="S1680" s="22">
        <v>0.03</v>
      </c>
    </row>
    <row r="1681" spans="2:19" ht="19" x14ac:dyDescent="0.25">
      <c r="C1681" s="3" t="str">
        <f t="shared" ref="C1681:I1683" si="229">M1678</f>
        <v>Year</v>
      </c>
      <c r="D1681" s="3">
        <f t="shared" si="229"/>
        <v>0</v>
      </c>
      <c r="E1681" s="3">
        <f t="shared" si="229"/>
        <v>1</v>
      </c>
      <c r="F1681" s="3">
        <f t="shared" si="229"/>
        <v>2</v>
      </c>
      <c r="G1681" s="3">
        <f t="shared" si="229"/>
        <v>3</v>
      </c>
      <c r="H1681" s="3">
        <f t="shared" si="229"/>
        <v>4</v>
      </c>
      <c r="I1681" s="3">
        <f t="shared" si="229"/>
        <v>5</v>
      </c>
      <c r="M1681" s="33" t="s">
        <v>24</v>
      </c>
      <c r="N1681" s="22">
        <v>1.1000000000000001</v>
      </c>
      <c r="O1681" s="22">
        <v>1.1000000000000001</v>
      </c>
      <c r="P1681" s="22">
        <v>1.1000000000000001</v>
      </c>
      <c r="Q1681" s="22">
        <v>1.1000000000000001</v>
      </c>
      <c r="R1681" s="22">
        <v>1.1000000000000001</v>
      </c>
      <c r="S1681" s="22">
        <v>1.1000000000000001</v>
      </c>
    </row>
    <row r="1682" spans="2:19" ht="19" x14ac:dyDescent="0.25">
      <c r="C1682" s="2" t="s">
        <v>21</v>
      </c>
      <c r="E1682" s="17">
        <f t="shared" si="229"/>
        <v>0.4</v>
      </c>
      <c r="F1682" s="17">
        <f t="shared" si="229"/>
        <v>0.4</v>
      </c>
      <c r="G1682" s="17">
        <f t="shared" si="229"/>
        <v>0.4</v>
      </c>
      <c r="H1682" s="17">
        <f t="shared" si="229"/>
        <v>0.4</v>
      </c>
      <c r="I1682" s="17">
        <f t="shared" si="229"/>
        <v>0.4</v>
      </c>
      <c r="M1682" s="33" t="s">
        <v>8</v>
      </c>
      <c r="N1682" s="22">
        <v>0.04</v>
      </c>
      <c r="O1682" s="22">
        <v>0.04</v>
      </c>
      <c r="P1682" s="22">
        <v>0.04</v>
      </c>
      <c r="Q1682" s="22">
        <v>0.04</v>
      </c>
      <c r="R1682" s="22">
        <v>0.04</v>
      </c>
      <c r="S1682" s="22">
        <v>0.04</v>
      </c>
    </row>
    <row r="1683" spans="2:19" ht="19" x14ac:dyDescent="0.25">
      <c r="C1683" s="2" t="s">
        <v>470</v>
      </c>
      <c r="E1683" s="6">
        <f t="shared" si="229"/>
        <v>0.03</v>
      </c>
      <c r="F1683" s="6">
        <f t="shared" si="229"/>
        <v>0.03</v>
      </c>
      <c r="G1683" s="6">
        <f t="shared" si="229"/>
        <v>0.03</v>
      </c>
      <c r="H1683" s="6">
        <f t="shared" si="229"/>
        <v>0.03</v>
      </c>
      <c r="I1683" s="6">
        <f t="shared" si="229"/>
        <v>0.03</v>
      </c>
      <c r="M1683" s="33" t="s">
        <v>26</v>
      </c>
      <c r="N1683" s="22">
        <v>7.3999999999999996E-2</v>
      </c>
      <c r="O1683" s="22">
        <v>7.3999999999999996E-2</v>
      </c>
      <c r="P1683" s="22">
        <v>7.3999999999999996E-2</v>
      </c>
      <c r="Q1683" s="22">
        <v>7.3999999999999996E-2</v>
      </c>
      <c r="R1683" s="22">
        <v>7.3999999999999996E-2</v>
      </c>
      <c r="S1683" s="22">
        <v>7.3999999999999996E-2</v>
      </c>
    </row>
    <row r="1684" spans="2:19" ht="19" x14ac:dyDescent="0.25">
      <c r="C1684" s="2" t="s">
        <v>80</v>
      </c>
      <c r="E1684" s="6">
        <f>O1683</f>
        <v>7.3999999999999996E-2</v>
      </c>
      <c r="F1684" s="6">
        <f>P1683</f>
        <v>7.3999999999999996E-2</v>
      </c>
      <c r="G1684" s="6">
        <f>Q1683</f>
        <v>7.3999999999999996E-2</v>
      </c>
      <c r="H1684" s="6">
        <f>R1683</f>
        <v>7.3999999999999996E-2</v>
      </c>
      <c r="I1684" s="6">
        <f>S1683</f>
        <v>7.3999999999999996E-2</v>
      </c>
      <c r="M1684" s="33" t="s">
        <v>6</v>
      </c>
      <c r="N1684" s="22">
        <v>0.2</v>
      </c>
      <c r="O1684" s="22">
        <v>0.2</v>
      </c>
      <c r="P1684" s="22">
        <v>0.2</v>
      </c>
      <c r="Q1684" s="22">
        <v>0.2</v>
      </c>
      <c r="R1684" s="22">
        <v>0.2</v>
      </c>
      <c r="S1684" s="22">
        <v>0.2</v>
      </c>
    </row>
    <row r="1685" spans="2:19" ht="19" x14ac:dyDescent="0.25">
      <c r="C1685" s="2" t="s">
        <v>200</v>
      </c>
      <c r="E1685" s="6">
        <f>O1685</f>
        <v>3.7999999999999999E-2</v>
      </c>
      <c r="F1685" s="6">
        <f>P1685</f>
        <v>3.7999999999999999E-2</v>
      </c>
      <c r="G1685" s="6">
        <f>Q1685</f>
        <v>3.7999999999999999E-2</v>
      </c>
      <c r="H1685" s="6">
        <f>R1685</f>
        <v>3.7999999999999999E-2</v>
      </c>
      <c r="I1685" s="6">
        <f>S1685</f>
        <v>3.7999999999999999E-2</v>
      </c>
      <c r="M1685" s="33" t="s">
        <v>10</v>
      </c>
      <c r="N1685" s="22">
        <v>3.7999999999999999E-2</v>
      </c>
      <c r="O1685" s="22">
        <v>3.7999999999999999E-2</v>
      </c>
      <c r="P1685" s="22">
        <v>3.7999999999999999E-2</v>
      </c>
      <c r="Q1685" s="22">
        <v>3.7999999999999999E-2</v>
      </c>
      <c r="R1685" s="22">
        <v>3.7999999999999999E-2</v>
      </c>
      <c r="S1685" s="22">
        <v>3.7999999999999999E-2</v>
      </c>
    </row>
    <row r="1686" spans="2:19" ht="19" x14ac:dyDescent="0.25">
      <c r="B1686" s="32" t="s">
        <v>71</v>
      </c>
      <c r="C1686" s="2" t="s">
        <v>13</v>
      </c>
      <c r="D1686" s="11">
        <f t="shared" ref="D1686:I1689" si="230">N1687</f>
        <v>-281415</v>
      </c>
      <c r="E1686" s="11">
        <f t="shared" si="230"/>
        <v>77419</v>
      </c>
      <c r="F1686" s="11">
        <f t="shared" si="230"/>
        <v>208973</v>
      </c>
      <c r="G1686" s="11">
        <f t="shared" si="230"/>
        <v>-2098</v>
      </c>
      <c r="H1686" s="11">
        <f t="shared" si="230"/>
        <v>-1736</v>
      </c>
      <c r="I1686" s="11">
        <f t="shared" si="230"/>
        <v>19579</v>
      </c>
      <c r="M1686" s="33" t="s">
        <v>114</v>
      </c>
      <c r="N1686" s="22">
        <v>3.5999999999999997E-2</v>
      </c>
      <c r="O1686" s="22">
        <v>3.5999999999999997E-2</v>
      </c>
      <c r="P1686" s="22">
        <v>3.5999999999999997E-2</v>
      </c>
      <c r="Q1686" s="22">
        <v>3.5999999999999997E-2</v>
      </c>
      <c r="R1686" s="22">
        <v>3.5999999999999997E-2</v>
      </c>
      <c r="S1686" s="22">
        <v>3.5999999999999997E-2</v>
      </c>
    </row>
    <row r="1687" spans="2:19" ht="19" x14ac:dyDescent="0.25">
      <c r="B1687" s="32" t="s">
        <v>73</v>
      </c>
      <c r="C1687" s="2" t="s">
        <v>201</v>
      </c>
      <c r="D1687" s="11">
        <f t="shared" si="230"/>
        <v>281414</v>
      </c>
      <c r="E1687" s="11">
        <f t="shared" si="230"/>
        <v>214689</v>
      </c>
      <c r="F1687" s="11">
        <f t="shared" si="230"/>
        <v>13874</v>
      </c>
      <c r="G1687" s="11">
        <f t="shared" si="230"/>
        <v>16499</v>
      </c>
      <c r="H1687" s="11">
        <f t="shared" si="230"/>
        <v>18862</v>
      </c>
      <c r="I1687" s="11">
        <f t="shared" si="230"/>
        <v>0</v>
      </c>
      <c r="M1687" s="33" t="s">
        <v>14</v>
      </c>
      <c r="N1687" s="22">
        <v>-281415</v>
      </c>
      <c r="O1687" s="22">
        <v>77419</v>
      </c>
      <c r="P1687" s="22">
        <v>208973</v>
      </c>
      <c r="Q1687" s="22">
        <v>-2098</v>
      </c>
      <c r="R1687" s="22">
        <v>-1736</v>
      </c>
      <c r="S1687" s="22">
        <v>19579</v>
      </c>
    </row>
    <row r="1688" spans="2:19" ht="19" x14ac:dyDescent="0.25">
      <c r="B1688" s="32" t="s">
        <v>202</v>
      </c>
      <c r="C1688" s="2" t="s">
        <v>167</v>
      </c>
      <c r="D1688" s="11">
        <f t="shared" si="230"/>
        <v>-531415</v>
      </c>
      <c r="E1688" s="11">
        <f t="shared" si="230"/>
        <v>79798</v>
      </c>
      <c r="F1688" s="11">
        <f t="shared" si="230"/>
        <v>223267</v>
      </c>
      <c r="G1688" s="11">
        <f t="shared" si="230"/>
        <v>354574</v>
      </c>
      <c r="H1688" s="11">
        <f t="shared" si="230"/>
        <v>354889</v>
      </c>
      <c r="I1688" s="11">
        <f t="shared" si="230"/>
        <v>806136</v>
      </c>
      <c r="M1688" s="33" t="s">
        <v>16</v>
      </c>
      <c r="N1688" s="22">
        <v>281414</v>
      </c>
      <c r="O1688" s="22">
        <v>214689</v>
      </c>
      <c r="P1688" s="22">
        <v>13874</v>
      </c>
      <c r="Q1688" s="22">
        <v>16499</v>
      </c>
      <c r="R1688" s="22">
        <v>18862</v>
      </c>
      <c r="S1688" s="22">
        <v>0</v>
      </c>
    </row>
    <row r="1689" spans="2:19" ht="19" x14ac:dyDescent="0.25">
      <c r="B1689" s="32" t="s">
        <v>203</v>
      </c>
      <c r="C1689" s="8" t="s">
        <v>227</v>
      </c>
      <c r="D1689" s="19">
        <f t="shared" si="230"/>
        <v>1391931.5086000001</v>
      </c>
      <c r="E1689" s="19">
        <f t="shared" si="230"/>
        <v>1411084.07669</v>
      </c>
      <c r="F1689" s="19">
        <f t="shared" si="230"/>
        <v>1289145.7786099999</v>
      </c>
      <c r="G1689" s="19">
        <f t="shared" si="230"/>
        <v>1029768.77992</v>
      </c>
      <c r="H1689" s="19">
        <f t="shared" si="230"/>
        <v>750845.08025</v>
      </c>
      <c r="I1689" s="19">
        <f t="shared" si="230"/>
        <v>0</v>
      </c>
      <c r="M1689" s="33" t="s">
        <v>117</v>
      </c>
      <c r="N1689" s="22">
        <v>-531415</v>
      </c>
      <c r="O1689" s="22">
        <v>79798</v>
      </c>
      <c r="P1689" s="22">
        <v>223267</v>
      </c>
      <c r="Q1689" s="22">
        <v>354574</v>
      </c>
      <c r="R1689" s="22">
        <v>354889</v>
      </c>
      <c r="S1689" s="22">
        <v>806136</v>
      </c>
    </row>
    <row r="1690" spans="2:19" ht="19" x14ac:dyDescent="0.25">
      <c r="B1690" s="32"/>
      <c r="C1690" s="2"/>
      <c r="D1690" s="11"/>
      <c r="E1690" s="6"/>
      <c r="F1690" s="6"/>
      <c r="G1690" s="6"/>
      <c r="H1690" s="6"/>
      <c r="I1690" s="6"/>
      <c r="M1690" s="33" t="s">
        <v>85</v>
      </c>
      <c r="N1690" s="22">
        <v>1391931.5086000001</v>
      </c>
      <c r="O1690" s="22">
        <v>1411084.07669</v>
      </c>
      <c r="P1690" s="22">
        <v>1289145.7786099999</v>
      </c>
      <c r="Q1690" s="22">
        <v>1029768.77992</v>
      </c>
      <c r="R1690" s="22">
        <v>750845.08025</v>
      </c>
      <c r="S1690" s="22">
        <v>0</v>
      </c>
    </row>
    <row r="1691" spans="2:19" ht="19" x14ac:dyDescent="0.25">
      <c r="B1691" s="32" t="s">
        <v>207</v>
      </c>
      <c r="C1691" s="20" t="s">
        <v>230</v>
      </c>
      <c r="E1691" s="6">
        <f t="shared" ref="E1691:I1693" si="231">O1691</f>
        <v>0.19592999999999999</v>
      </c>
      <c r="F1691" s="6">
        <f t="shared" si="231"/>
        <v>0.14735000000000001</v>
      </c>
      <c r="G1691" s="6">
        <f t="shared" si="231"/>
        <v>1.04E-2</v>
      </c>
      <c r="H1691" s="6">
        <f t="shared" si="231"/>
        <v>1.549E-2</v>
      </c>
      <c r="I1691" s="6">
        <f t="shared" si="231"/>
        <v>2.4289999999999999E-2</v>
      </c>
      <c r="M1691" s="33" t="s">
        <v>233</v>
      </c>
      <c r="N1691" s="22">
        <v>0.5</v>
      </c>
      <c r="O1691" s="22">
        <v>0.19592999999999999</v>
      </c>
      <c r="P1691" s="22">
        <v>0.14735000000000001</v>
      </c>
      <c r="Q1691" s="22">
        <v>1.04E-2</v>
      </c>
      <c r="R1691" s="22">
        <v>1.549E-2</v>
      </c>
      <c r="S1691" s="22">
        <v>2.4289999999999999E-2</v>
      </c>
    </row>
    <row r="1692" spans="2:19" ht="19" x14ac:dyDescent="0.25">
      <c r="B1692" s="32" t="s">
        <v>210</v>
      </c>
      <c r="C1692" s="8" t="s">
        <v>232</v>
      </c>
      <c r="D1692" s="9"/>
      <c r="E1692" s="10">
        <f t="shared" si="231"/>
        <v>1.387E-2</v>
      </c>
      <c r="F1692" s="10">
        <f t="shared" si="231"/>
        <v>1.387E-2</v>
      </c>
      <c r="G1692" s="10">
        <f t="shared" si="231"/>
        <v>1.387E-2</v>
      </c>
      <c r="H1692" s="10">
        <f t="shared" si="231"/>
        <v>1.387E-2</v>
      </c>
      <c r="I1692" s="10">
        <f t="shared" si="231"/>
        <v>1.387E-2</v>
      </c>
      <c r="M1692" s="33" t="s">
        <v>493</v>
      </c>
      <c r="N1692" s="22">
        <v>8.6700000000000006E-3</v>
      </c>
      <c r="O1692" s="22">
        <v>1.387E-2</v>
      </c>
      <c r="P1692" s="22">
        <v>1.387E-2</v>
      </c>
      <c r="Q1692" s="22">
        <v>1.387E-2</v>
      </c>
      <c r="R1692" s="22">
        <v>1.387E-2</v>
      </c>
      <c r="S1692" s="22">
        <v>1.387E-2</v>
      </c>
    </row>
    <row r="1693" spans="2:19" ht="19" x14ac:dyDescent="0.25">
      <c r="B1693" s="47" t="s">
        <v>511</v>
      </c>
      <c r="C1693" s="20" t="s">
        <v>248</v>
      </c>
      <c r="E1693" s="6">
        <f t="shared" si="231"/>
        <v>2.7200000000000002E-3</v>
      </c>
      <c r="F1693" s="6">
        <f t="shared" si="231"/>
        <v>2.0400000000000001E-3</v>
      </c>
      <c r="G1693" s="6">
        <f t="shared" si="231"/>
        <v>1.3999999999999999E-4</v>
      </c>
      <c r="H1693" s="6">
        <f t="shared" si="231"/>
        <v>2.1000000000000001E-4</v>
      </c>
      <c r="I1693" s="6">
        <f t="shared" si="231"/>
        <v>3.4000000000000002E-4</v>
      </c>
      <c r="M1693" s="33" t="s">
        <v>512</v>
      </c>
      <c r="N1693" s="22">
        <v>0</v>
      </c>
      <c r="O1693" s="22">
        <v>2.7200000000000002E-3</v>
      </c>
      <c r="P1693" s="22">
        <v>2.0400000000000001E-3</v>
      </c>
      <c r="Q1693" s="22">
        <v>1.3999999999999999E-4</v>
      </c>
      <c r="R1693" s="22">
        <v>2.1000000000000001E-4</v>
      </c>
      <c r="S1693" s="22">
        <v>3.4000000000000002E-4</v>
      </c>
    </row>
    <row r="1694" spans="2:19" ht="19" x14ac:dyDescent="0.25">
      <c r="E1694" s="6"/>
      <c r="F1694" s="6"/>
      <c r="G1694" s="6"/>
      <c r="H1694" s="6"/>
      <c r="I1694" s="6"/>
      <c r="M1694" s="33" t="s">
        <v>171</v>
      </c>
      <c r="N1694" s="22">
        <v>7.3999999999999996E-2</v>
      </c>
      <c r="O1694" s="22">
        <v>7.109E-2</v>
      </c>
      <c r="P1694" s="22">
        <v>7.1809999999999999E-2</v>
      </c>
      <c r="Q1694" s="22">
        <v>7.3849999999999999E-2</v>
      </c>
      <c r="R1694" s="22">
        <v>7.3770000000000002E-2</v>
      </c>
      <c r="S1694" s="22">
        <v>7.3639999999999997E-2</v>
      </c>
    </row>
    <row r="1695" spans="2:19" ht="19" x14ac:dyDescent="0.25">
      <c r="C1695" s="2" t="s">
        <v>167</v>
      </c>
      <c r="D1695" s="11">
        <f t="shared" ref="D1695:I1695" si="232">N1689</f>
        <v>-531415</v>
      </c>
      <c r="E1695" s="11">
        <f t="shared" si="232"/>
        <v>79798</v>
      </c>
      <c r="F1695" s="11">
        <f t="shared" si="232"/>
        <v>223267</v>
      </c>
      <c r="G1695" s="11">
        <f t="shared" si="232"/>
        <v>354574</v>
      </c>
      <c r="H1695" s="11">
        <f t="shared" si="232"/>
        <v>354889</v>
      </c>
      <c r="I1695" s="11">
        <f t="shared" si="232"/>
        <v>806136</v>
      </c>
      <c r="M1695" s="33" t="s">
        <v>37</v>
      </c>
      <c r="N1695" s="22">
        <v>1110517.3736699999</v>
      </c>
      <c r="O1695" s="22">
        <v>1196395.2046300001</v>
      </c>
      <c r="P1695" s="22">
        <v>1275271.7294099999</v>
      </c>
      <c r="Q1695" s="22">
        <v>1013269.51685</v>
      </c>
      <c r="R1695" s="22">
        <v>731982.84517999995</v>
      </c>
      <c r="S1695" s="22">
        <v>0</v>
      </c>
    </row>
    <row r="1696" spans="2:19" ht="19" x14ac:dyDescent="0.25">
      <c r="C1696" s="8" t="s">
        <v>513</v>
      </c>
      <c r="D1696" s="9"/>
      <c r="E1696" s="19">
        <f t="shared" ref="E1696:I1697" si="233">O1706</f>
        <v>-57193</v>
      </c>
      <c r="F1696" s="19">
        <f t="shared" si="233"/>
        <v>-58996</v>
      </c>
      <c r="G1696" s="19">
        <f t="shared" si="233"/>
        <v>-56523</v>
      </c>
      <c r="H1696" s="19">
        <f t="shared" si="233"/>
        <v>-45072</v>
      </c>
      <c r="I1696" s="19">
        <f t="shared" si="233"/>
        <v>-32766</v>
      </c>
      <c r="M1696" s="33" t="s">
        <v>514</v>
      </c>
      <c r="N1696" s="22">
        <v>1</v>
      </c>
      <c r="O1696" s="22">
        <v>0.96164000000000005</v>
      </c>
      <c r="P1696" s="22">
        <v>0.96099000000000001</v>
      </c>
      <c r="Q1696" s="22">
        <v>0.95916999999999997</v>
      </c>
      <c r="R1696" s="22">
        <v>0.95923999999999998</v>
      </c>
      <c r="S1696" s="22">
        <v>0.95935000000000004</v>
      </c>
    </row>
    <row r="1697" spans="3:19" ht="19" x14ac:dyDescent="0.25">
      <c r="C1697" s="20" t="s">
        <v>515</v>
      </c>
      <c r="D1697" s="11">
        <f>N1707</f>
        <v>-531415</v>
      </c>
      <c r="E1697" s="11">
        <f t="shared" si="233"/>
        <v>22605</v>
      </c>
      <c r="F1697" s="11">
        <f t="shared" si="233"/>
        <v>164271</v>
      </c>
      <c r="G1697" s="11">
        <f t="shared" si="233"/>
        <v>298051</v>
      </c>
      <c r="H1697" s="11">
        <f t="shared" si="233"/>
        <v>309817</v>
      </c>
      <c r="I1697" s="11">
        <f t="shared" si="233"/>
        <v>773370</v>
      </c>
      <c r="M1697" s="33" t="s">
        <v>498</v>
      </c>
      <c r="N1697" s="22">
        <v>0</v>
      </c>
      <c r="O1697" s="22">
        <v>7.109E-2</v>
      </c>
      <c r="P1697" s="22">
        <v>7.145E-2</v>
      </c>
      <c r="Q1697" s="22">
        <v>7.2249999999999995E-2</v>
      </c>
      <c r="R1697" s="22">
        <v>7.263E-2</v>
      </c>
      <c r="S1697" s="22">
        <v>7.2830000000000006E-2</v>
      </c>
    </row>
    <row r="1698" spans="3:19" ht="19" x14ac:dyDescent="0.25">
      <c r="C1698" s="2" t="s">
        <v>470</v>
      </c>
      <c r="E1698" s="6">
        <f>O1680</f>
        <v>0.03</v>
      </c>
      <c r="F1698" s="6">
        <f>P1680</f>
        <v>0.03</v>
      </c>
      <c r="G1698" s="6">
        <f>Q1680</f>
        <v>0.03</v>
      </c>
      <c r="H1698" s="6">
        <f>R1680</f>
        <v>0.03</v>
      </c>
      <c r="I1698" s="6">
        <f>S1680</f>
        <v>0.03</v>
      </c>
      <c r="M1698" s="33" t="s">
        <v>89</v>
      </c>
      <c r="N1698" s="22">
        <v>1391932</v>
      </c>
      <c r="O1698" s="22" t="s">
        <v>40</v>
      </c>
      <c r="P1698" s="22" t="s">
        <v>40</v>
      </c>
      <c r="Q1698" s="22" t="s">
        <v>40</v>
      </c>
      <c r="R1698" s="22" t="s">
        <v>40</v>
      </c>
      <c r="S1698" s="22" t="s">
        <v>40</v>
      </c>
    </row>
    <row r="1699" spans="3:19" ht="19" x14ac:dyDescent="0.25">
      <c r="C1699" s="8" t="s">
        <v>516</v>
      </c>
      <c r="D1699" s="19">
        <f t="shared" ref="D1699:I1699" si="234">N1708</f>
        <v>1391932</v>
      </c>
      <c r="E1699" s="19">
        <f t="shared" si="234"/>
        <v>1411084</v>
      </c>
      <c r="F1699" s="19">
        <f t="shared" si="234"/>
        <v>1289146</v>
      </c>
      <c r="G1699" s="19">
        <f t="shared" si="234"/>
        <v>1029769</v>
      </c>
      <c r="H1699" s="19">
        <f t="shared" si="234"/>
        <v>750845</v>
      </c>
      <c r="I1699" s="19">
        <f t="shared" si="234"/>
        <v>0</v>
      </c>
      <c r="M1699" s="33" t="s">
        <v>517</v>
      </c>
      <c r="N1699" s="22" t="s">
        <v>40</v>
      </c>
      <c r="O1699" s="22">
        <v>7.109E-2</v>
      </c>
      <c r="P1699" s="22">
        <v>7.1809999999999999E-2</v>
      </c>
      <c r="Q1699" s="22">
        <v>7.3849999999999999E-2</v>
      </c>
      <c r="R1699" s="22">
        <v>7.3770000000000002E-2</v>
      </c>
      <c r="S1699" s="22">
        <v>7.3639999999999997E-2</v>
      </c>
    </row>
    <row r="1700" spans="3:19" ht="19" x14ac:dyDescent="0.25">
      <c r="M1700" s="33" t="s">
        <v>220</v>
      </c>
      <c r="N1700" s="22">
        <v>0</v>
      </c>
      <c r="O1700" s="22">
        <v>0</v>
      </c>
      <c r="P1700" s="22">
        <v>1</v>
      </c>
      <c r="Q1700" s="22">
        <v>1</v>
      </c>
      <c r="R1700" s="22">
        <v>0</v>
      </c>
      <c r="S1700" s="22">
        <v>0</v>
      </c>
    </row>
    <row r="1701" spans="3:19" ht="19" x14ac:dyDescent="0.25">
      <c r="C1701" s="2" t="s">
        <v>501</v>
      </c>
      <c r="D1701" s="11">
        <f t="shared" ref="D1701:I1701" si="235">N1695</f>
        <v>1110517.3736699999</v>
      </c>
      <c r="E1701" s="11">
        <f t="shared" si="235"/>
        <v>1196395.2046300001</v>
      </c>
      <c r="F1701" s="11">
        <f t="shared" si="235"/>
        <v>1275271.7294099999</v>
      </c>
      <c r="G1701" s="11">
        <f t="shared" si="235"/>
        <v>1013269.51685</v>
      </c>
      <c r="H1701" s="11">
        <f t="shared" si="235"/>
        <v>731982.84517999995</v>
      </c>
      <c r="I1701" s="11">
        <f t="shared" si="235"/>
        <v>0</v>
      </c>
      <c r="M1701" s="33" t="s">
        <v>221</v>
      </c>
      <c r="N1701" s="22">
        <v>0</v>
      </c>
      <c r="O1701" s="22">
        <v>1</v>
      </c>
      <c r="P1701" s="22">
        <v>1</v>
      </c>
      <c r="Q1701" s="22">
        <v>1</v>
      </c>
      <c r="R1701" s="22">
        <v>0</v>
      </c>
      <c r="S1701" s="22">
        <v>0</v>
      </c>
    </row>
    <row r="1702" spans="3:19" ht="19" x14ac:dyDescent="0.25">
      <c r="E1702" s="6"/>
      <c r="F1702" s="6"/>
      <c r="G1702" s="6"/>
      <c r="H1702" s="6"/>
      <c r="I1702" s="6"/>
      <c r="M1702" s="33" t="s">
        <v>222</v>
      </c>
      <c r="N1702" s="22">
        <v>0</v>
      </c>
      <c r="O1702" s="22">
        <v>0</v>
      </c>
      <c r="P1702" s="22">
        <v>0</v>
      </c>
      <c r="Q1702" s="22">
        <v>0</v>
      </c>
      <c r="R1702" s="22">
        <v>0</v>
      </c>
      <c r="S1702" s="22">
        <v>0</v>
      </c>
    </row>
    <row r="1703" spans="3:19" ht="19" x14ac:dyDescent="0.25">
      <c r="C1703" s="2" t="s">
        <v>518</v>
      </c>
      <c r="E1703" s="6">
        <f>O1694</f>
        <v>7.109E-2</v>
      </c>
      <c r="F1703" s="6">
        <f>P1694</f>
        <v>7.1809999999999999E-2</v>
      </c>
      <c r="G1703" s="6">
        <f>Q1694</f>
        <v>7.3849999999999999E-2</v>
      </c>
      <c r="H1703" s="6">
        <f>R1694</f>
        <v>7.3770000000000002E-2</v>
      </c>
      <c r="I1703" s="6">
        <f>S1694</f>
        <v>7.3639999999999997E-2</v>
      </c>
      <c r="M1703" s="33" t="s">
        <v>254</v>
      </c>
      <c r="N1703" s="22">
        <v>0</v>
      </c>
      <c r="O1703" s="22">
        <v>0</v>
      </c>
      <c r="P1703" s="22">
        <v>0</v>
      </c>
      <c r="Q1703" s="22">
        <v>0</v>
      </c>
      <c r="R1703" s="22">
        <v>0</v>
      </c>
      <c r="S1703" s="22">
        <v>0</v>
      </c>
    </row>
    <row r="1704" spans="3:19" ht="19" x14ac:dyDescent="0.25">
      <c r="C1704" s="2" t="s">
        <v>519</v>
      </c>
      <c r="E1704" s="6">
        <f>O1699</f>
        <v>7.109E-2</v>
      </c>
      <c r="F1704" s="6">
        <f>P1699</f>
        <v>7.1809999999999999E-2</v>
      </c>
      <c r="G1704" s="6">
        <f>Q1699</f>
        <v>7.3849999999999999E-2</v>
      </c>
      <c r="H1704" s="6">
        <f>R1699</f>
        <v>7.3770000000000002E-2</v>
      </c>
      <c r="I1704" s="6">
        <f>S1699</f>
        <v>7.3639999999999997E-2</v>
      </c>
      <c r="M1704" s="33" t="s">
        <v>54</v>
      </c>
      <c r="N1704" s="22">
        <v>860517</v>
      </c>
      <c r="O1704" s="22" t="s">
        <v>40</v>
      </c>
      <c r="P1704" s="22" t="s">
        <v>40</v>
      </c>
      <c r="Q1704" s="22" t="s">
        <v>40</v>
      </c>
      <c r="R1704" s="22" t="s">
        <v>40</v>
      </c>
      <c r="S1704" s="22" t="s">
        <v>40</v>
      </c>
    </row>
    <row r="1705" spans="3:19" ht="19" x14ac:dyDescent="0.25">
      <c r="M1705" s="33" t="s">
        <v>520</v>
      </c>
      <c r="N1705" s="22" t="s">
        <v>40</v>
      </c>
      <c r="O1705" s="22">
        <v>0</v>
      </c>
      <c r="P1705" s="22">
        <v>0</v>
      </c>
      <c r="Q1705" s="22">
        <v>0</v>
      </c>
      <c r="R1705" s="22">
        <v>0</v>
      </c>
      <c r="S1705" s="22">
        <v>0</v>
      </c>
    </row>
    <row r="1706" spans="3:19" ht="19" x14ac:dyDescent="0.25">
      <c r="C1706" s="2" t="s">
        <v>521</v>
      </c>
      <c r="E1706" s="6">
        <f>O1697</f>
        <v>7.109E-2</v>
      </c>
      <c r="F1706" s="6">
        <f>P1697</f>
        <v>7.145E-2</v>
      </c>
      <c r="G1706" s="6">
        <f>Q1697</f>
        <v>7.2249999999999995E-2</v>
      </c>
      <c r="H1706" s="6">
        <f>R1697</f>
        <v>7.263E-2</v>
      </c>
      <c r="I1706" s="6">
        <f>S1697</f>
        <v>7.2830000000000006E-2</v>
      </c>
      <c r="M1706" s="33" t="s">
        <v>522</v>
      </c>
      <c r="N1706" s="22">
        <v>0</v>
      </c>
      <c r="O1706" s="22">
        <v>-57193</v>
      </c>
      <c r="P1706" s="22">
        <v>-58996</v>
      </c>
      <c r="Q1706" s="22">
        <v>-56523</v>
      </c>
      <c r="R1706" s="22">
        <v>-45072</v>
      </c>
      <c r="S1706" s="22">
        <v>-32766</v>
      </c>
    </row>
    <row r="1707" spans="3:19" ht="20" thickBot="1" x14ac:dyDescent="0.3">
      <c r="C1707" s="12" t="s">
        <v>243</v>
      </c>
      <c r="D1707" s="13">
        <f>N1698</f>
        <v>1391932</v>
      </c>
      <c r="M1707" s="33" t="s">
        <v>523</v>
      </c>
      <c r="N1707" s="22">
        <v>-531415</v>
      </c>
      <c r="O1707" s="22">
        <v>22605</v>
      </c>
      <c r="P1707" s="22">
        <v>164271</v>
      </c>
      <c r="Q1707" s="22">
        <v>298051</v>
      </c>
      <c r="R1707" s="22">
        <v>309817</v>
      </c>
      <c r="S1707" s="22">
        <v>773370</v>
      </c>
    </row>
    <row r="1708" spans="3:19" ht="20" thickTop="1" x14ac:dyDescent="0.25">
      <c r="C1708" s="24" t="s">
        <v>253</v>
      </c>
      <c r="D1708" s="25">
        <f>N1689</f>
        <v>-531415</v>
      </c>
      <c r="M1708" s="33" t="s">
        <v>507</v>
      </c>
      <c r="N1708" s="22">
        <v>1391932</v>
      </c>
      <c r="O1708" s="22">
        <v>1411084</v>
      </c>
      <c r="P1708" s="22">
        <v>1289146</v>
      </c>
      <c r="Q1708" s="22">
        <v>1029769</v>
      </c>
      <c r="R1708" s="22">
        <v>750845</v>
      </c>
      <c r="S1708" s="22">
        <v>0</v>
      </c>
    </row>
    <row r="1709" spans="3:19" ht="20" thickBot="1" x14ac:dyDescent="0.3">
      <c r="C1709" s="26" t="s">
        <v>57</v>
      </c>
      <c r="D1709" s="27">
        <f>N1704</f>
        <v>860517</v>
      </c>
      <c r="M1709" s="33" t="s">
        <v>508</v>
      </c>
      <c r="N1709" s="22">
        <v>0</v>
      </c>
      <c r="O1709" s="22">
        <v>0</v>
      </c>
      <c r="P1709" s="22">
        <v>1</v>
      </c>
      <c r="Q1709" s="22">
        <v>1</v>
      </c>
      <c r="R1709" s="22">
        <v>0</v>
      </c>
      <c r="S1709" s="22">
        <v>0</v>
      </c>
    </row>
    <row r="1710" spans="3:19" ht="17" thickTop="1" x14ac:dyDescent="0.2"/>
    <row r="1711" spans="3:19" ht="19" x14ac:dyDescent="0.25">
      <c r="C1711" s="2" t="s">
        <v>17</v>
      </c>
      <c r="D1711" s="11">
        <f t="shared" ref="D1711:I1711" si="236">N1702</f>
        <v>0</v>
      </c>
      <c r="E1711" s="11">
        <f t="shared" si="236"/>
        <v>0</v>
      </c>
      <c r="F1711" s="11">
        <f t="shared" si="236"/>
        <v>0</v>
      </c>
      <c r="G1711" s="11">
        <f t="shared" si="236"/>
        <v>0</v>
      </c>
      <c r="H1711" s="11">
        <f t="shared" si="236"/>
        <v>0</v>
      </c>
      <c r="I1711" s="11">
        <f t="shared" si="236"/>
        <v>0</v>
      </c>
    </row>
    <row r="1712" spans="3:19" ht="19" x14ac:dyDescent="0.25">
      <c r="C1712" s="2" t="s">
        <v>58</v>
      </c>
      <c r="D1712" s="11">
        <f t="shared" ref="D1712:I1712" si="237">N1701</f>
        <v>0</v>
      </c>
      <c r="E1712" s="11">
        <f t="shared" si="237"/>
        <v>1</v>
      </c>
      <c r="F1712" s="11">
        <f t="shared" si="237"/>
        <v>1</v>
      </c>
      <c r="G1712" s="11">
        <f t="shared" si="237"/>
        <v>1</v>
      </c>
      <c r="H1712" s="11">
        <f t="shared" si="237"/>
        <v>0</v>
      </c>
      <c r="I1712" s="11">
        <f t="shared" si="237"/>
        <v>0</v>
      </c>
    </row>
    <row r="1713" spans="3:9" ht="19" x14ac:dyDescent="0.25">
      <c r="C1713" s="2" t="s">
        <v>96</v>
      </c>
      <c r="D1713" s="11">
        <f t="shared" ref="D1713:I1713" si="238">N1700</f>
        <v>0</v>
      </c>
      <c r="E1713" s="11">
        <f t="shared" si="238"/>
        <v>0</v>
      </c>
      <c r="F1713" s="11">
        <f t="shared" si="238"/>
        <v>1</v>
      </c>
      <c r="G1713" s="11">
        <f t="shared" si="238"/>
        <v>1</v>
      </c>
      <c r="H1713" s="11">
        <f t="shared" si="238"/>
        <v>0</v>
      </c>
      <c r="I1713" s="11">
        <f t="shared" si="238"/>
        <v>0</v>
      </c>
    </row>
    <row r="1714" spans="3:9" ht="19" x14ac:dyDescent="0.25">
      <c r="C1714" s="2" t="s">
        <v>509</v>
      </c>
      <c r="D1714" s="11">
        <f t="shared" ref="D1714:I1714" si="239">N1709</f>
        <v>0</v>
      </c>
      <c r="E1714" s="11">
        <f t="shared" si="239"/>
        <v>0</v>
      </c>
      <c r="F1714" s="11">
        <f t="shared" si="239"/>
        <v>1</v>
      </c>
      <c r="G1714" s="11">
        <f t="shared" si="239"/>
        <v>1</v>
      </c>
      <c r="H1714" s="11">
        <f t="shared" si="239"/>
        <v>0</v>
      </c>
      <c r="I1714" s="11">
        <f t="shared" si="239"/>
        <v>0</v>
      </c>
    </row>
    <row r="1715" spans="3:9" ht="19" x14ac:dyDescent="0.25">
      <c r="C1715" s="2" t="s">
        <v>255</v>
      </c>
      <c r="D1715" s="11"/>
      <c r="E1715" s="46">
        <f>O1703</f>
        <v>0</v>
      </c>
      <c r="F1715" s="46">
        <f>P1703</f>
        <v>0</v>
      </c>
      <c r="G1715" s="46">
        <f>Q1703</f>
        <v>0</v>
      </c>
      <c r="H1715" s="46">
        <f>R1703</f>
        <v>0</v>
      </c>
      <c r="I1715" s="46">
        <f>S1703</f>
        <v>0</v>
      </c>
    </row>
    <row r="1717" spans="3:9" x14ac:dyDescent="0.2">
      <c r="D1717" s="14"/>
      <c r="E1717" s="14"/>
      <c r="F1717" s="14"/>
      <c r="G1717" s="14"/>
      <c r="H1717" s="14"/>
      <c r="I1717" s="14"/>
    </row>
    <row r="1725" spans="3:9" x14ac:dyDescent="0.2">
      <c r="E1725" s="28"/>
      <c r="F1725" s="28"/>
      <c r="G1725" s="28"/>
      <c r="H1725" s="28"/>
      <c r="I1725" s="28"/>
    </row>
    <row r="1728" spans="3:9" x14ac:dyDescent="0.2">
      <c r="I1728" s="62"/>
    </row>
    <row r="1731" spans="4:20" x14ac:dyDescent="0.2">
      <c r="I1731" s="48"/>
    </row>
    <row r="1734" spans="4:20" x14ac:dyDescent="0.2">
      <c r="D1734" s="14"/>
      <c r="E1734" s="14"/>
      <c r="F1734" s="14"/>
      <c r="G1734" s="14"/>
      <c r="H1734" s="14"/>
      <c r="I1734" s="14"/>
    </row>
    <row r="1735" spans="4:20" x14ac:dyDescent="0.2">
      <c r="D1735" s="14"/>
      <c r="E1735" s="14"/>
      <c r="F1735" s="14"/>
      <c r="G1735" s="14"/>
      <c r="H1735" s="14"/>
      <c r="I1735" s="14"/>
    </row>
    <row r="1736" spans="4:20" x14ac:dyDescent="0.2">
      <c r="D1736" s="14"/>
      <c r="E1736" s="14"/>
      <c r="F1736" s="14"/>
      <c r="G1736" s="14"/>
      <c r="H1736" s="14"/>
      <c r="I1736" s="14"/>
    </row>
    <row r="1737" spans="4:20" x14ac:dyDescent="0.2">
      <c r="D1737" s="14"/>
      <c r="E1737" s="14"/>
      <c r="F1737" s="14"/>
      <c r="G1737" s="14"/>
      <c r="H1737" s="14"/>
      <c r="I1737" s="14"/>
    </row>
    <row r="1738" spans="4:20" x14ac:dyDescent="0.2">
      <c r="D1738" s="14"/>
      <c r="E1738" s="14"/>
      <c r="F1738" s="14"/>
      <c r="G1738" s="14"/>
      <c r="H1738" s="14"/>
      <c r="I1738" s="14"/>
    </row>
    <row r="1739" spans="4:20" ht="19" x14ac:dyDescent="0.25">
      <c r="E1739" s="6"/>
      <c r="F1739" s="6"/>
      <c r="G1739" s="6"/>
      <c r="H1739" s="6"/>
      <c r="I1739" s="6"/>
    </row>
    <row r="1740" spans="4:20" x14ac:dyDescent="0.2">
      <c r="E1740" s="14"/>
      <c r="F1740" s="14"/>
      <c r="G1740" s="14"/>
      <c r="H1740" s="14"/>
      <c r="I1740" s="14"/>
    </row>
    <row r="1741" spans="4:20" ht="17" thickBot="1" x14ac:dyDescent="0.25"/>
    <row r="1742" spans="4:20" ht="20" thickBot="1" x14ac:dyDescent="0.3">
      <c r="M1742" s="79" t="s">
        <v>524</v>
      </c>
      <c r="N1742" s="88"/>
    </row>
    <row r="1744" spans="4:20" ht="19" x14ac:dyDescent="0.25">
      <c r="M1744" s="33" t="s">
        <v>2</v>
      </c>
      <c r="N1744" s="22">
        <v>0</v>
      </c>
      <c r="O1744" s="22">
        <v>1</v>
      </c>
      <c r="P1744" s="22">
        <v>2</v>
      </c>
      <c r="Q1744" s="22">
        <v>3</v>
      </c>
      <c r="R1744" s="22">
        <v>4</v>
      </c>
      <c r="S1744" s="22">
        <v>5</v>
      </c>
      <c r="T1744" s="33"/>
    </row>
    <row r="1745" spans="2:20" ht="19" x14ac:dyDescent="0.25">
      <c r="D1745" s="14"/>
      <c r="E1745" s="14"/>
      <c r="F1745" s="14"/>
      <c r="G1745" s="14"/>
      <c r="H1745" s="14"/>
      <c r="I1745" s="14"/>
      <c r="M1745" s="33" t="s">
        <v>22</v>
      </c>
      <c r="N1745" s="22">
        <v>0.25</v>
      </c>
      <c r="O1745" s="22">
        <v>0.4</v>
      </c>
      <c r="P1745" s="22">
        <v>0.4</v>
      </c>
      <c r="Q1745" s="22">
        <v>0.4</v>
      </c>
      <c r="R1745" s="22">
        <v>0.4</v>
      </c>
      <c r="S1745" s="22">
        <v>0.4</v>
      </c>
      <c r="T1745" s="33"/>
    </row>
    <row r="1746" spans="2:20" ht="19" x14ac:dyDescent="0.25">
      <c r="M1746" s="33" t="s">
        <v>4</v>
      </c>
      <c r="N1746" s="22">
        <v>0.03</v>
      </c>
      <c r="O1746" s="22">
        <v>0.03</v>
      </c>
      <c r="P1746" s="22">
        <v>0.03</v>
      </c>
      <c r="Q1746" s="22">
        <v>0.03</v>
      </c>
      <c r="R1746" s="22">
        <v>0.03</v>
      </c>
      <c r="S1746" s="22">
        <v>0.03</v>
      </c>
      <c r="T1746" s="33"/>
    </row>
    <row r="1747" spans="2:20" ht="19" x14ac:dyDescent="0.25">
      <c r="C1747" s="3" t="str">
        <f t="shared" ref="C1747:I1747" si="240">M1744</f>
        <v>Year</v>
      </c>
      <c r="D1747" s="3">
        <f t="shared" si="240"/>
        <v>0</v>
      </c>
      <c r="E1747" s="19">
        <f t="shared" si="240"/>
        <v>1</v>
      </c>
      <c r="F1747" s="19">
        <f t="shared" si="240"/>
        <v>2</v>
      </c>
      <c r="G1747" s="19">
        <f t="shared" si="240"/>
        <v>3</v>
      </c>
      <c r="H1747" s="19">
        <f t="shared" si="240"/>
        <v>4</v>
      </c>
      <c r="I1747" s="19">
        <f t="shared" si="240"/>
        <v>5</v>
      </c>
      <c r="M1747" s="33" t="s">
        <v>24</v>
      </c>
      <c r="N1747" s="22">
        <v>1.1000000000000001</v>
      </c>
      <c r="O1747" s="22">
        <v>1.1000000000000001</v>
      </c>
      <c r="P1747" s="22">
        <v>1.1000000000000001</v>
      </c>
      <c r="Q1747" s="22">
        <v>1.1000000000000001</v>
      </c>
      <c r="R1747" s="22">
        <v>1.1000000000000001</v>
      </c>
      <c r="S1747" s="22">
        <v>1.1000000000000001</v>
      </c>
      <c r="T1747" s="33"/>
    </row>
    <row r="1748" spans="2:20" ht="19" x14ac:dyDescent="0.25">
      <c r="B1748" s="47"/>
      <c r="C1748" s="2" t="s">
        <v>525</v>
      </c>
      <c r="D1748" s="11"/>
      <c r="E1748" s="11">
        <f t="shared" ref="E1748:I1749" si="241">O1765</f>
        <v>47583.737999999998</v>
      </c>
      <c r="F1748" s="11">
        <f t="shared" si="241"/>
        <v>141355.07196999999</v>
      </c>
      <c r="G1748" s="11">
        <f t="shared" si="241"/>
        <v>262035.39700999999</v>
      </c>
      <c r="H1748" s="11">
        <f t="shared" si="241"/>
        <v>325893.70932000002</v>
      </c>
      <c r="I1748" s="11">
        <f t="shared" si="241"/>
        <v>511851.53752000001</v>
      </c>
      <c r="M1748" s="33" t="s">
        <v>8</v>
      </c>
      <c r="N1748" s="22">
        <v>0.04</v>
      </c>
      <c r="O1748" s="22">
        <v>0.04</v>
      </c>
      <c r="P1748" s="22">
        <v>0.04</v>
      </c>
      <c r="Q1748" s="22">
        <v>0.04</v>
      </c>
      <c r="R1748" s="22">
        <v>0.04</v>
      </c>
      <c r="S1748" s="22">
        <v>0.04</v>
      </c>
      <c r="T1748" s="33"/>
    </row>
    <row r="1749" spans="2:20" ht="19" x14ac:dyDescent="0.25">
      <c r="C1749" s="2" t="s">
        <v>526</v>
      </c>
      <c r="D1749" s="11"/>
      <c r="E1749" s="11">
        <f t="shared" si="241"/>
        <v>0</v>
      </c>
      <c r="F1749" s="11">
        <f t="shared" si="241"/>
        <v>0</v>
      </c>
      <c r="G1749" s="11">
        <f t="shared" si="241"/>
        <v>-151.74700999999999</v>
      </c>
      <c r="H1749" s="11">
        <f t="shared" si="241"/>
        <v>-7369.9093199999998</v>
      </c>
      <c r="I1749" s="11">
        <f t="shared" si="241"/>
        <v>-14671.60252</v>
      </c>
      <c r="M1749" s="33" t="s">
        <v>26</v>
      </c>
      <c r="N1749" s="22">
        <v>7.3999999999999996E-2</v>
      </c>
      <c r="O1749" s="22">
        <v>7.3999999999999996E-2</v>
      </c>
      <c r="P1749" s="22">
        <v>7.3999999999999996E-2</v>
      </c>
      <c r="Q1749" s="22">
        <v>7.3999999999999996E-2</v>
      </c>
      <c r="R1749" s="22">
        <v>7.3999999999999996E-2</v>
      </c>
      <c r="S1749" s="22">
        <v>7.3999999999999996E-2</v>
      </c>
      <c r="T1749" s="33"/>
    </row>
    <row r="1750" spans="2:20" ht="19" x14ac:dyDescent="0.25">
      <c r="C1750" s="8" t="s">
        <v>527</v>
      </c>
      <c r="D1750" s="19"/>
      <c r="E1750" s="19">
        <f>O1771</f>
        <v>0</v>
      </c>
      <c r="F1750" s="19">
        <f>P1771</f>
        <v>7226.0481300000001</v>
      </c>
      <c r="G1750" s="19">
        <f>Q1771</f>
        <v>343722.01467</v>
      </c>
      <c r="H1750" s="19">
        <f>R1771</f>
        <v>347699.5759</v>
      </c>
      <c r="I1750" s="19">
        <f>S1771</f>
        <v>-698647.63870000001</v>
      </c>
      <c r="M1750" s="33" t="s">
        <v>6</v>
      </c>
      <c r="N1750" s="22">
        <v>0.2</v>
      </c>
      <c r="O1750" s="22">
        <v>0.2</v>
      </c>
      <c r="P1750" s="22">
        <v>0.2</v>
      </c>
      <c r="Q1750" s="22">
        <v>0.2</v>
      </c>
      <c r="R1750" s="22">
        <v>0.2</v>
      </c>
      <c r="S1750" s="22">
        <v>0.2</v>
      </c>
      <c r="T1750" s="33"/>
    </row>
    <row r="1751" spans="2:20" ht="19" x14ac:dyDescent="0.25">
      <c r="B1751" s="47" t="s">
        <v>71</v>
      </c>
      <c r="C1751" s="2" t="s">
        <v>528</v>
      </c>
      <c r="E1751" s="11">
        <f>O1767</f>
        <v>47583.737999999998</v>
      </c>
      <c r="F1751" s="11">
        <f>P1767</f>
        <v>148581.1201</v>
      </c>
      <c r="G1751" s="11">
        <f>Q1767</f>
        <v>605605.66466999997</v>
      </c>
      <c r="H1751" s="11">
        <f>R1767</f>
        <v>666223.37589999998</v>
      </c>
      <c r="I1751" s="11">
        <f>S1767</f>
        <v>-201467.70370000001</v>
      </c>
      <c r="M1751" s="33" t="s">
        <v>10</v>
      </c>
      <c r="N1751" s="22">
        <v>3.7999999999999999E-2</v>
      </c>
      <c r="O1751" s="22">
        <v>3.7999999999999999E-2</v>
      </c>
      <c r="P1751" s="22">
        <v>3.7999999999999999E-2</v>
      </c>
      <c r="Q1751" s="22">
        <v>3.7999999999999999E-2</v>
      </c>
      <c r="R1751" s="22">
        <v>3.7999999999999999E-2</v>
      </c>
      <c r="S1751" s="22">
        <v>3.7999999999999999E-2</v>
      </c>
      <c r="T1751" s="33"/>
    </row>
    <row r="1752" spans="2:20" ht="19" x14ac:dyDescent="0.25">
      <c r="M1752" s="33" t="s">
        <v>114</v>
      </c>
      <c r="N1752" s="22">
        <v>3.5999999999999997E-2</v>
      </c>
      <c r="O1752" s="22">
        <v>3.5999999999999997E-2</v>
      </c>
      <c r="P1752" s="22">
        <v>3.5999999999999997E-2</v>
      </c>
      <c r="Q1752" s="22">
        <v>3.5999999999999997E-2</v>
      </c>
      <c r="R1752" s="22">
        <v>3.5999999999999997E-2</v>
      </c>
      <c r="S1752" s="22">
        <v>3.5999999999999997E-2</v>
      </c>
      <c r="T1752" s="33"/>
    </row>
    <row r="1753" spans="2:20" ht="19" x14ac:dyDescent="0.25">
      <c r="C1753" s="2" t="s">
        <v>529</v>
      </c>
      <c r="D1753" s="11">
        <f t="shared" ref="D1753:I1753" si="242">N1770</f>
        <v>250000</v>
      </c>
      <c r="E1753" s="11">
        <f t="shared" si="242"/>
        <v>295204.55109999998</v>
      </c>
      <c r="F1753" s="11">
        <f t="shared" si="242"/>
        <v>429491.86946999998</v>
      </c>
      <c r="G1753" s="11">
        <f t="shared" si="242"/>
        <v>678425.49662999995</v>
      </c>
      <c r="H1753" s="11">
        <f t="shared" si="242"/>
        <v>988024.52047999995</v>
      </c>
      <c r="I1753" s="11">
        <f t="shared" si="242"/>
        <v>0</v>
      </c>
      <c r="M1753" s="33" t="s">
        <v>14</v>
      </c>
      <c r="N1753" s="22">
        <v>-281415</v>
      </c>
      <c r="O1753" s="22">
        <v>77419</v>
      </c>
      <c r="P1753" s="22">
        <v>208973</v>
      </c>
      <c r="Q1753" s="22">
        <v>-2098</v>
      </c>
      <c r="R1753" s="22">
        <v>-1736</v>
      </c>
      <c r="S1753" s="22">
        <v>19579</v>
      </c>
      <c r="T1753" s="33"/>
    </row>
    <row r="1754" spans="2:20" ht="19" x14ac:dyDescent="0.25">
      <c r="C1754" s="2" t="s">
        <v>530</v>
      </c>
      <c r="E1754" s="6">
        <f>O1757</f>
        <v>7.9469999999999999E-2</v>
      </c>
      <c r="F1754" s="6">
        <f>P1757</f>
        <v>7.7880000000000005E-2</v>
      </c>
      <c r="G1754" s="6">
        <f>Q1757</f>
        <v>7.4230000000000004E-2</v>
      </c>
      <c r="H1754" s="6">
        <f>R1757</f>
        <v>7.4349999999999999E-2</v>
      </c>
      <c r="I1754" s="6">
        <f>S1757</f>
        <v>7.4560000000000001E-2</v>
      </c>
      <c r="M1754" s="33" t="s">
        <v>16</v>
      </c>
      <c r="N1754" s="22">
        <v>281414</v>
      </c>
      <c r="O1754" s="22">
        <v>214689</v>
      </c>
      <c r="P1754" s="22">
        <v>13874</v>
      </c>
      <c r="Q1754" s="22">
        <v>16499</v>
      </c>
      <c r="R1754" s="22">
        <v>18862</v>
      </c>
      <c r="S1754" s="22">
        <v>0</v>
      </c>
      <c r="T1754" s="33"/>
    </row>
    <row r="1755" spans="2:20" ht="19" x14ac:dyDescent="0.25">
      <c r="B1755" s="47" t="s">
        <v>531</v>
      </c>
      <c r="C1755" s="2" t="s">
        <v>532</v>
      </c>
      <c r="E1755" s="11">
        <f t="shared" ref="E1755:I1756" si="243">O1768</f>
        <v>-19868.404640000001</v>
      </c>
      <c r="F1755" s="11">
        <f t="shared" si="243"/>
        <v>-22989.36319</v>
      </c>
      <c r="G1755" s="11">
        <f t="shared" si="243"/>
        <v>-31883.325819999998</v>
      </c>
      <c r="H1755" s="11">
        <f t="shared" si="243"/>
        <v>-50442.100689999999</v>
      </c>
      <c r="I1755" s="11">
        <f t="shared" si="243"/>
        <v>-73663.752640000006</v>
      </c>
      <c r="M1755" s="33" t="s">
        <v>31</v>
      </c>
      <c r="N1755" s="22">
        <v>-250000</v>
      </c>
      <c r="O1755" s="22">
        <v>2379</v>
      </c>
      <c r="P1755" s="22">
        <v>14294</v>
      </c>
      <c r="Q1755" s="22">
        <v>356672</v>
      </c>
      <c r="R1755" s="22">
        <v>356624</v>
      </c>
      <c r="S1755" s="22">
        <v>786557</v>
      </c>
      <c r="T1755" s="33"/>
    </row>
    <row r="1756" spans="2:20" ht="20" thickBot="1" x14ac:dyDescent="0.3">
      <c r="B1756" s="47" t="s">
        <v>533</v>
      </c>
      <c r="C1756" s="12" t="s">
        <v>534</v>
      </c>
      <c r="D1756" s="55"/>
      <c r="E1756" s="13">
        <f t="shared" si="243"/>
        <v>27715.333360000001</v>
      </c>
      <c r="F1756" s="13">
        <f t="shared" si="243"/>
        <v>125591.75692</v>
      </c>
      <c r="G1756" s="13">
        <f t="shared" si="243"/>
        <v>573722.33884999994</v>
      </c>
      <c r="H1756" s="13">
        <f t="shared" si="243"/>
        <v>615781.27521999995</v>
      </c>
      <c r="I1756" s="13">
        <f t="shared" si="243"/>
        <v>-275131.45633999998</v>
      </c>
      <c r="M1756" s="33" t="s">
        <v>37</v>
      </c>
      <c r="N1756" s="22">
        <v>1110516.791</v>
      </c>
      <c r="O1756" s="22">
        <v>1196394.3918000001</v>
      </c>
      <c r="P1756" s="22">
        <v>1275271.0547</v>
      </c>
      <c r="Q1756" s="22">
        <v>1013268.7547</v>
      </c>
      <c r="R1756" s="22">
        <v>731982.67457999999</v>
      </c>
      <c r="S1756" s="22">
        <v>0</v>
      </c>
      <c r="T1756" s="33"/>
    </row>
    <row r="1757" spans="2:20" ht="20" thickTop="1" x14ac:dyDescent="0.25">
      <c r="B1757" s="47"/>
      <c r="C1757" s="2" t="s">
        <v>535</v>
      </c>
      <c r="D1757" s="11">
        <f t="shared" ref="D1757:I1757" si="244">N1772</f>
        <v>860517</v>
      </c>
      <c r="E1757" s="11">
        <f t="shared" si="244"/>
        <v>901190</v>
      </c>
      <c r="F1757" s="11">
        <f t="shared" si="244"/>
        <v>845779</v>
      </c>
      <c r="G1757" s="11">
        <f t="shared" si="244"/>
        <v>334843</v>
      </c>
      <c r="H1757" s="11">
        <f t="shared" si="244"/>
        <v>-256042</v>
      </c>
      <c r="I1757" s="11">
        <f t="shared" si="244"/>
        <v>0</v>
      </c>
      <c r="M1757" s="33" t="s">
        <v>42</v>
      </c>
      <c r="N1757" s="22" t="s">
        <v>40</v>
      </c>
      <c r="O1757" s="22">
        <v>7.9469999999999999E-2</v>
      </c>
      <c r="P1757" s="22">
        <v>7.7880000000000005E-2</v>
      </c>
      <c r="Q1757" s="22">
        <v>7.4230000000000004E-2</v>
      </c>
      <c r="R1757" s="22">
        <v>7.4349999999999999E-2</v>
      </c>
      <c r="S1757" s="22">
        <v>7.4560000000000001E-2</v>
      </c>
      <c r="T1757" s="33"/>
    </row>
    <row r="1758" spans="2:20" ht="19" x14ac:dyDescent="0.25">
      <c r="B1758" s="47"/>
      <c r="C1758" s="8" t="s">
        <v>536</v>
      </c>
      <c r="D1758" s="19">
        <f t="shared" ref="D1758:I1758" si="245">N1770</f>
        <v>250000</v>
      </c>
      <c r="E1758" s="19">
        <f t="shared" si="245"/>
        <v>295204.55109999998</v>
      </c>
      <c r="F1758" s="19">
        <f t="shared" si="245"/>
        <v>429491.86946999998</v>
      </c>
      <c r="G1758" s="19">
        <f t="shared" si="245"/>
        <v>678425.49662999995</v>
      </c>
      <c r="H1758" s="19">
        <f t="shared" si="245"/>
        <v>988024.52047999995</v>
      </c>
      <c r="I1758" s="19">
        <f t="shared" si="245"/>
        <v>0</v>
      </c>
      <c r="M1758" s="33" t="s">
        <v>85</v>
      </c>
      <c r="N1758" s="22">
        <v>1391930.925</v>
      </c>
      <c r="O1758" s="22">
        <v>1411083.2638600001</v>
      </c>
      <c r="P1758" s="22">
        <v>1289145.1039</v>
      </c>
      <c r="Q1758" s="22">
        <v>1029768.01778</v>
      </c>
      <c r="R1758" s="22">
        <v>750844.90965000005</v>
      </c>
      <c r="S1758" s="22">
        <v>0</v>
      </c>
      <c r="T1758" s="33"/>
    </row>
    <row r="1759" spans="2:20" ht="19" x14ac:dyDescent="0.25">
      <c r="B1759" s="47"/>
      <c r="C1759" s="2" t="s">
        <v>537</v>
      </c>
      <c r="D1759" s="11">
        <f t="shared" ref="D1759:I1759" si="246">N1756</f>
        <v>1110516.791</v>
      </c>
      <c r="E1759" s="11">
        <f t="shared" si="246"/>
        <v>1196394.3918000001</v>
      </c>
      <c r="F1759" s="11">
        <f t="shared" si="246"/>
        <v>1275271.0547</v>
      </c>
      <c r="G1759" s="11">
        <f t="shared" si="246"/>
        <v>1013268.7547</v>
      </c>
      <c r="H1759" s="11">
        <f t="shared" si="246"/>
        <v>731982.67457999999</v>
      </c>
      <c r="I1759" s="11">
        <f t="shared" si="246"/>
        <v>0</v>
      </c>
      <c r="M1759" s="33" t="s">
        <v>48</v>
      </c>
      <c r="N1759" s="22">
        <v>0</v>
      </c>
      <c r="O1759" s="22">
        <v>7.9469999999999999E-2</v>
      </c>
      <c r="P1759" s="22">
        <v>7.8670000000000004E-2</v>
      </c>
      <c r="Q1759" s="22">
        <v>7.7189999999999995E-2</v>
      </c>
      <c r="R1759" s="22">
        <v>7.6480000000000006E-2</v>
      </c>
      <c r="S1759" s="22">
        <v>7.6100000000000001E-2</v>
      </c>
      <c r="T1759" s="33"/>
    </row>
    <row r="1760" spans="2:20" ht="19" x14ac:dyDescent="0.25">
      <c r="C1760" s="8" t="s">
        <v>538</v>
      </c>
      <c r="D1760" s="19">
        <f t="shared" ref="D1760:I1760" si="247">N1754</f>
        <v>281414</v>
      </c>
      <c r="E1760" s="19">
        <f t="shared" si="247"/>
        <v>214689</v>
      </c>
      <c r="F1760" s="19">
        <f t="shared" si="247"/>
        <v>13874</v>
      </c>
      <c r="G1760" s="19">
        <f t="shared" si="247"/>
        <v>16499</v>
      </c>
      <c r="H1760" s="19">
        <f t="shared" si="247"/>
        <v>18862</v>
      </c>
      <c r="I1760" s="19">
        <f t="shared" si="247"/>
        <v>0</v>
      </c>
      <c r="M1760" s="33" t="s">
        <v>50</v>
      </c>
      <c r="N1760" s="22">
        <v>1110517</v>
      </c>
      <c r="O1760" s="22" t="s">
        <v>40</v>
      </c>
      <c r="P1760" s="22" t="s">
        <v>40</v>
      </c>
      <c r="Q1760" s="22" t="s">
        <v>40</v>
      </c>
      <c r="R1760" s="22" t="s">
        <v>40</v>
      </c>
      <c r="S1760" s="22" t="s">
        <v>40</v>
      </c>
      <c r="T1760" s="33"/>
    </row>
    <row r="1761" spans="2:20" ht="20" thickBot="1" x14ac:dyDescent="0.3">
      <c r="C1761" s="39" t="s">
        <v>539</v>
      </c>
      <c r="D1761" s="40">
        <f t="shared" ref="D1761:I1761" si="248">N1758</f>
        <v>1391930.925</v>
      </c>
      <c r="E1761" s="40">
        <f t="shared" si="248"/>
        <v>1411083.2638600001</v>
      </c>
      <c r="F1761" s="40">
        <f t="shared" si="248"/>
        <v>1289145.1039</v>
      </c>
      <c r="G1761" s="40">
        <f t="shared" si="248"/>
        <v>1029768.01778</v>
      </c>
      <c r="H1761" s="40">
        <f t="shared" si="248"/>
        <v>750844.90965000005</v>
      </c>
      <c r="I1761" s="40">
        <f t="shared" si="248"/>
        <v>0</v>
      </c>
      <c r="M1761" s="33" t="s">
        <v>220</v>
      </c>
      <c r="N1761" s="22">
        <v>-1</v>
      </c>
      <c r="O1761" s="22">
        <v>-1</v>
      </c>
      <c r="P1761" s="22">
        <v>0</v>
      </c>
      <c r="Q1761" s="22">
        <v>0</v>
      </c>
      <c r="R1761" s="22">
        <v>0</v>
      </c>
      <c r="S1761" s="22">
        <v>0</v>
      </c>
      <c r="T1761" s="33"/>
    </row>
    <row r="1762" spans="2:20" ht="20" thickTop="1" x14ac:dyDescent="0.25">
      <c r="M1762" s="33" t="s">
        <v>221</v>
      </c>
      <c r="N1762" s="22">
        <v>0</v>
      </c>
      <c r="O1762" s="22">
        <v>0</v>
      </c>
      <c r="P1762" s="22">
        <v>0</v>
      </c>
      <c r="Q1762" s="22">
        <v>0</v>
      </c>
      <c r="R1762" s="22">
        <v>0</v>
      </c>
      <c r="S1762" s="22">
        <v>0</v>
      </c>
      <c r="T1762" s="33"/>
    </row>
    <row r="1763" spans="2:20" ht="19" x14ac:dyDescent="0.25">
      <c r="C1763" s="8" t="s">
        <v>540</v>
      </c>
      <c r="D1763" s="9"/>
      <c r="E1763" s="9"/>
      <c r="F1763" s="9"/>
      <c r="G1763" s="9"/>
      <c r="H1763" s="9"/>
      <c r="I1763" s="9"/>
      <c r="M1763" s="33" t="s">
        <v>222</v>
      </c>
      <c r="N1763" s="22">
        <v>0</v>
      </c>
      <c r="O1763" s="22">
        <v>0</v>
      </c>
      <c r="P1763" s="22">
        <v>0</v>
      </c>
      <c r="Q1763" s="22">
        <v>0</v>
      </c>
      <c r="R1763" s="22">
        <v>0</v>
      </c>
      <c r="S1763" s="22">
        <v>0</v>
      </c>
      <c r="T1763" s="33"/>
    </row>
    <row r="1764" spans="2:20" ht="19" x14ac:dyDescent="0.25">
      <c r="C1764" s="2" t="s">
        <v>541</v>
      </c>
      <c r="E1764" s="6">
        <f t="shared" ref="E1764:I1765" si="249">O1773</f>
        <v>0.19033</v>
      </c>
      <c r="F1764" s="6">
        <f t="shared" si="249"/>
        <v>0.50331999999999999</v>
      </c>
      <c r="G1764" s="6">
        <f t="shared" si="249"/>
        <v>1.41005</v>
      </c>
      <c r="H1764" s="6">
        <f t="shared" si="249"/>
        <v>0.98201000000000005</v>
      </c>
      <c r="I1764" s="6">
        <f t="shared" si="249"/>
        <v>-0.20391000000000001</v>
      </c>
      <c r="M1764" s="33" t="s">
        <v>54</v>
      </c>
      <c r="N1764" s="22">
        <v>860517</v>
      </c>
      <c r="O1764" s="22" t="s">
        <v>40</v>
      </c>
      <c r="P1764" s="22" t="s">
        <v>40</v>
      </c>
      <c r="Q1764" s="22" t="s">
        <v>40</v>
      </c>
      <c r="R1764" s="22" t="s">
        <v>40</v>
      </c>
      <c r="S1764" s="22" t="s">
        <v>40</v>
      </c>
      <c r="T1764" s="33"/>
    </row>
    <row r="1765" spans="2:20" ht="20" thickBot="1" x14ac:dyDescent="0.3">
      <c r="C1765" s="12" t="s">
        <v>542</v>
      </c>
      <c r="D1765" s="55"/>
      <c r="E1765" s="13">
        <f t="shared" si="249"/>
        <v>27715.333360000001</v>
      </c>
      <c r="F1765" s="13">
        <f t="shared" si="249"/>
        <v>125591.75692</v>
      </c>
      <c r="G1765" s="13">
        <f t="shared" si="249"/>
        <v>573722.33884999994</v>
      </c>
      <c r="H1765" s="13">
        <f t="shared" si="249"/>
        <v>615781.27521999995</v>
      </c>
      <c r="I1765" s="13">
        <f t="shared" si="249"/>
        <v>-275131.45633999998</v>
      </c>
      <c r="M1765" s="33" t="s">
        <v>543</v>
      </c>
      <c r="N1765" s="22">
        <v>0</v>
      </c>
      <c r="O1765" s="22">
        <v>47583.737999999998</v>
      </c>
      <c r="P1765" s="22">
        <v>141355.07196999999</v>
      </c>
      <c r="Q1765" s="22">
        <v>262035.39700999999</v>
      </c>
      <c r="R1765" s="22">
        <v>325893.70932000002</v>
      </c>
      <c r="S1765" s="22">
        <v>511851.53752000001</v>
      </c>
      <c r="T1765" s="33"/>
    </row>
    <row r="1766" spans="2:20" ht="20" thickTop="1" x14ac:dyDescent="0.25">
      <c r="M1766" s="33" t="s">
        <v>544</v>
      </c>
      <c r="N1766" s="22">
        <v>0</v>
      </c>
      <c r="O1766" s="22">
        <v>0</v>
      </c>
      <c r="P1766" s="22">
        <v>0</v>
      </c>
      <c r="Q1766" s="22">
        <v>-151.74700999999999</v>
      </c>
      <c r="R1766" s="22">
        <v>-7369.9093199999998</v>
      </c>
      <c r="S1766" s="22">
        <v>-14671.60252</v>
      </c>
      <c r="T1766" s="33"/>
    </row>
    <row r="1767" spans="2:20" ht="19" x14ac:dyDescent="0.25">
      <c r="C1767" s="2" t="s">
        <v>58</v>
      </c>
      <c r="D1767" s="11">
        <f t="shared" ref="D1767:I1767" si="250">N1762</f>
        <v>0</v>
      </c>
      <c r="E1767" s="11">
        <f t="shared" si="250"/>
        <v>0</v>
      </c>
      <c r="F1767" s="11">
        <f t="shared" si="250"/>
        <v>0</v>
      </c>
      <c r="G1767" s="11">
        <f t="shared" si="250"/>
        <v>0</v>
      </c>
      <c r="H1767" s="11">
        <f t="shared" si="250"/>
        <v>0</v>
      </c>
      <c r="I1767" s="11">
        <f t="shared" si="250"/>
        <v>0</v>
      </c>
      <c r="M1767" s="33" t="s">
        <v>545</v>
      </c>
      <c r="N1767" s="22">
        <v>0</v>
      </c>
      <c r="O1767" s="22">
        <v>47583.737999999998</v>
      </c>
      <c r="P1767" s="22">
        <v>148581.1201</v>
      </c>
      <c r="Q1767" s="22">
        <v>605605.66466999997</v>
      </c>
      <c r="R1767" s="22">
        <v>666223.37589999998</v>
      </c>
      <c r="S1767" s="22">
        <v>-201467.70370000001</v>
      </c>
      <c r="T1767" s="33"/>
    </row>
    <row r="1768" spans="2:20" ht="19" x14ac:dyDescent="0.25">
      <c r="C1768" s="2" t="s">
        <v>96</v>
      </c>
      <c r="D1768" s="11">
        <f t="shared" ref="D1768:I1768" si="251">N1761</f>
        <v>-1</v>
      </c>
      <c r="E1768" s="11">
        <f t="shared" si="251"/>
        <v>-1</v>
      </c>
      <c r="F1768" s="11">
        <f t="shared" si="251"/>
        <v>0</v>
      </c>
      <c r="G1768" s="11">
        <f t="shared" si="251"/>
        <v>0</v>
      </c>
      <c r="H1768" s="11">
        <f t="shared" si="251"/>
        <v>0</v>
      </c>
      <c r="I1768" s="11">
        <f t="shared" si="251"/>
        <v>0</v>
      </c>
      <c r="M1768" s="33" t="s">
        <v>546</v>
      </c>
      <c r="N1768" s="22" t="s">
        <v>40</v>
      </c>
      <c r="O1768" s="22">
        <v>-19868.404640000001</v>
      </c>
      <c r="P1768" s="22">
        <v>-22989.36319</v>
      </c>
      <c r="Q1768" s="22">
        <v>-31883.325819999998</v>
      </c>
      <c r="R1768" s="22">
        <v>-50442.100689999999</v>
      </c>
      <c r="S1768" s="22">
        <v>-73663.752640000006</v>
      </c>
      <c r="T1768" s="33"/>
    </row>
    <row r="1769" spans="2:20" ht="19" x14ac:dyDescent="0.25">
      <c r="C1769" s="2" t="s">
        <v>547</v>
      </c>
      <c r="E1769" s="11">
        <f>O1776</f>
        <v>0</v>
      </c>
      <c r="F1769" s="11">
        <f>P1776</f>
        <v>0</v>
      </c>
      <c r="G1769" s="11">
        <f>Q1776</f>
        <v>0</v>
      </c>
      <c r="H1769" s="11">
        <f>R1776</f>
        <v>0</v>
      </c>
      <c r="I1769" s="11">
        <f>S1776</f>
        <v>0</v>
      </c>
      <c r="M1769" s="33" t="s">
        <v>548</v>
      </c>
      <c r="N1769" s="22">
        <v>0</v>
      </c>
      <c r="O1769" s="22">
        <v>27715.333360000001</v>
      </c>
      <c r="P1769" s="22">
        <v>125591.75692</v>
      </c>
      <c r="Q1769" s="22">
        <v>573722.33884999994</v>
      </c>
      <c r="R1769" s="22">
        <v>615781.27521999995</v>
      </c>
      <c r="S1769" s="22">
        <v>-275131.45633999998</v>
      </c>
      <c r="T1769" s="33"/>
    </row>
    <row r="1770" spans="2:20" ht="19" x14ac:dyDescent="0.25">
      <c r="C1770" s="2"/>
      <c r="D1770" s="14"/>
      <c r="E1770" s="17"/>
      <c r="F1770" s="17"/>
      <c r="G1770" s="17"/>
      <c r="H1770" s="17"/>
      <c r="I1770" s="17"/>
      <c r="M1770" s="33" t="s">
        <v>549</v>
      </c>
      <c r="N1770" s="22">
        <v>250000</v>
      </c>
      <c r="O1770" s="22">
        <v>295204.55109999998</v>
      </c>
      <c r="P1770" s="22">
        <v>429491.86946999998</v>
      </c>
      <c r="Q1770" s="22">
        <v>678425.49662999995</v>
      </c>
      <c r="R1770" s="22">
        <v>988024.52047999995</v>
      </c>
      <c r="S1770" s="22">
        <v>0</v>
      </c>
      <c r="T1770" s="33"/>
    </row>
    <row r="1771" spans="2:20" ht="19" x14ac:dyDescent="0.25">
      <c r="B1771" s="32"/>
      <c r="C1771" s="32"/>
      <c r="D1771" s="73"/>
      <c r="E1771" s="73"/>
      <c r="F1771" s="73"/>
      <c r="G1771" s="73"/>
      <c r="H1771" s="73"/>
      <c r="I1771" s="73"/>
      <c r="M1771" s="33" t="s">
        <v>550</v>
      </c>
      <c r="N1771" s="22">
        <v>0</v>
      </c>
      <c r="O1771" s="22">
        <v>0</v>
      </c>
      <c r="P1771" s="22">
        <v>7226.0481300000001</v>
      </c>
      <c r="Q1771" s="22">
        <v>343722.01467</v>
      </c>
      <c r="R1771" s="22">
        <v>347699.5759</v>
      </c>
      <c r="S1771" s="22">
        <v>-698647.63870000001</v>
      </c>
      <c r="T1771" s="33"/>
    </row>
    <row r="1772" spans="2:20" ht="19" x14ac:dyDescent="0.25">
      <c r="M1772" s="33" t="s">
        <v>551</v>
      </c>
      <c r="N1772" s="22">
        <v>860517</v>
      </c>
      <c r="O1772" s="22">
        <v>901190</v>
      </c>
      <c r="P1772" s="22">
        <v>845779</v>
      </c>
      <c r="Q1772" s="22">
        <v>334843</v>
      </c>
      <c r="R1772" s="22">
        <v>-256042</v>
      </c>
      <c r="S1772" s="22">
        <v>0</v>
      </c>
      <c r="T1772" s="33"/>
    </row>
    <row r="1773" spans="2:20" ht="19" x14ac:dyDescent="0.25">
      <c r="M1773" s="33" t="s">
        <v>552</v>
      </c>
      <c r="N1773" s="22" t="s">
        <v>40</v>
      </c>
      <c r="O1773" s="22">
        <v>0.19033</v>
      </c>
      <c r="P1773" s="22">
        <v>0.50331999999999999</v>
      </c>
      <c r="Q1773" s="22">
        <v>1.41005</v>
      </c>
      <c r="R1773" s="22">
        <v>0.98201000000000005</v>
      </c>
      <c r="S1773" s="22">
        <v>-0.20391000000000001</v>
      </c>
      <c r="T1773" s="33"/>
    </row>
    <row r="1774" spans="2:20" ht="19" x14ac:dyDescent="0.25">
      <c r="J1774" s="28"/>
      <c r="M1774" s="33" t="s">
        <v>553</v>
      </c>
      <c r="N1774" s="22" t="s">
        <v>40</v>
      </c>
      <c r="O1774" s="22">
        <v>27715.333360000001</v>
      </c>
      <c r="P1774" s="22">
        <v>125591.75692</v>
      </c>
      <c r="Q1774" s="22">
        <v>573722.33884999994</v>
      </c>
      <c r="R1774" s="22">
        <v>615781.27521999995</v>
      </c>
      <c r="S1774" s="22">
        <v>-275131.45633999998</v>
      </c>
      <c r="T1774" s="33"/>
    </row>
    <row r="1775" spans="2:20" ht="19" x14ac:dyDescent="0.25">
      <c r="M1775" s="33" t="s">
        <v>554</v>
      </c>
      <c r="N1775" s="22" t="s">
        <v>40</v>
      </c>
      <c r="O1775" s="22">
        <v>0</v>
      </c>
      <c r="P1775" s="22">
        <v>0</v>
      </c>
      <c r="Q1775" s="22">
        <v>0</v>
      </c>
      <c r="R1775" s="22">
        <v>0</v>
      </c>
      <c r="S1775" s="22">
        <v>0</v>
      </c>
      <c r="T1775" s="33"/>
    </row>
    <row r="1776" spans="2:20" x14ac:dyDescent="0.2">
      <c r="C1776" s="14"/>
    </row>
    <row r="1803" spans="13:19" ht="17" thickBot="1" x14ac:dyDescent="0.25"/>
    <row r="1804" spans="13:19" ht="20" thickBot="1" x14ac:dyDescent="0.3">
      <c r="M1804" s="79" t="s">
        <v>555</v>
      </c>
      <c r="N1804" s="88"/>
    </row>
    <row r="1805" spans="13:19" x14ac:dyDescent="0.2">
      <c r="M1805" s="74"/>
      <c r="N1805" s="74"/>
      <c r="O1805" s="74"/>
      <c r="P1805" s="74"/>
      <c r="Q1805" s="74"/>
      <c r="R1805" s="74"/>
      <c r="S1805" s="74"/>
    </row>
    <row r="1806" spans="13:19" x14ac:dyDescent="0.2">
      <c r="M1806" s="74"/>
      <c r="N1806" s="74"/>
      <c r="O1806" s="74"/>
      <c r="P1806" s="74"/>
      <c r="Q1806" s="74"/>
      <c r="R1806" s="74"/>
      <c r="S1806" s="74"/>
    </row>
    <row r="1807" spans="13:19" ht="19" x14ac:dyDescent="0.25">
      <c r="M1807" s="33" t="s">
        <v>2</v>
      </c>
      <c r="N1807" s="22">
        <v>0</v>
      </c>
      <c r="O1807" s="22">
        <v>1</v>
      </c>
      <c r="P1807" s="22">
        <v>2</v>
      </c>
      <c r="Q1807" s="22">
        <v>3</v>
      </c>
      <c r="R1807" s="22">
        <v>4</v>
      </c>
      <c r="S1807" s="22">
        <v>5</v>
      </c>
    </row>
    <row r="1808" spans="13:19" ht="19" x14ac:dyDescent="0.25">
      <c r="M1808" s="33" t="s">
        <v>22</v>
      </c>
      <c r="N1808" s="22">
        <v>0.25</v>
      </c>
      <c r="O1808" s="22">
        <v>0.4</v>
      </c>
      <c r="P1808" s="22">
        <v>0.4</v>
      </c>
      <c r="Q1808" s="22">
        <v>0.4</v>
      </c>
      <c r="R1808" s="22">
        <v>0.4</v>
      </c>
      <c r="S1808" s="22">
        <v>0.4</v>
      </c>
    </row>
    <row r="1809" spans="2:19" ht="19" x14ac:dyDescent="0.25">
      <c r="M1809" s="33" t="s">
        <v>4</v>
      </c>
      <c r="N1809" s="22">
        <v>0.03</v>
      </c>
      <c r="O1809" s="22">
        <v>0.03</v>
      </c>
      <c r="P1809" s="22">
        <v>0.03</v>
      </c>
      <c r="Q1809" s="22">
        <v>0.03</v>
      </c>
      <c r="R1809" s="22">
        <v>0.03</v>
      </c>
      <c r="S1809" s="22">
        <v>0.03</v>
      </c>
    </row>
    <row r="1810" spans="2:19" ht="19" x14ac:dyDescent="0.25">
      <c r="M1810" s="33" t="s">
        <v>24</v>
      </c>
      <c r="N1810" s="22">
        <v>1.1000000000000001</v>
      </c>
      <c r="O1810" s="22">
        <v>1.1000000000000001</v>
      </c>
      <c r="P1810" s="22">
        <v>1.1000000000000001</v>
      </c>
      <c r="Q1810" s="22">
        <v>1.1000000000000001</v>
      </c>
      <c r="R1810" s="22">
        <v>1.1000000000000001</v>
      </c>
      <c r="S1810" s="22">
        <v>1.1000000000000001</v>
      </c>
    </row>
    <row r="1811" spans="2:19" ht="19" x14ac:dyDescent="0.25">
      <c r="M1811" s="33" t="s">
        <v>8</v>
      </c>
      <c r="N1811" s="22">
        <v>0.04</v>
      </c>
      <c r="O1811" s="22">
        <v>0.04</v>
      </c>
      <c r="P1811" s="22">
        <v>0.04</v>
      </c>
      <c r="Q1811" s="22">
        <v>0.04</v>
      </c>
      <c r="R1811" s="22">
        <v>0.04</v>
      </c>
      <c r="S1811" s="22">
        <v>0.04</v>
      </c>
    </row>
    <row r="1812" spans="2:19" ht="19" x14ac:dyDescent="0.25">
      <c r="M1812" s="33" t="s">
        <v>26</v>
      </c>
      <c r="N1812" s="22">
        <v>7.3999999999999996E-2</v>
      </c>
      <c r="O1812" s="22">
        <v>7.3999999999999996E-2</v>
      </c>
      <c r="P1812" s="22">
        <v>7.3999999999999996E-2</v>
      </c>
      <c r="Q1812" s="22">
        <v>7.3999999999999996E-2</v>
      </c>
      <c r="R1812" s="22">
        <v>7.3999999999999996E-2</v>
      </c>
      <c r="S1812" s="22">
        <v>7.3999999999999996E-2</v>
      </c>
    </row>
    <row r="1813" spans="2:19" ht="19" x14ac:dyDescent="0.25">
      <c r="C1813" s="75"/>
      <c r="M1813" s="33" t="s">
        <v>6</v>
      </c>
      <c r="N1813" s="22">
        <v>0.2</v>
      </c>
      <c r="O1813" s="22">
        <v>0.2</v>
      </c>
      <c r="P1813" s="22">
        <v>0.2</v>
      </c>
      <c r="Q1813" s="22">
        <v>0.2</v>
      </c>
      <c r="R1813" s="22">
        <v>0.2</v>
      </c>
      <c r="S1813" s="22">
        <v>0.2</v>
      </c>
    </row>
    <row r="1814" spans="2:19" ht="19" x14ac:dyDescent="0.25">
      <c r="C1814" s="75"/>
      <c r="M1814" s="33" t="s">
        <v>10</v>
      </c>
      <c r="N1814" s="22">
        <v>3.7999999999999999E-2</v>
      </c>
      <c r="O1814" s="22">
        <v>3.7999999999999999E-2</v>
      </c>
      <c r="P1814" s="22">
        <v>3.7999999999999999E-2</v>
      </c>
      <c r="Q1814" s="22">
        <v>3.7999999999999999E-2</v>
      </c>
      <c r="R1814" s="22">
        <v>3.7999999999999999E-2</v>
      </c>
      <c r="S1814" s="22">
        <v>3.7999999999999999E-2</v>
      </c>
    </row>
    <row r="1815" spans="2:19" ht="19" x14ac:dyDescent="0.25">
      <c r="C1815" s="75"/>
      <c r="M1815" s="33" t="s">
        <v>114</v>
      </c>
      <c r="N1815" s="22">
        <v>3.5999999999999997E-2</v>
      </c>
      <c r="O1815" s="22">
        <v>3.5999999999999997E-2</v>
      </c>
      <c r="P1815" s="22">
        <v>3.5999999999999997E-2</v>
      </c>
      <c r="Q1815" s="22">
        <v>3.5999999999999997E-2</v>
      </c>
      <c r="R1815" s="22">
        <v>3.5999999999999997E-2</v>
      </c>
      <c r="S1815" s="22">
        <v>3.5999999999999997E-2</v>
      </c>
    </row>
    <row r="1816" spans="2:19" ht="19" x14ac:dyDescent="0.25">
      <c r="C1816" s="75"/>
      <c r="M1816" s="33" t="s">
        <v>14</v>
      </c>
      <c r="N1816" s="22">
        <v>-281415</v>
      </c>
      <c r="O1816" s="22">
        <v>77419</v>
      </c>
      <c r="P1816" s="22">
        <v>208973</v>
      </c>
      <c r="Q1816" s="22">
        <v>-2098</v>
      </c>
      <c r="R1816" s="22">
        <v>-1736</v>
      </c>
      <c r="S1816" s="22">
        <v>19579</v>
      </c>
    </row>
    <row r="1817" spans="2:19" ht="19" x14ac:dyDescent="0.25">
      <c r="C1817" s="3" t="str">
        <f t="shared" ref="C1817:I1817" si="252">M1807</f>
        <v>Year</v>
      </c>
      <c r="D1817" s="3">
        <f t="shared" si="252"/>
        <v>0</v>
      </c>
      <c r="E1817" s="19">
        <f t="shared" si="252"/>
        <v>1</v>
      </c>
      <c r="F1817" s="19">
        <f t="shared" si="252"/>
        <v>2</v>
      </c>
      <c r="G1817" s="19">
        <f t="shared" si="252"/>
        <v>3</v>
      </c>
      <c r="H1817" s="19">
        <f t="shared" si="252"/>
        <v>4</v>
      </c>
      <c r="I1817" s="19">
        <f t="shared" si="252"/>
        <v>5</v>
      </c>
      <c r="M1817" s="33" t="s">
        <v>16</v>
      </c>
      <c r="N1817" s="22">
        <v>281414</v>
      </c>
      <c r="O1817" s="22">
        <v>214689</v>
      </c>
      <c r="P1817" s="22">
        <v>13874</v>
      </c>
      <c r="Q1817" s="22">
        <v>16499</v>
      </c>
      <c r="R1817" s="22">
        <v>18862</v>
      </c>
      <c r="S1817" s="22">
        <v>0</v>
      </c>
    </row>
    <row r="1818" spans="2:19" ht="19" x14ac:dyDescent="0.25">
      <c r="C1818" s="2" t="s">
        <v>556</v>
      </c>
      <c r="D1818" s="11"/>
      <c r="E1818" s="11">
        <f>-O1833</f>
        <v>100000</v>
      </c>
      <c r="F1818" s="11">
        <f>-P1833</f>
        <v>100000</v>
      </c>
      <c r="G1818" s="11">
        <f>-Q1833</f>
        <v>100000</v>
      </c>
      <c r="H1818" s="11">
        <f>-R1833</f>
        <v>100000</v>
      </c>
      <c r="I1818" s="11">
        <f>-S1833</f>
        <v>100000</v>
      </c>
      <c r="M1818" s="33" t="s">
        <v>84</v>
      </c>
      <c r="N1818" s="22">
        <v>-531415</v>
      </c>
      <c r="O1818" s="22">
        <v>75521</v>
      </c>
      <c r="P1818" s="22">
        <v>220004</v>
      </c>
      <c r="Q1818" s="22">
        <v>354363</v>
      </c>
      <c r="R1818" s="22">
        <v>354638</v>
      </c>
      <c r="S1818" s="22">
        <v>805849</v>
      </c>
    </row>
    <row r="1819" spans="2:19" ht="19" x14ac:dyDescent="0.25">
      <c r="M1819" s="33" t="s">
        <v>37</v>
      </c>
      <c r="N1819" s="22">
        <v>1110518</v>
      </c>
      <c r="O1819" s="22">
        <v>1196395</v>
      </c>
      <c r="P1819" s="22">
        <v>1275272</v>
      </c>
      <c r="Q1819" s="22">
        <v>1013269</v>
      </c>
      <c r="R1819" s="22">
        <v>731983</v>
      </c>
      <c r="S1819" s="22">
        <v>0</v>
      </c>
    </row>
    <row r="1820" spans="2:19" ht="19" x14ac:dyDescent="0.25">
      <c r="C1820" s="2" t="s">
        <v>557</v>
      </c>
      <c r="D1820" s="11">
        <f t="shared" ref="D1820:I1822" si="253">N1834</f>
        <v>500000</v>
      </c>
      <c r="E1820" s="11">
        <f t="shared" si="253"/>
        <v>400000</v>
      </c>
      <c r="F1820" s="11">
        <f t="shared" si="253"/>
        <v>300000</v>
      </c>
      <c r="G1820" s="11">
        <f t="shared" si="253"/>
        <v>200000</v>
      </c>
      <c r="H1820" s="11">
        <f t="shared" si="253"/>
        <v>100000</v>
      </c>
      <c r="I1820" s="11">
        <f t="shared" si="253"/>
        <v>0</v>
      </c>
      <c r="M1820" s="33" t="s">
        <v>42</v>
      </c>
      <c r="N1820" s="22" t="s">
        <v>40</v>
      </c>
      <c r="O1820" s="22">
        <v>7.9469999999999999E-2</v>
      </c>
      <c r="P1820" s="22">
        <v>7.7880000000000005E-2</v>
      </c>
      <c r="Q1820" s="22">
        <v>7.4230000000000004E-2</v>
      </c>
      <c r="R1820" s="22">
        <v>7.4349999999999999E-2</v>
      </c>
      <c r="S1820" s="22">
        <v>7.4560000000000001E-2</v>
      </c>
    </row>
    <row r="1821" spans="2:19" ht="19" x14ac:dyDescent="0.25">
      <c r="B1821" s="18" t="s">
        <v>35</v>
      </c>
      <c r="C1821" s="8" t="s">
        <v>558</v>
      </c>
      <c r="D1821" s="19">
        <f t="shared" si="253"/>
        <v>31415</v>
      </c>
      <c r="E1821" s="19">
        <f t="shared" si="253"/>
        <v>107394.37699999999</v>
      </c>
      <c r="F1821" s="19">
        <f t="shared" si="253"/>
        <v>151140.82133999999</v>
      </c>
      <c r="G1821" s="19">
        <f t="shared" si="253"/>
        <v>156477.43382999999</v>
      </c>
      <c r="H1821" s="19">
        <f t="shared" si="253"/>
        <v>158239.38178</v>
      </c>
      <c r="I1821" s="19">
        <f t="shared" si="253"/>
        <v>0</v>
      </c>
      <c r="M1821" s="33" t="s">
        <v>82</v>
      </c>
      <c r="N1821" s="22" t="s">
        <v>40</v>
      </c>
      <c r="O1821" s="22">
        <v>6.8019999999999997E-2</v>
      </c>
      <c r="P1821" s="22">
        <v>6.9500000000000006E-2</v>
      </c>
      <c r="Q1821" s="22">
        <v>7.3679999999999995E-2</v>
      </c>
      <c r="R1821" s="22">
        <v>7.3529999999999998E-2</v>
      </c>
      <c r="S1821" s="22">
        <v>7.3260000000000006E-2</v>
      </c>
    </row>
    <row r="1822" spans="2:19" ht="19" x14ac:dyDescent="0.25">
      <c r="C1822" s="2" t="s">
        <v>559</v>
      </c>
      <c r="D1822" s="11">
        <f t="shared" si="253"/>
        <v>531415</v>
      </c>
      <c r="E1822" s="11">
        <f t="shared" si="253"/>
        <v>507394.37699999998</v>
      </c>
      <c r="F1822" s="11">
        <f t="shared" si="253"/>
        <v>451140.82134000002</v>
      </c>
      <c r="G1822" s="11">
        <f t="shared" si="253"/>
        <v>356477.43382999999</v>
      </c>
      <c r="H1822" s="11">
        <f t="shared" si="253"/>
        <v>258239.38178</v>
      </c>
      <c r="I1822" s="11">
        <f t="shared" si="253"/>
        <v>0</v>
      </c>
      <c r="M1822" s="33" t="s">
        <v>85</v>
      </c>
      <c r="N1822" s="22">
        <v>1391931.6780000001</v>
      </c>
      <c r="O1822" s="22">
        <v>1411084.1274699999</v>
      </c>
      <c r="P1822" s="22">
        <v>1289145.9921299999</v>
      </c>
      <c r="Q1822" s="22">
        <v>1029768.72173</v>
      </c>
      <c r="R1822" s="22">
        <v>750845.16570000001</v>
      </c>
      <c r="S1822" s="22">
        <v>0</v>
      </c>
    </row>
    <row r="1823" spans="2:19" ht="19" x14ac:dyDescent="0.25">
      <c r="C1823" s="8" t="s">
        <v>560</v>
      </c>
      <c r="D1823" s="9"/>
      <c r="E1823" s="10">
        <f>O1821</f>
        <v>6.8019999999999997E-2</v>
      </c>
      <c r="F1823" s="10">
        <f>P1821</f>
        <v>6.9500000000000006E-2</v>
      </c>
      <c r="G1823" s="10">
        <f>Q1821</f>
        <v>7.3679999999999995E-2</v>
      </c>
      <c r="H1823" s="10">
        <f>R1821</f>
        <v>7.3529999999999998E-2</v>
      </c>
      <c r="I1823" s="10">
        <f>S1821</f>
        <v>7.3260000000000006E-2</v>
      </c>
      <c r="M1823" s="33" t="s">
        <v>87</v>
      </c>
      <c r="N1823" s="22">
        <v>0</v>
      </c>
      <c r="O1823" s="22">
        <v>6.8019999999999997E-2</v>
      </c>
      <c r="P1823" s="22">
        <v>6.8760000000000002E-2</v>
      </c>
      <c r="Q1823" s="22">
        <v>7.0400000000000004E-2</v>
      </c>
      <c r="R1823" s="22">
        <v>7.1179999999999993E-2</v>
      </c>
      <c r="S1823" s="22">
        <v>7.1590000000000001E-2</v>
      </c>
    </row>
    <row r="1824" spans="2:19" ht="19" x14ac:dyDescent="0.25">
      <c r="C1824" s="2" t="s">
        <v>561</v>
      </c>
      <c r="E1824" s="11">
        <f>-O1831</f>
        <v>36144.511749999998</v>
      </c>
      <c r="F1824" s="11">
        <f>-P1831</f>
        <v>35262.137730000002</v>
      </c>
      <c r="G1824" s="11">
        <f>-Q1831</f>
        <v>33240.699769999999</v>
      </c>
      <c r="H1824" s="11">
        <f>-R1831</f>
        <v>26210.263210000001</v>
      </c>
      <c r="I1824" s="11">
        <f>-S1831</f>
        <v>18917.68823</v>
      </c>
      <c r="M1824" s="33" t="s">
        <v>89</v>
      </c>
      <c r="N1824" s="22">
        <v>860517</v>
      </c>
      <c r="O1824" s="22" t="s">
        <v>40</v>
      </c>
      <c r="P1824" s="22" t="s">
        <v>40</v>
      </c>
      <c r="Q1824" s="22" t="s">
        <v>40</v>
      </c>
      <c r="R1824" s="22" t="s">
        <v>40</v>
      </c>
      <c r="S1824" s="22" t="s">
        <v>40</v>
      </c>
    </row>
    <row r="1825" spans="3:19" ht="19" x14ac:dyDescent="0.25">
      <c r="M1825" s="33" t="s">
        <v>220</v>
      </c>
      <c r="N1825" s="22">
        <v>0</v>
      </c>
      <c r="O1825" s="22">
        <v>0</v>
      </c>
      <c r="P1825" s="22">
        <v>1</v>
      </c>
      <c r="Q1825" s="22">
        <v>1</v>
      </c>
      <c r="R1825" s="22">
        <v>0</v>
      </c>
      <c r="S1825" s="22">
        <v>0</v>
      </c>
    </row>
    <row r="1826" spans="3:19" ht="19" x14ac:dyDescent="0.25">
      <c r="C1826" s="2" t="s">
        <v>562</v>
      </c>
      <c r="D1826" s="11"/>
      <c r="E1826" s="11">
        <f>O1830</f>
        <v>151500</v>
      </c>
      <c r="F1826" s="11">
        <f>P1830</f>
        <v>263750</v>
      </c>
      <c r="G1826" s="11">
        <f>Q1830</f>
        <v>359700</v>
      </c>
      <c r="H1826" s="11">
        <f>R1830</f>
        <v>356400</v>
      </c>
      <c r="I1826" s="11">
        <f>S1830</f>
        <v>647610</v>
      </c>
      <c r="M1826" s="33" t="s">
        <v>221</v>
      </c>
      <c r="N1826" s="22">
        <v>1</v>
      </c>
      <c r="O1826" s="22">
        <v>1</v>
      </c>
      <c r="P1826" s="22">
        <v>1</v>
      </c>
      <c r="Q1826" s="22">
        <v>0</v>
      </c>
      <c r="R1826" s="22">
        <v>0</v>
      </c>
      <c r="S1826" s="22">
        <v>0</v>
      </c>
    </row>
    <row r="1827" spans="3:19" ht="19" x14ac:dyDescent="0.25">
      <c r="C1827" s="2" t="s">
        <v>563</v>
      </c>
      <c r="E1827" s="11">
        <f>O1833</f>
        <v>-100000</v>
      </c>
      <c r="F1827" s="11">
        <f>P1833</f>
        <v>-100000</v>
      </c>
      <c r="G1827" s="11">
        <f>Q1833</f>
        <v>-100000</v>
      </c>
      <c r="H1827" s="11">
        <f>R1833</f>
        <v>-100000</v>
      </c>
      <c r="I1827" s="11">
        <f>S1833</f>
        <v>-100000</v>
      </c>
      <c r="M1827" s="33" t="s">
        <v>222</v>
      </c>
      <c r="N1827" s="22">
        <v>0</v>
      </c>
      <c r="O1827" s="22">
        <v>0</v>
      </c>
      <c r="P1827" s="22">
        <v>0</v>
      </c>
      <c r="Q1827" s="22">
        <v>0</v>
      </c>
      <c r="R1827" s="22">
        <v>0</v>
      </c>
      <c r="S1827" s="22">
        <v>0</v>
      </c>
    </row>
    <row r="1828" spans="3:19" ht="19" x14ac:dyDescent="0.25">
      <c r="C1828" s="8" t="s">
        <v>564</v>
      </c>
      <c r="D1828" s="9"/>
      <c r="E1828" s="19">
        <f t="shared" ref="E1828:I1829" si="254">O1831</f>
        <v>-36144.511749999998</v>
      </c>
      <c r="F1828" s="19">
        <f t="shared" si="254"/>
        <v>-35262.137730000002</v>
      </c>
      <c r="G1828" s="19">
        <f t="shared" si="254"/>
        <v>-33240.699769999999</v>
      </c>
      <c r="H1828" s="19">
        <f t="shared" si="254"/>
        <v>-26210.263210000001</v>
      </c>
      <c r="I1828" s="19">
        <f t="shared" si="254"/>
        <v>-18917.68823</v>
      </c>
      <c r="M1828" s="33" t="s">
        <v>54</v>
      </c>
      <c r="N1828" s="22">
        <v>860517</v>
      </c>
      <c r="O1828" s="22" t="s">
        <v>40</v>
      </c>
      <c r="P1828" s="22" t="s">
        <v>40</v>
      </c>
      <c r="Q1828" s="22" t="s">
        <v>40</v>
      </c>
      <c r="R1828" s="22" t="s">
        <v>40</v>
      </c>
      <c r="S1828" s="22" t="s">
        <v>40</v>
      </c>
    </row>
    <row r="1829" spans="3:19" ht="20" thickBot="1" x14ac:dyDescent="0.3">
      <c r="C1829" s="12" t="s">
        <v>565</v>
      </c>
      <c r="D1829" s="13"/>
      <c r="E1829" s="13">
        <f t="shared" si="254"/>
        <v>15355.48825</v>
      </c>
      <c r="F1829" s="13">
        <f t="shared" si="254"/>
        <v>128487.86227</v>
      </c>
      <c r="G1829" s="13">
        <f t="shared" si="254"/>
        <v>226459.30022999999</v>
      </c>
      <c r="H1829" s="13">
        <f t="shared" si="254"/>
        <v>230189.73679</v>
      </c>
      <c r="I1829" s="13">
        <f t="shared" si="254"/>
        <v>528692.31177000003</v>
      </c>
      <c r="M1829" s="33" t="s">
        <v>543</v>
      </c>
      <c r="N1829" s="22">
        <v>0</v>
      </c>
      <c r="O1829" s="22">
        <v>47583.737999999998</v>
      </c>
      <c r="P1829" s="22">
        <v>141355.07196999999</v>
      </c>
      <c r="Q1829" s="22">
        <v>262035.39700999999</v>
      </c>
      <c r="R1829" s="22">
        <v>325893.70932000002</v>
      </c>
      <c r="S1829" s="22">
        <v>511851.53752000001</v>
      </c>
    </row>
    <row r="1830" spans="3:19" ht="20" thickTop="1" x14ac:dyDescent="0.25">
      <c r="C1830" s="2" t="s">
        <v>566</v>
      </c>
      <c r="D1830" s="11">
        <f t="shared" ref="D1830:I1830" si="255">N1837</f>
        <v>860517</v>
      </c>
      <c r="E1830" s="11">
        <f t="shared" si="255"/>
        <v>903690</v>
      </c>
      <c r="F1830" s="11">
        <f t="shared" si="255"/>
        <v>838005</v>
      </c>
      <c r="G1830" s="11">
        <f t="shared" si="255"/>
        <v>673291</v>
      </c>
      <c r="H1830" s="11">
        <f t="shared" si="255"/>
        <v>492606</v>
      </c>
      <c r="I1830" s="11">
        <f t="shared" si="255"/>
        <v>0</v>
      </c>
      <c r="M1830" s="33" t="s">
        <v>567</v>
      </c>
      <c r="N1830" s="22">
        <v>0</v>
      </c>
      <c r="O1830" s="22">
        <v>151500</v>
      </c>
      <c r="P1830" s="22">
        <v>263750</v>
      </c>
      <c r="Q1830" s="22">
        <v>359700</v>
      </c>
      <c r="R1830" s="22">
        <v>356400</v>
      </c>
      <c r="S1830" s="22">
        <v>647610</v>
      </c>
    </row>
    <row r="1831" spans="3:19" ht="19" x14ac:dyDescent="0.25">
      <c r="C1831" s="8" t="s">
        <v>568</v>
      </c>
      <c r="D1831" s="19">
        <f t="shared" ref="D1831:I1831" si="256">N1836</f>
        <v>531415</v>
      </c>
      <c r="E1831" s="19">
        <f t="shared" si="256"/>
        <v>507394.37699999998</v>
      </c>
      <c r="F1831" s="19">
        <f t="shared" si="256"/>
        <v>451140.82134000002</v>
      </c>
      <c r="G1831" s="19">
        <f t="shared" si="256"/>
        <v>356477.43382999999</v>
      </c>
      <c r="H1831" s="19">
        <f t="shared" si="256"/>
        <v>258239.38178</v>
      </c>
      <c r="I1831" s="19">
        <f t="shared" si="256"/>
        <v>0</v>
      </c>
      <c r="M1831" s="33" t="s">
        <v>546</v>
      </c>
      <c r="N1831" s="22" t="s">
        <v>40</v>
      </c>
      <c r="O1831" s="22">
        <v>-36144.511749999998</v>
      </c>
      <c r="P1831" s="22">
        <v>-35262.137730000002</v>
      </c>
      <c r="Q1831" s="22">
        <v>-33240.699769999999</v>
      </c>
      <c r="R1831" s="22">
        <v>-26210.263210000001</v>
      </c>
      <c r="S1831" s="22">
        <v>-18917.68823</v>
      </c>
    </row>
    <row r="1832" spans="3:19" ht="19" x14ac:dyDescent="0.25">
      <c r="C1832" s="2" t="s">
        <v>539</v>
      </c>
      <c r="D1832" s="11">
        <f t="shared" ref="D1832:I1832" si="257">N1822</f>
        <v>1391931.6780000001</v>
      </c>
      <c r="E1832" s="11">
        <f t="shared" si="257"/>
        <v>1411084.1274699999</v>
      </c>
      <c r="F1832" s="11">
        <f t="shared" si="257"/>
        <v>1289145.9921299999</v>
      </c>
      <c r="G1832" s="11">
        <f t="shared" si="257"/>
        <v>1029768.72173</v>
      </c>
      <c r="H1832" s="11">
        <f t="shared" si="257"/>
        <v>750845.16570000001</v>
      </c>
      <c r="I1832" s="11">
        <f t="shared" si="257"/>
        <v>0</v>
      </c>
      <c r="M1832" s="33" t="s">
        <v>569</v>
      </c>
      <c r="N1832" s="22">
        <v>0</v>
      </c>
      <c r="O1832" s="22">
        <v>15355.48825</v>
      </c>
      <c r="P1832" s="22">
        <v>128487.86227</v>
      </c>
      <c r="Q1832" s="22">
        <v>226459.30022999999</v>
      </c>
      <c r="R1832" s="22">
        <v>230189.73679</v>
      </c>
      <c r="S1832" s="22">
        <v>528692.31177000003</v>
      </c>
    </row>
    <row r="1833" spans="3:19" ht="19" x14ac:dyDescent="0.25">
      <c r="C1833" s="8" t="s">
        <v>570</v>
      </c>
      <c r="D1833" s="19">
        <f t="shared" ref="D1833:I1833" si="258">N1838</f>
        <v>-281414.13500000001</v>
      </c>
      <c r="E1833" s="19">
        <f t="shared" si="258"/>
        <v>-214688.87205999999</v>
      </c>
      <c r="F1833" s="19">
        <f t="shared" si="258"/>
        <v>-13874.049199999999</v>
      </c>
      <c r="G1833" s="19">
        <f t="shared" si="258"/>
        <v>-16499.263070000001</v>
      </c>
      <c r="H1833" s="19">
        <f t="shared" si="258"/>
        <v>-18862.235069999999</v>
      </c>
      <c r="I1833" s="19">
        <f t="shared" si="258"/>
        <v>0</v>
      </c>
      <c r="M1833" s="33" t="s">
        <v>571</v>
      </c>
      <c r="N1833" s="22">
        <v>0</v>
      </c>
      <c r="O1833" s="22">
        <v>-100000</v>
      </c>
      <c r="P1833" s="22">
        <v>-100000</v>
      </c>
      <c r="Q1833" s="22">
        <v>-100000</v>
      </c>
      <c r="R1833" s="22">
        <v>-100000</v>
      </c>
      <c r="S1833" s="22">
        <v>-100000</v>
      </c>
    </row>
    <row r="1834" spans="3:19" ht="20" thickBot="1" x14ac:dyDescent="0.3">
      <c r="C1834" s="39" t="s">
        <v>537</v>
      </c>
      <c r="D1834" s="40">
        <f t="shared" ref="D1834:I1834" si="259">N1819</f>
        <v>1110518</v>
      </c>
      <c r="E1834" s="40">
        <f t="shared" si="259"/>
        <v>1196395</v>
      </c>
      <c r="F1834" s="40">
        <f t="shared" si="259"/>
        <v>1275272</v>
      </c>
      <c r="G1834" s="40">
        <f t="shared" si="259"/>
        <v>1013269</v>
      </c>
      <c r="H1834" s="40">
        <f t="shared" si="259"/>
        <v>731983</v>
      </c>
      <c r="I1834" s="40">
        <f t="shared" si="259"/>
        <v>0</v>
      </c>
      <c r="M1834" s="33" t="s">
        <v>572</v>
      </c>
      <c r="N1834" s="22">
        <v>500000</v>
      </c>
      <c r="O1834" s="22">
        <v>400000</v>
      </c>
      <c r="P1834" s="22">
        <v>300000</v>
      </c>
      <c r="Q1834" s="22">
        <v>200000</v>
      </c>
      <c r="R1834" s="22">
        <v>100000</v>
      </c>
      <c r="S1834" s="22">
        <v>0</v>
      </c>
    </row>
    <row r="1835" spans="3:19" ht="20" thickTop="1" x14ac:dyDescent="0.25">
      <c r="C1835" s="2" t="s">
        <v>58</v>
      </c>
      <c r="D1835" s="11">
        <f t="shared" ref="D1835:I1835" si="260">N1826</f>
        <v>1</v>
      </c>
      <c r="E1835" s="11">
        <f t="shared" si="260"/>
        <v>1</v>
      </c>
      <c r="F1835" s="11">
        <f t="shared" si="260"/>
        <v>1</v>
      </c>
      <c r="G1835" s="11">
        <f t="shared" si="260"/>
        <v>0</v>
      </c>
      <c r="H1835" s="11">
        <f t="shared" si="260"/>
        <v>0</v>
      </c>
      <c r="I1835" s="11">
        <f t="shared" si="260"/>
        <v>0</v>
      </c>
      <c r="M1835" s="33" t="s">
        <v>573</v>
      </c>
      <c r="N1835" s="22">
        <v>31415</v>
      </c>
      <c r="O1835" s="22">
        <v>107394.37699999999</v>
      </c>
      <c r="P1835" s="22">
        <v>151140.82133999999</v>
      </c>
      <c r="Q1835" s="22">
        <v>156477.43382999999</v>
      </c>
      <c r="R1835" s="22">
        <v>158239.38178</v>
      </c>
      <c r="S1835" s="22">
        <v>0</v>
      </c>
    </row>
    <row r="1836" spans="3:19" ht="19" x14ac:dyDescent="0.25">
      <c r="C1836" s="2" t="s">
        <v>96</v>
      </c>
      <c r="D1836" s="11">
        <f t="shared" ref="D1836:I1836" si="261">N1825</f>
        <v>0</v>
      </c>
      <c r="E1836" s="11">
        <f t="shared" si="261"/>
        <v>0</v>
      </c>
      <c r="F1836" s="11">
        <f t="shared" si="261"/>
        <v>1</v>
      </c>
      <c r="G1836" s="11">
        <f t="shared" si="261"/>
        <v>1</v>
      </c>
      <c r="H1836" s="11">
        <f t="shared" si="261"/>
        <v>0</v>
      </c>
      <c r="I1836" s="11">
        <f t="shared" si="261"/>
        <v>0</v>
      </c>
      <c r="M1836" s="33" t="s">
        <v>574</v>
      </c>
      <c r="N1836" s="22">
        <v>531415</v>
      </c>
      <c r="O1836" s="22">
        <v>507394.37699999998</v>
      </c>
      <c r="P1836" s="22">
        <v>451140.82134000002</v>
      </c>
      <c r="Q1836" s="22">
        <v>356477.43382999999</v>
      </c>
      <c r="R1836" s="22">
        <v>258239.38178</v>
      </c>
      <c r="S1836" s="22">
        <v>0</v>
      </c>
    </row>
    <row r="1837" spans="3:19" ht="19" x14ac:dyDescent="0.25">
      <c r="C1837" s="2" t="s">
        <v>17</v>
      </c>
      <c r="D1837" s="11">
        <f t="shared" ref="D1837:I1837" si="262">N1827</f>
        <v>0</v>
      </c>
      <c r="E1837" s="11">
        <f t="shared" si="262"/>
        <v>0</v>
      </c>
      <c r="F1837" s="11">
        <f t="shared" si="262"/>
        <v>0</v>
      </c>
      <c r="G1837" s="11">
        <f t="shared" si="262"/>
        <v>0</v>
      </c>
      <c r="H1837" s="11">
        <f t="shared" si="262"/>
        <v>0</v>
      </c>
      <c r="I1837" s="11">
        <f t="shared" si="262"/>
        <v>0</v>
      </c>
      <c r="M1837" s="33" t="s">
        <v>575</v>
      </c>
      <c r="N1837" s="22">
        <v>860517</v>
      </c>
      <c r="O1837" s="22">
        <v>903690</v>
      </c>
      <c r="P1837" s="22">
        <v>838005</v>
      </c>
      <c r="Q1837" s="22">
        <v>673291</v>
      </c>
      <c r="R1837" s="22">
        <v>492606</v>
      </c>
      <c r="S1837" s="22">
        <v>0</v>
      </c>
    </row>
    <row r="1838" spans="3:19" ht="19" x14ac:dyDescent="0.25">
      <c r="C1838" s="2" t="s">
        <v>576</v>
      </c>
      <c r="D1838" s="11">
        <f t="shared" ref="D1838:I1838" si="263">N1839</f>
        <v>0</v>
      </c>
      <c r="E1838" s="11">
        <f t="shared" si="263"/>
        <v>0</v>
      </c>
      <c r="F1838" s="11">
        <f t="shared" si="263"/>
        <v>0</v>
      </c>
      <c r="G1838" s="11">
        <f t="shared" si="263"/>
        <v>-1</v>
      </c>
      <c r="H1838" s="11">
        <f t="shared" si="263"/>
        <v>0</v>
      </c>
      <c r="I1838" s="11">
        <f t="shared" si="263"/>
        <v>0</v>
      </c>
      <c r="M1838" s="33" t="s">
        <v>577</v>
      </c>
      <c r="N1838" s="22">
        <v>-281414.13500000001</v>
      </c>
      <c r="O1838" s="22">
        <v>-214688.87205999999</v>
      </c>
      <c r="P1838" s="22">
        <v>-13874.049199999999</v>
      </c>
      <c r="Q1838" s="22">
        <v>-16499.263070000001</v>
      </c>
      <c r="R1838" s="22">
        <v>-18862.235069999999</v>
      </c>
      <c r="S1838" s="22">
        <v>0</v>
      </c>
    </row>
    <row r="1839" spans="3:19" ht="19" x14ac:dyDescent="0.25">
      <c r="C1839" s="2"/>
      <c r="D1839" s="11"/>
      <c r="E1839" s="11"/>
      <c r="F1839" s="11"/>
      <c r="G1839" s="11"/>
      <c r="H1839" s="11"/>
      <c r="I1839" s="11"/>
      <c r="M1839" s="33" t="s">
        <v>578</v>
      </c>
      <c r="N1839" s="22">
        <v>0</v>
      </c>
      <c r="O1839" s="22">
        <v>0</v>
      </c>
      <c r="P1839" s="22">
        <v>0</v>
      </c>
      <c r="Q1839" s="22">
        <v>-1</v>
      </c>
      <c r="R1839" s="22">
        <v>0</v>
      </c>
      <c r="S1839" s="22">
        <v>0</v>
      </c>
    </row>
    <row r="1852" spans="13:19" ht="17" thickBot="1" x14ac:dyDescent="0.25"/>
    <row r="1853" spans="13:19" ht="20" thickBot="1" x14ac:dyDescent="0.3">
      <c r="M1853" s="79" t="s">
        <v>579</v>
      </c>
      <c r="N1853" s="88"/>
    </row>
    <row r="1854" spans="13:19" x14ac:dyDescent="0.2">
      <c r="M1854" s="74"/>
      <c r="N1854" s="74"/>
      <c r="O1854" s="74"/>
      <c r="P1854" s="74"/>
      <c r="Q1854" s="74"/>
      <c r="R1854" s="74"/>
      <c r="S1854" s="74"/>
    </row>
    <row r="1855" spans="13:19" x14ac:dyDescent="0.2">
      <c r="M1855" s="74"/>
      <c r="N1855" s="74"/>
      <c r="O1855" s="74"/>
      <c r="P1855" s="74"/>
      <c r="Q1855" s="74"/>
      <c r="R1855" s="74"/>
      <c r="S1855" s="74"/>
    </row>
    <row r="1856" spans="13:19" x14ac:dyDescent="0.2">
      <c r="M1856" s="74" t="s">
        <v>2</v>
      </c>
      <c r="N1856" s="76">
        <v>0</v>
      </c>
      <c r="O1856" s="76">
        <v>1</v>
      </c>
      <c r="P1856" s="76">
        <v>2</v>
      </c>
      <c r="Q1856" s="76">
        <v>3</v>
      </c>
      <c r="R1856" s="76">
        <v>4</v>
      </c>
      <c r="S1856" s="76">
        <v>5</v>
      </c>
    </row>
    <row r="1857" spans="2:19" x14ac:dyDescent="0.2">
      <c r="M1857" s="74" t="s">
        <v>22</v>
      </c>
      <c r="N1857" s="76">
        <v>0.25</v>
      </c>
      <c r="O1857" s="76">
        <v>0.4</v>
      </c>
      <c r="P1857" s="76">
        <v>0.4</v>
      </c>
      <c r="Q1857" s="76">
        <v>0.4</v>
      </c>
      <c r="R1857" s="76">
        <v>0.4</v>
      </c>
      <c r="S1857" s="76">
        <v>0.4</v>
      </c>
    </row>
    <row r="1858" spans="2:19" x14ac:dyDescent="0.2">
      <c r="M1858" s="74" t="s">
        <v>4</v>
      </c>
      <c r="N1858" s="76">
        <v>0.03</v>
      </c>
      <c r="O1858" s="76">
        <v>0.03</v>
      </c>
      <c r="P1858" s="76">
        <v>0.03</v>
      </c>
      <c r="Q1858" s="76">
        <v>0.03</v>
      </c>
      <c r="R1858" s="76">
        <v>0.03</v>
      </c>
      <c r="S1858" s="76">
        <v>0.03</v>
      </c>
    </row>
    <row r="1859" spans="2:19" x14ac:dyDescent="0.2">
      <c r="M1859" s="74" t="s">
        <v>24</v>
      </c>
      <c r="N1859" s="76">
        <v>1.1000000000000001</v>
      </c>
      <c r="O1859" s="76">
        <v>1.1000000000000001</v>
      </c>
      <c r="P1859" s="76">
        <v>1.1000000000000001</v>
      </c>
      <c r="Q1859" s="76">
        <v>1.1000000000000001</v>
      </c>
      <c r="R1859" s="76">
        <v>1.1000000000000001</v>
      </c>
      <c r="S1859" s="76">
        <v>1.1000000000000001</v>
      </c>
    </row>
    <row r="1860" spans="2:19" x14ac:dyDescent="0.2">
      <c r="M1860" s="74" t="s">
        <v>8</v>
      </c>
      <c r="N1860" s="76">
        <v>0.04</v>
      </c>
      <c r="O1860" s="76">
        <v>0.04</v>
      </c>
      <c r="P1860" s="76">
        <v>0.04</v>
      </c>
      <c r="Q1860" s="76">
        <v>0.04</v>
      </c>
      <c r="R1860" s="76">
        <v>0.04</v>
      </c>
      <c r="S1860" s="76">
        <v>0.04</v>
      </c>
    </row>
    <row r="1861" spans="2:19" x14ac:dyDescent="0.2">
      <c r="M1861" s="74" t="s">
        <v>26</v>
      </c>
      <c r="N1861" s="76">
        <v>7.3999999999999996E-2</v>
      </c>
      <c r="O1861" s="76">
        <v>7.3999999999999996E-2</v>
      </c>
      <c r="P1861" s="76">
        <v>7.3999999999999996E-2</v>
      </c>
      <c r="Q1861" s="76">
        <v>7.3999999999999996E-2</v>
      </c>
      <c r="R1861" s="76">
        <v>7.3999999999999996E-2</v>
      </c>
      <c r="S1861" s="76">
        <v>7.3999999999999996E-2</v>
      </c>
    </row>
    <row r="1862" spans="2:19" x14ac:dyDescent="0.2">
      <c r="M1862" s="74" t="s">
        <v>6</v>
      </c>
      <c r="N1862" s="76">
        <v>0.2</v>
      </c>
      <c r="O1862" s="76">
        <v>0.2</v>
      </c>
      <c r="P1862" s="76">
        <v>0.2</v>
      </c>
      <c r="Q1862" s="76">
        <v>0.2</v>
      </c>
      <c r="R1862" s="76">
        <v>0.2</v>
      </c>
      <c r="S1862" s="76">
        <v>0.2</v>
      </c>
    </row>
    <row r="1863" spans="2:19" x14ac:dyDescent="0.2">
      <c r="M1863" s="74" t="s">
        <v>10</v>
      </c>
      <c r="N1863" s="76">
        <v>3.7999999999999999E-2</v>
      </c>
      <c r="O1863" s="76">
        <v>3.7999999999999999E-2</v>
      </c>
      <c r="P1863" s="76">
        <v>3.7999999999999999E-2</v>
      </c>
      <c r="Q1863" s="76">
        <v>3.7999999999999999E-2</v>
      </c>
      <c r="R1863" s="76">
        <v>3.7999999999999999E-2</v>
      </c>
      <c r="S1863" s="76">
        <v>3.7999999999999999E-2</v>
      </c>
    </row>
    <row r="1864" spans="2:19" ht="19" x14ac:dyDescent="0.25">
      <c r="C1864" s="75"/>
      <c r="M1864" s="74" t="s">
        <v>114</v>
      </c>
      <c r="N1864" s="76">
        <v>3.5999999999999997E-2</v>
      </c>
      <c r="O1864" s="76">
        <v>3.5999999999999997E-2</v>
      </c>
      <c r="P1864" s="76">
        <v>3.5999999999999997E-2</v>
      </c>
      <c r="Q1864" s="76">
        <v>3.5999999999999997E-2</v>
      </c>
      <c r="R1864" s="76">
        <v>3.5999999999999997E-2</v>
      </c>
      <c r="S1864" s="76">
        <v>3.5999999999999997E-2</v>
      </c>
    </row>
    <row r="1865" spans="2:19" ht="19" x14ac:dyDescent="0.25">
      <c r="C1865" s="75"/>
      <c r="M1865" s="74" t="s">
        <v>14</v>
      </c>
      <c r="N1865" s="76">
        <v>-281415</v>
      </c>
      <c r="O1865" s="76">
        <v>77419</v>
      </c>
      <c r="P1865" s="76">
        <v>208973</v>
      </c>
      <c r="Q1865" s="76">
        <v>-2098</v>
      </c>
      <c r="R1865" s="76">
        <v>-1736</v>
      </c>
      <c r="S1865" s="76">
        <v>19579</v>
      </c>
    </row>
    <row r="1866" spans="2:19" ht="19" x14ac:dyDescent="0.25">
      <c r="C1866" s="75"/>
      <c r="M1866" s="74" t="s">
        <v>16</v>
      </c>
      <c r="N1866" s="76">
        <v>281414</v>
      </c>
      <c r="O1866" s="76">
        <v>214689</v>
      </c>
      <c r="P1866" s="76">
        <v>13874</v>
      </c>
      <c r="Q1866" s="76">
        <v>16499</v>
      </c>
      <c r="R1866" s="76">
        <v>18862</v>
      </c>
      <c r="S1866" s="76">
        <v>0</v>
      </c>
    </row>
    <row r="1867" spans="2:19" ht="19" x14ac:dyDescent="0.25">
      <c r="C1867" s="75"/>
      <c r="M1867" s="74" t="s">
        <v>84</v>
      </c>
      <c r="N1867" s="76">
        <v>-531415</v>
      </c>
      <c r="O1867" s="76">
        <v>75521</v>
      </c>
      <c r="P1867" s="76">
        <v>220004</v>
      </c>
      <c r="Q1867" s="76">
        <v>354363</v>
      </c>
      <c r="R1867" s="76">
        <v>354638</v>
      </c>
      <c r="S1867" s="76">
        <v>805849</v>
      </c>
    </row>
    <row r="1868" spans="2:19" ht="19" x14ac:dyDescent="0.25">
      <c r="C1868" s="3" t="str">
        <f t="shared" ref="C1868:I1868" si="264">M1856</f>
        <v>Year</v>
      </c>
      <c r="D1868" s="3">
        <f t="shared" si="264"/>
        <v>0</v>
      </c>
      <c r="E1868" s="19">
        <f t="shared" si="264"/>
        <v>1</v>
      </c>
      <c r="F1868" s="19">
        <f t="shared" si="264"/>
        <v>2</v>
      </c>
      <c r="G1868" s="19">
        <f t="shared" si="264"/>
        <v>3</v>
      </c>
      <c r="H1868" s="19">
        <f t="shared" si="264"/>
        <v>4</v>
      </c>
      <c r="I1868" s="19">
        <f t="shared" si="264"/>
        <v>5</v>
      </c>
      <c r="M1868" s="74" t="s">
        <v>37</v>
      </c>
      <c r="N1868" s="76">
        <v>1110518</v>
      </c>
      <c r="O1868" s="76">
        <v>1196395</v>
      </c>
      <c r="P1868" s="76">
        <v>1275272</v>
      </c>
      <c r="Q1868" s="76">
        <v>1013269</v>
      </c>
      <c r="R1868" s="76">
        <v>731983</v>
      </c>
      <c r="S1868" s="76">
        <v>0</v>
      </c>
    </row>
    <row r="1869" spans="2:19" ht="19" x14ac:dyDescent="0.25">
      <c r="C1869" s="2" t="s">
        <v>556</v>
      </c>
      <c r="D1869" s="11"/>
      <c r="E1869" s="11">
        <f>-O1889</f>
        <v>100000</v>
      </c>
      <c r="F1869" s="11">
        <f>-P1889</f>
        <v>100000</v>
      </c>
      <c r="G1869" s="11">
        <f>-Q1889</f>
        <v>100000</v>
      </c>
      <c r="H1869" s="11">
        <f>-R1889</f>
        <v>100000</v>
      </c>
      <c r="I1869" s="11">
        <f>-S1889</f>
        <v>100000</v>
      </c>
      <c r="M1869" s="74" t="s">
        <v>42</v>
      </c>
      <c r="N1869" s="76" t="s">
        <v>40</v>
      </c>
      <c r="O1869" s="76">
        <v>7.9473614999999997E-2</v>
      </c>
      <c r="P1869" s="76">
        <v>7.7876039999999994E-2</v>
      </c>
      <c r="Q1869" s="76">
        <v>7.4234990000000001E-2</v>
      </c>
      <c r="R1869" s="76">
        <v>7.4351719999999996E-2</v>
      </c>
      <c r="S1869" s="76">
        <v>7.4556603522301798E-2</v>
      </c>
    </row>
    <row r="1870" spans="2:19" x14ac:dyDescent="0.2">
      <c r="M1870" s="74" t="s">
        <v>82</v>
      </c>
      <c r="N1870" s="76" t="s">
        <v>40</v>
      </c>
      <c r="O1870" s="76">
        <v>6.8015602999999994E-2</v>
      </c>
      <c r="P1870" s="76">
        <v>6.9496509999999997E-2</v>
      </c>
      <c r="Q1870" s="76">
        <v>7.3681430000000006E-2</v>
      </c>
      <c r="R1870" s="76">
        <v>7.3525729999999997E-2</v>
      </c>
      <c r="S1870" s="76">
        <v>7.3256403036905393E-2</v>
      </c>
    </row>
    <row r="1871" spans="2:19" ht="19" x14ac:dyDescent="0.25">
      <c r="C1871" s="2" t="s">
        <v>557</v>
      </c>
      <c r="D1871" s="11">
        <f t="shared" ref="D1871:I1873" si="265">N1890</f>
        <v>500000</v>
      </c>
      <c r="E1871" s="11">
        <f t="shared" si="265"/>
        <v>400000</v>
      </c>
      <c r="F1871" s="11">
        <f t="shared" si="265"/>
        <v>300000</v>
      </c>
      <c r="G1871" s="11">
        <f t="shared" si="265"/>
        <v>200000</v>
      </c>
      <c r="H1871" s="11">
        <f t="shared" si="265"/>
        <v>100000</v>
      </c>
      <c r="I1871" s="11">
        <f t="shared" si="265"/>
        <v>0</v>
      </c>
      <c r="M1871" s="74" t="s">
        <v>85</v>
      </c>
      <c r="N1871" s="76">
        <v>1391931.6780000001</v>
      </c>
      <c r="O1871" s="76">
        <v>1411084.127472</v>
      </c>
      <c r="P1871" s="76">
        <v>1289145.9921319699</v>
      </c>
      <c r="Q1871" s="76">
        <v>1029768.72173435</v>
      </c>
      <c r="R1871" s="76">
        <v>750845.16570313997</v>
      </c>
      <c r="S1871" s="76">
        <v>0</v>
      </c>
    </row>
    <row r="1872" spans="2:19" ht="19" x14ac:dyDescent="0.25">
      <c r="B1872" s="18" t="s">
        <v>35</v>
      </c>
      <c r="C1872" s="8" t="s">
        <v>558</v>
      </c>
      <c r="D1872" s="19">
        <f t="shared" si="265"/>
        <v>31415</v>
      </c>
      <c r="E1872" s="19">
        <f t="shared" si="265"/>
        <v>107394.37699999999</v>
      </c>
      <c r="F1872" s="19">
        <f t="shared" si="265"/>
        <v>151140.82133842001</v>
      </c>
      <c r="G1872" s="19">
        <f t="shared" si="265"/>
        <v>156477.43383153999</v>
      </c>
      <c r="H1872" s="19">
        <f t="shared" si="265"/>
        <v>158239.3817802</v>
      </c>
      <c r="I1872" s="19">
        <f t="shared" si="265"/>
        <v>0</v>
      </c>
      <c r="M1872" s="74" t="s">
        <v>87</v>
      </c>
      <c r="N1872" s="76">
        <v>0</v>
      </c>
      <c r="O1872" s="76">
        <v>6.8015602999999994E-2</v>
      </c>
      <c r="P1872" s="76">
        <v>6.8755800000000006E-2</v>
      </c>
      <c r="Q1872" s="76">
        <v>7.0395159999999998E-2</v>
      </c>
      <c r="R1872" s="76">
        <v>7.1176950000000003E-2</v>
      </c>
      <c r="S1872" s="76">
        <v>7.1592514078115996E-2</v>
      </c>
    </row>
    <row r="1873" spans="2:19" ht="19" x14ac:dyDescent="0.25">
      <c r="C1873" s="2" t="s">
        <v>559</v>
      </c>
      <c r="D1873" s="11">
        <f t="shared" si="265"/>
        <v>531415</v>
      </c>
      <c r="E1873" s="11">
        <f t="shared" si="265"/>
        <v>507394.37699999998</v>
      </c>
      <c r="F1873" s="11">
        <f t="shared" si="265"/>
        <v>451140.82133841998</v>
      </c>
      <c r="G1873" s="11">
        <f t="shared" si="265"/>
        <v>356477.43383153999</v>
      </c>
      <c r="H1873" s="11">
        <f t="shared" si="265"/>
        <v>258239.3817802</v>
      </c>
      <c r="I1873" s="11">
        <f t="shared" si="265"/>
        <v>0</v>
      </c>
      <c r="M1873" s="74" t="s">
        <v>89</v>
      </c>
      <c r="N1873" s="76">
        <v>860517</v>
      </c>
      <c r="O1873" s="76" t="s">
        <v>40</v>
      </c>
      <c r="P1873" s="76" t="s">
        <v>40</v>
      </c>
      <c r="Q1873" s="76" t="s">
        <v>40</v>
      </c>
      <c r="R1873" s="76" t="s">
        <v>40</v>
      </c>
      <c r="S1873" s="76" t="s">
        <v>40</v>
      </c>
    </row>
    <row r="1874" spans="2:19" ht="19" x14ac:dyDescent="0.25">
      <c r="C1874" s="8" t="s">
        <v>560</v>
      </c>
      <c r="D1874" s="9"/>
      <c r="E1874" s="10">
        <f>O1870</f>
        <v>6.8015602999999994E-2</v>
      </c>
      <c r="F1874" s="10">
        <f>P1870</f>
        <v>6.9496509999999997E-2</v>
      </c>
      <c r="G1874" s="10">
        <f>Q1870</f>
        <v>7.3681430000000006E-2</v>
      </c>
      <c r="H1874" s="10">
        <f>R1870</f>
        <v>7.3525729999999997E-2</v>
      </c>
      <c r="I1874" s="10">
        <f>S1870</f>
        <v>7.3256403036905393E-2</v>
      </c>
      <c r="M1874" s="74" t="s">
        <v>220</v>
      </c>
      <c r="N1874" s="76">
        <v>0</v>
      </c>
      <c r="O1874" s="76">
        <v>0</v>
      </c>
      <c r="P1874" s="76">
        <v>1</v>
      </c>
      <c r="Q1874" s="76">
        <v>1</v>
      </c>
      <c r="R1874" s="76">
        <v>0</v>
      </c>
      <c r="S1874" s="76">
        <v>0</v>
      </c>
    </row>
    <row r="1875" spans="2:19" ht="19" x14ac:dyDescent="0.25">
      <c r="C1875" s="2" t="s">
        <v>561</v>
      </c>
      <c r="E1875" s="11">
        <f>-O1882</f>
        <v>36144.511749980004</v>
      </c>
      <c r="F1875" s="11">
        <f>-P1882</f>
        <v>35262.137728410002</v>
      </c>
      <c r="G1875" s="11">
        <f>-Q1882</f>
        <v>33240.69977331</v>
      </c>
      <c r="H1875" s="11">
        <f>-R1882</f>
        <v>26210.26321293</v>
      </c>
      <c r="I1875" s="11">
        <f>-S1882</f>
        <v>18917.688231691602</v>
      </c>
      <c r="M1875" s="74" t="s">
        <v>221</v>
      </c>
      <c r="N1875" s="76">
        <v>1</v>
      </c>
      <c r="O1875" s="76">
        <v>1</v>
      </c>
      <c r="P1875" s="76">
        <v>1</v>
      </c>
      <c r="Q1875" s="76">
        <v>0</v>
      </c>
      <c r="R1875" s="76">
        <v>0</v>
      </c>
      <c r="S1875" s="76">
        <v>0</v>
      </c>
    </row>
    <row r="1876" spans="2:19" x14ac:dyDescent="0.2">
      <c r="M1876" s="74" t="s">
        <v>222</v>
      </c>
      <c r="N1876" s="76">
        <v>0</v>
      </c>
      <c r="O1876" s="76">
        <v>0</v>
      </c>
      <c r="P1876" s="76">
        <v>0</v>
      </c>
      <c r="Q1876" s="76">
        <v>0</v>
      </c>
      <c r="R1876" s="76">
        <v>0</v>
      </c>
      <c r="S1876" s="76">
        <v>0</v>
      </c>
    </row>
    <row r="1877" spans="2:19" ht="19" x14ac:dyDescent="0.25">
      <c r="C1877" s="2" t="s">
        <v>580</v>
      </c>
      <c r="D1877" s="11">
        <f t="shared" ref="D1877:I1879" si="266">N1879</f>
        <v>0</v>
      </c>
      <c r="E1877" s="11">
        <f t="shared" si="266"/>
        <v>1500</v>
      </c>
      <c r="F1877" s="11">
        <f t="shared" si="266"/>
        <v>63750</v>
      </c>
      <c r="G1877" s="11">
        <f t="shared" si="266"/>
        <v>209700</v>
      </c>
      <c r="H1877" s="11">
        <f t="shared" si="266"/>
        <v>356400</v>
      </c>
      <c r="I1877" s="11">
        <f t="shared" si="266"/>
        <v>437609.99999999901</v>
      </c>
      <c r="M1877" s="74" t="s">
        <v>54</v>
      </c>
      <c r="N1877" s="76">
        <v>860517</v>
      </c>
      <c r="O1877" s="76" t="s">
        <v>40</v>
      </c>
      <c r="P1877" s="76" t="s">
        <v>40</v>
      </c>
      <c r="Q1877" s="76" t="s">
        <v>40</v>
      </c>
      <c r="R1877" s="76" t="s">
        <v>40</v>
      </c>
      <c r="S1877" s="76" t="s">
        <v>40</v>
      </c>
    </row>
    <row r="1878" spans="2:19" ht="19" x14ac:dyDescent="0.25">
      <c r="B1878" s="18" t="s">
        <v>35</v>
      </c>
      <c r="C1878" s="8" t="s">
        <v>581</v>
      </c>
      <c r="D1878" s="19">
        <f t="shared" si="266"/>
        <v>0</v>
      </c>
      <c r="E1878" s="19">
        <f t="shared" si="266"/>
        <v>0</v>
      </c>
      <c r="F1878" s="19">
        <f t="shared" si="266"/>
        <v>0</v>
      </c>
      <c r="G1878" s="19">
        <f t="shared" si="266"/>
        <v>0</v>
      </c>
      <c r="H1878" s="19">
        <f t="shared" si="266"/>
        <v>0</v>
      </c>
      <c r="I1878" s="19">
        <f t="shared" si="266"/>
        <v>210000</v>
      </c>
      <c r="M1878" s="74" t="s">
        <v>543</v>
      </c>
      <c r="N1878" s="76">
        <v>0</v>
      </c>
      <c r="O1878" s="76">
        <v>47583.737999999998</v>
      </c>
      <c r="P1878" s="76">
        <v>141355.07196947999</v>
      </c>
      <c r="Q1878" s="76">
        <v>262035.39701078</v>
      </c>
      <c r="R1878" s="76">
        <v>325893.70931879</v>
      </c>
      <c r="S1878" s="76">
        <v>511851.53751931799</v>
      </c>
    </row>
    <row r="1879" spans="2:19" ht="19" x14ac:dyDescent="0.25">
      <c r="C1879" s="2" t="s">
        <v>582</v>
      </c>
      <c r="D1879" s="11">
        <f t="shared" si="266"/>
        <v>0</v>
      </c>
      <c r="E1879" s="11">
        <f t="shared" si="266"/>
        <v>1500</v>
      </c>
      <c r="F1879" s="11">
        <f t="shared" si="266"/>
        <v>63750</v>
      </c>
      <c r="G1879" s="11">
        <f t="shared" si="266"/>
        <v>209700</v>
      </c>
      <c r="H1879" s="11">
        <f t="shared" si="266"/>
        <v>356400</v>
      </c>
      <c r="I1879" s="11">
        <f t="shared" si="266"/>
        <v>647609.99999999895</v>
      </c>
      <c r="M1879" s="74" t="s">
        <v>583</v>
      </c>
      <c r="N1879" s="76">
        <v>0</v>
      </c>
      <c r="O1879" s="76">
        <v>1500</v>
      </c>
      <c r="P1879" s="76">
        <v>63750</v>
      </c>
      <c r="Q1879" s="76">
        <v>209700</v>
      </c>
      <c r="R1879" s="76">
        <v>356400</v>
      </c>
      <c r="S1879" s="76">
        <v>437609.99999999901</v>
      </c>
    </row>
    <row r="1880" spans="2:19" x14ac:dyDescent="0.2">
      <c r="M1880" s="74" t="s">
        <v>584</v>
      </c>
      <c r="N1880" s="76">
        <v>0</v>
      </c>
      <c r="O1880" s="76">
        <v>0</v>
      </c>
      <c r="P1880" s="76">
        <v>0</v>
      </c>
      <c r="Q1880" s="76">
        <v>0</v>
      </c>
      <c r="R1880" s="76">
        <v>0</v>
      </c>
      <c r="S1880" s="76">
        <v>210000</v>
      </c>
    </row>
    <row r="1881" spans="2:19" ht="19" x14ac:dyDescent="0.25">
      <c r="C1881" s="2" t="s">
        <v>585</v>
      </c>
      <c r="E1881" s="77">
        <f>O1883</f>
        <v>2.8226530000000001E-3</v>
      </c>
      <c r="F1881" s="77">
        <f>P1883</f>
        <v>0.12564191</v>
      </c>
      <c r="G1881" s="77">
        <f>Q1883</f>
        <v>0.4648216</v>
      </c>
      <c r="H1881" s="77">
        <f>R1883</f>
        <v>0.99978277999999998</v>
      </c>
      <c r="I1881" s="77">
        <f>S1883</f>
        <v>2.50778946083138</v>
      </c>
      <c r="M1881" s="74" t="s">
        <v>586</v>
      </c>
      <c r="N1881" s="76">
        <v>0</v>
      </c>
      <c r="O1881" s="76">
        <v>1500</v>
      </c>
      <c r="P1881" s="76">
        <v>63750</v>
      </c>
      <c r="Q1881" s="76">
        <v>209700</v>
      </c>
      <c r="R1881" s="76">
        <v>356400</v>
      </c>
      <c r="S1881" s="76">
        <v>647609.99999999895</v>
      </c>
    </row>
    <row r="1882" spans="2:19" ht="19" x14ac:dyDescent="0.25">
      <c r="B1882" s="18" t="s">
        <v>27</v>
      </c>
      <c r="C1882" s="8" t="s">
        <v>82</v>
      </c>
      <c r="D1882" s="9"/>
      <c r="E1882" s="10">
        <f>-O1870</f>
        <v>-6.8015602999999994E-2</v>
      </c>
      <c r="F1882" s="10">
        <f>-P1870</f>
        <v>-6.9496509999999997E-2</v>
      </c>
      <c r="G1882" s="10">
        <f>-Q1870</f>
        <v>-7.3681430000000006E-2</v>
      </c>
      <c r="H1882" s="10">
        <f>-R1870</f>
        <v>-7.3525729999999997E-2</v>
      </c>
      <c r="I1882" s="10">
        <f>-S1870</f>
        <v>-7.3256403036905393E-2</v>
      </c>
      <c r="M1882" s="74" t="s">
        <v>546</v>
      </c>
      <c r="N1882" s="76" t="s">
        <v>40</v>
      </c>
      <c r="O1882" s="76">
        <v>-36144.511749980004</v>
      </c>
      <c r="P1882" s="76">
        <v>-35262.137728410002</v>
      </c>
      <c r="Q1882" s="76">
        <v>-33240.69977331</v>
      </c>
      <c r="R1882" s="76">
        <v>-26210.26321293</v>
      </c>
      <c r="S1882" s="76">
        <v>-18917.688231691602</v>
      </c>
    </row>
    <row r="1883" spans="2:19" ht="19" x14ac:dyDescent="0.25">
      <c r="C1883" s="2" t="s">
        <v>587</v>
      </c>
      <c r="E1883" s="77">
        <f>O1884</f>
        <v>-6.519295E-2</v>
      </c>
      <c r="F1883" s="77">
        <f>P1884</f>
        <v>5.6145399999999998E-2</v>
      </c>
      <c r="G1883" s="77">
        <f>Q1884</f>
        <v>0.39114018</v>
      </c>
      <c r="H1883" s="77">
        <f>R1884</f>
        <v>0.92625705000000003</v>
      </c>
      <c r="I1883" s="77">
        <f>S1884</f>
        <v>2.4345330577944702</v>
      </c>
      <c r="M1883" s="74" t="s">
        <v>588</v>
      </c>
      <c r="N1883" s="76" t="s">
        <v>40</v>
      </c>
      <c r="O1883" s="76">
        <v>2.8226530000000001E-3</v>
      </c>
      <c r="P1883" s="76">
        <v>0.12564191</v>
      </c>
      <c r="Q1883" s="76">
        <v>0.4648216</v>
      </c>
      <c r="R1883" s="76">
        <v>0.99978277999999998</v>
      </c>
      <c r="S1883" s="76">
        <v>2.50778946083138</v>
      </c>
    </row>
    <row r="1884" spans="2:19" x14ac:dyDescent="0.2">
      <c r="M1884" s="74" t="s">
        <v>589</v>
      </c>
      <c r="N1884" s="76" t="s">
        <v>40</v>
      </c>
      <c r="O1884" s="76">
        <v>-6.519295E-2</v>
      </c>
      <c r="P1884" s="76">
        <v>5.6145399999999998E-2</v>
      </c>
      <c r="Q1884" s="76">
        <v>0.39114018</v>
      </c>
      <c r="R1884" s="76">
        <v>0.92625705000000003</v>
      </c>
      <c r="S1884" s="76">
        <v>2.4345330577944702</v>
      </c>
    </row>
    <row r="1885" spans="2:19" ht="19" x14ac:dyDescent="0.25">
      <c r="C1885" s="2" t="s">
        <v>590</v>
      </c>
      <c r="E1885" s="11">
        <f>O1885</f>
        <v>-34644.511749980004</v>
      </c>
      <c r="F1885" s="11">
        <f>P1885</f>
        <v>28487.862271589998</v>
      </c>
      <c r="G1885" s="11">
        <f>Q1885</f>
        <v>176459.30022668999</v>
      </c>
      <c r="H1885" s="11">
        <f>R1885</f>
        <v>330189.73678707</v>
      </c>
      <c r="I1885" s="11">
        <f>S1885</f>
        <v>628692.31176830805</v>
      </c>
      <c r="M1885" s="74" t="s">
        <v>591</v>
      </c>
      <c r="N1885" s="76" t="s">
        <v>40</v>
      </c>
      <c r="O1885" s="76">
        <v>-34644.511749980004</v>
      </c>
      <c r="P1885" s="76">
        <v>28487.862271589998</v>
      </c>
      <c r="Q1885" s="76">
        <v>176459.30022668999</v>
      </c>
      <c r="R1885" s="76">
        <v>330189.73678707</v>
      </c>
      <c r="S1885" s="76">
        <v>628692.31176830805</v>
      </c>
    </row>
    <row r="1886" spans="2:19" ht="19" x14ac:dyDescent="0.25">
      <c r="C1886" s="2" t="s">
        <v>592</v>
      </c>
      <c r="E1886" s="11">
        <f>O1893</f>
        <v>150000</v>
      </c>
      <c r="F1886" s="11">
        <f>P1893</f>
        <v>200000</v>
      </c>
      <c r="G1886" s="11">
        <f>Q1893</f>
        <v>150000</v>
      </c>
      <c r="H1886" s="11">
        <f>R1893</f>
        <v>0</v>
      </c>
      <c r="I1886" s="11">
        <f>S1893</f>
        <v>0</v>
      </c>
      <c r="M1886" s="74" t="s">
        <v>593</v>
      </c>
      <c r="N1886" s="76" t="s">
        <v>40</v>
      </c>
      <c r="O1886" s="76">
        <v>15355.48825002</v>
      </c>
      <c r="P1886" s="76">
        <v>128487.86227159</v>
      </c>
      <c r="Q1886" s="76">
        <v>226459.30022668999</v>
      </c>
      <c r="R1886" s="76">
        <v>230189.73678707</v>
      </c>
      <c r="S1886" s="76">
        <v>528692.31176830805</v>
      </c>
    </row>
    <row r="1887" spans="2:19" ht="19" x14ac:dyDescent="0.25">
      <c r="C1887" s="8" t="s">
        <v>594</v>
      </c>
      <c r="D1887" s="9"/>
      <c r="E1887" s="19">
        <f>O1889</f>
        <v>-100000</v>
      </c>
      <c r="F1887" s="19">
        <f>P1889</f>
        <v>-100000</v>
      </c>
      <c r="G1887" s="19">
        <f>Q1889</f>
        <v>-100000</v>
      </c>
      <c r="H1887" s="19">
        <f>R1889</f>
        <v>-100000</v>
      </c>
      <c r="I1887" s="19">
        <f>S1889</f>
        <v>-100000</v>
      </c>
      <c r="M1887" s="74" t="s">
        <v>595</v>
      </c>
      <c r="N1887" s="76" t="s">
        <v>40</v>
      </c>
      <c r="O1887" s="76">
        <v>0</v>
      </c>
      <c r="P1887" s="76">
        <v>0</v>
      </c>
      <c r="Q1887" s="76">
        <v>0</v>
      </c>
      <c r="R1887" s="76">
        <v>0</v>
      </c>
      <c r="S1887" s="76">
        <v>-1.164153E-10</v>
      </c>
    </row>
    <row r="1888" spans="2:19" ht="20" thickBot="1" x14ac:dyDescent="0.3">
      <c r="C1888" s="12" t="s">
        <v>565</v>
      </c>
      <c r="D1888" s="13"/>
      <c r="E1888" s="13">
        <f>O1888</f>
        <v>15355.48825002</v>
      </c>
      <c r="F1888" s="13">
        <f>P1888</f>
        <v>128487.86227159</v>
      </c>
      <c r="G1888" s="13">
        <f>Q1888</f>
        <v>226459.30022668999</v>
      </c>
      <c r="H1888" s="13">
        <f>R1888</f>
        <v>230189.73678707</v>
      </c>
      <c r="I1888" s="13">
        <f>S1888</f>
        <v>528692.31176830805</v>
      </c>
      <c r="M1888" s="74" t="s">
        <v>569</v>
      </c>
      <c r="N1888" s="76">
        <v>0</v>
      </c>
      <c r="O1888" s="76">
        <v>15355.48825002</v>
      </c>
      <c r="P1888" s="76">
        <v>128487.86227159</v>
      </c>
      <c r="Q1888" s="76">
        <v>226459.30022668999</v>
      </c>
      <c r="R1888" s="76">
        <v>230189.73678707</v>
      </c>
      <c r="S1888" s="76">
        <v>528692.31176830805</v>
      </c>
    </row>
    <row r="1889" spans="3:19" ht="20" thickTop="1" x14ac:dyDescent="0.25">
      <c r="C1889" s="2" t="s">
        <v>566</v>
      </c>
      <c r="D1889" s="11">
        <f t="shared" ref="D1889:I1889" si="267">N1895</f>
        <v>860517</v>
      </c>
      <c r="E1889" s="11">
        <f t="shared" si="267"/>
        <v>903690</v>
      </c>
      <c r="F1889" s="11">
        <f t="shared" si="267"/>
        <v>838005</v>
      </c>
      <c r="G1889" s="11">
        <f t="shared" si="267"/>
        <v>673291</v>
      </c>
      <c r="H1889" s="11">
        <f t="shared" si="267"/>
        <v>492606</v>
      </c>
      <c r="I1889" s="11">
        <f t="shared" si="267"/>
        <v>0</v>
      </c>
      <c r="M1889" s="74" t="s">
        <v>571</v>
      </c>
      <c r="N1889" s="76">
        <v>0</v>
      </c>
      <c r="O1889" s="76">
        <v>-100000</v>
      </c>
      <c r="P1889" s="76">
        <v>-100000</v>
      </c>
      <c r="Q1889" s="76">
        <v>-100000</v>
      </c>
      <c r="R1889" s="76">
        <v>-100000</v>
      </c>
      <c r="S1889" s="76">
        <v>-100000</v>
      </c>
    </row>
    <row r="1890" spans="3:19" ht="19" x14ac:dyDescent="0.25">
      <c r="C1890" s="8" t="s">
        <v>568</v>
      </c>
      <c r="D1890" s="19">
        <f t="shared" ref="D1890:I1890" si="268">N1892</f>
        <v>531415</v>
      </c>
      <c r="E1890" s="19">
        <f t="shared" si="268"/>
        <v>507394.37699999998</v>
      </c>
      <c r="F1890" s="19">
        <f t="shared" si="268"/>
        <v>451140.82133841998</v>
      </c>
      <c r="G1890" s="19">
        <f t="shared" si="268"/>
        <v>356477.43383153999</v>
      </c>
      <c r="H1890" s="19">
        <f t="shared" si="268"/>
        <v>258239.3817802</v>
      </c>
      <c r="I1890" s="19">
        <f t="shared" si="268"/>
        <v>0</v>
      </c>
      <c r="M1890" s="74" t="s">
        <v>572</v>
      </c>
      <c r="N1890" s="76">
        <v>500000</v>
      </c>
      <c r="O1890" s="76">
        <v>400000</v>
      </c>
      <c r="P1890" s="76">
        <v>300000</v>
      </c>
      <c r="Q1890" s="76">
        <v>200000</v>
      </c>
      <c r="R1890" s="76">
        <v>100000</v>
      </c>
      <c r="S1890" s="76">
        <v>0</v>
      </c>
    </row>
    <row r="1891" spans="3:19" ht="19" x14ac:dyDescent="0.25">
      <c r="C1891" s="2" t="s">
        <v>539</v>
      </c>
      <c r="D1891" s="11">
        <f t="shared" ref="D1891:I1891" si="269">N1871</f>
        <v>1391931.6780000001</v>
      </c>
      <c r="E1891" s="11">
        <f t="shared" si="269"/>
        <v>1411084.127472</v>
      </c>
      <c r="F1891" s="11">
        <f t="shared" si="269"/>
        <v>1289145.9921319699</v>
      </c>
      <c r="G1891" s="11">
        <f t="shared" si="269"/>
        <v>1029768.72173435</v>
      </c>
      <c r="H1891" s="11">
        <f t="shared" si="269"/>
        <v>750845.16570313997</v>
      </c>
      <c r="I1891" s="11">
        <f t="shared" si="269"/>
        <v>0</v>
      </c>
      <c r="M1891" s="74" t="s">
        <v>573</v>
      </c>
      <c r="N1891" s="76">
        <v>31415</v>
      </c>
      <c r="O1891" s="76">
        <v>107394.37699999999</v>
      </c>
      <c r="P1891" s="76">
        <v>151140.82133842001</v>
      </c>
      <c r="Q1891" s="76">
        <v>156477.43383153999</v>
      </c>
      <c r="R1891" s="76">
        <v>158239.3817802</v>
      </c>
      <c r="S1891" s="76">
        <v>0</v>
      </c>
    </row>
    <row r="1892" spans="3:19" ht="19" x14ac:dyDescent="0.25">
      <c r="C1892" s="8" t="s">
        <v>570</v>
      </c>
      <c r="D1892" s="19">
        <f t="shared" ref="D1892:I1892" si="270">N1896</f>
        <v>-281414.13500000001</v>
      </c>
      <c r="E1892" s="19">
        <f t="shared" si="270"/>
        <v>-214688.87206272301</v>
      </c>
      <c r="F1892" s="19">
        <f t="shared" si="270"/>
        <v>-13874.04920111</v>
      </c>
      <c r="G1892" s="19">
        <f t="shared" si="270"/>
        <v>-16499.263070749999</v>
      </c>
      <c r="H1892" s="19">
        <f t="shared" si="270"/>
        <v>-18862.23506744</v>
      </c>
      <c r="I1892" s="19">
        <f t="shared" si="270"/>
        <v>0</v>
      </c>
      <c r="M1892" s="74" t="s">
        <v>574</v>
      </c>
      <c r="N1892" s="76">
        <v>531415</v>
      </c>
      <c r="O1892" s="76">
        <v>507394.37699999998</v>
      </c>
      <c r="P1892" s="76">
        <v>451140.82133841998</v>
      </c>
      <c r="Q1892" s="76">
        <v>356477.43383153999</v>
      </c>
      <c r="R1892" s="76">
        <v>258239.3817802</v>
      </c>
      <c r="S1892" s="76">
        <v>0</v>
      </c>
    </row>
    <row r="1893" spans="3:19" ht="20" thickBot="1" x14ac:dyDescent="0.3">
      <c r="C1893" s="39" t="s">
        <v>537</v>
      </c>
      <c r="D1893" s="40">
        <f t="shared" ref="D1893:I1893" si="271">N1868</f>
        <v>1110518</v>
      </c>
      <c r="E1893" s="40">
        <f t="shared" si="271"/>
        <v>1196395</v>
      </c>
      <c r="F1893" s="40">
        <f t="shared" si="271"/>
        <v>1275272</v>
      </c>
      <c r="G1893" s="40">
        <f t="shared" si="271"/>
        <v>1013269</v>
      </c>
      <c r="H1893" s="40">
        <f t="shared" si="271"/>
        <v>731983</v>
      </c>
      <c r="I1893" s="40">
        <f t="shared" si="271"/>
        <v>0</v>
      </c>
      <c r="M1893" s="74" t="s">
        <v>596</v>
      </c>
      <c r="N1893" s="76">
        <v>0</v>
      </c>
      <c r="O1893" s="76">
        <v>150000</v>
      </c>
      <c r="P1893" s="76">
        <v>200000</v>
      </c>
      <c r="Q1893" s="76">
        <v>150000</v>
      </c>
      <c r="R1893" s="76">
        <v>0</v>
      </c>
      <c r="S1893" s="76">
        <v>0</v>
      </c>
    </row>
    <row r="1894" spans="3:19" ht="20" thickTop="1" x14ac:dyDescent="0.25">
      <c r="C1894" s="2" t="s">
        <v>58</v>
      </c>
      <c r="D1894" s="11">
        <f t="shared" ref="D1894:I1894" si="272">N1875</f>
        <v>1</v>
      </c>
      <c r="E1894" s="11">
        <f t="shared" si="272"/>
        <v>1</v>
      </c>
      <c r="F1894" s="11">
        <f t="shared" si="272"/>
        <v>1</v>
      </c>
      <c r="G1894" s="11">
        <f t="shared" si="272"/>
        <v>0</v>
      </c>
      <c r="H1894" s="11">
        <f t="shared" si="272"/>
        <v>0</v>
      </c>
      <c r="I1894" s="11">
        <f t="shared" si="272"/>
        <v>0</v>
      </c>
      <c r="M1894" s="74" t="s">
        <v>597</v>
      </c>
      <c r="N1894" s="76">
        <v>0</v>
      </c>
      <c r="O1894" s="76">
        <v>50000</v>
      </c>
      <c r="P1894" s="76">
        <v>100000</v>
      </c>
      <c r="Q1894" s="76">
        <v>50000</v>
      </c>
      <c r="R1894" s="76">
        <v>-100000</v>
      </c>
      <c r="S1894" s="76">
        <v>-100000</v>
      </c>
    </row>
    <row r="1895" spans="3:19" ht="19" x14ac:dyDescent="0.25">
      <c r="C1895" s="2" t="s">
        <v>96</v>
      </c>
      <c r="D1895" s="11">
        <f t="shared" ref="D1895:I1895" si="273">N1874</f>
        <v>0</v>
      </c>
      <c r="E1895" s="11">
        <f t="shared" si="273"/>
        <v>0</v>
      </c>
      <c r="F1895" s="11">
        <f t="shared" si="273"/>
        <v>1</v>
      </c>
      <c r="G1895" s="11">
        <f t="shared" si="273"/>
        <v>1</v>
      </c>
      <c r="H1895" s="11">
        <f t="shared" si="273"/>
        <v>0</v>
      </c>
      <c r="I1895" s="11">
        <f t="shared" si="273"/>
        <v>0</v>
      </c>
      <c r="M1895" s="74" t="s">
        <v>575</v>
      </c>
      <c r="N1895" s="76">
        <v>860517</v>
      </c>
      <c r="O1895" s="76">
        <v>903690</v>
      </c>
      <c r="P1895" s="76">
        <v>838005</v>
      </c>
      <c r="Q1895" s="76">
        <v>673291</v>
      </c>
      <c r="R1895" s="76">
        <v>492606</v>
      </c>
      <c r="S1895" s="76">
        <v>0</v>
      </c>
    </row>
    <row r="1896" spans="3:19" ht="19" x14ac:dyDescent="0.25">
      <c r="C1896" s="2" t="s">
        <v>17</v>
      </c>
      <c r="D1896" s="11">
        <f t="shared" ref="D1896:I1896" si="274">N1876</f>
        <v>0</v>
      </c>
      <c r="E1896" s="11">
        <f t="shared" si="274"/>
        <v>0</v>
      </c>
      <c r="F1896" s="11">
        <f t="shared" si="274"/>
        <v>0</v>
      </c>
      <c r="G1896" s="11">
        <f t="shared" si="274"/>
        <v>0</v>
      </c>
      <c r="H1896" s="11">
        <f t="shared" si="274"/>
        <v>0</v>
      </c>
      <c r="I1896" s="11">
        <f t="shared" si="274"/>
        <v>0</v>
      </c>
      <c r="M1896" s="74" t="s">
        <v>577</v>
      </c>
      <c r="N1896" s="76">
        <v>-281414.13500000001</v>
      </c>
      <c r="O1896" s="76">
        <v>-214688.87206272301</v>
      </c>
      <c r="P1896" s="76">
        <v>-13874.04920111</v>
      </c>
      <c r="Q1896" s="76">
        <v>-16499.263070749999</v>
      </c>
      <c r="R1896" s="76">
        <v>-18862.23506744</v>
      </c>
      <c r="S1896" s="76">
        <v>0</v>
      </c>
    </row>
    <row r="1897" spans="3:19" ht="19" x14ac:dyDescent="0.25">
      <c r="C1897" s="2" t="s">
        <v>576</v>
      </c>
      <c r="D1897" s="11">
        <f t="shared" ref="D1897:I1897" si="275">N1897</f>
        <v>0</v>
      </c>
      <c r="E1897" s="11">
        <f t="shared" si="275"/>
        <v>0</v>
      </c>
      <c r="F1897" s="11">
        <f t="shared" si="275"/>
        <v>0</v>
      </c>
      <c r="G1897" s="11">
        <f t="shared" si="275"/>
        <v>-1</v>
      </c>
      <c r="H1897" s="11">
        <f t="shared" si="275"/>
        <v>0</v>
      </c>
      <c r="I1897" s="11">
        <f t="shared" si="275"/>
        <v>0</v>
      </c>
      <c r="M1897" s="74" t="s">
        <v>578</v>
      </c>
      <c r="N1897" s="76">
        <v>0</v>
      </c>
      <c r="O1897" s="76">
        <v>0</v>
      </c>
      <c r="P1897" s="76">
        <v>0</v>
      </c>
      <c r="Q1897" s="76">
        <v>-1</v>
      </c>
      <c r="R1897" s="76">
        <v>0</v>
      </c>
      <c r="S1897" s="76">
        <v>0</v>
      </c>
    </row>
    <row r="1898" spans="3:19" ht="19" x14ac:dyDescent="0.25">
      <c r="C1898" s="2"/>
      <c r="D1898" s="11"/>
      <c r="E1898" s="11"/>
      <c r="F1898" s="11"/>
      <c r="G1898" s="11"/>
      <c r="H1898" s="11"/>
      <c r="I1898" s="11"/>
    </row>
    <row r="1899" spans="3:19" x14ac:dyDescent="0.2">
      <c r="E1899" s="48"/>
      <c r="F1899" s="48"/>
      <c r="G1899" s="48"/>
      <c r="H1899" s="48"/>
      <c r="I1899" s="48"/>
    </row>
    <row r="1901" spans="3:19" x14ac:dyDescent="0.2">
      <c r="D1901" s="14"/>
      <c r="E1901" s="14"/>
      <c r="F1901" s="14"/>
      <c r="G1901" s="14"/>
      <c r="H1901" s="14"/>
      <c r="I1901" s="14"/>
    </row>
    <row r="1911" spans="3:13" ht="19" x14ac:dyDescent="0.25">
      <c r="C1911" s="75"/>
    </row>
    <row r="1912" spans="3:13" ht="19" x14ac:dyDescent="0.25">
      <c r="C1912" s="75"/>
    </row>
    <row r="1913" spans="3:13" ht="19" x14ac:dyDescent="0.25">
      <c r="C1913" s="75"/>
    </row>
    <row r="1914" spans="3:13" ht="19" x14ac:dyDescent="0.25">
      <c r="C1914" s="75"/>
    </row>
    <row r="1917" spans="3:13" ht="19" x14ac:dyDescent="0.25">
      <c r="C1917" s="75"/>
    </row>
    <row r="1920" spans="3:13" x14ac:dyDescent="0.2">
      <c r="M1920" s="50"/>
    </row>
    <row r="1921" spans="4:19" x14ac:dyDescent="0.2">
      <c r="M1921" s="50"/>
      <c r="N1921" s="50"/>
    </row>
    <row r="1924" spans="4:19" x14ac:dyDescent="0.2">
      <c r="I1924" s="62"/>
    </row>
    <row r="1927" spans="4:19" x14ac:dyDescent="0.2">
      <c r="I1927" s="48"/>
    </row>
    <row r="1928" spans="4:19" ht="17" thickBot="1" x14ac:dyDescent="0.25"/>
    <row r="1929" spans="4:19" ht="20" thickBot="1" x14ac:dyDescent="0.3">
      <c r="M1929" s="79" t="s">
        <v>598</v>
      </c>
      <c r="N1929" s="88"/>
    </row>
    <row r="1930" spans="4:19" x14ac:dyDescent="0.2">
      <c r="D1930" s="14"/>
      <c r="E1930" s="14"/>
      <c r="F1930" s="14"/>
      <c r="G1930" s="14"/>
      <c r="H1930" s="14"/>
      <c r="I1930" s="14"/>
    </row>
    <row r="1931" spans="4:19" ht="19" x14ac:dyDescent="0.25">
      <c r="D1931" s="14"/>
      <c r="E1931" s="14"/>
      <c r="F1931" s="14"/>
      <c r="G1931" s="14"/>
      <c r="H1931" s="14"/>
      <c r="I1931" s="14"/>
      <c r="M1931" s="33" t="s">
        <v>2</v>
      </c>
      <c r="N1931" s="76">
        <v>0</v>
      </c>
      <c r="O1931" s="76">
        <v>1</v>
      </c>
      <c r="P1931" s="76">
        <v>2</v>
      </c>
      <c r="Q1931" s="76">
        <v>3</v>
      </c>
      <c r="R1931" s="76">
        <v>4</v>
      </c>
      <c r="S1931" s="76">
        <v>5</v>
      </c>
    </row>
    <row r="1932" spans="4:19" ht="19" x14ac:dyDescent="0.25">
      <c r="D1932" s="14"/>
      <c r="E1932" s="14"/>
      <c r="F1932" s="14"/>
      <c r="G1932" s="14"/>
      <c r="H1932" s="14"/>
      <c r="I1932" s="14"/>
      <c r="M1932" s="33" t="s">
        <v>22</v>
      </c>
      <c r="N1932" s="76">
        <v>0.25</v>
      </c>
      <c r="O1932" s="76">
        <v>0.4</v>
      </c>
      <c r="P1932" s="76">
        <v>0.4</v>
      </c>
      <c r="Q1932" s="76">
        <v>0.4</v>
      </c>
      <c r="R1932" s="76">
        <v>0.4</v>
      </c>
      <c r="S1932" s="76">
        <v>0.4</v>
      </c>
    </row>
    <row r="1933" spans="4:19" ht="19" x14ac:dyDescent="0.25">
      <c r="M1933" s="33" t="s">
        <v>4</v>
      </c>
      <c r="N1933" s="76">
        <v>0.03</v>
      </c>
      <c r="O1933" s="76">
        <v>0.03</v>
      </c>
      <c r="P1933" s="76">
        <v>0.03</v>
      </c>
      <c r="Q1933" s="76">
        <v>0.03</v>
      </c>
      <c r="R1933" s="76">
        <v>0.03</v>
      </c>
      <c r="S1933" s="76">
        <v>0.03</v>
      </c>
    </row>
    <row r="1934" spans="4:19" ht="19" x14ac:dyDescent="0.25">
      <c r="M1934" s="33" t="s">
        <v>24</v>
      </c>
      <c r="N1934" s="76">
        <v>1.1000000000000001</v>
      </c>
      <c r="O1934" s="76">
        <v>1.1000000000000001</v>
      </c>
      <c r="P1934" s="76">
        <v>1.1000000000000001</v>
      </c>
      <c r="Q1934" s="76">
        <v>1.1000000000000001</v>
      </c>
      <c r="R1934" s="76">
        <v>1.1000000000000001</v>
      </c>
      <c r="S1934" s="76">
        <v>1.1000000000000001</v>
      </c>
    </row>
    <row r="1935" spans="4:19" ht="19" x14ac:dyDescent="0.25">
      <c r="M1935" s="33" t="s">
        <v>8</v>
      </c>
      <c r="N1935" s="76">
        <v>0.04</v>
      </c>
      <c r="O1935" s="76">
        <v>0.04</v>
      </c>
      <c r="P1935" s="76">
        <v>0.04</v>
      </c>
      <c r="Q1935" s="76">
        <v>0.04</v>
      </c>
      <c r="R1935" s="76">
        <v>0.04</v>
      </c>
      <c r="S1935" s="76">
        <v>0.04</v>
      </c>
    </row>
    <row r="1936" spans="4:19" ht="19" x14ac:dyDescent="0.25">
      <c r="M1936" s="33" t="s">
        <v>26</v>
      </c>
      <c r="N1936" s="76">
        <v>7.3999999999999996E-2</v>
      </c>
      <c r="O1936" s="76">
        <v>7.3999999999999996E-2</v>
      </c>
      <c r="P1936" s="76">
        <v>7.3999999999999996E-2</v>
      </c>
      <c r="Q1936" s="76">
        <v>7.3999999999999996E-2</v>
      </c>
      <c r="R1936" s="76">
        <v>7.3999999999999996E-2</v>
      </c>
      <c r="S1936" s="76">
        <v>7.3999999999999996E-2</v>
      </c>
    </row>
    <row r="1937" spans="2:19" ht="19" x14ac:dyDescent="0.25">
      <c r="M1937" s="33" t="s">
        <v>6</v>
      </c>
      <c r="N1937" s="76">
        <v>0.2</v>
      </c>
      <c r="O1937" s="76">
        <v>0.2</v>
      </c>
      <c r="P1937" s="76">
        <v>0.2</v>
      </c>
      <c r="Q1937" s="76">
        <v>0.2</v>
      </c>
      <c r="R1937" s="76">
        <v>0.2</v>
      </c>
      <c r="S1937" s="76">
        <v>0.2</v>
      </c>
    </row>
    <row r="1938" spans="2:19" ht="19" x14ac:dyDescent="0.25">
      <c r="M1938" s="33" t="s">
        <v>10</v>
      </c>
      <c r="N1938" s="76">
        <v>3.7999999999999999E-2</v>
      </c>
      <c r="O1938" s="76">
        <v>3.7999999999999999E-2</v>
      </c>
      <c r="P1938" s="76">
        <v>3.7999999999999999E-2</v>
      </c>
      <c r="Q1938" s="76">
        <v>3.7999999999999999E-2</v>
      </c>
      <c r="R1938" s="76">
        <v>3.7999999999999999E-2</v>
      </c>
      <c r="S1938" s="76">
        <v>3.7999999999999999E-2</v>
      </c>
    </row>
    <row r="1939" spans="2:19" ht="19" x14ac:dyDescent="0.25">
      <c r="M1939" s="33" t="s">
        <v>114</v>
      </c>
      <c r="N1939" s="76">
        <v>3.5999999999999997E-2</v>
      </c>
      <c r="O1939" s="76">
        <v>3.5999999999999997E-2</v>
      </c>
      <c r="P1939" s="76">
        <v>3.5999999999999997E-2</v>
      </c>
      <c r="Q1939" s="76">
        <v>3.5999999999999997E-2</v>
      </c>
      <c r="R1939" s="76">
        <v>3.5999999999999997E-2</v>
      </c>
      <c r="S1939" s="76">
        <v>3.5999999999999997E-2</v>
      </c>
    </row>
    <row r="1940" spans="2:19" ht="19" x14ac:dyDescent="0.25">
      <c r="M1940" s="33" t="s">
        <v>14</v>
      </c>
      <c r="N1940" s="76">
        <v>-281415</v>
      </c>
      <c r="O1940" s="76">
        <v>77419</v>
      </c>
      <c r="P1940" s="76">
        <v>208973</v>
      </c>
      <c r="Q1940" s="76">
        <v>-2098</v>
      </c>
      <c r="R1940" s="76">
        <v>-1736</v>
      </c>
      <c r="S1940" s="76">
        <v>19579</v>
      </c>
    </row>
    <row r="1941" spans="2:19" ht="19" x14ac:dyDescent="0.25">
      <c r="M1941" s="33" t="s">
        <v>16</v>
      </c>
      <c r="N1941" s="76">
        <v>281414</v>
      </c>
      <c r="O1941" s="76">
        <v>214689</v>
      </c>
      <c r="P1941" s="76">
        <v>13874</v>
      </c>
      <c r="Q1941" s="76">
        <v>16499</v>
      </c>
      <c r="R1941" s="76">
        <v>18862</v>
      </c>
      <c r="S1941" s="76">
        <v>0</v>
      </c>
    </row>
    <row r="1942" spans="2:19" ht="19" x14ac:dyDescent="0.25">
      <c r="B1942" s="29"/>
      <c r="C1942" s="29"/>
      <c r="D1942" s="29"/>
      <c r="E1942" s="29"/>
      <c r="F1942" s="29"/>
      <c r="G1942" s="29"/>
      <c r="H1942" s="29"/>
      <c r="I1942" s="29"/>
      <c r="M1942" s="33" t="s">
        <v>84</v>
      </c>
      <c r="N1942" s="76">
        <v>-531415</v>
      </c>
      <c r="O1942" s="76">
        <v>75521</v>
      </c>
      <c r="P1942" s="76">
        <v>220004</v>
      </c>
      <c r="Q1942" s="76">
        <v>354363</v>
      </c>
      <c r="R1942" s="76">
        <v>354638</v>
      </c>
      <c r="S1942" s="76">
        <v>805849</v>
      </c>
    </row>
    <row r="1943" spans="2:19" ht="19" x14ac:dyDescent="0.25">
      <c r="B1943" s="29"/>
      <c r="C1943" s="8" t="str">
        <f t="shared" ref="C1943:I1943" si="276">M1931</f>
        <v>Year</v>
      </c>
      <c r="D1943" s="30">
        <f t="shared" si="276"/>
        <v>0</v>
      </c>
      <c r="E1943" s="30">
        <f t="shared" si="276"/>
        <v>1</v>
      </c>
      <c r="F1943" s="30">
        <f t="shared" si="276"/>
        <v>2</v>
      </c>
      <c r="G1943" s="30">
        <f t="shared" si="276"/>
        <v>3</v>
      </c>
      <c r="H1943" s="30">
        <f t="shared" si="276"/>
        <v>4</v>
      </c>
      <c r="I1943" s="30">
        <f t="shared" si="276"/>
        <v>5</v>
      </c>
      <c r="M1943" s="33" t="s">
        <v>37</v>
      </c>
      <c r="N1943" s="76">
        <v>1110518</v>
      </c>
      <c r="O1943" s="76">
        <v>1196395</v>
      </c>
      <c r="P1943" s="76">
        <v>1275272</v>
      </c>
      <c r="Q1943" s="76">
        <v>1013269</v>
      </c>
      <c r="R1943" s="76">
        <v>731983</v>
      </c>
      <c r="S1943" s="76">
        <v>0</v>
      </c>
    </row>
    <row r="1944" spans="2:19" ht="19" x14ac:dyDescent="0.25">
      <c r="B1944" s="29"/>
      <c r="C1944" s="2" t="s">
        <v>525</v>
      </c>
      <c r="D1944" s="29"/>
      <c r="E1944" s="11">
        <f t="shared" ref="E1944:I1946" si="277">O1953</f>
        <v>47583.737999999998</v>
      </c>
      <c r="F1944" s="11">
        <f t="shared" si="277"/>
        <v>141355.07196999999</v>
      </c>
      <c r="G1944" s="11">
        <f t="shared" si="277"/>
        <v>262035.39700999999</v>
      </c>
      <c r="H1944" s="11">
        <f t="shared" si="277"/>
        <v>325893.70932000002</v>
      </c>
      <c r="I1944" s="11">
        <f t="shared" si="277"/>
        <v>511851.53752000001</v>
      </c>
      <c r="M1944" s="33" t="s">
        <v>42</v>
      </c>
      <c r="N1944" s="76" t="s">
        <v>40</v>
      </c>
      <c r="O1944" s="76">
        <v>7.9469999999999999E-2</v>
      </c>
      <c r="P1944" s="76">
        <v>7.7880000000000005E-2</v>
      </c>
      <c r="Q1944" s="76">
        <v>7.4230000000000004E-2</v>
      </c>
      <c r="R1944" s="76">
        <v>7.4349999999999999E-2</v>
      </c>
      <c r="S1944" s="76">
        <v>7.4560000000000001E-2</v>
      </c>
    </row>
    <row r="1945" spans="2:19" ht="19" x14ac:dyDescent="0.25">
      <c r="B1945" s="29"/>
      <c r="C1945" s="2" t="s">
        <v>526</v>
      </c>
      <c r="D1945" s="29"/>
      <c r="E1945" s="11">
        <f t="shared" si="277"/>
        <v>0</v>
      </c>
      <c r="F1945" s="11">
        <f t="shared" si="277"/>
        <v>0</v>
      </c>
      <c r="G1945" s="11">
        <f t="shared" si="277"/>
        <v>-151.74700999999999</v>
      </c>
      <c r="H1945" s="11">
        <f t="shared" si="277"/>
        <v>-7369.9093199999998</v>
      </c>
      <c r="I1945" s="11">
        <f t="shared" si="277"/>
        <v>-14671.60252</v>
      </c>
      <c r="M1945" s="33" t="s">
        <v>82</v>
      </c>
      <c r="N1945" s="76" t="s">
        <v>40</v>
      </c>
      <c r="O1945" s="76">
        <v>6.8019999999999997E-2</v>
      </c>
      <c r="P1945" s="76">
        <v>6.9500000000000006E-2</v>
      </c>
      <c r="Q1945" s="76">
        <v>7.3679999999999995E-2</v>
      </c>
      <c r="R1945" s="76">
        <v>7.3529999999999998E-2</v>
      </c>
      <c r="S1945" s="76">
        <v>7.3260000000000006E-2</v>
      </c>
    </row>
    <row r="1946" spans="2:19" ht="19" x14ac:dyDescent="0.25">
      <c r="B1946" s="29"/>
      <c r="C1946" s="2" t="s">
        <v>599</v>
      </c>
      <c r="D1946" s="29"/>
      <c r="E1946" s="11">
        <f t="shared" si="277"/>
        <v>6416.2619999999997</v>
      </c>
      <c r="F1946" s="11">
        <f t="shared" si="277"/>
        <v>4894.92803</v>
      </c>
      <c r="G1946" s="11">
        <f t="shared" si="277"/>
        <v>316.35000000000002</v>
      </c>
      <c r="H1946" s="11">
        <f t="shared" si="277"/>
        <v>376.2</v>
      </c>
      <c r="I1946" s="11">
        <f t="shared" si="277"/>
        <v>430.065</v>
      </c>
      <c r="M1946" s="33" t="s">
        <v>85</v>
      </c>
      <c r="N1946" s="76">
        <v>1391931.6780000001</v>
      </c>
      <c r="O1946" s="76">
        <v>1411084.1274699999</v>
      </c>
      <c r="P1946" s="76">
        <v>1289145.9921299999</v>
      </c>
      <c r="Q1946" s="76">
        <v>1029768.72173</v>
      </c>
      <c r="R1946" s="76">
        <v>750845.16570000001</v>
      </c>
      <c r="S1946" s="76">
        <v>0</v>
      </c>
    </row>
    <row r="1947" spans="2:19" ht="19" x14ac:dyDescent="0.25">
      <c r="B1947" s="29"/>
      <c r="C1947" s="8" t="s">
        <v>527</v>
      </c>
      <c r="D1947" s="30"/>
      <c r="E1947" s="19">
        <f>O1962</f>
        <v>0</v>
      </c>
      <c r="F1947" s="19">
        <f>P1962</f>
        <v>7226.0481300000001</v>
      </c>
      <c r="G1947" s="19">
        <f>Q1962</f>
        <v>343722.01467</v>
      </c>
      <c r="H1947" s="19">
        <f>R1962</f>
        <v>347699.5759</v>
      </c>
      <c r="I1947" s="19">
        <f>S1962</f>
        <v>-698647.63870000001</v>
      </c>
      <c r="M1947" s="33" t="s">
        <v>87</v>
      </c>
      <c r="N1947" s="76">
        <v>0</v>
      </c>
      <c r="O1947" s="76">
        <v>6.8019999999999997E-2</v>
      </c>
      <c r="P1947" s="76">
        <v>6.8760000000000002E-2</v>
      </c>
      <c r="Q1947" s="76">
        <v>7.0400000000000004E-2</v>
      </c>
      <c r="R1947" s="76">
        <v>7.1179999999999993E-2</v>
      </c>
      <c r="S1947" s="76">
        <v>7.1590000000000001E-2</v>
      </c>
    </row>
    <row r="1948" spans="2:19" ht="19" x14ac:dyDescent="0.25">
      <c r="B1948" s="2" t="s">
        <v>71</v>
      </c>
      <c r="C1948" s="2" t="s">
        <v>600</v>
      </c>
      <c r="D1948" s="29"/>
      <c r="E1948" s="11">
        <f>O1956</f>
        <v>54000</v>
      </c>
      <c r="F1948" s="11">
        <f>P1956</f>
        <v>153476.04813000001</v>
      </c>
      <c r="G1948" s="11">
        <f>Q1956</f>
        <v>605922.01466999995</v>
      </c>
      <c r="H1948" s="11">
        <f>R1956</f>
        <v>666599.57590000005</v>
      </c>
      <c r="I1948" s="11">
        <f>S1956</f>
        <v>-201037.63870000001</v>
      </c>
      <c r="M1948" s="33" t="s">
        <v>89</v>
      </c>
      <c r="N1948" s="76">
        <v>860517</v>
      </c>
      <c r="O1948" s="76" t="s">
        <v>40</v>
      </c>
      <c r="P1948" s="76" t="s">
        <v>40</v>
      </c>
      <c r="Q1948" s="76" t="s">
        <v>40</v>
      </c>
      <c r="R1948" s="76" t="s">
        <v>40</v>
      </c>
      <c r="S1948" s="76" t="s">
        <v>40</v>
      </c>
    </row>
    <row r="1949" spans="2:19" ht="19" x14ac:dyDescent="0.25">
      <c r="B1949" s="2"/>
      <c r="C1949" s="2"/>
      <c r="D1949" s="29"/>
      <c r="E1949" s="29"/>
      <c r="F1949" s="29"/>
      <c r="G1949" s="29"/>
      <c r="H1949" s="29"/>
      <c r="I1949" s="29"/>
      <c r="M1949" s="33" t="s">
        <v>220</v>
      </c>
      <c r="N1949" s="76">
        <v>0</v>
      </c>
      <c r="O1949" s="76">
        <v>0</v>
      </c>
      <c r="P1949" s="76">
        <v>1</v>
      </c>
      <c r="Q1949" s="76">
        <v>1</v>
      </c>
      <c r="R1949" s="76">
        <v>0</v>
      </c>
      <c r="S1949" s="76">
        <v>0</v>
      </c>
    </row>
    <row r="1950" spans="2:19" ht="19" x14ac:dyDescent="0.25">
      <c r="B1950" s="2"/>
      <c r="C1950" s="2" t="s">
        <v>529</v>
      </c>
      <c r="D1950" s="11">
        <f t="shared" ref="D1950:I1952" si="278">N1959</f>
        <v>250000</v>
      </c>
      <c r="E1950" s="11">
        <f t="shared" si="278"/>
        <v>295204.55109999998</v>
      </c>
      <c r="F1950" s="11">
        <f t="shared" si="278"/>
        <v>429491.86946999998</v>
      </c>
      <c r="G1950" s="11">
        <f t="shared" si="278"/>
        <v>678425.49662999995</v>
      </c>
      <c r="H1950" s="11">
        <f t="shared" si="278"/>
        <v>988024.52047999995</v>
      </c>
      <c r="I1950" s="11">
        <f t="shared" si="278"/>
        <v>0</v>
      </c>
      <c r="M1950" s="33" t="s">
        <v>221</v>
      </c>
      <c r="N1950" s="76">
        <v>1</v>
      </c>
      <c r="O1950" s="76">
        <v>1</v>
      </c>
      <c r="P1950" s="76">
        <v>1</v>
      </c>
      <c r="Q1950" s="76">
        <v>0</v>
      </c>
      <c r="R1950" s="76">
        <v>0</v>
      </c>
      <c r="S1950" s="76">
        <v>0</v>
      </c>
    </row>
    <row r="1951" spans="2:19" ht="19" x14ac:dyDescent="0.25">
      <c r="B1951" s="2"/>
      <c r="C1951" s="2" t="s">
        <v>601</v>
      </c>
      <c r="D1951" s="11">
        <f t="shared" si="278"/>
        <v>281415</v>
      </c>
      <c r="E1951" s="11">
        <f t="shared" si="278"/>
        <v>214689.8259</v>
      </c>
      <c r="F1951" s="11">
        <f t="shared" si="278"/>
        <v>13875</v>
      </c>
      <c r="G1951" s="11">
        <f t="shared" si="278"/>
        <v>16500</v>
      </c>
      <c r="H1951" s="11">
        <f t="shared" si="278"/>
        <v>18862.5</v>
      </c>
      <c r="I1951" s="11">
        <f t="shared" si="278"/>
        <v>0</v>
      </c>
      <c r="M1951" s="33" t="s">
        <v>222</v>
      </c>
      <c r="N1951" s="76">
        <v>0</v>
      </c>
      <c r="O1951" s="76">
        <v>0</v>
      </c>
      <c r="P1951" s="76">
        <v>0</v>
      </c>
      <c r="Q1951" s="76">
        <v>0</v>
      </c>
      <c r="R1951" s="76">
        <v>0</v>
      </c>
      <c r="S1951" s="76">
        <v>0</v>
      </c>
    </row>
    <row r="1952" spans="2:19" ht="19" x14ac:dyDescent="0.25">
      <c r="B1952" s="2"/>
      <c r="C1952" s="2" t="s">
        <v>602</v>
      </c>
      <c r="D1952" s="11">
        <f t="shared" si="278"/>
        <v>531415</v>
      </c>
      <c r="E1952" s="11">
        <f t="shared" si="278"/>
        <v>509894.37699999998</v>
      </c>
      <c r="F1952" s="11">
        <f t="shared" si="278"/>
        <v>443366.86946999998</v>
      </c>
      <c r="G1952" s="11">
        <f t="shared" si="278"/>
        <v>694925.49662999995</v>
      </c>
      <c r="H1952" s="11">
        <f t="shared" si="278"/>
        <v>1006887.0204799999</v>
      </c>
      <c r="I1952" s="11">
        <f t="shared" si="278"/>
        <v>0</v>
      </c>
      <c r="M1952" s="33" t="s">
        <v>54</v>
      </c>
      <c r="N1952" s="76">
        <v>860517</v>
      </c>
      <c r="O1952" s="76" t="s">
        <v>40</v>
      </c>
      <c r="P1952" s="76" t="s">
        <v>40</v>
      </c>
      <c r="Q1952" s="76" t="s">
        <v>40</v>
      </c>
      <c r="R1952" s="76" t="s">
        <v>40</v>
      </c>
      <c r="S1952" s="76" t="s">
        <v>40</v>
      </c>
    </row>
    <row r="1953" spans="2:19" ht="19" x14ac:dyDescent="0.25">
      <c r="B1953" s="2"/>
      <c r="C1953" s="2" t="s">
        <v>86</v>
      </c>
      <c r="D1953" s="29"/>
      <c r="E1953" s="77">
        <f>O1945</f>
        <v>6.8019999999999997E-2</v>
      </c>
      <c r="F1953" s="77">
        <f>P1945</f>
        <v>6.9500000000000006E-2</v>
      </c>
      <c r="G1953" s="77">
        <f>Q1945</f>
        <v>7.3679999999999995E-2</v>
      </c>
      <c r="H1953" s="77">
        <f>R1945</f>
        <v>7.3529999999999998E-2</v>
      </c>
      <c r="I1953" s="77">
        <f>S1945</f>
        <v>7.3260000000000006E-2</v>
      </c>
      <c r="M1953" s="33" t="s">
        <v>543</v>
      </c>
      <c r="N1953" s="76">
        <v>0</v>
      </c>
      <c r="O1953" s="76">
        <v>47583.737999999998</v>
      </c>
      <c r="P1953" s="76">
        <v>141355.07196999999</v>
      </c>
      <c r="Q1953" s="76">
        <v>262035.39700999999</v>
      </c>
      <c r="R1953" s="76">
        <v>325893.70932000002</v>
      </c>
      <c r="S1953" s="76">
        <v>511851.53752000001</v>
      </c>
    </row>
    <row r="1954" spans="2:19" ht="19" x14ac:dyDescent="0.25">
      <c r="B1954" s="2" t="s">
        <v>531</v>
      </c>
      <c r="C1954" s="2" t="s">
        <v>603</v>
      </c>
      <c r="D1954" s="11"/>
      <c r="E1954" s="11">
        <f t="shared" ref="E1954:I1955" si="279">O1957</f>
        <v>-36144.511749999998</v>
      </c>
      <c r="F1954" s="11">
        <f t="shared" si="279"/>
        <v>-35435.879000000001</v>
      </c>
      <c r="G1954" s="11">
        <f t="shared" si="279"/>
        <v>-32667.903900000001</v>
      </c>
      <c r="H1954" s="11">
        <f t="shared" si="279"/>
        <v>-51094.903780000001</v>
      </c>
      <c r="I1954" s="11">
        <f t="shared" si="279"/>
        <v>-73760.921390000003</v>
      </c>
      <c r="M1954" s="33" t="s">
        <v>544</v>
      </c>
      <c r="N1954" s="76">
        <v>0</v>
      </c>
      <c r="O1954" s="76">
        <v>0</v>
      </c>
      <c r="P1954" s="76">
        <v>0</v>
      </c>
      <c r="Q1954" s="76">
        <v>-151.74700999999999</v>
      </c>
      <c r="R1954" s="76">
        <v>-7369.9093199999998</v>
      </c>
      <c r="S1954" s="76">
        <v>-14671.60252</v>
      </c>
    </row>
    <row r="1955" spans="2:19" ht="19" x14ac:dyDescent="0.25">
      <c r="B1955" s="47" t="s">
        <v>533</v>
      </c>
      <c r="C1955" s="2" t="s">
        <v>604</v>
      </c>
      <c r="D1955" s="11"/>
      <c r="E1955" s="11">
        <f t="shared" si="279"/>
        <v>17855.488249999999</v>
      </c>
      <c r="F1955" s="11">
        <f t="shared" si="279"/>
        <v>118040.16912999999</v>
      </c>
      <c r="G1955" s="11">
        <f t="shared" si="279"/>
        <v>573254.11077000003</v>
      </c>
      <c r="H1955" s="11">
        <f t="shared" si="279"/>
        <v>615504.67212999996</v>
      </c>
      <c r="I1955" s="11">
        <f t="shared" si="279"/>
        <v>-274798.56008999998</v>
      </c>
      <c r="M1955" s="33" t="s">
        <v>605</v>
      </c>
      <c r="N1955" s="76">
        <v>0</v>
      </c>
      <c r="O1955" s="76">
        <v>6416.2619999999997</v>
      </c>
      <c r="P1955" s="76">
        <v>4894.92803</v>
      </c>
      <c r="Q1955" s="76">
        <v>316.35000000000002</v>
      </c>
      <c r="R1955" s="76">
        <v>376.2</v>
      </c>
      <c r="S1955" s="76">
        <v>430.065</v>
      </c>
    </row>
    <row r="1956" spans="2:19" ht="19" x14ac:dyDescent="0.25">
      <c r="B1956" s="29"/>
      <c r="C1956" s="2" t="s">
        <v>606</v>
      </c>
      <c r="D1956" s="11">
        <f t="shared" ref="D1956:I1956" si="280">N1963</f>
        <v>860517</v>
      </c>
      <c r="E1956" s="11">
        <f t="shared" si="280"/>
        <v>901190</v>
      </c>
      <c r="F1956" s="11">
        <f t="shared" si="280"/>
        <v>845779</v>
      </c>
      <c r="G1956" s="11">
        <f t="shared" si="280"/>
        <v>334843</v>
      </c>
      <c r="H1956" s="11">
        <f t="shared" si="280"/>
        <v>-256042</v>
      </c>
      <c r="I1956" s="11">
        <f t="shared" si="280"/>
        <v>0</v>
      </c>
      <c r="M1956" s="33" t="s">
        <v>607</v>
      </c>
      <c r="N1956" s="76">
        <v>0</v>
      </c>
      <c r="O1956" s="76">
        <v>54000</v>
      </c>
      <c r="P1956" s="76">
        <v>153476.04813000001</v>
      </c>
      <c r="Q1956" s="76">
        <v>605922.01466999995</v>
      </c>
      <c r="R1956" s="76">
        <v>666599.57590000005</v>
      </c>
      <c r="S1956" s="76">
        <v>-201037.63870000001</v>
      </c>
    </row>
    <row r="1957" spans="2:19" ht="19" x14ac:dyDescent="0.25">
      <c r="B1957" s="29"/>
      <c r="C1957" s="2" t="s">
        <v>608</v>
      </c>
      <c r="D1957" s="11">
        <f t="shared" ref="D1957:I1957" si="281">N1961</f>
        <v>531415</v>
      </c>
      <c r="E1957" s="11">
        <f t="shared" si="281"/>
        <v>509894.37699999998</v>
      </c>
      <c r="F1957" s="11">
        <f t="shared" si="281"/>
        <v>443366.86946999998</v>
      </c>
      <c r="G1957" s="11">
        <f t="shared" si="281"/>
        <v>694925.49662999995</v>
      </c>
      <c r="H1957" s="11">
        <f t="shared" si="281"/>
        <v>1006887.0204799999</v>
      </c>
      <c r="I1957" s="11">
        <f t="shared" si="281"/>
        <v>0</v>
      </c>
      <c r="M1957" s="33" t="s">
        <v>546</v>
      </c>
      <c r="N1957" s="76" t="s">
        <v>40</v>
      </c>
      <c r="O1957" s="76">
        <v>-36144.511749999998</v>
      </c>
      <c r="P1957" s="76">
        <v>-35435.879000000001</v>
      </c>
      <c r="Q1957" s="76">
        <v>-32667.903900000001</v>
      </c>
      <c r="R1957" s="76">
        <v>-51094.903780000001</v>
      </c>
      <c r="S1957" s="76">
        <v>-73760.921390000003</v>
      </c>
    </row>
    <row r="1958" spans="2:19" ht="19" x14ac:dyDescent="0.25">
      <c r="B1958" s="29"/>
      <c r="C1958" s="2" t="s">
        <v>539</v>
      </c>
      <c r="D1958" s="11">
        <f t="shared" ref="D1958:I1959" si="282">N1964</f>
        <v>1391932</v>
      </c>
      <c r="E1958" s="11">
        <f t="shared" si="282"/>
        <v>1411084.3770000001</v>
      </c>
      <c r="F1958" s="11">
        <f t="shared" si="282"/>
        <v>1289145.86947</v>
      </c>
      <c r="G1958" s="11">
        <f t="shared" si="282"/>
        <v>1029768.49663</v>
      </c>
      <c r="H1958" s="11">
        <f t="shared" si="282"/>
        <v>750845.02047999995</v>
      </c>
      <c r="I1958" s="11">
        <f t="shared" si="282"/>
        <v>0</v>
      </c>
      <c r="M1958" s="33" t="s">
        <v>569</v>
      </c>
      <c r="N1958" s="76">
        <v>0</v>
      </c>
      <c r="O1958" s="76">
        <v>17855.488249999999</v>
      </c>
      <c r="P1958" s="76">
        <v>118040.16912999999</v>
      </c>
      <c r="Q1958" s="76">
        <v>573254.11077000003</v>
      </c>
      <c r="R1958" s="76">
        <v>615504.67212999996</v>
      </c>
      <c r="S1958" s="76">
        <v>-274798.56008999998</v>
      </c>
    </row>
    <row r="1959" spans="2:19" ht="19" x14ac:dyDescent="0.25">
      <c r="B1959" s="29"/>
      <c r="C1959" s="2" t="s">
        <v>570</v>
      </c>
      <c r="D1959" s="11">
        <f t="shared" si="282"/>
        <v>-281414.13500000001</v>
      </c>
      <c r="E1959" s="11">
        <f t="shared" si="282"/>
        <v>-214688.87205999999</v>
      </c>
      <c r="F1959" s="11">
        <f t="shared" si="282"/>
        <v>-13874.049199999999</v>
      </c>
      <c r="G1959" s="11">
        <f t="shared" si="282"/>
        <v>-16499.263070000001</v>
      </c>
      <c r="H1959" s="11">
        <f t="shared" si="282"/>
        <v>-18862.235069999999</v>
      </c>
      <c r="I1959" s="11">
        <f t="shared" si="282"/>
        <v>0</v>
      </c>
      <c r="M1959" s="33" t="s">
        <v>549</v>
      </c>
      <c r="N1959" s="76">
        <v>250000</v>
      </c>
      <c r="O1959" s="76">
        <v>295204.55109999998</v>
      </c>
      <c r="P1959" s="76">
        <v>429491.86946999998</v>
      </c>
      <c r="Q1959" s="76">
        <v>678425.49662999995</v>
      </c>
      <c r="R1959" s="76">
        <v>988024.52047999995</v>
      </c>
      <c r="S1959" s="76">
        <v>0</v>
      </c>
    </row>
    <row r="1960" spans="2:19" ht="19" x14ac:dyDescent="0.25">
      <c r="B1960" s="29"/>
      <c r="C1960" s="2" t="s">
        <v>537</v>
      </c>
      <c r="D1960" s="11">
        <f t="shared" ref="D1960:I1960" si="283">N1943</f>
        <v>1110518</v>
      </c>
      <c r="E1960" s="11">
        <f t="shared" si="283"/>
        <v>1196395</v>
      </c>
      <c r="F1960" s="11">
        <f t="shared" si="283"/>
        <v>1275272</v>
      </c>
      <c r="G1960" s="11">
        <f t="shared" si="283"/>
        <v>1013269</v>
      </c>
      <c r="H1960" s="11">
        <f t="shared" si="283"/>
        <v>731983</v>
      </c>
      <c r="I1960" s="11">
        <f t="shared" si="283"/>
        <v>0</v>
      </c>
      <c r="M1960" s="33" t="s">
        <v>609</v>
      </c>
      <c r="N1960" s="76">
        <v>281415</v>
      </c>
      <c r="O1960" s="76">
        <v>214689.8259</v>
      </c>
      <c r="P1960" s="76">
        <v>13875</v>
      </c>
      <c r="Q1960" s="76">
        <v>16500</v>
      </c>
      <c r="R1960" s="76">
        <v>18862.5</v>
      </c>
      <c r="S1960" s="76">
        <v>0</v>
      </c>
    </row>
    <row r="1961" spans="2:19" ht="19" x14ac:dyDescent="0.25">
      <c r="B1961" s="29"/>
      <c r="C1961" s="2"/>
      <c r="D1961" s="29"/>
      <c r="E1961" s="29"/>
      <c r="F1961" s="29"/>
      <c r="G1961" s="29"/>
      <c r="H1961" s="29"/>
      <c r="I1961" s="29"/>
      <c r="M1961" s="33" t="s">
        <v>610</v>
      </c>
      <c r="N1961" s="76">
        <v>531415</v>
      </c>
      <c r="O1961" s="76">
        <v>509894.37699999998</v>
      </c>
      <c r="P1961" s="76">
        <v>443366.86946999998</v>
      </c>
      <c r="Q1961" s="76">
        <v>694925.49662999995</v>
      </c>
      <c r="R1961" s="76">
        <v>1006887.0204799999</v>
      </c>
      <c r="S1961" s="76">
        <v>0</v>
      </c>
    </row>
    <row r="1962" spans="2:19" ht="19" x14ac:dyDescent="0.25">
      <c r="B1962" s="29"/>
      <c r="C1962" s="2" t="s">
        <v>611</v>
      </c>
      <c r="D1962" s="29"/>
      <c r="E1962" s="29"/>
      <c r="F1962" s="29"/>
      <c r="G1962" s="29"/>
      <c r="H1962" s="29"/>
      <c r="I1962" s="29"/>
      <c r="M1962" s="33" t="s">
        <v>550</v>
      </c>
      <c r="N1962" s="76">
        <v>0</v>
      </c>
      <c r="O1962" s="76">
        <v>0</v>
      </c>
      <c r="P1962" s="76">
        <v>7226.0481300000001</v>
      </c>
      <c r="Q1962" s="76">
        <v>343722.01467</v>
      </c>
      <c r="R1962" s="76">
        <v>347699.5759</v>
      </c>
      <c r="S1962" s="76">
        <v>-698647.63870000001</v>
      </c>
    </row>
    <row r="1963" spans="2:19" ht="19" x14ac:dyDescent="0.25">
      <c r="B1963" s="29"/>
      <c r="C1963" s="2" t="s">
        <v>612</v>
      </c>
      <c r="D1963" s="29"/>
      <c r="E1963" s="77">
        <f t="shared" ref="E1963:I1964" si="284">O1966</f>
        <v>0.10162</v>
      </c>
      <c r="F1963" s="77">
        <f t="shared" si="284"/>
        <v>0.30099999999999999</v>
      </c>
      <c r="G1963" s="77">
        <f t="shared" si="284"/>
        <v>1.3666400000000001</v>
      </c>
      <c r="H1963" s="77">
        <f t="shared" si="284"/>
        <v>0.95923999999999998</v>
      </c>
      <c r="I1963" s="77">
        <f t="shared" si="284"/>
        <v>-0.19966</v>
      </c>
      <c r="M1963" s="33" t="s">
        <v>575</v>
      </c>
      <c r="N1963" s="76">
        <v>860517</v>
      </c>
      <c r="O1963" s="76">
        <v>901190</v>
      </c>
      <c r="P1963" s="76">
        <v>845779</v>
      </c>
      <c r="Q1963" s="76">
        <v>334843</v>
      </c>
      <c r="R1963" s="76">
        <v>-256042</v>
      </c>
      <c r="S1963" s="76">
        <v>0</v>
      </c>
    </row>
    <row r="1964" spans="2:19" ht="19" x14ac:dyDescent="0.25">
      <c r="B1964" s="29"/>
      <c r="C1964" s="2" t="s">
        <v>613</v>
      </c>
      <c r="D1964" s="29"/>
      <c r="E1964" s="11">
        <f t="shared" si="284"/>
        <v>17855.488249999999</v>
      </c>
      <c r="F1964" s="11">
        <f t="shared" si="284"/>
        <v>118040.16912999999</v>
      </c>
      <c r="G1964" s="11">
        <f t="shared" si="284"/>
        <v>573254.11077000003</v>
      </c>
      <c r="H1964" s="11">
        <f t="shared" si="284"/>
        <v>615504.67212999996</v>
      </c>
      <c r="I1964" s="11">
        <f t="shared" si="284"/>
        <v>-274798.56008999998</v>
      </c>
      <c r="M1964" s="33" t="s">
        <v>614</v>
      </c>
      <c r="N1964" s="76">
        <v>1391932</v>
      </c>
      <c r="O1964" s="76">
        <v>1411084.3770000001</v>
      </c>
      <c r="P1964" s="76">
        <v>1289145.86947</v>
      </c>
      <c r="Q1964" s="76">
        <v>1029768.49663</v>
      </c>
      <c r="R1964" s="76">
        <v>750845.02047999995</v>
      </c>
      <c r="S1964" s="76">
        <v>0</v>
      </c>
    </row>
    <row r="1965" spans="2:19" ht="19" x14ac:dyDescent="0.25">
      <c r="B1965" s="29"/>
      <c r="C1965" s="2" t="s">
        <v>58</v>
      </c>
      <c r="D1965" s="78">
        <f t="shared" ref="D1965:I1965" si="285">N1950</f>
        <v>1</v>
      </c>
      <c r="E1965" s="78">
        <f t="shared" si="285"/>
        <v>1</v>
      </c>
      <c r="F1965" s="78">
        <f t="shared" si="285"/>
        <v>1</v>
      </c>
      <c r="G1965" s="78">
        <f t="shared" si="285"/>
        <v>0</v>
      </c>
      <c r="H1965" s="78">
        <f t="shared" si="285"/>
        <v>0</v>
      </c>
      <c r="I1965" s="78">
        <f t="shared" si="285"/>
        <v>0</v>
      </c>
      <c r="M1965" s="33" t="s">
        <v>577</v>
      </c>
      <c r="N1965" s="76">
        <v>-281414.13500000001</v>
      </c>
      <c r="O1965" s="76">
        <v>-214688.87205999999</v>
      </c>
      <c r="P1965" s="76">
        <v>-13874.049199999999</v>
      </c>
      <c r="Q1965" s="76">
        <v>-16499.263070000001</v>
      </c>
      <c r="R1965" s="76">
        <v>-18862.235069999999</v>
      </c>
      <c r="S1965" s="76">
        <v>0</v>
      </c>
    </row>
    <row r="1966" spans="2:19" ht="19" x14ac:dyDescent="0.25">
      <c r="B1966" s="29"/>
      <c r="C1966" s="2" t="s">
        <v>96</v>
      </c>
      <c r="D1966" s="78">
        <f t="shared" ref="D1966:I1966" si="286">N1949</f>
        <v>0</v>
      </c>
      <c r="E1966" s="78">
        <f t="shared" si="286"/>
        <v>0</v>
      </c>
      <c r="F1966" s="78">
        <f t="shared" si="286"/>
        <v>1</v>
      </c>
      <c r="G1966" s="78">
        <f t="shared" si="286"/>
        <v>1</v>
      </c>
      <c r="H1966" s="78">
        <f t="shared" si="286"/>
        <v>0</v>
      </c>
      <c r="I1966" s="78">
        <f t="shared" si="286"/>
        <v>0</v>
      </c>
      <c r="M1966" s="33" t="s">
        <v>615</v>
      </c>
      <c r="N1966" s="76" t="s">
        <v>40</v>
      </c>
      <c r="O1966" s="76">
        <v>0.10162</v>
      </c>
      <c r="P1966" s="76">
        <v>0.30099999999999999</v>
      </c>
      <c r="Q1966" s="76">
        <v>1.3666400000000001</v>
      </c>
      <c r="R1966" s="76">
        <v>0.95923999999999998</v>
      </c>
      <c r="S1966" s="76">
        <v>-0.19966</v>
      </c>
    </row>
    <row r="1967" spans="2:19" ht="19" x14ac:dyDescent="0.25">
      <c r="B1967" s="29"/>
      <c r="C1967" s="2" t="s">
        <v>17</v>
      </c>
      <c r="D1967" s="78">
        <f t="shared" ref="D1967:I1967" si="287">N1951</f>
        <v>0</v>
      </c>
      <c r="E1967" s="78">
        <f t="shared" si="287"/>
        <v>0</v>
      </c>
      <c r="F1967" s="78">
        <f t="shared" si="287"/>
        <v>0</v>
      </c>
      <c r="G1967" s="78">
        <f t="shared" si="287"/>
        <v>0</v>
      </c>
      <c r="H1967" s="78">
        <f t="shared" si="287"/>
        <v>0</v>
      </c>
      <c r="I1967" s="78">
        <f t="shared" si="287"/>
        <v>0</v>
      </c>
      <c r="M1967" s="33" t="s">
        <v>616</v>
      </c>
      <c r="N1967" s="76" t="s">
        <v>40</v>
      </c>
      <c r="O1967" s="76">
        <v>17855.488249999999</v>
      </c>
      <c r="P1967" s="76">
        <v>118040.16912999999</v>
      </c>
      <c r="Q1967" s="76">
        <v>573254.11077000003</v>
      </c>
      <c r="R1967" s="76">
        <v>615504.67212999996</v>
      </c>
      <c r="S1967" s="76">
        <v>-274798.56008999998</v>
      </c>
    </row>
    <row r="1968" spans="2:19" ht="19" x14ac:dyDescent="0.25">
      <c r="B1968" s="29"/>
      <c r="C1968" s="2" t="s">
        <v>576</v>
      </c>
      <c r="D1968" s="78"/>
      <c r="E1968" s="78">
        <f>O1968</f>
        <v>0</v>
      </c>
      <c r="F1968" s="78">
        <f>P1968</f>
        <v>0</v>
      </c>
      <c r="G1968" s="78">
        <f>Q1968</f>
        <v>0</v>
      </c>
      <c r="H1968" s="78">
        <f>R1968</f>
        <v>0</v>
      </c>
      <c r="I1968" s="78">
        <f>S1968</f>
        <v>0</v>
      </c>
      <c r="M1968" s="33" t="s">
        <v>617</v>
      </c>
      <c r="N1968" s="76" t="s">
        <v>40</v>
      </c>
      <c r="O1968" s="76">
        <v>0</v>
      </c>
      <c r="P1968" s="76">
        <v>0</v>
      </c>
      <c r="Q1968" s="76">
        <v>0</v>
      </c>
      <c r="R1968" s="76">
        <v>0</v>
      </c>
      <c r="S1968" s="76">
        <v>0</v>
      </c>
    </row>
    <row r="1969" spans="2:19" x14ac:dyDescent="0.2">
      <c r="E1969" s="29"/>
      <c r="F1969" s="29"/>
      <c r="G1969" s="29"/>
      <c r="H1969" s="29"/>
      <c r="I1969" s="29"/>
    </row>
    <row r="1978" spans="2:19" ht="19" x14ac:dyDescent="0.25">
      <c r="B1978" s="32"/>
      <c r="M1978" s="33"/>
      <c r="N1978" s="22"/>
      <c r="O1978" s="22"/>
      <c r="P1978" s="22"/>
      <c r="Q1978" s="22"/>
      <c r="R1978" s="22"/>
      <c r="S1978" s="22"/>
    </row>
    <row r="1979" spans="2:19" ht="19" x14ac:dyDescent="0.25">
      <c r="B1979" s="32"/>
      <c r="M1979" s="33"/>
      <c r="N1979" s="22"/>
      <c r="O1979" s="22"/>
      <c r="P1979" s="22"/>
      <c r="Q1979" s="22"/>
      <c r="R1979" s="22"/>
      <c r="S1979" s="22"/>
    </row>
    <row r="1980" spans="2:19" ht="19" x14ac:dyDescent="0.25">
      <c r="B1980" s="32"/>
      <c r="M1980" s="33"/>
      <c r="N1980" s="22"/>
      <c r="O1980" s="22"/>
      <c r="P1980" s="22"/>
      <c r="Q1980" s="22"/>
      <c r="R1980" s="22"/>
      <c r="S1980" s="22"/>
    </row>
    <row r="1981" spans="2:19" ht="19" x14ac:dyDescent="0.25">
      <c r="B1981" s="32"/>
      <c r="M1981" s="33"/>
      <c r="N1981" s="22"/>
      <c r="O1981" s="22"/>
      <c r="P1981" s="22"/>
      <c r="Q1981" s="22"/>
      <c r="R1981" s="22"/>
      <c r="S1981" s="22"/>
    </row>
    <row r="1982" spans="2:19" ht="19" x14ac:dyDescent="0.25">
      <c r="B1982" s="32"/>
      <c r="M1982" s="33"/>
      <c r="N1982" s="22"/>
      <c r="O1982" s="22"/>
      <c r="P1982" s="22"/>
      <c r="Q1982" s="22"/>
      <c r="R1982" s="22"/>
      <c r="S1982" s="22"/>
    </row>
    <row r="1983" spans="2:19" ht="19" x14ac:dyDescent="0.25">
      <c r="B1983" s="32"/>
      <c r="M1983" s="33"/>
      <c r="N1983" s="22"/>
      <c r="O1983" s="22"/>
      <c r="P1983" s="22"/>
      <c r="Q1983" s="22"/>
      <c r="R1983" s="22"/>
      <c r="S1983" s="22"/>
    </row>
    <row r="1984" spans="2:19" ht="19" x14ac:dyDescent="0.25">
      <c r="M1984" s="33"/>
      <c r="N1984" s="22"/>
      <c r="O1984" s="22"/>
      <c r="P1984" s="22"/>
      <c r="Q1984" s="22"/>
      <c r="R1984" s="22"/>
      <c r="S1984" s="22"/>
    </row>
    <row r="1990" spans="3:28" ht="19" x14ac:dyDescent="0.25">
      <c r="R1990" s="22"/>
      <c r="S1990" s="22"/>
      <c r="T1990" s="22"/>
      <c r="U1990" s="22"/>
      <c r="V1990" s="22"/>
      <c r="W1990" s="22"/>
      <c r="X1990" s="22"/>
      <c r="Y1990" s="22"/>
      <c r="Z1990" s="22"/>
      <c r="AA1990" s="22"/>
      <c r="AB1990" s="22"/>
    </row>
    <row r="1991" spans="3:28" ht="19" x14ac:dyDescent="0.25">
      <c r="Q1991" s="33"/>
      <c r="R1991" s="22"/>
      <c r="S1991" s="22"/>
      <c r="T1991" s="22"/>
      <c r="U1991" s="22"/>
      <c r="V1991" s="22"/>
      <c r="W1991" s="22"/>
      <c r="X1991" s="22"/>
      <c r="Y1991" s="22"/>
      <c r="Z1991" s="22"/>
      <c r="AA1991" s="22"/>
      <c r="AB1991" s="22"/>
    </row>
    <row r="1992" spans="3:28" ht="17" thickBot="1" x14ac:dyDescent="0.25">
      <c r="Q1992" t="s">
        <v>618</v>
      </c>
    </row>
    <row r="1993" spans="3:28" ht="20" thickBot="1" x14ac:dyDescent="0.3">
      <c r="Q1993" s="79" t="s">
        <v>619</v>
      </c>
      <c r="R1993" s="88"/>
    </row>
    <row r="1995" spans="3:28" ht="19" x14ac:dyDescent="0.25">
      <c r="C1995" s="3" t="str">
        <f t="shared" ref="C1995:N1995" si="288">Q1995</f>
        <v>Year</v>
      </c>
      <c r="D1995" s="19">
        <f t="shared" si="288"/>
        <v>0</v>
      </c>
      <c r="E1995" s="19">
        <f t="shared" si="288"/>
        <v>1</v>
      </c>
      <c r="F1995" s="19">
        <f t="shared" si="288"/>
        <v>2</v>
      </c>
      <c r="G1995" s="19">
        <f t="shared" si="288"/>
        <v>3</v>
      </c>
      <c r="H1995" s="19">
        <f t="shared" si="288"/>
        <v>4</v>
      </c>
      <c r="I1995" s="19">
        <f t="shared" si="288"/>
        <v>5</v>
      </c>
      <c r="J1995" s="19">
        <f t="shared" si="288"/>
        <v>6</v>
      </c>
      <c r="K1995" s="19">
        <f t="shared" si="288"/>
        <v>7</v>
      </c>
      <c r="L1995" s="19">
        <f t="shared" si="288"/>
        <v>8</v>
      </c>
      <c r="M1995" s="19">
        <f t="shared" si="288"/>
        <v>9</v>
      </c>
      <c r="N1995" s="19">
        <f t="shared" si="288"/>
        <v>10</v>
      </c>
      <c r="Q1995" s="33" t="s">
        <v>2</v>
      </c>
      <c r="R1995" s="22">
        <v>0</v>
      </c>
      <c r="S1995" s="22">
        <v>1</v>
      </c>
      <c r="T1995" s="22">
        <v>2</v>
      </c>
      <c r="U1995" s="22">
        <v>3</v>
      </c>
      <c r="V1995" s="22">
        <v>4</v>
      </c>
      <c r="W1995" s="22">
        <v>5</v>
      </c>
      <c r="X1995" s="22">
        <v>6</v>
      </c>
      <c r="Y1995" s="22">
        <v>7</v>
      </c>
      <c r="Z1995" s="22">
        <v>8</v>
      </c>
      <c r="AA1995" s="22">
        <v>9</v>
      </c>
      <c r="AB1995" s="22">
        <v>10</v>
      </c>
    </row>
    <row r="1996" spans="3:28" ht="19" x14ac:dyDescent="0.25">
      <c r="C1996" s="2" t="s">
        <v>620</v>
      </c>
      <c r="E1996" s="17">
        <f>S2005</f>
        <v>0.4</v>
      </c>
      <c r="F1996" s="17">
        <f t="shared" ref="F1996:N1996" si="289">T2005</f>
        <v>0.4</v>
      </c>
      <c r="G1996" s="17">
        <f t="shared" si="289"/>
        <v>0.4</v>
      </c>
      <c r="H1996" s="17">
        <f t="shared" si="289"/>
        <v>0.4</v>
      </c>
      <c r="I1996" s="17">
        <f t="shared" si="289"/>
        <v>0.4</v>
      </c>
      <c r="J1996" s="17">
        <f t="shared" si="289"/>
        <v>0.4</v>
      </c>
      <c r="K1996" s="17">
        <f t="shared" si="289"/>
        <v>0.4</v>
      </c>
      <c r="L1996" s="17">
        <f t="shared" si="289"/>
        <v>0.4</v>
      </c>
      <c r="M1996" s="17">
        <f t="shared" si="289"/>
        <v>0.4</v>
      </c>
      <c r="N1996" s="17">
        <f t="shared" si="289"/>
        <v>0.4</v>
      </c>
      <c r="Q1996" s="33" t="s">
        <v>621</v>
      </c>
      <c r="R1996" s="22">
        <v>0</v>
      </c>
      <c r="S1996" s="22">
        <v>20</v>
      </c>
      <c r="T1996" s="22">
        <v>20</v>
      </c>
      <c r="U1996" s="22">
        <v>20</v>
      </c>
      <c r="V1996" s="22">
        <v>20</v>
      </c>
      <c r="W1996" s="22">
        <v>20</v>
      </c>
      <c r="X1996" s="22">
        <v>20</v>
      </c>
      <c r="Y1996" s="22">
        <v>20</v>
      </c>
      <c r="Z1996" s="22">
        <v>20</v>
      </c>
      <c r="AA1996" s="22">
        <v>20</v>
      </c>
      <c r="AB1996" s="22">
        <v>20</v>
      </c>
    </row>
    <row r="1997" spans="3:28" ht="19" x14ac:dyDescent="0.25">
      <c r="C1997" s="2" t="s">
        <v>622</v>
      </c>
      <c r="D1997" s="29"/>
      <c r="E1997" s="6">
        <f>S2014</f>
        <v>8.5000000000000006E-2</v>
      </c>
      <c r="F1997" s="6">
        <f t="shared" ref="F1997:N1997" si="290">T2014</f>
        <v>8.5000000000000006E-2</v>
      </c>
      <c r="G1997" s="6">
        <f t="shared" si="290"/>
        <v>8.5000000000000006E-2</v>
      </c>
      <c r="H1997" s="6">
        <f t="shared" si="290"/>
        <v>8.5000000000000006E-2</v>
      </c>
      <c r="I1997" s="6">
        <f t="shared" si="290"/>
        <v>8.5000000000000006E-2</v>
      </c>
      <c r="J1997" s="6">
        <f t="shared" si="290"/>
        <v>8.5000000000000006E-2</v>
      </c>
      <c r="K1997" s="6">
        <f t="shared" si="290"/>
        <v>8.5000000000000006E-2</v>
      </c>
      <c r="L1997" s="6">
        <f t="shared" si="290"/>
        <v>8.5000000000000006E-2</v>
      </c>
      <c r="M1997" s="6">
        <f t="shared" si="290"/>
        <v>8.5000000000000006E-2</v>
      </c>
      <c r="N1997" s="6">
        <f t="shared" si="290"/>
        <v>8.5000000000000006E-2</v>
      </c>
      <c r="Q1997" s="33" t="s">
        <v>623</v>
      </c>
      <c r="R1997" s="22">
        <v>100</v>
      </c>
      <c r="S1997" s="22">
        <v>0</v>
      </c>
      <c r="T1997" s="22">
        <v>0</v>
      </c>
      <c r="U1997" s="22">
        <v>0</v>
      </c>
      <c r="V1997" s="22">
        <v>0</v>
      </c>
      <c r="W1997" s="22">
        <v>0</v>
      </c>
      <c r="X1997" s="22">
        <v>0</v>
      </c>
      <c r="Y1997" s="22">
        <v>0</v>
      </c>
      <c r="Z1997" s="22">
        <v>0</v>
      </c>
      <c r="AA1997" s="22">
        <v>0</v>
      </c>
      <c r="AB1997" s="22">
        <v>0</v>
      </c>
    </row>
    <row r="1998" spans="3:28" ht="19" x14ac:dyDescent="0.25">
      <c r="C1998" s="2" t="s">
        <v>624</v>
      </c>
      <c r="D1998" s="29"/>
      <c r="E1998" s="6">
        <f>S2016</f>
        <v>0.115</v>
      </c>
      <c r="F1998" s="6">
        <f t="shared" ref="F1998:N1998" si="291">T2016</f>
        <v>0.115</v>
      </c>
      <c r="G1998" s="6">
        <f t="shared" si="291"/>
        <v>0.115</v>
      </c>
      <c r="H1998" s="6">
        <f t="shared" si="291"/>
        <v>0.115</v>
      </c>
      <c r="I1998" s="6">
        <f t="shared" si="291"/>
        <v>0.115</v>
      </c>
      <c r="J1998" s="6">
        <f t="shared" si="291"/>
        <v>0.115</v>
      </c>
      <c r="K1998" s="6">
        <f t="shared" si="291"/>
        <v>0.115</v>
      </c>
      <c r="L1998" s="6">
        <f t="shared" si="291"/>
        <v>0.115</v>
      </c>
      <c r="M1998" s="6">
        <f t="shared" si="291"/>
        <v>0.115</v>
      </c>
      <c r="N1998" s="6">
        <f t="shared" si="291"/>
        <v>0.115</v>
      </c>
      <c r="Q1998" s="33" t="s">
        <v>625</v>
      </c>
      <c r="R1998" s="22">
        <v>0</v>
      </c>
      <c r="S1998" s="22">
        <v>0.1</v>
      </c>
      <c r="T1998" s="22">
        <v>0.1</v>
      </c>
      <c r="U1998" s="22">
        <v>0.1</v>
      </c>
      <c r="V1998" s="22">
        <v>0.1</v>
      </c>
      <c r="W1998" s="22">
        <v>0.1</v>
      </c>
      <c r="X1998" s="22">
        <v>0.1</v>
      </c>
      <c r="Y1998" s="22">
        <v>0.1</v>
      </c>
      <c r="Z1998" s="22">
        <v>0.1</v>
      </c>
      <c r="AA1998" s="22">
        <v>0.1</v>
      </c>
      <c r="AB1998" s="22">
        <v>0.1</v>
      </c>
    </row>
    <row r="1999" spans="3:28" ht="19" x14ac:dyDescent="0.25">
      <c r="C1999" s="8" t="s">
        <v>626</v>
      </c>
      <c r="D1999" s="9"/>
      <c r="E1999" s="80">
        <f>S2013</f>
        <v>0.5</v>
      </c>
      <c r="F1999" s="80">
        <f t="shared" ref="F1999:N1999" si="292">T2013</f>
        <v>0.5</v>
      </c>
      <c r="G1999" s="80">
        <f t="shared" si="292"/>
        <v>0.5</v>
      </c>
      <c r="H1999" s="80">
        <f t="shared" si="292"/>
        <v>0.5</v>
      </c>
      <c r="I1999" s="80">
        <f t="shared" si="292"/>
        <v>0.5</v>
      </c>
      <c r="J1999" s="80">
        <f t="shared" si="292"/>
        <v>0.5</v>
      </c>
      <c r="K1999" s="80">
        <f t="shared" si="292"/>
        <v>0.5</v>
      </c>
      <c r="L1999" s="80">
        <f t="shared" si="292"/>
        <v>0.5</v>
      </c>
      <c r="M1999" s="80">
        <f t="shared" si="292"/>
        <v>0.5</v>
      </c>
      <c r="N1999" s="80">
        <f t="shared" si="292"/>
        <v>0.5</v>
      </c>
      <c r="Q1999" s="33" t="s">
        <v>627</v>
      </c>
      <c r="R1999" s="22">
        <v>0</v>
      </c>
      <c r="S1999" s="22">
        <v>10</v>
      </c>
      <c r="T1999" s="22">
        <v>10</v>
      </c>
      <c r="U1999" s="22">
        <v>10</v>
      </c>
      <c r="V1999" s="22">
        <v>10</v>
      </c>
      <c r="W1999" s="22">
        <v>10</v>
      </c>
      <c r="X1999" s="22">
        <v>10</v>
      </c>
      <c r="Y1999" s="22">
        <v>10</v>
      </c>
      <c r="Z1999" s="22">
        <v>10</v>
      </c>
      <c r="AA1999" s="22">
        <v>10</v>
      </c>
      <c r="AB1999" s="22">
        <v>10</v>
      </c>
    </row>
    <row r="2000" spans="3:28" ht="19" x14ac:dyDescent="0.25">
      <c r="C2000" s="2" t="s">
        <v>628</v>
      </c>
      <c r="E2000" s="6">
        <f>S2027</f>
        <v>8.3000000000000004E-2</v>
      </c>
      <c r="F2000" s="6">
        <f t="shared" ref="F2000:N2000" si="293">T2027</f>
        <v>8.3000000000000004E-2</v>
      </c>
      <c r="G2000" s="6">
        <f t="shared" si="293"/>
        <v>8.3000000000000004E-2</v>
      </c>
      <c r="H2000" s="6">
        <f t="shared" si="293"/>
        <v>8.3000000000000004E-2</v>
      </c>
      <c r="I2000" s="6">
        <f t="shared" si="293"/>
        <v>8.3000000000000004E-2</v>
      </c>
      <c r="J2000" s="6">
        <f t="shared" si="293"/>
        <v>8.3000000000000004E-2</v>
      </c>
      <c r="K2000" s="6">
        <f t="shared" si="293"/>
        <v>8.3000000000000004E-2</v>
      </c>
      <c r="L2000" s="6">
        <f t="shared" si="293"/>
        <v>8.3000000000000004E-2</v>
      </c>
      <c r="M2000" s="6">
        <f t="shared" si="293"/>
        <v>8.3000000000000004E-2</v>
      </c>
      <c r="N2000" s="6">
        <f t="shared" si="293"/>
        <v>8.3000000000000004E-2</v>
      </c>
      <c r="Q2000" s="33" t="s">
        <v>629</v>
      </c>
      <c r="R2000" s="22">
        <v>0</v>
      </c>
      <c r="S2000" s="22">
        <v>20</v>
      </c>
      <c r="T2000" s="22">
        <v>16</v>
      </c>
      <c r="U2000" s="22">
        <v>12.8</v>
      </c>
      <c r="V2000" s="22">
        <v>10.25</v>
      </c>
      <c r="W2000" s="22">
        <v>6.8250000000000002</v>
      </c>
      <c r="X2000" s="22">
        <v>6.8250000000000002</v>
      </c>
      <c r="Y2000" s="22">
        <v>6.8250000000000002</v>
      </c>
      <c r="Z2000" s="22">
        <v>6.8250000000000002</v>
      </c>
      <c r="AA2000" s="22">
        <v>6.8250000000000002</v>
      </c>
      <c r="AB2000" s="22">
        <v>6.8250000000000002</v>
      </c>
    </row>
    <row r="2001" spans="3:28" ht="19" x14ac:dyDescent="0.25">
      <c r="Q2001" s="33" t="s">
        <v>630</v>
      </c>
      <c r="R2001" s="22">
        <v>0</v>
      </c>
      <c r="S2001" s="22">
        <v>10</v>
      </c>
      <c r="T2001" s="22">
        <v>20</v>
      </c>
      <c r="U2001" s="22">
        <v>30</v>
      </c>
      <c r="V2001" s="22">
        <v>40</v>
      </c>
      <c r="W2001" s="22">
        <v>50</v>
      </c>
      <c r="X2001" s="22">
        <v>60</v>
      </c>
      <c r="Y2001" s="22">
        <v>70</v>
      </c>
      <c r="Z2001" s="22">
        <v>80</v>
      </c>
      <c r="AA2001" s="22">
        <v>90</v>
      </c>
      <c r="AB2001" s="22">
        <v>100</v>
      </c>
    </row>
    <row r="2002" spans="3:28" ht="19" x14ac:dyDescent="0.25">
      <c r="C2002" s="2" t="s">
        <v>631</v>
      </c>
      <c r="D2002" s="11">
        <f t="shared" ref="D2002:N2002" si="294">R1997</f>
        <v>100</v>
      </c>
      <c r="E2002" s="11">
        <f t="shared" si="294"/>
        <v>0</v>
      </c>
      <c r="F2002" s="11">
        <f t="shared" si="294"/>
        <v>0</v>
      </c>
      <c r="G2002" s="11">
        <f t="shared" si="294"/>
        <v>0</v>
      </c>
      <c r="H2002" s="11">
        <f t="shared" si="294"/>
        <v>0</v>
      </c>
      <c r="I2002" s="11">
        <f t="shared" si="294"/>
        <v>0</v>
      </c>
      <c r="J2002" s="11">
        <f t="shared" si="294"/>
        <v>0</v>
      </c>
      <c r="K2002" s="11">
        <f t="shared" si="294"/>
        <v>0</v>
      </c>
      <c r="L2002" s="11">
        <f t="shared" si="294"/>
        <v>0</v>
      </c>
      <c r="M2002" s="11">
        <f t="shared" si="294"/>
        <v>0</v>
      </c>
      <c r="N2002" s="11">
        <f t="shared" si="294"/>
        <v>0</v>
      </c>
      <c r="Q2002" s="33" t="s">
        <v>632</v>
      </c>
      <c r="R2002" s="22">
        <v>0</v>
      </c>
      <c r="S2002" s="22">
        <v>20</v>
      </c>
      <c r="T2002" s="22">
        <v>36</v>
      </c>
      <c r="U2002" s="22">
        <v>48.8</v>
      </c>
      <c r="V2002" s="22">
        <v>59.05</v>
      </c>
      <c r="W2002" s="22">
        <v>65.875</v>
      </c>
      <c r="X2002" s="22">
        <v>72.7</v>
      </c>
      <c r="Y2002" s="22">
        <v>79.525000000000006</v>
      </c>
      <c r="Z2002" s="22">
        <v>86.35</v>
      </c>
      <c r="AA2002" s="22">
        <v>93.174999999999997</v>
      </c>
      <c r="AB2002" s="22">
        <v>100</v>
      </c>
    </row>
    <row r="2003" spans="3:28" ht="19" x14ac:dyDescent="0.25">
      <c r="C2003" s="2" t="s">
        <v>633</v>
      </c>
      <c r="D2003" s="11">
        <f t="shared" ref="D2003:N2003" si="295">R2008</f>
        <v>100</v>
      </c>
      <c r="E2003" s="11">
        <f t="shared" si="295"/>
        <v>100</v>
      </c>
      <c r="F2003" s="11">
        <f t="shared" si="295"/>
        <v>100</v>
      </c>
      <c r="G2003" s="11">
        <f t="shared" si="295"/>
        <v>100</v>
      </c>
      <c r="H2003" s="11">
        <f t="shared" si="295"/>
        <v>100</v>
      </c>
      <c r="I2003" s="11">
        <f t="shared" si="295"/>
        <v>100</v>
      </c>
      <c r="J2003" s="11">
        <f t="shared" si="295"/>
        <v>100</v>
      </c>
      <c r="K2003" s="11">
        <f t="shared" si="295"/>
        <v>100</v>
      </c>
      <c r="L2003" s="11">
        <f t="shared" si="295"/>
        <v>100</v>
      </c>
      <c r="M2003" s="11">
        <f t="shared" si="295"/>
        <v>100</v>
      </c>
      <c r="N2003" s="11">
        <f t="shared" si="295"/>
        <v>100</v>
      </c>
      <c r="Q2003" s="33" t="s">
        <v>634</v>
      </c>
      <c r="R2003" s="22">
        <v>100</v>
      </c>
      <c r="S2003" s="22">
        <v>90</v>
      </c>
      <c r="T2003" s="22">
        <v>80</v>
      </c>
      <c r="U2003" s="22">
        <v>70</v>
      </c>
      <c r="V2003" s="22">
        <v>60</v>
      </c>
      <c r="W2003" s="22">
        <v>50</v>
      </c>
      <c r="X2003" s="22">
        <v>40</v>
      </c>
      <c r="Y2003" s="22">
        <v>30</v>
      </c>
      <c r="Z2003" s="22">
        <v>20</v>
      </c>
      <c r="AA2003" s="22">
        <v>10</v>
      </c>
      <c r="AB2003" s="22">
        <v>0</v>
      </c>
    </row>
    <row r="2004" spans="3:28" ht="19" x14ac:dyDescent="0.25">
      <c r="C2004" s="8" t="s">
        <v>635</v>
      </c>
      <c r="D2004" s="9"/>
      <c r="E2004" s="19">
        <f t="shared" ref="E2004:N2004" si="296">S1999</f>
        <v>10</v>
      </c>
      <c r="F2004" s="19">
        <f t="shared" si="296"/>
        <v>10</v>
      </c>
      <c r="G2004" s="19">
        <f t="shared" si="296"/>
        <v>10</v>
      </c>
      <c r="H2004" s="19">
        <f t="shared" si="296"/>
        <v>10</v>
      </c>
      <c r="I2004" s="19">
        <f t="shared" si="296"/>
        <v>10</v>
      </c>
      <c r="J2004" s="19">
        <f t="shared" si="296"/>
        <v>10</v>
      </c>
      <c r="K2004" s="19">
        <f t="shared" si="296"/>
        <v>10</v>
      </c>
      <c r="L2004" s="19">
        <f t="shared" si="296"/>
        <v>10</v>
      </c>
      <c r="M2004" s="19">
        <f t="shared" si="296"/>
        <v>10</v>
      </c>
      <c r="N2004" s="19">
        <f t="shared" si="296"/>
        <v>10</v>
      </c>
      <c r="Q2004" s="33" t="s">
        <v>636</v>
      </c>
      <c r="R2004" s="22">
        <v>100</v>
      </c>
      <c r="S2004" s="22">
        <v>80</v>
      </c>
      <c r="T2004" s="22">
        <v>64</v>
      </c>
      <c r="U2004" s="22">
        <v>51.2</v>
      </c>
      <c r="V2004" s="22">
        <v>40.950000000000003</v>
      </c>
      <c r="W2004" s="22">
        <v>34.125</v>
      </c>
      <c r="X2004" s="22">
        <v>27.3</v>
      </c>
      <c r="Y2004" s="22">
        <v>20.475000000000001</v>
      </c>
      <c r="Z2004" s="22">
        <v>13.65</v>
      </c>
      <c r="AA2004" s="22">
        <v>6.8250000000000002</v>
      </c>
      <c r="AB2004" s="22">
        <v>0</v>
      </c>
    </row>
    <row r="2005" spans="3:28" ht="19" x14ac:dyDescent="0.25">
      <c r="C2005" s="2" t="s">
        <v>637</v>
      </c>
      <c r="D2005" s="11">
        <f t="shared" ref="D2005:N2005" si="297">R2003</f>
        <v>100</v>
      </c>
      <c r="E2005" s="11">
        <f t="shared" si="297"/>
        <v>90</v>
      </c>
      <c r="F2005" s="11">
        <f t="shared" si="297"/>
        <v>80</v>
      </c>
      <c r="G2005" s="11">
        <f t="shared" si="297"/>
        <v>70</v>
      </c>
      <c r="H2005" s="11">
        <f t="shared" si="297"/>
        <v>60</v>
      </c>
      <c r="I2005" s="11">
        <f t="shared" si="297"/>
        <v>50</v>
      </c>
      <c r="J2005" s="11">
        <f t="shared" si="297"/>
        <v>40</v>
      </c>
      <c r="K2005" s="11">
        <f t="shared" si="297"/>
        <v>30</v>
      </c>
      <c r="L2005" s="11">
        <f t="shared" si="297"/>
        <v>20</v>
      </c>
      <c r="M2005" s="11">
        <f t="shared" si="297"/>
        <v>10</v>
      </c>
      <c r="N2005" s="11">
        <f t="shared" si="297"/>
        <v>0</v>
      </c>
      <c r="Q2005" s="33" t="s">
        <v>22</v>
      </c>
      <c r="R2005" s="22">
        <v>0.4</v>
      </c>
      <c r="S2005" s="22">
        <v>0.4</v>
      </c>
      <c r="T2005" s="22">
        <v>0.4</v>
      </c>
      <c r="U2005" s="22">
        <v>0.4</v>
      </c>
      <c r="V2005" s="22">
        <v>0.4</v>
      </c>
      <c r="W2005" s="22">
        <v>0.4</v>
      </c>
      <c r="X2005" s="22">
        <v>0.4</v>
      </c>
      <c r="Y2005" s="22">
        <v>0.4</v>
      </c>
      <c r="Z2005" s="22">
        <v>0.4</v>
      </c>
      <c r="AA2005" s="22">
        <v>0.4</v>
      </c>
      <c r="AB2005" s="22">
        <v>0.4</v>
      </c>
    </row>
    <row r="2006" spans="3:28" ht="19" x14ac:dyDescent="0.25">
      <c r="C2006" s="2" t="s">
        <v>638</v>
      </c>
      <c r="E2006" s="11">
        <f t="shared" ref="E2006:N2006" si="298">S2000</f>
        <v>20</v>
      </c>
      <c r="F2006" s="11">
        <f t="shared" si="298"/>
        <v>16</v>
      </c>
      <c r="G2006" s="11">
        <f t="shared" si="298"/>
        <v>12.8</v>
      </c>
      <c r="H2006" s="11">
        <f t="shared" si="298"/>
        <v>10.25</v>
      </c>
      <c r="I2006" s="11">
        <f t="shared" si="298"/>
        <v>6.8250000000000002</v>
      </c>
      <c r="J2006" s="11">
        <f t="shared" si="298"/>
        <v>6.8250000000000002</v>
      </c>
      <c r="K2006" s="11">
        <f t="shared" si="298"/>
        <v>6.8250000000000002</v>
      </c>
      <c r="L2006" s="11">
        <f t="shared" si="298"/>
        <v>6.8250000000000002</v>
      </c>
      <c r="M2006" s="11">
        <f t="shared" si="298"/>
        <v>6.8250000000000002</v>
      </c>
      <c r="N2006" s="11">
        <f t="shared" si="298"/>
        <v>6.8250000000000002</v>
      </c>
      <c r="Q2006" s="33" t="s">
        <v>639</v>
      </c>
      <c r="R2006" s="22">
        <v>0</v>
      </c>
      <c r="S2006" s="22">
        <v>4</v>
      </c>
      <c r="T2006" s="22">
        <v>2.4</v>
      </c>
      <c r="U2006" s="22">
        <v>1.1200000000000001</v>
      </c>
      <c r="V2006" s="22">
        <v>0.1</v>
      </c>
      <c r="W2006" s="22">
        <v>-1.27</v>
      </c>
      <c r="X2006" s="22">
        <v>-1.27</v>
      </c>
      <c r="Y2006" s="22">
        <v>-1.27</v>
      </c>
      <c r="Z2006" s="22">
        <v>-1.27</v>
      </c>
      <c r="AA2006" s="22">
        <v>-1.27</v>
      </c>
      <c r="AB2006" s="22">
        <v>-1.27</v>
      </c>
    </row>
    <row r="2007" spans="3:28" ht="19" x14ac:dyDescent="0.25">
      <c r="C2007" s="2" t="s">
        <v>640</v>
      </c>
      <c r="E2007" s="11">
        <f t="shared" ref="E2007:N2007" si="299">S2007</f>
        <v>4</v>
      </c>
      <c r="F2007" s="11">
        <f t="shared" si="299"/>
        <v>6.4</v>
      </c>
      <c r="G2007" s="11">
        <f t="shared" si="299"/>
        <v>7.52</v>
      </c>
      <c r="H2007" s="11">
        <f t="shared" si="299"/>
        <v>7.62</v>
      </c>
      <c r="I2007" s="11">
        <f t="shared" si="299"/>
        <v>6.35</v>
      </c>
      <c r="J2007" s="11">
        <f t="shared" si="299"/>
        <v>5.08</v>
      </c>
      <c r="K2007" s="11">
        <f t="shared" si="299"/>
        <v>3.81</v>
      </c>
      <c r="L2007" s="11">
        <f t="shared" si="299"/>
        <v>2.54</v>
      </c>
      <c r="M2007" s="11">
        <f t="shared" si="299"/>
        <v>1.27</v>
      </c>
      <c r="N2007" s="11">
        <f t="shared" si="299"/>
        <v>0</v>
      </c>
      <c r="Q2007" s="33" t="s">
        <v>641</v>
      </c>
      <c r="R2007" s="22">
        <v>0</v>
      </c>
      <c r="S2007" s="22">
        <v>4</v>
      </c>
      <c r="T2007" s="22">
        <v>6.4</v>
      </c>
      <c r="U2007" s="22">
        <v>7.52</v>
      </c>
      <c r="V2007" s="22">
        <v>7.62</v>
      </c>
      <c r="W2007" s="22">
        <v>6.35</v>
      </c>
      <c r="X2007" s="22">
        <v>5.08</v>
      </c>
      <c r="Y2007" s="22">
        <v>3.81</v>
      </c>
      <c r="Z2007" s="22">
        <v>2.54</v>
      </c>
      <c r="AA2007" s="22">
        <v>1.27</v>
      </c>
      <c r="AB2007" s="22">
        <v>0</v>
      </c>
    </row>
    <row r="2008" spans="3:28" ht="19" x14ac:dyDescent="0.25">
      <c r="C2008" s="2" t="s">
        <v>642</v>
      </c>
      <c r="D2008" s="11">
        <f t="shared" ref="D2008:N2008" si="300">R2017</f>
        <v>100</v>
      </c>
      <c r="E2008" s="11">
        <f t="shared" si="300"/>
        <v>86</v>
      </c>
      <c r="F2008" s="11">
        <f t="shared" si="300"/>
        <v>73.599999999999994</v>
      </c>
      <c r="G2008" s="11">
        <f t="shared" si="300"/>
        <v>62.48</v>
      </c>
      <c r="H2008" s="11">
        <f t="shared" si="300"/>
        <v>52.38</v>
      </c>
      <c r="I2008" s="11">
        <f t="shared" si="300"/>
        <v>43.65</v>
      </c>
      <c r="J2008" s="11">
        <f t="shared" si="300"/>
        <v>34.92</v>
      </c>
      <c r="K2008" s="11">
        <f t="shared" si="300"/>
        <v>26.19</v>
      </c>
      <c r="L2008" s="11">
        <f t="shared" si="300"/>
        <v>17.46</v>
      </c>
      <c r="M2008" s="11">
        <f t="shared" si="300"/>
        <v>8.73</v>
      </c>
      <c r="N2008" s="11">
        <f t="shared" si="300"/>
        <v>0</v>
      </c>
      <c r="Q2008" s="33" t="s">
        <v>643</v>
      </c>
      <c r="R2008" s="22">
        <v>100</v>
      </c>
      <c r="S2008" s="22">
        <v>100</v>
      </c>
      <c r="T2008" s="22">
        <v>100</v>
      </c>
      <c r="U2008" s="22">
        <v>100</v>
      </c>
      <c r="V2008" s="22">
        <v>100</v>
      </c>
      <c r="W2008" s="22">
        <v>100</v>
      </c>
      <c r="X2008" s="22">
        <v>100</v>
      </c>
      <c r="Y2008" s="22">
        <v>100</v>
      </c>
      <c r="Z2008" s="22">
        <v>100</v>
      </c>
      <c r="AA2008" s="22">
        <v>100</v>
      </c>
      <c r="AB2008" s="22">
        <v>100</v>
      </c>
    </row>
    <row r="2009" spans="3:28" ht="19" x14ac:dyDescent="0.25">
      <c r="C2009" s="2" t="s">
        <v>644</v>
      </c>
      <c r="D2009" s="11">
        <f t="shared" ref="D2009:N2010" si="301">R2019</f>
        <v>50</v>
      </c>
      <c r="E2009" s="11">
        <f t="shared" si="301"/>
        <v>43</v>
      </c>
      <c r="F2009" s="11">
        <f t="shared" si="301"/>
        <v>36.799999999999997</v>
      </c>
      <c r="G2009" s="11">
        <f t="shared" si="301"/>
        <v>31.24</v>
      </c>
      <c r="H2009" s="11">
        <f t="shared" si="301"/>
        <v>26.19</v>
      </c>
      <c r="I2009" s="11">
        <f t="shared" si="301"/>
        <v>21.824999999999999</v>
      </c>
      <c r="J2009" s="11">
        <f t="shared" si="301"/>
        <v>17.46</v>
      </c>
      <c r="K2009" s="11">
        <f t="shared" si="301"/>
        <v>13.095000000000001</v>
      </c>
      <c r="L2009" s="11">
        <f t="shared" si="301"/>
        <v>8.73</v>
      </c>
      <c r="M2009" s="11">
        <f t="shared" si="301"/>
        <v>4.3650000000000002</v>
      </c>
      <c r="N2009" s="11">
        <f t="shared" si="301"/>
        <v>0</v>
      </c>
      <c r="Q2009" s="33" t="s">
        <v>645</v>
      </c>
      <c r="R2009" s="22">
        <v>0</v>
      </c>
      <c r="S2009" s="22">
        <v>0</v>
      </c>
      <c r="T2009" s="22">
        <v>0</v>
      </c>
      <c r="U2009" s="22">
        <v>0</v>
      </c>
      <c r="V2009" s="22">
        <v>0</v>
      </c>
      <c r="W2009" s="22">
        <v>0</v>
      </c>
      <c r="X2009" s="22">
        <v>0</v>
      </c>
      <c r="Y2009" s="22">
        <v>0</v>
      </c>
      <c r="Z2009" s="22">
        <v>0</v>
      </c>
      <c r="AA2009" s="22">
        <v>0</v>
      </c>
      <c r="AB2009" s="22">
        <v>0</v>
      </c>
    </row>
    <row r="2010" spans="3:28" ht="19" x14ac:dyDescent="0.25">
      <c r="C2010" s="2" t="s">
        <v>646</v>
      </c>
      <c r="D2010" s="11">
        <f t="shared" si="301"/>
        <v>50</v>
      </c>
      <c r="E2010" s="11">
        <f t="shared" si="301"/>
        <v>43</v>
      </c>
      <c r="F2010" s="11">
        <f t="shared" si="301"/>
        <v>36.799999999999997</v>
      </c>
      <c r="G2010" s="11">
        <f t="shared" si="301"/>
        <v>31.24</v>
      </c>
      <c r="H2010" s="11">
        <f t="shared" si="301"/>
        <v>26.19</v>
      </c>
      <c r="I2010" s="11">
        <f t="shared" si="301"/>
        <v>21.824999999999999</v>
      </c>
      <c r="J2010" s="11">
        <f t="shared" si="301"/>
        <v>17.46</v>
      </c>
      <c r="K2010" s="11">
        <f t="shared" si="301"/>
        <v>13.095000000000001</v>
      </c>
      <c r="L2010" s="11">
        <f t="shared" si="301"/>
        <v>8.73</v>
      </c>
      <c r="M2010" s="11">
        <f t="shared" si="301"/>
        <v>4.3650000000000002</v>
      </c>
      <c r="N2010" s="11">
        <f t="shared" si="301"/>
        <v>0</v>
      </c>
      <c r="Q2010" s="33" t="s">
        <v>647</v>
      </c>
      <c r="R2010" s="22">
        <v>0</v>
      </c>
      <c r="S2010" s="22">
        <v>0</v>
      </c>
      <c r="T2010" s="22">
        <v>0</v>
      </c>
      <c r="U2010" s="22">
        <v>0</v>
      </c>
      <c r="V2010" s="22">
        <v>0</v>
      </c>
      <c r="W2010" s="22">
        <v>0</v>
      </c>
      <c r="X2010" s="22">
        <v>0</v>
      </c>
      <c r="Y2010" s="22">
        <v>0</v>
      </c>
      <c r="Z2010" s="22">
        <v>0</v>
      </c>
      <c r="AA2010" s="22">
        <v>0</v>
      </c>
      <c r="AB2010" s="22">
        <v>0</v>
      </c>
    </row>
    <row r="2011" spans="3:28" ht="19" x14ac:dyDescent="0.25">
      <c r="Q2011" s="33" t="s">
        <v>648</v>
      </c>
      <c r="R2011" s="22">
        <v>0</v>
      </c>
      <c r="S2011" s="22">
        <v>0</v>
      </c>
      <c r="T2011" s="22">
        <v>0</v>
      </c>
      <c r="U2011" s="22">
        <v>0</v>
      </c>
      <c r="V2011" s="22">
        <v>0</v>
      </c>
      <c r="W2011" s="22">
        <v>0</v>
      </c>
      <c r="X2011" s="22">
        <v>0</v>
      </c>
      <c r="Y2011" s="22">
        <v>0</v>
      </c>
      <c r="Z2011" s="22">
        <v>0</v>
      </c>
      <c r="AA2011" s="22">
        <v>0</v>
      </c>
      <c r="AB2011" s="22">
        <v>0</v>
      </c>
    </row>
    <row r="2012" spans="3:28" ht="19" x14ac:dyDescent="0.25">
      <c r="C2012" s="2" t="s">
        <v>525</v>
      </c>
      <c r="E2012" s="7">
        <f t="shared" ref="E2012:N2012" si="302">S2021</f>
        <v>5.75</v>
      </c>
      <c r="F2012" s="7">
        <f t="shared" si="302"/>
        <v>4.9450000000000003</v>
      </c>
      <c r="G2012" s="7">
        <f t="shared" si="302"/>
        <v>4.2320000000000002</v>
      </c>
      <c r="H2012" s="7">
        <f t="shared" si="302"/>
        <v>3.5926</v>
      </c>
      <c r="I2012" s="7">
        <f t="shared" si="302"/>
        <v>3.0118499999999999</v>
      </c>
      <c r="J2012" s="7">
        <f t="shared" si="302"/>
        <v>2.5098799999999999</v>
      </c>
      <c r="K2012" s="7">
        <f t="shared" si="302"/>
        <v>2.0078999999999998</v>
      </c>
      <c r="L2012" s="7">
        <f t="shared" si="302"/>
        <v>1.5059199999999999</v>
      </c>
      <c r="M2012" s="7">
        <f t="shared" si="302"/>
        <v>1.0039499999999999</v>
      </c>
      <c r="N2012" s="7">
        <f t="shared" si="302"/>
        <v>0.50197000000000003</v>
      </c>
      <c r="Q2012" s="33" t="s">
        <v>649</v>
      </c>
      <c r="R2012" s="22">
        <v>0</v>
      </c>
      <c r="S2012" s="22">
        <v>0</v>
      </c>
      <c r="T2012" s="22">
        <v>0</v>
      </c>
      <c r="U2012" s="22">
        <v>0</v>
      </c>
      <c r="V2012" s="22">
        <v>0</v>
      </c>
      <c r="W2012" s="22">
        <v>0</v>
      </c>
      <c r="X2012" s="22">
        <v>0</v>
      </c>
      <c r="Y2012" s="22">
        <v>0</v>
      </c>
      <c r="Z2012" s="22">
        <v>0</v>
      </c>
      <c r="AA2012" s="22">
        <v>0</v>
      </c>
      <c r="AB2012" s="22">
        <v>0</v>
      </c>
    </row>
    <row r="2013" spans="3:28" ht="19" x14ac:dyDescent="0.25">
      <c r="C2013" s="2" t="s">
        <v>650</v>
      </c>
      <c r="E2013" s="7">
        <f t="shared" ref="E2013:N2013" si="303">S2023</f>
        <v>3.8333300000000001</v>
      </c>
      <c r="F2013" s="7">
        <f t="shared" si="303"/>
        <v>3.2966700000000002</v>
      </c>
      <c r="G2013" s="7">
        <f t="shared" si="303"/>
        <v>2.8213300000000001</v>
      </c>
      <c r="H2013" s="7">
        <f t="shared" si="303"/>
        <v>2.39507</v>
      </c>
      <c r="I2013" s="7">
        <f t="shared" si="303"/>
        <v>2.0078999999999998</v>
      </c>
      <c r="J2013" s="7">
        <f t="shared" si="303"/>
        <v>1.6732499999999999</v>
      </c>
      <c r="K2013" s="7">
        <f t="shared" si="303"/>
        <v>1.3386</v>
      </c>
      <c r="L2013" s="7">
        <f t="shared" si="303"/>
        <v>1.0039499999999999</v>
      </c>
      <c r="M2013" s="7">
        <f t="shared" si="303"/>
        <v>0.66930000000000001</v>
      </c>
      <c r="N2013" s="7">
        <f t="shared" si="303"/>
        <v>0.33465</v>
      </c>
      <c r="Q2013" s="33" t="s">
        <v>651</v>
      </c>
      <c r="R2013" s="22">
        <v>0.5</v>
      </c>
      <c r="S2013" s="22">
        <v>0.5</v>
      </c>
      <c r="T2013" s="22">
        <v>0.5</v>
      </c>
      <c r="U2013" s="22">
        <v>0.5</v>
      </c>
      <c r="V2013" s="22">
        <v>0.5</v>
      </c>
      <c r="W2013" s="22">
        <v>0.5</v>
      </c>
      <c r="X2013" s="22">
        <v>0.5</v>
      </c>
      <c r="Y2013" s="22">
        <v>0.5</v>
      </c>
      <c r="Z2013" s="22">
        <v>0.5</v>
      </c>
      <c r="AA2013" s="22">
        <v>0.5</v>
      </c>
      <c r="AB2013" s="22">
        <v>0.5</v>
      </c>
    </row>
    <row r="2014" spans="3:28" ht="19" x14ac:dyDescent="0.25">
      <c r="C2014" s="2" t="s">
        <v>652</v>
      </c>
      <c r="E2014" s="7">
        <f t="shared" ref="E2014:N2014" si="304">S2022</f>
        <v>4.25</v>
      </c>
      <c r="F2014" s="7">
        <f t="shared" si="304"/>
        <v>3.6549999999999998</v>
      </c>
      <c r="G2014" s="7">
        <f t="shared" si="304"/>
        <v>3.1280000000000001</v>
      </c>
      <c r="H2014" s="7">
        <f t="shared" si="304"/>
        <v>2.6554000000000002</v>
      </c>
      <c r="I2014" s="7">
        <f t="shared" si="304"/>
        <v>2.2261500000000001</v>
      </c>
      <c r="J2014" s="7">
        <f t="shared" si="304"/>
        <v>1.8551299999999999</v>
      </c>
      <c r="K2014" s="7">
        <f t="shared" si="304"/>
        <v>1.4841</v>
      </c>
      <c r="L2014" s="7">
        <f t="shared" si="304"/>
        <v>1.1130800000000001</v>
      </c>
      <c r="M2014" s="7">
        <f t="shared" si="304"/>
        <v>0.74204999999999999</v>
      </c>
      <c r="N2014" s="7">
        <f t="shared" si="304"/>
        <v>0.37102000000000002</v>
      </c>
      <c r="Q2014" s="33" t="s">
        <v>10</v>
      </c>
      <c r="R2014" s="22">
        <v>8.5000000000000006E-2</v>
      </c>
      <c r="S2014" s="22">
        <v>8.5000000000000006E-2</v>
      </c>
      <c r="T2014" s="22">
        <v>8.5000000000000006E-2</v>
      </c>
      <c r="U2014" s="22">
        <v>8.5000000000000006E-2</v>
      </c>
      <c r="V2014" s="22">
        <v>8.5000000000000006E-2</v>
      </c>
      <c r="W2014" s="22">
        <v>8.5000000000000006E-2</v>
      </c>
      <c r="X2014" s="22">
        <v>8.5000000000000006E-2</v>
      </c>
      <c r="Y2014" s="22">
        <v>8.5000000000000006E-2</v>
      </c>
      <c r="Z2014" s="22">
        <v>8.5000000000000006E-2</v>
      </c>
      <c r="AA2014" s="22">
        <v>8.5000000000000006E-2</v>
      </c>
      <c r="AB2014" s="22">
        <v>8.5000000000000006E-2</v>
      </c>
    </row>
    <row r="2015" spans="3:28" ht="19" x14ac:dyDescent="0.25">
      <c r="C2015" s="2" t="s">
        <v>635</v>
      </c>
      <c r="E2015" s="7">
        <f t="shared" ref="E2015:N2015" si="305">S1999</f>
        <v>10</v>
      </c>
      <c r="F2015" s="7">
        <f t="shared" si="305"/>
        <v>10</v>
      </c>
      <c r="G2015" s="7">
        <f t="shared" si="305"/>
        <v>10</v>
      </c>
      <c r="H2015" s="7">
        <f t="shared" si="305"/>
        <v>10</v>
      </c>
      <c r="I2015" s="7">
        <f t="shared" si="305"/>
        <v>10</v>
      </c>
      <c r="J2015" s="7">
        <f t="shared" si="305"/>
        <v>10</v>
      </c>
      <c r="K2015" s="7">
        <f t="shared" si="305"/>
        <v>10</v>
      </c>
      <c r="L2015" s="7">
        <f t="shared" si="305"/>
        <v>10</v>
      </c>
      <c r="M2015" s="7">
        <f t="shared" si="305"/>
        <v>10</v>
      </c>
      <c r="N2015" s="7">
        <f t="shared" si="305"/>
        <v>10</v>
      </c>
      <c r="Q2015" s="33" t="s">
        <v>653</v>
      </c>
      <c r="R2015" s="22">
        <v>8.5000000000000006E-2</v>
      </c>
      <c r="S2015" s="22">
        <v>8.5000000000000006E-2</v>
      </c>
      <c r="T2015" s="22">
        <v>8.5000000000000006E-2</v>
      </c>
      <c r="U2015" s="22">
        <v>8.5000000000000006E-2</v>
      </c>
      <c r="V2015" s="22">
        <v>8.5000000000000006E-2</v>
      </c>
      <c r="W2015" s="22">
        <v>8.5000000000000006E-2</v>
      </c>
      <c r="X2015" s="22">
        <v>8.5000000000000006E-2</v>
      </c>
      <c r="Y2015" s="22">
        <v>8.5000000000000006E-2</v>
      </c>
      <c r="Z2015" s="22">
        <v>8.5000000000000006E-2</v>
      </c>
      <c r="AA2015" s="22">
        <v>8.5000000000000006E-2</v>
      </c>
      <c r="AB2015" s="22">
        <v>8.5000000000000006E-2</v>
      </c>
    </row>
    <row r="2016" spans="3:28" ht="19" x14ac:dyDescent="0.25">
      <c r="C2016" s="2" t="s">
        <v>654</v>
      </c>
      <c r="E2016" s="7">
        <f t="shared" ref="E2016:N2016" si="306">S2012</f>
        <v>0</v>
      </c>
      <c r="F2016" s="7">
        <f t="shared" si="306"/>
        <v>0</v>
      </c>
      <c r="G2016" s="7">
        <f t="shared" si="306"/>
        <v>0</v>
      </c>
      <c r="H2016" s="7">
        <f t="shared" si="306"/>
        <v>0</v>
      </c>
      <c r="I2016" s="7">
        <f t="shared" si="306"/>
        <v>0</v>
      </c>
      <c r="J2016" s="7">
        <f t="shared" si="306"/>
        <v>0</v>
      </c>
      <c r="K2016" s="7">
        <f t="shared" si="306"/>
        <v>0</v>
      </c>
      <c r="L2016" s="7">
        <f t="shared" si="306"/>
        <v>0</v>
      </c>
      <c r="M2016" s="7">
        <f t="shared" si="306"/>
        <v>0</v>
      </c>
      <c r="N2016" s="7">
        <f t="shared" si="306"/>
        <v>0</v>
      </c>
      <c r="Q2016" s="33" t="s">
        <v>42</v>
      </c>
      <c r="R2016" s="22">
        <v>0.115</v>
      </c>
      <c r="S2016" s="22">
        <v>0.115</v>
      </c>
      <c r="T2016" s="22">
        <v>0.115</v>
      </c>
      <c r="U2016" s="22">
        <v>0.115</v>
      </c>
      <c r="V2016" s="22">
        <v>0.115</v>
      </c>
      <c r="W2016" s="22">
        <v>0.115</v>
      </c>
      <c r="X2016" s="22">
        <v>0.115</v>
      </c>
      <c r="Y2016" s="22">
        <v>0.115</v>
      </c>
      <c r="Z2016" s="22">
        <v>0.115</v>
      </c>
      <c r="AA2016" s="22">
        <v>0.115</v>
      </c>
      <c r="AB2016" s="22">
        <v>0.115</v>
      </c>
    </row>
    <row r="2017" spans="3:28" ht="19" x14ac:dyDescent="0.25">
      <c r="C2017" s="8" t="s">
        <v>655</v>
      </c>
      <c r="D2017" s="9"/>
      <c r="E2017" s="31">
        <f t="shared" ref="E2017:N2017" si="307">S2011</f>
        <v>0</v>
      </c>
      <c r="F2017" s="31">
        <f t="shared" si="307"/>
        <v>0</v>
      </c>
      <c r="G2017" s="31">
        <f t="shared" si="307"/>
        <v>0</v>
      </c>
      <c r="H2017" s="31">
        <f t="shared" si="307"/>
        <v>0</v>
      </c>
      <c r="I2017" s="31">
        <f t="shared" si="307"/>
        <v>0</v>
      </c>
      <c r="J2017" s="31">
        <f t="shared" si="307"/>
        <v>0</v>
      </c>
      <c r="K2017" s="31">
        <f t="shared" si="307"/>
        <v>0</v>
      </c>
      <c r="L2017" s="31">
        <f t="shared" si="307"/>
        <v>0</v>
      </c>
      <c r="M2017" s="31">
        <f t="shared" si="307"/>
        <v>0</v>
      </c>
      <c r="N2017" s="31">
        <f t="shared" si="307"/>
        <v>0</v>
      </c>
      <c r="Q2017" s="33" t="s">
        <v>656</v>
      </c>
      <c r="R2017" s="22">
        <v>100</v>
      </c>
      <c r="S2017" s="22">
        <v>86</v>
      </c>
      <c r="T2017" s="22">
        <v>73.599999999999994</v>
      </c>
      <c r="U2017" s="22">
        <v>62.48</v>
      </c>
      <c r="V2017" s="22">
        <v>52.38</v>
      </c>
      <c r="W2017" s="22">
        <v>43.65</v>
      </c>
      <c r="X2017" s="22">
        <v>34.92</v>
      </c>
      <c r="Y2017" s="22">
        <v>26.19</v>
      </c>
      <c r="Z2017" s="22">
        <v>17.46</v>
      </c>
      <c r="AA2017" s="22">
        <v>8.73</v>
      </c>
      <c r="AB2017" s="22">
        <v>0</v>
      </c>
    </row>
    <row r="2018" spans="3:28" ht="19" x14ac:dyDescent="0.25">
      <c r="C2018" s="2" t="s">
        <v>657</v>
      </c>
      <c r="E2018" s="7">
        <f t="shared" ref="E2018:N2018" si="308">S2024</f>
        <v>23.83333</v>
      </c>
      <c r="F2018" s="7">
        <f t="shared" si="308"/>
        <v>21.89667</v>
      </c>
      <c r="G2018" s="7">
        <f t="shared" si="308"/>
        <v>20.181329999999999</v>
      </c>
      <c r="H2018" s="7">
        <f t="shared" si="308"/>
        <v>18.643070000000002</v>
      </c>
      <c r="I2018" s="7">
        <f t="shared" si="308"/>
        <v>17.245899999999999</v>
      </c>
      <c r="J2018" s="7">
        <f t="shared" si="308"/>
        <v>16.038250000000001</v>
      </c>
      <c r="K2018" s="7">
        <f t="shared" si="308"/>
        <v>14.8306</v>
      </c>
      <c r="L2018" s="7">
        <f t="shared" si="308"/>
        <v>13.622949999999999</v>
      </c>
      <c r="M2018" s="7">
        <f t="shared" si="308"/>
        <v>12.4153</v>
      </c>
      <c r="N2018" s="7">
        <f t="shared" si="308"/>
        <v>11.207649999999999</v>
      </c>
      <c r="Q2018" s="33" t="s">
        <v>658</v>
      </c>
      <c r="R2018" s="22">
        <v>0.115</v>
      </c>
      <c r="S2018" s="22">
        <v>0.115</v>
      </c>
      <c r="T2018" s="22">
        <v>0.115</v>
      </c>
      <c r="U2018" s="22">
        <v>0.115</v>
      </c>
      <c r="V2018" s="22">
        <v>0.115</v>
      </c>
      <c r="W2018" s="22">
        <v>0.115</v>
      </c>
      <c r="X2018" s="22">
        <v>0.115</v>
      </c>
      <c r="Y2018" s="22">
        <v>0.115</v>
      </c>
      <c r="Z2018" s="22">
        <v>0.115</v>
      </c>
      <c r="AA2018" s="22">
        <v>0.115</v>
      </c>
      <c r="AB2018" s="22">
        <v>0.115</v>
      </c>
    </row>
    <row r="2019" spans="3:28" ht="19" x14ac:dyDescent="0.25">
      <c r="C2019" s="8" t="s">
        <v>659</v>
      </c>
      <c r="D2019" s="9"/>
      <c r="E2019" s="31">
        <f t="shared" ref="E2019:N2019" si="309">-S1996</f>
        <v>-20</v>
      </c>
      <c r="F2019" s="31">
        <f t="shared" si="309"/>
        <v>-20</v>
      </c>
      <c r="G2019" s="31">
        <f t="shared" si="309"/>
        <v>-20</v>
      </c>
      <c r="H2019" s="31">
        <f t="shared" si="309"/>
        <v>-20</v>
      </c>
      <c r="I2019" s="31">
        <f t="shared" si="309"/>
        <v>-20</v>
      </c>
      <c r="J2019" s="31">
        <f t="shared" si="309"/>
        <v>-20</v>
      </c>
      <c r="K2019" s="31">
        <f t="shared" si="309"/>
        <v>-20</v>
      </c>
      <c r="L2019" s="31">
        <f t="shared" si="309"/>
        <v>-20</v>
      </c>
      <c r="M2019" s="31">
        <f t="shared" si="309"/>
        <v>-20</v>
      </c>
      <c r="N2019" s="31">
        <f t="shared" si="309"/>
        <v>-20</v>
      </c>
      <c r="Q2019" s="33" t="s">
        <v>660</v>
      </c>
      <c r="R2019" s="22">
        <v>50</v>
      </c>
      <c r="S2019" s="22">
        <v>43</v>
      </c>
      <c r="T2019" s="22">
        <v>36.799999999999997</v>
      </c>
      <c r="U2019" s="22">
        <v>31.24</v>
      </c>
      <c r="V2019" s="22">
        <v>26.19</v>
      </c>
      <c r="W2019" s="22">
        <v>21.824999999999999</v>
      </c>
      <c r="X2019" s="22">
        <v>17.46</v>
      </c>
      <c r="Y2019" s="22">
        <v>13.095000000000001</v>
      </c>
      <c r="Z2019" s="22">
        <v>8.73</v>
      </c>
      <c r="AA2019" s="22">
        <v>4.3650000000000002</v>
      </c>
      <c r="AB2019" s="22">
        <v>0</v>
      </c>
    </row>
    <row r="2020" spans="3:28" ht="19" x14ac:dyDescent="0.25">
      <c r="C2020" s="2" t="s">
        <v>661</v>
      </c>
      <c r="E2020" s="7">
        <f t="shared" ref="E2020:N2021" si="310">S2025</f>
        <v>3.8333300000000001</v>
      </c>
      <c r="F2020" s="7">
        <f t="shared" si="310"/>
        <v>1.8966700000000001</v>
      </c>
      <c r="G2020" s="7">
        <f t="shared" si="310"/>
        <v>0.18132999999999999</v>
      </c>
      <c r="H2020" s="7">
        <f t="shared" si="310"/>
        <v>-1.35693</v>
      </c>
      <c r="I2020" s="7">
        <f t="shared" si="310"/>
        <v>-2.7541000000000002</v>
      </c>
      <c r="J2020" s="7">
        <f t="shared" si="310"/>
        <v>-3.9617499999999999</v>
      </c>
      <c r="K2020" s="7">
        <f t="shared" si="310"/>
        <v>-5.1694000000000004</v>
      </c>
      <c r="L2020" s="7">
        <f t="shared" si="310"/>
        <v>-6.3770499999999997</v>
      </c>
      <c r="M2020" s="7">
        <f t="shared" si="310"/>
        <v>-7.5846999999999998</v>
      </c>
      <c r="N2020" s="7">
        <f t="shared" si="310"/>
        <v>-8.7923500000000008</v>
      </c>
      <c r="Q2020" s="33" t="s">
        <v>662</v>
      </c>
      <c r="R2020" s="22">
        <v>50</v>
      </c>
      <c r="S2020" s="22">
        <v>43</v>
      </c>
      <c r="T2020" s="22">
        <v>36.799999999999997</v>
      </c>
      <c r="U2020" s="22">
        <v>31.24</v>
      </c>
      <c r="V2020" s="22">
        <v>26.19</v>
      </c>
      <c r="W2020" s="22">
        <v>21.824999999999999</v>
      </c>
      <c r="X2020" s="22">
        <v>17.46</v>
      </c>
      <c r="Y2020" s="22">
        <v>13.095000000000001</v>
      </c>
      <c r="Z2020" s="22">
        <v>8.73</v>
      </c>
      <c r="AA2020" s="22">
        <v>4.3650000000000002</v>
      </c>
      <c r="AB2020" s="22">
        <v>0</v>
      </c>
    </row>
    <row r="2021" spans="3:28" ht="19" x14ac:dyDescent="0.25">
      <c r="C2021" s="8" t="s">
        <v>663</v>
      </c>
      <c r="D2021" s="9"/>
      <c r="E2021" s="31">
        <f t="shared" si="310"/>
        <v>2.2999999999999998</v>
      </c>
      <c r="F2021" s="31">
        <f t="shared" si="310"/>
        <v>1.1379999999999999</v>
      </c>
      <c r="G2021" s="31">
        <f t="shared" si="310"/>
        <v>0.10879999999999999</v>
      </c>
      <c r="H2021" s="31">
        <f t="shared" si="310"/>
        <v>-0.81415999999999999</v>
      </c>
      <c r="I2021" s="31">
        <f t="shared" si="310"/>
        <v>-1.65246</v>
      </c>
      <c r="J2021" s="31">
        <f t="shared" si="310"/>
        <v>-2.3770500000000001</v>
      </c>
      <c r="K2021" s="31">
        <f t="shared" si="310"/>
        <v>-3.1016400000000002</v>
      </c>
      <c r="L2021" s="31">
        <f t="shared" si="310"/>
        <v>-3.8262299999999998</v>
      </c>
      <c r="M2021" s="31">
        <f t="shared" si="310"/>
        <v>-4.5508199999999999</v>
      </c>
      <c r="N2021" s="31">
        <f t="shared" si="310"/>
        <v>-5.2754099999999999</v>
      </c>
      <c r="Q2021" s="33" t="s">
        <v>664</v>
      </c>
      <c r="R2021" s="22">
        <v>0</v>
      </c>
      <c r="S2021" s="22">
        <v>5.75</v>
      </c>
      <c r="T2021" s="22">
        <v>4.9450000000000003</v>
      </c>
      <c r="U2021" s="22">
        <v>4.2320000000000002</v>
      </c>
      <c r="V2021" s="22">
        <v>3.5926</v>
      </c>
      <c r="W2021" s="22">
        <v>3.0118499999999999</v>
      </c>
      <c r="X2021" s="22">
        <v>2.5098799999999999</v>
      </c>
      <c r="Y2021" s="22">
        <v>2.0078999999999998</v>
      </c>
      <c r="Z2021" s="22">
        <v>1.5059199999999999</v>
      </c>
      <c r="AA2021" s="22">
        <v>1.0039499999999999</v>
      </c>
      <c r="AB2021" s="22">
        <v>0.50197000000000003</v>
      </c>
    </row>
    <row r="2022" spans="3:28" ht="19" x14ac:dyDescent="0.25">
      <c r="C2022" s="2" t="s">
        <v>665</v>
      </c>
      <c r="D2022" s="7">
        <f>R2034</f>
        <v>-8.3884500000000006</v>
      </c>
      <c r="Q2022" s="33" t="s">
        <v>274</v>
      </c>
      <c r="R2022" s="22">
        <v>0</v>
      </c>
      <c r="S2022" s="22">
        <v>4.25</v>
      </c>
      <c r="T2022" s="22">
        <v>3.6549999999999998</v>
      </c>
      <c r="U2022" s="22">
        <v>3.1280000000000001</v>
      </c>
      <c r="V2022" s="22">
        <v>2.6554000000000002</v>
      </c>
      <c r="W2022" s="22">
        <v>2.2261500000000001</v>
      </c>
      <c r="X2022" s="22">
        <v>1.8551299999999999</v>
      </c>
      <c r="Y2022" s="22">
        <v>1.4841</v>
      </c>
      <c r="Z2022" s="22">
        <v>1.1130800000000001</v>
      </c>
      <c r="AA2022" s="22">
        <v>0.74204999999999999</v>
      </c>
      <c r="AB2022" s="22">
        <v>0.37102000000000002</v>
      </c>
    </row>
    <row r="2023" spans="3:28" ht="19" x14ac:dyDescent="0.25">
      <c r="Q2023" s="33" t="s">
        <v>666</v>
      </c>
      <c r="R2023" s="22">
        <v>0</v>
      </c>
      <c r="S2023" s="22">
        <v>3.8333300000000001</v>
      </c>
      <c r="T2023" s="22">
        <v>3.2966700000000002</v>
      </c>
      <c r="U2023" s="22">
        <v>2.8213300000000001</v>
      </c>
      <c r="V2023" s="22">
        <v>2.39507</v>
      </c>
      <c r="W2023" s="22">
        <v>2.0078999999999998</v>
      </c>
      <c r="X2023" s="22">
        <v>1.6732499999999999</v>
      </c>
      <c r="Y2023" s="22">
        <v>1.3386</v>
      </c>
      <c r="Z2023" s="22">
        <v>1.0039499999999999</v>
      </c>
      <c r="AA2023" s="22">
        <v>0.66930000000000001</v>
      </c>
      <c r="AB2023" s="22">
        <v>0.33465</v>
      </c>
    </row>
    <row r="2024" spans="3:28" ht="19" x14ac:dyDescent="0.25">
      <c r="Q2024" s="33" t="s">
        <v>667</v>
      </c>
      <c r="R2024" s="22">
        <v>0</v>
      </c>
      <c r="S2024" s="22">
        <v>23.83333</v>
      </c>
      <c r="T2024" s="22">
        <v>21.89667</v>
      </c>
      <c r="U2024" s="22">
        <v>20.181329999999999</v>
      </c>
      <c r="V2024" s="22">
        <v>18.643070000000002</v>
      </c>
      <c r="W2024" s="22">
        <v>17.245899999999999</v>
      </c>
      <c r="X2024" s="22">
        <v>16.038250000000001</v>
      </c>
      <c r="Y2024" s="22">
        <v>14.8306</v>
      </c>
      <c r="Z2024" s="22">
        <v>13.622949999999999</v>
      </c>
      <c r="AA2024" s="22">
        <v>12.4153</v>
      </c>
      <c r="AB2024" s="22">
        <v>11.207649999999999</v>
      </c>
    </row>
    <row r="2025" spans="3:28" ht="19" x14ac:dyDescent="0.25">
      <c r="Q2025" s="33" t="s">
        <v>668</v>
      </c>
      <c r="R2025" s="22">
        <v>0</v>
      </c>
      <c r="S2025" s="22">
        <v>3.8333300000000001</v>
      </c>
      <c r="T2025" s="22">
        <v>1.8966700000000001</v>
      </c>
      <c r="U2025" s="22">
        <v>0.18132999999999999</v>
      </c>
      <c r="V2025" s="22">
        <v>-1.35693</v>
      </c>
      <c r="W2025" s="22">
        <v>-2.7541000000000002</v>
      </c>
      <c r="X2025" s="22">
        <v>-3.9617499999999999</v>
      </c>
      <c r="Y2025" s="22">
        <v>-5.1694000000000004</v>
      </c>
      <c r="Z2025" s="22">
        <v>-6.3770499999999997</v>
      </c>
      <c r="AA2025" s="22">
        <v>-7.5846999999999998</v>
      </c>
      <c r="AB2025" s="22">
        <v>-8.7923500000000008</v>
      </c>
    </row>
    <row r="2026" spans="3:28" ht="19" x14ac:dyDescent="0.25">
      <c r="Q2026" s="33" t="s">
        <v>669</v>
      </c>
      <c r="R2026" s="22">
        <v>0</v>
      </c>
      <c r="S2026" s="22">
        <v>2.2999999999999998</v>
      </c>
      <c r="T2026" s="22">
        <v>1.1379999999999999</v>
      </c>
      <c r="U2026" s="22">
        <v>0.10879999999999999</v>
      </c>
      <c r="V2026" s="22">
        <v>-0.81415999999999999</v>
      </c>
      <c r="W2026" s="22">
        <v>-1.65246</v>
      </c>
      <c r="X2026" s="22">
        <v>-2.3770500000000001</v>
      </c>
      <c r="Y2026" s="22">
        <v>-3.1016400000000002</v>
      </c>
      <c r="Z2026" s="22">
        <v>-3.8262299999999998</v>
      </c>
      <c r="AA2026" s="22">
        <v>-4.5508199999999999</v>
      </c>
      <c r="AB2026" s="22">
        <v>-5.2754099999999999</v>
      </c>
    </row>
    <row r="2027" spans="3:28" ht="19" x14ac:dyDescent="0.25">
      <c r="C2027" s="3" t="str">
        <f t="shared" ref="C2027:N2027" si="311">Q1995</f>
        <v>Year</v>
      </c>
      <c r="D2027" s="3">
        <f t="shared" si="311"/>
        <v>0</v>
      </c>
      <c r="E2027" s="19">
        <f t="shared" si="311"/>
        <v>1</v>
      </c>
      <c r="F2027" s="19">
        <f t="shared" si="311"/>
        <v>2</v>
      </c>
      <c r="G2027" s="19">
        <f t="shared" si="311"/>
        <v>3</v>
      </c>
      <c r="H2027" s="19">
        <f t="shared" si="311"/>
        <v>4</v>
      </c>
      <c r="I2027" s="19">
        <f t="shared" si="311"/>
        <v>5</v>
      </c>
      <c r="J2027" s="19">
        <f t="shared" si="311"/>
        <v>6</v>
      </c>
      <c r="K2027" s="19">
        <f t="shared" si="311"/>
        <v>7</v>
      </c>
      <c r="L2027" s="19">
        <f t="shared" si="311"/>
        <v>8</v>
      </c>
      <c r="M2027" s="19">
        <f t="shared" si="311"/>
        <v>9</v>
      </c>
      <c r="N2027" s="19">
        <f t="shared" si="311"/>
        <v>10</v>
      </c>
      <c r="Q2027" s="33" t="s">
        <v>87</v>
      </c>
      <c r="R2027" s="22">
        <v>8.3000000000000004E-2</v>
      </c>
      <c r="S2027" s="22">
        <v>8.3000000000000004E-2</v>
      </c>
      <c r="T2027" s="22">
        <v>8.3000000000000004E-2</v>
      </c>
      <c r="U2027" s="22">
        <v>8.3000000000000004E-2</v>
      </c>
      <c r="V2027" s="22">
        <v>8.3000000000000004E-2</v>
      </c>
      <c r="W2027" s="22">
        <v>8.3000000000000004E-2</v>
      </c>
      <c r="X2027" s="22">
        <v>8.3000000000000004E-2</v>
      </c>
      <c r="Y2027" s="22">
        <v>8.3000000000000004E-2</v>
      </c>
      <c r="Z2027" s="22">
        <v>8.3000000000000004E-2</v>
      </c>
      <c r="AA2027" s="22">
        <v>8.3000000000000004E-2</v>
      </c>
      <c r="AB2027" s="22">
        <v>8.3000000000000004E-2</v>
      </c>
    </row>
    <row r="2028" spans="3:28" ht="19" x14ac:dyDescent="0.25">
      <c r="C2028" s="2" t="s">
        <v>670</v>
      </c>
      <c r="E2028" s="7">
        <f t="shared" ref="E2028:N2029" si="312">S2029</f>
        <v>12</v>
      </c>
      <c r="F2028" s="7">
        <f t="shared" si="312"/>
        <v>12</v>
      </c>
      <c r="G2028" s="7">
        <f t="shared" si="312"/>
        <v>12</v>
      </c>
      <c r="H2028" s="7">
        <f t="shared" si="312"/>
        <v>12</v>
      </c>
      <c r="I2028" s="7">
        <f t="shared" si="312"/>
        <v>12</v>
      </c>
      <c r="J2028" s="7">
        <f t="shared" si="312"/>
        <v>12</v>
      </c>
      <c r="K2028" s="7">
        <f t="shared" si="312"/>
        <v>12</v>
      </c>
      <c r="L2028" s="7">
        <f t="shared" si="312"/>
        <v>12</v>
      </c>
      <c r="M2028" s="7">
        <f t="shared" si="312"/>
        <v>12</v>
      </c>
      <c r="N2028" s="7">
        <f t="shared" si="312"/>
        <v>12</v>
      </c>
      <c r="Q2028" s="33" t="s">
        <v>671</v>
      </c>
      <c r="R2028" s="22">
        <v>0</v>
      </c>
      <c r="S2028" s="22">
        <v>20</v>
      </c>
      <c r="T2028" s="22">
        <v>20</v>
      </c>
      <c r="U2028" s="22">
        <v>20</v>
      </c>
      <c r="V2028" s="22">
        <v>20</v>
      </c>
      <c r="W2028" s="22">
        <v>20</v>
      </c>
      <c r="X2028" s="22">
        <v>20</v>
      </c>
      <c r="Y2028" s="22">
        <v>20</v>
      </c>
      <c r="Z2028" s="22">
        <v>20</v>
      </c>
      <c r="AA2028" s="22">
        <v>20</v>
      </c>
      <c r="AB2028" s="22">
        <v>20</v>
      </c>
    </row>
    <row r="2029" spans="3:28" ht="19" x14ac:dyDescent="0.25">
      <c r="C2029" s="2" t="s">
        <v>672</v>
      </c>
      <c r="E2029" s="7">
        <f t="shared" si="312"/>
        <v>8</v>
      </c>
      <c r="F2029" s="7">
        <f t="shared" si="312"/>
        <v>6.4</v>
      </c>
      <c r="G2029" s="7">
        <f t="shared" si="312"/>
        <v>5.12</v>
      </c>
      <c r="H2029" s="7">
        <f t="shared" si="312"/>
        <v>4.0999999999999996</v>
      </c>
      <c r="I2029" s="7">
        <f t="shared" si="312"/>
        <v>2.73</v>
      </c>
      <c r="J2029" s="7">
        <f t="shared" si="312"/>
        <v>2.73</v>
      </c>
      <c r="K2029" s="7">
        <f t="shared" si="312"/>
        <v>2.73</v>
      </c>
      <c r="L2029" s="7">
        <f t="shared" si="312"/>
        <v>2.73</v>
      </c>
      <c r="M2029" s="7">
        <f t="shared" si="312"/>
        <v>2.73</v>
      </c>
      <c r="N2029" s="7">
        <f t="shared" si="312"/>
        <v>2.73</v>
      </c>
      <c r="Q2029" s="33" t="s">
        <v>673</v>
      </c>
      <c r="R2029" s="22">
        <v>0</v>
      </c>
      <c r="S2029" s="22">
        <v>12</v>
      </c>
      <c r="T2029" s="22">
        <v>12</v>
      </c>
      <c r="U2029" s="22">
        <v>12</v>
      </c>
      <c r="V2029" s="22">
        <v>12</v>
      </c>
      <c r="W2029" s="22">
        <v>12</v>
      </c>
      <c r="X2029" s="22">
        <v>12</v>
      </c>
      <c r="Y2029" s="22">
        <v>12</v>
      </c>
      <c r="Z2029" s="22">
        <v>12</v>
      </c>
      <c r="AA2029" s="22">
        <v>12</v>
      </c>
      <c r="AB2029" s="22">
        <v>12</v>
      </c>
    </row>
    <row r="2030" spans="3:28" ht="19" x14ac:dyDescent="0.25">
      <c r="C2030" s="8" t="s">
        <v>674</v>
      </c>
      <c r="D2030" s="31">
        <f>-R1997</f>
        <v>-100</v>
      </c>
      <c r="E2030" s="31">
        <f t="shared" ref="E2030:N2030" si="313">-S1997</f>
        <v>0</v>
      </c>
      <c r="F2030" s="31">
        <f t="shared" si="313"/>
        <v>0</v>
      </c>
      <c r="G2030" s="31">
        <f t="shared" si="313"/>
        <v>0</v>
      </c>
      <c r="H2030" s="31">
        <f t="shared" si="313"/>
        <v>0</v>
      </c>
      <c r="I2030" s="31">
        <f t="shared" si="313"/>
        <v>0</v>
      </c>
      <c r="J2030" s="31">
        <f t="shared" si="313"/>
        <v>0</v>
      </c>
      <c r="K2030" s="31">
        <f t="shared" si="313"/>
        <v>0</v>
      </c>
      <c r="L2030" s="31">
        <f t="shared" si="313"/>
        <v>0</v>
      </c>
      <c r="M2030" s="31">
        <f t="shared" si="313"/>
        <v>0</v>
      </c>
      <c r="N2030" s="31">
        <f t="shared" si="313"/>
        <v>0</v>
      </c>
      <c r="Q2030" s="33" t="s">
        <v>675</v>
      </c>
      <c r="R2030" s="22">
        <v>0</v>
      </c>
      <c r="S2030" s="22">
        <v>8</v>
      </c>
      <c r="T2030" s="22">
        <v>6.4</v>
      </c>
      <c r="U2030" s="22">
        <v>5.12</v>
      </c>
      <c r="V2030" s="22">
        <v>4.0999999999999996</v>
      </c>
      <c r="W2030" s="22">
        <v>2.73</v>
      </c>
      <c r="X2030" s="22">
        <v>2.73</v>
      </c>
      <c r="Y2030" s="22">
        <v>2.73</v>
      </c>
      <c r="Z2030" s="22">
        <v>2.73</v>
      </c>
      <c r="AA2030" s="22">
        <v>2.73</v>
      </c>
      <c r="AB2030" s="22">
        <v>2.73</v>
      </c>
    </row>
    <row r="2031" spans="3:28" ht="19" x14ac:dyDescent="0.25">
      <c r="C2031" s="2" t="s">
        <v>676</v>
      </c>
      <c r="D2031" s="7">
        <f>R2031</f>
        <v>-100</v>
      </c>
      <c r="E2031" s="7">
        <f t="shared" ref="E2031:N2031" si="314">S2031</f>
        <v>20</v>
      </c>
      <c r="F2031" s="7">
        <f t="shared" si="314"/>
        <v>18.399999999999999</v>
      </c>
      <c r="G2031" s="7">
        <f t="shared" si="314"/>
        <v>17.12</v>
      </c>
      <c r="H2031" s="7">
        <f t="shared" si="314"/>
        <v>16.100000000000001</v>
      </c>
      <c r="I2031" s="7">
        <f t="shared" si="314"/>
        <v>14.73</v>
      </c>
      <c r="J2031" s="7">
        <f t="shared" si="314"/>
        <v>14.73</v>
      </c>
      <c r="K2031" s="7">
        <f t="shared" si="314"/>
        <v>14.73</v>
      </c>
      <c r="L2031" s="7">
        <f t="shared" si="314"/>
        <v>14.73</v>
      </c>
      <c r="M2031" s="7">
        <f t="shared" si="314"/>
        <v>14.73</v>
      </c>
      <c r="N2031" s="7">
        <f t="shared" si="314"/>
        <v>14.73</v>
      </c>
      <c r="Q2031" s="33" t="s">
        <v>677</v>
      </c>
      <c r="R2031" s="22">
        <v>-100</v>
      </c>
      <c r="S2031" s="22">
        <v>20</v>
      </c>
      <c r="T2031" s="22">
        <v>18.399999999999999</v>
      </c>
      <c r="U2031" s="22">
        <v>17.12</v>
      </c>
      <c r="V2031" s="22">
        <v>16.100000000000001</v>
      </c>
      <c r="W2031" s="22">
        <v>14.73</v>
      </c>
      <c r="X2031" s="22">
        <v>14.73</v>
      </c>
      <c r="Y2031" s="22">
        <v>14.73</v>
      </c>
      <c r="Z2031" s="22">
        <v>14.73</v>
      </c>
      <c r="AA2031" s="22">
        <v>14.73</v>
      </c>
      <c r="AB2031" s="22">
        <v>14.73</v>
      </c>
    </row>
    <row r="2032" spans="3:28" ht="19" x14ac:dyDescent="0.25">
      <c r="C2032" s="2" t="s">
        <v>678</v>
      </c>
      <c r="E2032" s="6">
        <f>S2027</f>
        <v>8.3000000000000004E-2</v>
      </c>
      <c r="F2032" s="6">
        <f t="shared" ref="F2032:N2032" si="315">T2027</f>
        <v>8.3000000000000004E-2</v>
      </c>
      <c r="G2032" s="6">
        <f t="shared" si="315"/>
        <v>8.3000000000000004E-2</v>
      </c>
      <c r="H2032" s="6">
        <f t="shared" si="315"/>
        <v>8.3000000000000004E-2</v>
      </c>
      <c r="I2032" s="6">
        <f t="shared" si="315"/>
        <v>8.3000000000000004E-2</v>
      </c>
      <c r="J2032" s="6">
        <f t="shared" si="315"/>
        <v>8.3000000000000004E-2</v>
      </c>
      <c r="K2032" s="6">
        <f t="shared" si="315"/>
        <v>8.3000000000000004E-2</v>
      </c>
      <c r="L2032" s="6">
        <f t="shared" si="315"/>
        <v>8.3000000000000004E-2</v>
      </c>
      <c r="M2032" s="6">
        <f t="shared" si="315"/>
        <v>8.3000000000000004E-2</v>
      </c>
      <c r="N2032" s="6">
        <f t="shared" si="315"/>
        <v>8.3000000000000004E-2</v>
      </c>
      <c r="Q2032" s="33" t="s">
        <v>89</v>
      </c>
      <c r="R2032" s="22">
        <v>108.38845000000001</v>
      </c>
      <c r="S2032" s="22">
        <v>0</v>
      </c>
      <c r="T2032" s="22">
        <v>0</v>
      </c>
      <c r="U2032" s="22">
        <v>0</v>
      </c>
      <c r="V2032" s="22">
        <v>0</v>
      </c>
      <c r="W2032" s="22">
        <v>0</v>
      </c>
      <c r="X2032" s="22">
        <v>0</v>
      </c>
      <c r="Y2032" s="22">
        <v>0</v>
      </c>
      <c r="Z2032" s="22">
        <v>0</v>
      </c>
      <c r="AA2032" s="22">
        <v>0</v>
      </c>
      <c r="AB2032" s="22">
        <v>0</v>
      </c>
    </row>
    <row r="2033" spans="3:28" ht="19" x14ac:dyDescent="0.25">
      <c r="C2033" s="2" t="s">
        <v>679</v>
      </c>
      <c r="D2033" s="7">
        <f>R2033</f>
        <v>8.3884500000000006</v>
      </c>
      <c r="Q2033" s="33" t="s">
        <v>298</v>
      </c>
      <c r="R2033" s="22">
        <v>8.3884500000000006</v>
      </c>
      <c r="S2033" s="22">
        <v>0</v>
      </c>
      <c r="T2033" s="22">
        <v>0</v>
      </c>
      <c r="U2033" s="22">
        <v>0</v>
      </c>
      <c r="V2033" s="22">
        <v>0</v>
      </c>
      <c r="W2033" s="22">
        <v>0</v>
      </c>
      <c r="X2033" s="22">
        <v>0</v>
      </c>
      <c r="Y2033" s="22">
        <v>0</v>
      </c>
      <c r="Z2033" s="22">
        <v>0</v>
      </c>
      <c r="AA2033" s="22">
        <v>0</v>
      </c>
      <c r="AB2033" s="22">
        <v>0</v>
      </c>
    </row>
    <row r="2034" spans="3:28" ht="19" x14ac:dyDescent="0.25">
      <c r="C2034" s="2" t="s">
        <v>680</v>
      </c>
      <c r="D2034" s="46">
        <f>R2035</f>
        <v>0</v>
      </c>
      <c r="Q2034" s="33" t="s">
        <v>681</v>
      </c>
      <c r="R2034" s="22">
        <v>-8.3884500000000006</v>
      </c>
      <c r="S2034" s="22">
        <v>0</v>
      </c>
      <c r="T2034" s="22">
        <v>0</v>
      </c>
      <c r="U2034" s="22">
        <v>0</v>
      </c>
      <c r="V2034" s="22">
        <v>0</v>
      </c>
      <c r="W2034" s="22">
        <v>0</v>
      </c>
      <c r="X2034" s="22">
        <v>0</v>
      </c>
      <c r="Y2034" s="22">
        <v>0</v>
      </c>
      <c r="Z2034" s="22">
        <v>0</v>
      </c>
      <c r="AA2034" s="22">
        <v>0</v>
      </c>
      <c r="AB2034" s="22">
        <v>0</v>
      </c>
    </row>
    <row r="2035" spans="3:28" ht="19" x14ac:dyDescent="0.25">
      <c r="D2035" s="81"/>
      <c r="Q2035" s="33" t="s">
        <v>682</v>
      </c>
      <c r="R2035" s="22">
        <v>0</v>
      </c>
      <c r="S2035" s="22">
        <v>0</v>
      </c>
      <c r="T2035" s="22">
        <v>0</v>
      </c>
      <c r="U2035" s="22">
        <v>0</v>
      </c>
      <c r="V2035" s="22">
        <v>0</v>
      </c>
      <c r="W2035" s="22">
        <v>0</v>
      </c>
      <c r="X2035" s="22">
        <v>0</v>
      </c>
      <c r="Y2035" s="22">
        <v>0</v>
      </c>
      <c r="Z2035" s="22">
        <v>0</v>
      </c>
      <c r="AA2035" s="22">
        <v>0</v>
      </c>
      <c r="AB2035" s="22">
        <v>0</v>
      </c>
    </row>
    <row r="2036" spans="3:28" ht="19" x14ac:dyDescent="0.25">
      <c r="Q2036" s="33" t="s">
        <v>683</v>
      </c>
      <c r="R2036" s="22">
        <v>50</v>
      </c>
      <c r="S2036" s="22">
        <v>-7</v>
      </c>
      <c r="T2036" s="22">
        <v>-6.2</v>
      </c>
      <c r="U2036" s="22">
        <v>-5.56</v>
      </c>
      <c r="V2036" s="22">
        <v>-5.05</v>
      </c>
      <c r="W2036" s="22">
        <v>-4.3650000000000002</v>
      </c>
      <c r="X2036" s="22">
        <v>-4.3650000000000002</v>
      </c>
      <c r="Y2036" s="22">
        <v>-4.3650000000000002</v>
      </c>
      <c r="Z2036" s="22">
        <v>-4.3650000000000002</v>
      </c>
      <c r="AA2036" s="22">
        <v>-4.3650000000000002</v>
      </c>
      <c r="AB2036" s="22">
        <v>-4.3650000000000002</v>
      </c>
    </row>
    <row r="2037" spans="3:28" ht="19" x14ac:dyDescent="0.25">
      <c r="Q2037" s="33" t="s">
        <v>14</v>
      </c>
      <c r="R2037" s="22">
        <v>-50</v>
      </c>
      <c r="S2037" s="22">
        <v>11.25</v>
      </c>
      <c r="T2037" s="22">
        <v>9.8550000000000004</v>
      </c>
      <c r="U2037" s="22">
        <v>8.6880000000000006</v>
      </c>
      <c r="V2037" s="22">
        <v>7.7054</v>
      </c>
      <c r="W2037" s="22">
        <v>6.5911499999999998</v>
      </c>
      <c r="X2037" s="22">
        <v>6.2201199999999996</v>
      </c>
      <c r="Y2037" s="22">
        <v>5.8491</v>
      </c>
      <c r="Z2037" s="22">
        <v>5.4780699999999998</v>
      </c>
      <c r="AA2037" s="22">
        <v>5.1070500000000001</v>
      </c>
      <c r="AB2037" s="22">
        <v>4.7360199999999999</v>
      </c>
    </row>
    <row r="2038" spans="3:28" ht="19" x14ac:dyDescent="0.25">
      <c r="Q2038" s="33" t="s">
        <v>31</v>
      </c>
      <c r="R2038" s="22">
        <v>-50</v>
      </c>
      <c r="S2038" s="22">
        <v>10.45</v>
      </c>
      <c r="T2038" s="22">
        <v>10.007</v>
      </c>
      <c r="U2038" s="22">
        <v>9.6831999999999994</v>
      </c>
      <c r="V2038" s="22">
        <v>9.4567599999999992</v>
      </c>
      <c r="W2038" s="22">
        <v>9.0293100000000006</v>
      </c>
      <c r="X2038" s="22">
        <v>9.2519299999999998</v>
      </c>
      <c r="Y2038" s="22">
        <v>9.4745399999999993</v>
      </c>
      <c r="Z2038" s="22">
        <v>9.6971600000000002</v>
      </c>
      <c r="AA2038" s="22">
        <v>9.9197699999999998</v>
      </c>
      <c r="AB2038" s="22">
        <v>10.142390000000001</v>
      </c>
    </row>
    <row r="2039" spans="3:28" ht="19" x14ac:dyDescent="0.25">
      <c r="Q2039" s="33" t="s">
        <v>4</v>
      </c>
      <c r="R2039" s="22">
        <v>8.0500000000000002E-2</v>
      </c>
      <c r="S2039" s="22">
        <v>8.0500000000000002E-2</v>
      </c>
      <c r="T2039" s="22">
        <v>8.0500000000000002E-2</v>
      </c>
      <c r="U2039" s="22">
        <v>8.0500000000000002E-2</v>
      </c>
      <c r="V2039" s="22">
        <v>8.0500000000000002E-2</v>
      </c>
      <c r="W2039" s="22">
        <v>8.0500000000000002E-2</v>
      </c>
      <c r="X2039" s="22">
        <v>8.0500000000000002E-2</v>
      </c>
      <c r="Y2039" s="22">
        <v>8.0500000000000002E-2</v>
      </c>
      <c r="Z2039" s="22">
        <v>8.0500000000000002E-2</v>
      </c>
      <c r="AA2039" s="22">
        <v>8.0500000000000002E-2</v>
      </c>
      <c r="AB2039" s="22">
        <v>8.0500000000000002E-2</v>
      </c>
    </row>
    <row r="2040" spans="3:28" ht="19" x14ac:dyDescent="0.25">
      <c r="Q2040" s="33" t="s">
        <v>8</v>
      </c>
      <c r="R2040" s="22">
        <v>4.4999999999999998E-2</v>
      </c>
      <c r="S2040" s="22">
        <v>4.4999999999999998E-2</v>
      </c>
      <c r="T2040" s="22">
        <v>4.4999999999999998E-2</v>
      </c>
      <c r="U2040" s="22">
        <v>4.4999999999999998E-2</v>
      </c>
      <c r="V2040" s="22">
        <v>4.4999999999999998E-2</v>
      </c>
      <c r="W2040" s="22">
        <v>4.4999999999999998E-2</v>
      </c>
      <c r="X2040" s="22">
        <v>4.4999999999999998E-2</v>
      </c>
      <c r="Y2040" s="22">
        <v>4.4999999999999998E-2</v>
      </c>
      <c r="Z2040" s="22">
        <v>4.4999999999999998E-2</v>
      </c>
      <c r="AA2040" s="22">
        <v>4.4999999999999998E-2</v>
      </c>
      <c r="AB2040" s="22">
        <v>4.4999999999999998E-2</v>
      </c>
    </row>
    <row r="2041" spans="3:28" ht="19" x14ac:dyDescent="0.25">
      <c r="Q2041" s="33" t="s">
        <v>10</v>
      </c>
      <c r="R2041" s="22">
        <v>8.5000000000000006E-2</v>
      </c>
      <c r="S2041" s="22">
        <v>8.5000000000000006E-2</v>
      </c>
      <c r="T2041" s="22">
        <v>8.5000000000000006E-2</v>
      </c>
      <c r="U2041" s="22">
        <v>8.5000000000000006E-2</v>
      </c>
      <c r="V2041" s="22">
        <v>8.5000000000000006E-2</v>
      </c>
      <c r="W2041" s="22">
        <v>8.5000000000000006E-2</v>
      </c>
      <c r="X2041" s="22">
        <v>8.5000000000000006E-2</v>
      </c>
      <c r="Y2041" s="22">
        <v>8.5000000000000006E-2</v>
      </c>
      <c r="Z2041" s="22">
        <v>8.5000000000000006E-2</v>
      </c>
      <c r="AA2041" s="22">
        <v>8.5000000000000006E-2</v>
      </c>
      <c r="AB2041" s="22">
        <v>8.5000000000000006E-2</v>
      </c>
    </row>
    <row r="2042" spans="3:28" ht="19" x14ac:dyDescent="0.25">
      <c r="Q2042" s="33" t="s">
        <v>24</v>
      </c>
      <c r="R2042" s="22">
        <v>0.57999999999999996</v>
      </c>
      <c r="S2042" s="22">
        <v>0.57999999999999996</v>
      </c>
      <c r="T2042" s="22">
        <v>0.57999999999999996</v>
      </c>
      <c r="U2042" s="22">
        <v>0.57999999999999996</v>
      </c>
      <c r="V2042" s="22">
        <v>0.57999999999999996</v>
      </c>
      <c r="W2042" s="22">
        <v>0.57999999999999996</v>
      </c>
      <c r="X2042" s="22">
        <v>0.57999999999999996</v>
      </c>
      <c r="Y2042" s="22">
        <v>0.57999999999999996</v>
      </c>
      <c r="Z2042" s="22">
        <v>0.57999999999999996</v>
      </c>
      <c r="AA2042" s="22">
        <v>0.57999999999999996</v>
      </c>
      <c r="AB2042" s="22">
        <v>0.57999999999999996</v>
      </c>
    </row>
    <row r="2043" spans="3:28" ht="19" x14ac:dyDescent="0.25">
      <c r="Q2043" s="33" t="s">
        <v>6</v>
      </c>
      <c r="R2043" s="22">
        <v>0.1</v>
      </c>
      <c r="S2043" s="22">
        <v>0.1</v>
      </c>
      <c r="T2043" s="22">
        <v>0.1</v>
      </c>
      <c r="U2043" s="22">
        <v>0.1</v>
      </c>
      <c r="V2043" s="22">
        <v>0.1</v>
      </c>
      <c r="W2043" s="22">
        <v>0.1</v>
      </c>
      <c r="X2043" s="22">
        <v>0.1</v>
      </c>
      <c r="Y2043" s="22">
        <v>0.1</v>
      </c>
      <c r="Z2043" s="22">
        <v>0.1</v>
      </c>
      <c r="AA2043" s="22">
        <v>0.1</v>
      </c>
      <c r="AB2043" s="22">
        <v>0.1</v>
      </c>
    </row>
    <row r="2044" spans="3:28" ht="19" x14ac:dyDescent="0.25">
      <c r="Q2044" s="33" t="s">
        <v>251</v>
      </c>
      <c r="R2044" s="22">
        <v>50</v>
      </c>
      <c r="S2044" s="22">
        <v>43</v>
      </c>
      <c r="T2044" s="22">
        <v>36.799999999999997</v>
      </c>
      <c r="U2044" s="22">
        <v>31.24</v>
      </c>
      <c r="V2044" s="22">
        <v>26.19</v>
      </c>
      <c r="W2044" s="22">
        <v>21.824999999999999</v>
      </c>
      <c r="X2044" s="22">
        <v>17.46</v>
      </c>
      <c r="Y2044" s="22">
        <v>13.095000000000001</v>
      </c>
      <c r="Z2044" s="22">
        <v>8.73</v>
      </c>
      <c r="AA2044" s="22">
        <v>4.3650000000000002</v>
      </c>
      <c r="AB2044" s="22">
        <v>0</v>
      </c>
    </row>
    <row r="2045" spans="3:28" ht="19" x14ac:dyDescent="0.25">
      <c r="Q2045" s="33" t="s">
        <v>684</v>
      </c>
      <c r="R2045" s="22">
        <v>55.917610000000003</v>
      </c>
      <c r="S2045" s="22">
        <v>52.076430000000002</v>
      </c>
      <c r="T2045" s="22">
        <v>48.178049999999999</v>
      </c>
      <c r="U2045" s="22">
        <v>44.107559999999999</v>
      </c>
      <c r="V2045" s="22">
        <v>39.757539999999999</v>
      </c>
      <c r="W2045" s="22">
        <v>35.305799999999998</v>
      </c>
      <c r="X2045" s="22">
        <v>30.10033</v>
      </c>
      <c r="Y2045" s="22">
        <v>24.060759999999998</v>
      </c>
      <c r="Z2045" s="22">
        <v>17.098199999999999</v>
      </c>
      <c r="AA2045" s="22">
        <v>9.1142400000000006</v>
      </c>
      <c r="AB2045" s="22">
        <v>0</v>
      </c>
    </row>
    <row r="2046" spans="3:28" ht="19" x14ac:dyDescent="0.25">
      <c r="Q2046" s="33" t="s">
        <v>685</v>
      </c>
      <c r="R2046" s="22">
        <v>105.91761</v>
      </c>
      <c r="S2046" s="22">
        <v>95.076430000000002</v>
      </c>
      <c r="T2046" s="22">
        <v>84.978049999999996</v>
      </c>
      <c r="U2046" s="22">
        <v>75.347560000000001</v>
      </c>
      <c r="V2046" s="22">
        <v>65.947540000000004</v>
      </c>
      <c r="W2046" s="22">
        <v>57.130800000000001</v>
      </c>
      <c r="X2046" s="22">
        <v>47.56033</v>
      </c>
      <c r="Y2046" s="22">
        <v>37.155760000000001</v>
      </c>
      <c r="Z2046" s="22">
        <v>25.828199999999999</v>
      </c>
      <c r="AA2046" s="22">
        <v>13.479240000000001</v>
      </c>
      <c r="AB2046" s="22">
        <v>0</v>
      </c>
    </row>
    <row r="2047" spans="3:28" ht="19" x14ac:dyDescent="0.25">
      <c r="Q2047" s="33" t="s">
        <v>233</v>
      </c>
      <c r="R2047" s="22">
        <v>0.5</v>
      </c>
      <c r="S2047" s="22">
        <v>0.47143000000000002</v>
      </c>
      <c r="T2047" s="22">
        <v>0.45129999999999998</v>
      </c>
      <c r="U2047" s="22">
        <v>0.43181000000000003</v>
      </c>
      <c r="V2047" s="22">
        <v>0.41311999999999999</v>
      </c>
      <c r="W2047" s="22">
        <v>0.39543</v>
      </c>
      <c r="X2047" s="22">
        <v>0.38016</v>
      </c>
      <c r="Y2047" s="22">
        <v>0.36510999999999999</v>
      </c>
      <c r="Z2047" s="22">
        <v>0.35031000000000001</v>
      </c>
      <c r="AA2047" s="22">
        <v>0.33578000000000002</v>
      </c>
      <c r="AB2047" s="22">
        <v>0.32151999999999997</v>
      </c>
    </row>
    <row r="2048" spans="3:28" ht="19" x14ac:dyDescent="0.25">
      <c r="Q2048" s="33" t="s">
        <v>686</v>
      </c>
      <c r="R2048" s="22">
        <v>1.9910000000000001E-2</v>
      </c>
      <c r="S2048" s="22">
        <v>1.9910000000000001E-2</v>
      </c>
      <c r="T2048" s="22">
        <v>1.9910000000000001E-2</v>
      </c>
      <c r="U2048" s="22">
        <v>1.9910000000000001E-2</v>
      </c>
      <c r="V2048" s="22">
        <v>1.9910000000000001E-2</v>
      </c>
      <c r="W2048" s="22">
        <v>1.9910000000000001E-2</v>
      </c>
      <c r="X2048" s="22">
        <v>1.9910000000000001E-2</v>
      </c>
      <c r="Y2048" s="22">
        <v>1.9910000000000001E-2</v>
      </c>
      <c r="Z2048" s="22">
        <v>1.9910000000000001E-2</v>
      </c>
      <c r="AA2048" s="22">
        <v>1.9910000000000001E-2</v>
      </c>
      <c r="AB2048" s="22">
        <v>1.9910000000000001E-2</v>
      </c>
    </row>
    <row r="2049" spans="3:28" ht="19" x14ac:dyDescent="0.25">
      <c r="Q2049" s="33" t="s">
        <v>179</v>
      </c>
      <c r="R2049" s="22">
        <v>0.1066</v>
      </c>
      <c r="S2049" s="22">
        <v>8.6470000000000005E-2</v>
      </c>
      <c r="T2049" s="22">
        <v>8.7319999999999995E-2</v>
      </c>
      <c r="U2049" s="22">
        <v>8.813E-2</v>
      </c>
      <c r="V2049" s="22">
        <v>8.8919999999999999E-2</v>
      </c>
      <c r="W2049" s="22">
        <v>8.967E-2</v>
      </c>
      <c r="X2049" s="22">
        <v>9.0310000000000001E-2</v>
      </c>
      <c r="Y2049" s="22">
        <v>9.0950000000000003E-2</v>
      </c>
      <c r="Z2049" s="22">
        <v>9.1569999999999999E-2</v>
      </c>
      <c r="AA2049" s="22">
        <v>9.2189999999999994E-2</v>
      </c>
      <c r="AB2049" s="22">
        <v>9.2789999999999997E-2</v>
      </c>
    </row>
    <row r="2050" spans="3:28" ht="19" x14ac:dyDescent="0.25">
      <c r="C2050" s="3" t="str">
        <f t="shared" ref="C2050:N2050" si="316">Q1995</f>
        <v>Year</v>
      </c>
      <c r="D2050" s="3">
        <f t="shared" si="316"/>
        <v>0</v>
      </c>
      <c r="E2050" s="3">
        <f t="shared" si="316"/>
        <v>1</v>
      </c>
      <c r="F2050" s="19">
        <f t="shared" si="316"/>
        <v>2</v>
      </c>
      <c r="G2050" s="19">
        <f t="shared" si="316"/>
        <v>3</v>
      </c>
      <c r="H2050" s="19">
        <f t="shared" si="316"/>
        <v>4</v>
      </c>
      <c r="I2050" s="19">
        <f t="shared" si="316"/>
        <v>5</v>
      </c>
      <c r="J2050" s="19">
        <f t="shared" si="316"/>
        <v>6</v>
      </c>
      <c r="K2050" s="19">
        <f t="shared" si="316"/>
        <v>7</v>
      </c>
      <c r="L2050" s="19">
        <f t="shared" si="316"/>
        <v>8</v>
      </c>
      <c r="M2050" s="19">
        <f t="shared" si="316"/>
        <v>9</v>
      </c>
      <c r="N2050" s="19">
        <f t="shared" si="316"/>
        <v>10</v>
      </c>
      <c r="Q2050" s="33" t="s">
        <v>82</v>
      </c>
      <c r="R2050" s="22" t="s">
        <v>40</v>
      </c>
      <c r="S2050" s="22">
        <v>8.6470000000000005E-2</v>
      </c>
      <c r="T2050" s="22">
        <v>8.7319999999999995E-2</v>
      </c>
      <c r="U2050" s="22">
        <v>8.813E-2</v>
      </c>
      <c r="V2050" s="22">
        <v>8.8919999999999999E-2</v>
      </c>
      <c r="W2050" s="22">
        <v>8.967E-2</v>
      </c>
      <c r="X2050" s="22">
        <v>9.0310000000000001E-2</v>
      </c>
      <c r="Y2050" s="22">
        <v>9.0950000000000003E-2</v>
      </c>
      <c r="Z2050" s="22">
        <v>9.1569999999999999E-2</v>
      </c>
      <c r="AA2050" s="22">
        <v>9.2189999999999994E-2</v>
      </c>
      <c r="AB2050" s="22">
        <v>9.2789999999999997E-2</v>
      </c>
    </row>
    <row r="2051" spans="3:28" ht="19" x14ac:dyDescent="0.25">
      <c r="C2051" s="2" t="s">
        <v>652</v>
      </c>
      <c r="E2051" s="7">
        <f t="shared" ref="E2051:N2051" si="317">S2022</f>
        <v>4.25</v>
      </c>
      <c r="F2051" s="7">
        <f t="shared" si="317"/>
        <v>3.6549999999999998</v>
      </c>
      <c r="G2051" s="7">
        <f t="shared" si="317"/>
        <v>3.1280000000000001</v>
      </c>
      <c r="H2051" s="7">
        <f t="shared" si="317"/>
        <v>2.6554000000000002</v>
      </c>
      <c r="I2051" s="7">
        <f t="shared" si="317"/>
        <v>2.2261500000000001</v>
      </c>
      <c r="J2051" s="7">
        <f t="shared" si="317"/>
        <v>1.8551299999999999</v>
      </c>
      <c r="K2051" s="7">
        <f t="shared" si="317"/>
        <v>1.4841</v>
      </c>
      <c r="L2051" s="7">
        <f t="shared" si="317"/>
        <v>1.1130800000000001</v>
      </c>
      <c r="M2051" s="7">
        <f t="shared" si="317"/>
        <v>0.74204999999999999</v>
      </c>
      <c r="N2051" s="7">
        <f t="shared" si="317"/>
        <v>0.37102000000000002</v>
      </c>
      <c r="Q2051" s="33" t="s">
        <v>42</v>
      </c>
      <c r="R2051" s="22" t="s">
        <v>40</v>
      </c>
      <c r="S2051" s="22">
        <v>0.11819</v>
      </c>
      <c r="T2051" s="22">
        <v>0.1173</v>
      </c>
      <c r="U2051" s="22">
        <v>0.11650000000000001</v>
      </c>
      <c r="V2051" s="22">
        <v>0.11577999999999999</v>
      </c>
      <c r="W2051" s="22">
        <v>0.11514000000000001</v>
      </c>
      <c r="X2051" s="22">
        <v>0.11461</v>
      </c>
      <c r="Y2051" s="22">
        <v>0.11412</v>
      </c>
      <c r="Z2051" s="22">
        <v>0.11365</v>
      </c>
      <c r="AA2051" s="22">
        <v>0.11322</v>
      </c>
      <c r="AB2051" s="22">
        <v>0.11280999999999999</v>
      </c>
    </row>
    <row r="2052" spans="3:28" ht="19" x14ac:dyDescent="0.25">
      <c r="C2052" s="8" t="s">
        <v>687</v>
      </c>
      <c r="D2052" s="31">
        <f t="shared" ref="D2052:N2052" si="318">-R2036</f>
        <v>-50</v>
      </c>
      <c r="E2052" s="31">
        <f t="shared" si="318"/>
        <v>7</v>
      </c>
      <c r="F2052" s="31">
        <f t="shared" si="318"/>
        <v>6.2</v>
      </c>
      <c r="G2052" s="31">
        <f t="shared" si="318"/>
        <v>5.56</v>
      </c>
      <c r="H2052" s="31">
        <f t="shared" si="318"/>
        <v>5.05</v>
      </c>
      <c r="I2052" s="31">
        <f t="shared" si="318"/>
        <v>4.3650000000000002</v>
      </c>
      <c r="J2052" s="31">
        <f t="shared" si="318"/>
        <v>4.3650000000000002</v>
      </c>
      <c r="K2052" s="31">
        <f t="shared" si="318"/>
        <v>4.3650000000000002</v>
      </c>
      <c r="L2052" s="31">
        <f t="shared" si="318"/>
        <v>4.3650000000000002</v>
      </c>
      <c r="M2052" s="31">
        <f t="shared" si="318"/>
        <v>4.3650000000000002</v>
      </c>
      <c r="N2052" s="31">
        <f t="shared" si="318"/>
        <v>4.3650000000000002</v>
      </c>
      <c r="Q2052" s="33" t="s">
        <v>688</v>
      </c>
      <c r="R2052" s="22">
        <v>0.89417000000000002</v>
      </c>
      <c r="S2052" s="22">
        <v>0.82571000000000006</v>
      </c>
      <c r="T2052" s="22">
        <v>0.76383000000000001</v>
      </c>
      <c r="U2052" s="22">
        <v>0.70826999999999996</v>
      </c>
      <c r="V2052" s="22">
        <v>0.65873999999999999</v>
      </c>
      <c r="W2052" s="22">
        <v>0.61817</v>
      </c>
      <c r="X2052" s="22">
        <v>0.58006000000000002</v>
      </c>
      <c r="Y2052" s="22">
        <v>0.54425000000000001</v>
      </c>
      <c r="Z2052" s="22">
        <v>0.51058000000000003</v>
      </c>
      <c r="AA2052" s="22">
        <v>0.47892000000000001</v>
      </c>
      <c r="AB2052" s="22">
        <v>0</v>
      </c>
    </row>
    <row r="2053" spans="3:28" ht="19" x14ac:dyDescent="0.25">
      <c r="C2053" s="2" t="s">
        <v>689</v>
      </c>
      <c r="D2053" s="7">
        <f t="shared" ref="D2053:N2053" si="319">R2037</f>
        <v>-50</v>
      </c>
      <c r="E2053" s="7">
        <f t="shared" si="319"/>
        <v>11.25</v>
      </c>
      <c r="F2053" s="7">
        <f t="shared" si="319"/>
        <v>9.8550000000000004</v>
      </c>
      <c r="G2053" s="7">
        <f t="shared" si="319"/>
        <v>8.6880000000000006</v>
      </c>
      <c r="H2053" s="7">
        <f t="shared" si="319"/>
        <v>7.7054</v>
      </c>
      <c r="I2053" s="7">
        <f t="shared" si="319"/>
        <v>6.5911499999999998</v>
      </c>
      <c r="J2053" s="7">
        <f t="shared" si="319"/>
        <v>6.2201199999999996</v>
      </c>
      <c r="K2053" s="7">
        <f t="shared" si="319"/>
        <v>5.8491</v>
      </c>
      <c r="L2053" s="7">
        <f t="shared" si="319"/>
        <v>5.4780699999999998</v>
      </c>
      <c r="M2053" s="7">
        <f t="shared" si="319"/>
        <v>5.1070500000000001</v>
      </c>
      <c r="N2053" s="7">
        <f t="shared" si="319"/>
        <v>4.7360199999999999</v>
      </c>
      <c r="Q2053" s="33" t="s">
        <v>690</v>
      </c>
      <c r="R2053" s="22">
        <v>0.47206999999999999</v>
      </c>
      <c r="S2053" s="22">
        <v>0.45227000000000001</v>
      </c>
      <c r="T2053" s="22">
        <v>0.43304999999999999</v>
      </c>
      <c r="U2053" s="22">
        <v>0.41460999999999998</v>
      </c>
      <c r="V2053" s="22">
        <v>0.39712999999999998</v>
      </c>
      <c r="W2053" s="22">
        <v>0.38202000000000003</v>
      </c>
      <c r="X2053" s="22">
        <v>0.36710999999999999</v>
      </c>
      <c r="Y2053" s="22">
        <v>0.35243999999999998</v>
      </c>
      <c r="Z2053" s="22">
        <v>0.33800000000000002</v>
      </c>
      <c r="AA2053" s="22">
        <v>0.32383000000000001</v>
      </c>
      <c r="AB2053" s="22">
        <v>0</v>
      </c>
    </row>
    <row r="2054" spans="3:28" ht="19" x14ac:dyDescent="0.25">
      <c r="C2054" s="2" t="s">
        <v>691</v>
      </c>
      <c r="E2054" s="6">
        <f t="shared" ref="E2054:N2054" si="320">S2014</f>
        <v>8.5000000000000006E-2</v>
      </c>
      <c r="F2054" s="6">
        <f t="shared" si="320"/>
        <v>8.5000000000000006E-2</v>
      </c>
      <c r="G2054" s="6">
        <f t="shared" si="320"/>
        <v>8.5000000000000006E-2</v>
      </c>
      <c r="H2054" s="6">
        <f t="shared" si="320"/>
        <v>8.5000000000000006E-2</v>
      </c>
      <c r="I2054" s="6">
        <f t="shared" si="320"/>
        <v>8.5000000000000006E-2</v>
      </c>
      <c r="J2054" s="6">
        <f t="shared" si="320"/>
        <v>8.5000000000000006E-2</v>
      </c>
      <c r="K2054" s="6">
        <f t="shared" si="320"/>
        <v>8.5000000000000006E-2</v>
      </c>
      <c r="L2054" s="6">
        <f t="shared" si="320"/>
        <v>8.5000000000000006E-2</v>
      </c>
      <c r="M2054" s="6">
        <f t="shared" si="320"/>
        <v>8.5000000000000006E-2</v>
      </c>
      <c r="N2054" s="6">
        <f t="shared" si="320"/>
        <v>8.5000000000000006E-2</v>
      </c>
      <c r="Q2054" s="33" t="s">
        <v>87</v>
      </c>
      <c r="R2054" s="22">
        <v>0</v>
      </c>
      <c r="S2054" s="22">
        <v>8.6470000000000005E-2</v>
      </c>
      <c r="T2054" s="22">
        <v>8.6889999999999995E-2</v>
      </c>
      <c r="U2054" s="22">
        <v>8.7309999999999999E-2</v>
      </c>
      <c r="V2054" s="22">
        <v>8.7709999999999996E-2</v>
      </c>
      <c r="W2054" s="22">
        <v>8.8099999999999998E-2</v>
      </c>
      <c r="X2054" s="22">
        <v>8.8469999999999993E-2</v>
      </c>
      <c r="Y2054" s="22">
        <v>8.8819999999999996E-2</v>
      </c>
      <c r="Z2054" s="22">
        <v>8.9169999999999999E-2</v>
      </c>
      <c r="AA2054" s="22">
        <v>8.9499999999999996E-2</v>
      </c>
      <c r="AB2054" s="22">
        <v>8.9829999999999993E-2</v>
      </c>
    </row>
    <row r="2055" spans="3:28" ht="19" x14ac:dyDescent="0.25">
      <c r="C2055" s="2" t="s">
        <v>692</v>
      </c>
      <c r="D2055" s="7">
        <f t="shared" ref="D2055:N2055" si="321">R2044</f>
        <v>50</v>
      </c>
      <c r="E2055" s="7">
        <f t="shared" si="321"/>
        <v>43</v>
      </c>
      <c r="F2055" s="7">
        <f t="shared" si="321"/>
        <v>36.799999999999997</v>
      </c>
      <c r="G2055" s="7">
        <f t="shared" si="321"/>
        <v>31.24</v>
      </c>
      <c r="H2055" s="7">
        <f t="shared" si="321"/>
        <v>26.19</v>
      </c>
      <c r="I2055" s="7">
        <f t="shared" si="321"/>
        <v>21.824999999999999</v>
      </c>
      <c r="J2055" s="7">
        <f t="shared" si="321"/>
        <v>17.46</v>
      </c>
      <c r="K2055" s="7">
        <f t="shared" si="321"/>
        <v>13.095000000000001</v>
      </c>
      <c r="L2055" s="7">
        <f t="shared" si="321"/>
        <v>8.73</v>
      </c>
      <c r="M2055" s="7">
        <f t="shared" si="321"/>
        <v>4.3650000000000002</v>
      </c>
      <c r="N2055" s="7">
        <f t="shared" si="321"/>
        <v>0</v>
      </c>
      <c r="Q2055" s="33" t="s">
        <v>296</v>
      </c>
      <c r="R2055" s="22">
        <v>1</v>
      </c>
      <c r="S2055" s="22" t="s">
        <v>40</v>
      </c>
      <c r="T2055" s="22" t="s">
        <v>40</v>
      </c>
      <c r="U2055" s="22" t="s">
        <v>40</v>
      </c>
      <c r="V2055" s="22" t="s">
        <v>40</v>
      </c>
      <c r="W2055" s="22" t="s">
        <v>40</v>
      </c>
      <c r="X2055" s="22" t="s">
        <v>40</v>
      </c>
      <c r="Y2055" s="22" t="s">
        <v>40</v>
      </c>
      <c r="Z2055" s="22" t="s">
        <v>40</v>
      </c>
      <c r="AA2055" s="22" t="s">
        <v>40</v>
      </c>
      <c r="AB2055" s="22" t="s">
        <v>40</v>
      </c>
    </row>
    <row r="2056" spans="3:28" ht="19" x14ac:dyDescent="0.25">
      <c r="C2056" s="8" t="s">
        <v>601</v>
      </c>
      <c r="D2056" s="31">
        <f t="shared" ref="D2056:N2056" si="322">R2020</f>
        <v>50</v>
      </c>
      <c r="E2056" s="31">
        <f t="shared" si="322"/>
        <v>43</v>
      </c>
      <c r="F2056" s="31">
        <f t="shared" si="322"/>
        <v>36.799999999999997</v>
      </c>
      <c r="G2056" s="31">
        <f t="shared" si="322"/>
        <v>31.24</v>
      </c>
      <c r="H2056" s="31">
        <f t="shared" si="322"/>
        <v>26.19</v>
      </c>
      <c r="I2056" s="31">
        <f t="shared" si="322"/>
        <v>21.824999999999999</v>
      </c>
      <c r="J2056" s="31">
        <f t="shared" si="322"/>
        <v>17.46</v>
      </c>
      <c r="K2056" s="31">
        <f t="shared" si="322"/>
        <v>13.095000000000001</v>
      </c>
      <c r="L2056" s="31">
        <f t="shared" si="322"/>
        <v>8.73</v>
      </c>
      <c r="M2056" s="31">
        <f t="shared" si="322"/>
        <v>4.3650000000000002</v>
      </c>
      <c r="N2056" s="31">
        <f t="shared" si="322"/>
        <v>0</v>
      </c>
      <c r="Q2056" s="33" t="s">
        <v>298</v>
      </c>
      <c r="R2056" s="22">
        <v>-99</v>
      </c>
      <c r="S2056" s="22" t="s">
        <v>40</v>
      </c>
      <c r="T2056" s="22" t="s">
        <v>40</v>
      </c>
      <c r="U2056" s="22" t="s">
        <v>40</v>
      </c>
      <c r="V2056" s="22" t="s">
        <v>40</v>
      </c>
      <c r="W2056" s="22" t="s">
        <v>40</v>
      </c>
      <c r="X2056" s="22" t="s">
        <v>40</v>
      </c>
      <c r="Y2056" s="22" t="s">
        <v>40</v>
      </c>
      <c r="Z2056" s="22" t="s">
        <v>40</v>
      </c>
      <c r="AA2056" s="22" t="s">
        <v>40</v>
      </c>
      <c r="AB2056" s="22" t="s">
        <v>40</v>
      </c>
    </row>
    <row r="2057" spans="3:28" ht="19" x14ac:dyDescent="0.25">
      <c r="C2057" s="2" t="s">
        <v>693</v>
      </c>
      <c r="D2057" s="11">
        <f t="shared" ref="D2057:N2057" si="323">R2057</f>
        <v>0</v>
      </c>
      <c r="E2057" s="11">
        <f t="shared" si="323"/>
        <v>0</v>
      </c>
      <c r="F2057" s="11">
        <f t="shared" si="323"/>
        <v>0</v>
      </c>
      <c r="G2057" s="11">
        <f t="shared" si="323"/>
        <v>0</v>
      </c>
      <c r="H2057" s="11">
        <f t="shared" si="323"/>
        <v>0</v>
      </c>
      <c r="I2057" s="11">
        <f t="shared" si="323"/>
        <v>0</v>
      </c>
      <c r="J2057" s="11">
        <f t="shared" si="323"/>
        <v>0</v>
      </c>
      <c r="K2057" s="11">
        <f t="shared" si="323"/>
        <v>0</v>
      </c>
      <c r="L2057" s="11">
        <f t="shared" si="323"/>
        <v>0</v>
      </c>
      <c r="M2057" s="11">
        <f t="shared" si="323"/>
        <v>0</v>
      </c>
      <c r="N2057" s="11">
        <f t="shared" si="323"/>
        <v>0</v>
      </c>
      <c r="Q2057" s="33" t="s">
        <v>694</v>
      </c>
      <c r="R2057" s="22">
        <v>0</v>
      </c>
      <c r="S2057" s="22">
        <v>0</v>
      </c>
      <c r="T2057" s="22">
        <v>0</v>
      </c>
      <c r="U2057" s="22">
        <v>0</v>
      </c>
      <c r="V2057" s="22">
        <v>0</v>
      </c>
      <c r="W2057" s="22">
        <v>0</v>
      </c>
      <c r="X2057" s="22">
        <v>0</v>
      </c>
      <c r="Y2057" s="22">
        <v>0</v>
      </c>
      <c r="Z2057" s="22">
        <v>0</v>
      </c>
      <c r="AA2057" s="22">
        <v>0</v>
      </c>
      <c r="AB2057" s="22">
        <v>0</v>
      </c>
    </row>
    <row r="2058" spans="3:28" ht="19" x14ac:dyDescent="0.25">
      <c r="Q2058" s="33" t="s">
        <v>695</v>
      </c>
      <c r="R2058" s="22">
        <v>8.3000000000000004E-2</v>
      </c>
      <c r="S2058" s="22">
        <v>8.3000000000000004E-2</v>
      </c>
      <c r="T2058" s="22">
        <v>8.3000000000000004E-2</v>
      </c>
      <c r="U2058" s="22">
        <v>8.3000000000000004E-2</v>
      </c>
      <c r="V2058" s="22">
        <v>8.3000000000000004E-2</v>
      </c>
      <c r="W2058" s="22">
        <v>8.3000000000000004E-2</v>
      </c>
      <c r="X2058" s="22">
        <v>8.3000000000000004E-2</v>
      </c>
      <c r="Y2058" s="22">
        <v>8.3000000000000004E-2</v>
      </c>
      <c r="Z2058" s="22">
        <v>8.3000000000000004E-2</v>
      </c>
      <c r="AA2058" s="22">
        <v>8.3000000000000004E-2</v>
      </c>
      <c r="AB2058" s="22">
        <v>8.3000000000000004E-2</v>
      </c>
    </row>
    <row r="2059" spans="3:28" ht="19" x14ac:dyDescent="0.25">
      <c r="Q2059" s="33" t="s">
        <v>696</v>
      </c>
      <c r="R2059" s="22">
        <v>0.115</v>
      </c>
      <c r="S2059" s="22">
        <v>0.115</v>
      </c>
      <c r="T2059" s="22">
        <v>0.115</v>
      </c>
      <c r="U2059" s="22">
        <v>0.115</v>
      </c>
      <c r="V2059" s="22">
        <v>0.115</v>
      </c>
      <c r="W2059" s="22">
        <v>0.115</v>
      </c>
      <c r="X2059" s="22">
        <v>0.115</v>
      </c>
      <c r="Y2059" s="22">
        <v>0.115</v>
      </c>
      <c r="Z2059" s="22">
        <v>0.115</v>
      </c>
      <c r="AA2059" s="22">
        <v>0.115</v>
      </c>
      <c r="AB2059" s="22">
        <v>0.115</v>
      </c>
    </row>
    <row r="2060" spans="3:28" ht="19" x14ac:dyDescent="0.25">
      <c r="Q2060" s="33" t="s">
        <v>697</v>
      </c>
      <c r="R2060" s="22">
        <v>108.38845000000001</v>
      </c>
      <c r="S2060" s="22">
        <v>97.384690000000006</v>
      </c>
      <c r="T2060" s="22">
        <v>87.067620000000005</v>
      </c>
      <c r="U2060" s="22">
        <v>77.174239999999998</v>
      </c>
      <c r="V2060" s="22">
        <v>67.479699999999994</v>
      </c>
      <c r="W2060" s="22">
        <v>58.35051</v>
      </c>
      <c r="X2060" s="22">
        <v>48.463610000000003</v>
      </c>
      <c r="Y2060" s="22">
        <v>37.75609</v>
      </c>
      <c r="Z2060" s="22">
        <v>26.159839999999999</v>
      </c>
      <c r="AA2060" s="22">
        <v>13.60111</v>
      </c>
      <c r="AB2060" s="22">
        <v>0</v>
      </c>
    </row>
    <row r="2061" spans="3:28" ht="19" x14ac:dyDescent="0.25">
      <c r="Q2061" s="33" t="s">
        <v>698</v>
      </c>
      <c r="R2061" s="22">
        <v>56.200139999999998</v>
      </c>
      <c r="S2061" s="22">
        <v>52.213160000000002</v>
      </c>
      <c r="T2061" s="22">
        <v>48.21067</v>
      </c>
      <c r="U2061" s="22">
        <v>44.0717</v>
      </c>
      <c r="V2061" s="22">
        <v>39.68318</v>
      </c>
      <c r="W2061" s="22">
        <v>35.217440000000003</v>
      </c>
      <c r="X2061" s="22">
        <v>30.015519999999999</v>
      </c>
      <c r="Y2061" s="22">
        <v>23.99277</v>
      </c>
      <c r="Z2061" s="22">
        <v>17.054780000000001</v>
      </c>
      <c r="AA2061" s="22">
        <v>9.0963100000000008</v>
      </c>
      <c r="AB2061" s="22">
        <v>0</v>
      </c>
    </row>
    <row r="2062" spans="3:28" ht="19" x14ac:dyDescent="0.25">
      <c r="Q2062" s="33" t="s">
        <v>699</v>
      </c>
      <c r="R2062" s="22">
        <v>106.20014</v>
      </c>
      <c r="S2062" s="22">
        <v>95.213160000000002</v>
      </c>
      <c r="T2062" s="22">
        <v>85.010670000000005</v>
      </c>
      <c r="U2062" s="22">
        <v>75.311700000000002</v>
      </c>
      <c r="V2062" s="22">
        <v>65.873180000000005</v>
      </c>
      <c r="W2062" s="22">
        <v>57.042439999999999</v>
      </c>
      <c r="X2062" s="22">
        <v>47.475520000000003</v>
      </c>
      <c r="Y2062" s="22">
        <v>37.087769999999999</v>
      </c>
      <c r="Z2062" s="22">
        <v>25.784780000000001</v>
      </c>
      <c r="AA2062" s="22">
        <v>13.461309999999999</v>
      </c>
      <c r="AB2062" s="22">
        <v>0</v>
      </c>
    </row>
    <row r="2063" spans="3:28" ht="19" x14ac:dyDescent="0.25">
      <c r="Q2063" s="33" t="s">
        <v>700</v>
      </c>
      <c r="R2063" s="22">
        <v>2.18831</v>
      </c>
      <c r="S2063" s="22">
        <v>2.1715399999999998</v>
      </c>
      <c r="T2063" s="22">
        <v>2.0569500000000001</v>
      </c>
      <c r="U2063" s="22">
        <v>1.8625400000000001</v>
      </c>
      <c r="V2063" s="22">
        <v>1.6065100000000001</v>
      </c>
      <c r="W2063" s="22">
        <v>1.3080700000000001</v>
      </c>
      <c r="X2063" s="22">
        <v>0.98809000000000002</v>
      </c>
      <c r="Y2063" s="22">
        <v>0.66832000000000003</v>
      </c>
      <c r="Z2063" s="22">
        <v>0.37506</v>
      </c>
      <c r="AA2063" s="22">
        <v>0.13980000000000001</v>
      </c>
      <c r="AB2063" s="22">
        <v>0</v>
      </c>
    </row>
    <row r="2064" spans="3:28" ht="19" x14ac:dyDescent="0.25">
      <c r="C2064" s="2" t="s">
        <v>84</v>
      </c>
      <c r="D2064" s="7">
        <f t="shared" ref="D2064:N2064" si="324">R2031</f>
        <v>-100</v>
      </c>
      <c r="E2064" s="7">
        <f t="shared" si="324"/>
        <v>20</v>
      </c>
      <c r="F2064" s="7">
        <f t="shared" si="324"/>
        <v>18.399999999999999</v>
      </c>
      <c r="G2064" s="7">
        <f t="shared" si="324"/>
        <v>17.12</v>
      </c>
      <c r="H2064" s="7">
        <f t="shared" si="324"/>
        <v>16.100000000000001</v>
      </c>
      <c r="I2064" s="7">
        <f t="shared" si="324"/>
        <v>14.73</v>
      </c>
      <c r="J2064" s="7">
        <f t="shared" si="324"/>
        <v>14.73</v>
      </c>
      <c r="K2064" s="7">
        <f t="shared" si="324"/>
        <v>14.73</v>
      </c>
      <c r="L2064" s="7">
        <f t="shared" si="324"/>
        <v>14.73</v>
      </c>
      <c r="M2064" s="7">
        <f t="shared" si="324"/>
        <v>14.73</v>
      </c>
      <c r="N2064" s="7">
        <f t="shared" si="324"/>
        <v>14.73</v>
      </c>
      <c r="Q2064" s="33" t="s">
        <v>701</v>
      </c>
      <c r="R2064" s="22">
        <v>2.0400000000000001E-2</v>
      </c>
      <c r="S2064" s="22">
        <v>2.2550000000000001E-2</v>
      </c>
      <c r="T2064" s="22">
        <v>2.3910000000000001E-2</v>
      </c>
      <c r="U2064" s="22">
        <v>2.443E-2</v>
      </c>
      <c r="V2064" s="22">
        <v>2.409E-2</v>
      </c>
      <c r="W2064" s="22">
        <v>2.2669999999999999E-2</v>
      </c>
      <c r="X2064" s="22">
        <v>2.06E-2</v>
      </c>
      <c r="Y2064" s="22">
        <v>1.7860000000000001E-2</v>
      </c>
      <c r="Z2064" s="22">
        <v>1.444E-2</v>
      </c>
      <c r="AA2064" s="22">
        <v>1.0330000000000001E-2</v>
      </c>
      <c r="AB2064" s="22" t="s">
        <v>40</v>
      </c>
    </row>
    <row r="2065" spans="3:28" ht="19" x14ac:dyDescent="0.25">
      <c r="C2065" s="2" t="s">
        <v>702</v>
      </c>
      <c r="E2065" s="6">
        <f t="shared" ref="E2065:N2065" si="325">S2058</f>
        <v>8.3000000000000004E-2</v>
      </c>
      <c r="F2065" s="6">
        <f t="shared" si="325"/>
        <v>8.3000000000000004E-2</v>
      </c>
      <c r="G2065" s="6">
        <f t="shared" si="325"/>
        <v>8.3000000000000004E-2</v>
      </c>
      <c r="H2065" s="6">
        <f t="shared" si="325"/>
        <v>8.3000000000000004E-2</v>
      </c>
      <c r="I2065" s="6">
        <f t="shared" si="325"/>
        <v>8.3000000000000004E-2</v>
      </c>
      <c r="J2065" s="6">
        <f t="shared" si="325"/>
        <v>8.3000000000000004E-2</v>
      </c>
      <c r="K2065" s="6">
        <f t="shared" si="325"/>
        <v>8.3000000000000004E-2</v>
      </c>
      <c r="L2065" s="6">
        <f t="shared" si="325"/>
        <v>8.3000000000000004E-2</v>
      </c>
      <c r="M2065" s="6">
        <f t="shared" si="325"/>
        <v>8.3000000000000004E-2</v>
      </c>
      <c r="N2065" s="6">
        <f t="shared" si="325"/>
        <v>8.3000000000000004E-2</v>
      </c>
      <c r="Q2065" s="33" t="s">
        <v>703</v>
      </c>
      <c r="R2065" s="22">
        <v>-50</v>
      </c>
      <c r="S2065" s="22">
        <v>9.5500000000000007</v>
      </c>
      <c r="T2065" s="22">
        <v>8.3930000000000007</v>
      </c>
      <c r="U2065" s="22">
        <v>7.4367999999999999</v>
      </c>
      <c r="V2065" s="22">
        <v>6.6432399999999996</v>
      </c>
      <c r="W2065" s="22">
        <v>5.7006899999999998</v>
      </c>
      <c r="X2065" s="22">
        <v>5.4780699999999998</v>
      </c>
      <c r="Y2065" s="22">
        <v>5.2554600000000002</v>
      </c>
      <c r="Z2065" s="22">
        <v>5.0328400000000002</v>
      </c>
      <c r="AA2065" s="22">
        <v>4.8102299999999998</v>
      </c>
      <c r="AB2065" s="22">
        <v>4.5876099999999997</v>
      </c>
    </row>
    <row r="2066" spans="3:28" ht="19" x14ac:dyDescent="0.25">
      <c r="C2066" s="2" t="s">
        <v>704</v>
      </c>
      <c r="D2066" s="7">
        <f t="shared" ref="D2066:N2066" si="326">R2060</f>
        <v>108.38845000000001</v>
      </c>
      <c r="E2066" s="7">
        <f t="shared" si="326"/>
        <v>97.384690000000006</v>
      </c>
      <c r="F2066" s="7">
        <f t="shared" si="326"/>
        <v>87.067620000000005</v>
      </c>
      <c r="G2066" s="7">
        <f t="shared" si="326"/>
        <v>77.174239999999998</v>
      </c>
      <c r="H2066" s="7">
        <f t="shared" si="326"/>
        <v>67.479699999999994</v>
      </c>
      <c r="I2066" s="7">
        <f t="shared" si="326"/>
        <v>58.35051</v>
      </c>
      <c r="J2066" s="7">
        <f t="shared" si="326"/>
        <v>48.463610000000003</v>
      </c>
      <c r="K2066" s="7">
        <f t="shared" si="326"/>
        <v>37.75609</v>
      </c>
      <c r="L2066" s="7">
        <f t="shared" si="326"/>
        <v>26.159839999999999</v>
      </c>
      <c r="M2066" s="7">
        <f t="shared" si="326"/>
        <v>13.60111</v>
      </c>
      <c r="N2066" s="11">
        <f t="shared" si="326"/>
        <v>0</v>
      </c>
      <c r="Q2066" s="33" t="s">
        <v>26</v>
      </c>
      <c r="R2066" s="22">
        <v>0.1066</v>
      </c>
      <c r="S2066" s="22">
        <v>0.1066</v>
      </c>
      <c r="T2066" s="22">
        <v>0.1066</v>
      </c>
      <c r="U2066" s="22">
        <v>0.1066</v>
      </c>
      <c r="V2066" s="22">
        <v>0.1066</v>
      </c>
      <c r="W2066" s="22">
        <v>0.1066</v>
      </c>
      <c r="X2066" s="22">
        <v>0.1066</v>
      </c>
      <c r="Y2066" s="22">
        <v>0.1066</v>
      </c>
      <c r="Z2066" s="22">
        <v>0.1066</v>
      </c>
      <c r="AA2066" s="22">
        <v>0.1066</v>
      </c>
      <c r="AB2066" s="22">
        <v>0.1066</v>
      </c>
    </row>
    <row r="2067" spans="3:28" ht="19" x14ac:dyDescent="0.25">
      <c r="D2067" s="82"/>
      <c r="E2067" s="82"/>
      <c r="F2067" s="82"/>
      <c r="G2067" s="82"/>
      <c r="H2067" s="82"/>
      <c r="I2067" s="82"/>
      <c r="J2067" s="82"/>
      <c r="K2067" s="82"/>
      <c r="L2067" s="82"/>
      <c r="M2067" s="82"/>
      <c r="N2067" s="82"/>
      <c r="Q2067" s="33" t="s">
        <v>114</v>
      </c>
      <c r="R2067" s="22">
        <v>2.1600000000000001E-2</v>
      </c>
      <c r="S2067" s="22">
        <v>2.1600000000000001E-2</v>
      </c>
      <c r="T2067" s="22">
        <v>2.1600000000000001E-2</v>
      </c>
      <c r="U2067" s="22">
        <v>2.1600000000000001E-2</v>
      </c>
      <c r="V2067" s="22">
        <v>2.1600000000000001E-2</v>
      </c>
      <c r="W2067" s="22">
        <v>2.1600000000000001E-2</v>
      </c>
      <c r="X2067" s="22">
        <v>2.1600000000000001E-2</v>
      </c>
      <c r="Y2067" s="22">
        <v>2.1600000000000001E-2</v>
      </c>
      <c r="Z2067" s="22">
        <v>2.1600000000000001E-2</v>
      </c>
      <c r="AA2067" s="22">
        <v>2.1600000000000001E-2</v>
      </c>
      <c r="AB2067" s="22">
        <v>2.1600000000000001E-2</v>
      </c>
    </row>
    <row r="2068" spans="3:28" ht="19" x14ac:dyDescent="0.25">
      <c r="D2068" s="82"/>
      <c r="E2068" s="82"/>
      <c r="F2068" s="82"/>
      <c r="G2068" s="82"/>
      <c r="H2068" s="82"/>
      <c r="I2068" s="82"/>
      <c r="J2068" s="82"/>
      <c r="K2068" s="82"/>
      <c r="L2068" s="82"/>
      <c r="M2068" s="82"/>
      <c r="N2068" s="82"/>
      <c r="Q2068" s="33" t="s">
        <v>705</v>
      </c>
      <c r="R2068" s="22">
        <v>0</v>
      </c>
      <c r="S2068" s="22">
        <v>1.8530000000000001E-2</v>
      </c>
      <c r="T2068" s="22">
        <v>1.7739999999999999E-2</v>
      </c>
      <c r="U2068" s="22">
        <v>1.6969999999999999E-2</v>
      </c>
      <c r="V2068" s="22">
        <v>1.6240000000000001E-2</v>
      </c>
      <c r="W2068" s="22">
        <v>1.554E-2</v>
      </c>
      <c r="X2068" s="22">
        <v>1.494E-2</v>
      </c>
      <c r="Y2068" s="22">
        <v>1.435E-2</v>
      </c>
      <c r="Z2068" s="22">
        <v>1.3769999999999999E-2</v>
      </c>
      <c r="AA2068" s="22">
        <v>1.32E-2</v>
      </c>
      <c r="AB2068" s="22">
        <v>1.264E-2</v>
      </c>
    </row>
    <row r="2069" spans="3:28" ht="19" x14ac:dyDescent="0.25">
      <c r="Q2069" s="33" t="s">
        <v>682</v>
      </c>
      <c r="R2069" s="22">
        <v>0</v>
      </c>
      <c r="S2069" s="22">
        <v>0</v>
      </c>
      <c r="T2069" s="22">
        <v>0</v>
      </c>
      <c r="U2069" s="22">
        <v>0</v>
      </c>
      <c r="V2069" s="22">
        <v>0</v>
      </c>
      <c r="W2069" s="22">
        <v>0</v>
      </c>
      <c r="X2069" s="22">
        <v>0</v>
      </c>
      <c r="Y2069" s="22">
        <v>0</v>
      </c>
      <c r="Z2069" s="22">
        <v>0</v>
      </c>
      <c r="AA2069" s="22">
        <v>0</v>
      </c>
      <c r="AB2069" s="22">
        <v>0</v>
      </c>
    </row>
    <row r="2075" spans="3:28" ht="19" x14ac:dyDescent="0.25">
      <c r="C2075" s="2" t="s">
        <v>84</v>
      </c>
      <c r="D2075" s="7">
        <f t="shared" ref="D2075:N2075" si="327">R2031</f>
        <v>-100</v>
      </c>
      <c r="E2075" s="7">
        <f t="shared" si="327"/>
        <v>20</v>
      </c>
      <c r="F2075" s="7">
        <f t="shared" si="327"/>
        <v>18.399999999999999</v>
      </c>
      <c r="G2075" s="7">
        <f t="shared" si="327"/>
        <v>17.12</v>
      </c>
      <c r="H2075" s="7">
        <f t="shared" si="327"/>
        <v>16.100000000000001</v>
      </c>
      <c r="I2075" s="7">
        <f t="shared" si="327"/>
        <v>14.73</v>
      </c>
      <c r="J2075" s="7">
        <f t="shared" si="327"/>
        <v>14.73</v>
      </c>
      <c r="K2075" s="7">
        <f t="shared" si="327"/>
        <v>14.73</v>
      </c>
      <c r="L2075" s="7">
        <f t="shared" si="327"/>
        <v>14.73</v>
      </c>
      <c r="M2075" s="7">
        <f t="shared" si="327"/>
        <v>14.73</v>
      </c>
      <c r="N2075" s="7">
        <f t="shared" si="327"/>
        <v>14.73</v>
      </c>
    </row>
    <row r="2076" spans="3:28" ht="19" x14ac:dyDescent="0.25">
      <c r="C2076" s="8" t="s">
        <v>706</v>
      </c>
      <c r="D2076" s="31">
        <f t="shared" ref="D2076:N2076" si="328">-R2065</f>
        <v>50</v>
      </c>
      <c r="E2076" s="31">
        <f t="shared" si="328"/>
        <v>-9.5500000000000007</v>
      </c>
      <c r="F2076" s="31">
        <f t="shared" si="328"/>
        <v>-8.3930000000000007</v>
      </c>
      <c r="G2076" s="31">
        <f t="shared" si="328"/>
        <v>-7.4367999999999999</v>
      </c>
      <c r="H2076" s="31">
        <f t="shared" si="328"/>
        <v>-6.6432399999999996</v>
      </c>
      <c r="I2076" s="31">
        <f t="shared" si="328"/>
        <v>-5.7006899999999998</v>
      </c>
      <c r="J2076" s="31">
        <f t="shared" si="328"/>
        <v>-5.4780699999999998</v>
      </c>
      <c r="K2076" s="31">
        <f t="shared" si="328"/>
        <v>-5.2554600000000002</v>
      </c>
      <c r="L2076" s="31">
        <f t="shared" si="328"/>
        <v>-5.0328400000000002</v>
      </c>
      <c r="M2076" s="31">
        <f t="shared" si="328"/>
        <v>-4.8102299999999998</v>
      </c>
      <c r="N2076" s="31">
        <f t="shared" si="328"/>
        <v>-4.5876099999999997</v>
      </c>
    </row>
    <row r="2077" spans="3:28" ht="19" x14ac:dyDescent="0.25">
      <c r="C2077" s="2" t="s">
        <v>707</v>
      </c>
      <c r="D2077" s="7">
        <f t="shared" ref="D2077:N2077" si="329">R2038</f>
        <v>-50</v>
      </c>
      <c r="E2077" s="7">
        <f t="shared" si="329"/>
        <v>10.45</v>
      </c>
      <c r="F2077" s="7">
        <f t="shared" si="329"/>
        <v>10.007</v>
      </c>
      <c r="G2077" s="7">
        <f t="shared" si="329"/>
        <v>9.6831999999999994</v>
      </c>
      <c r="H2077" s="7">
        <f t="shared" si="329"/>
        <v>9.4567599999999992</v>
      </c>
      <c r="I2077" s="7">
        <f t="shared" si="329"/>
        <v>9.0293100000000006</v>
      </c>
      <c r="J2077" s="7">
        <f t="shared" si="329"/>
        <v>9.2519299999999998</v>
      </c>
      <c r="K2077" s="7">
        <f t="shared" si="329"/>
        <v>9.4745399999999993</v>
      </c>
      <c r="L2077" s="7">
        <f t="shared" si="329"/>
        <v>9.6971600000000002</v>
      </c>
      <c r="M2077" s="7">
        <f t="shared" si="329"/>
        <v>9.9197699999999998</v>
      </c>
      <c r="N2077" s="7">
        <f t="shared" si="329"/>
        <v>10.142390000000001</v>
      </c>
      <c r="Q2077" s="33"/>
      <c r="R2077" s="22"/>
      <c r="S2077" s="22"/>
      <c r="T2077" s="22"/>
      <c r="U2077" s="22"/>
      <c r="V2077" s="22"/>
      <c r="W2077" s="22"/>
      <c r="X2077" s="22"/>
      <c r="Y2077" s="22"/>
      <c r="Z2077" s="22"/>
      <c r="AA2077" s="22"/>
      <c r="AB2077" s="22"/>
    </row>
    <row r="2078" spans="3:28" ht="19" x14ac:dyDescent="0.25">
      <c r="C2078" s="2" t="s">
        <v>708</v>
      </c>
      <c r="E2078" s="6">
        <f t="shared" ref="E2078:N2078" si="330">S2016</f>
        <v>0.115</v>
      </c>
      <c r="F2078" s="6">
        <f t="shared" si="330"/>
        <v>0.115</v>
      </c>
      <c r="G2078" s="6">
        <f t="shared" si="330"/>
        <v>0.115</v>
      </c>
      <c r="H2078" s="6">
        <f t="shared" si="330"/>
        <v>0.115</v>
      </c>
      <c r="I2078" s="6">
        <f t="shared" si="330"/>
        <v>0.115</v>
      </c>
      <c r="J2078" s="6">
        <f t="shared" si="330"/>
        <v>0.115</v>
      </c>
      <c r="K2078" s="6">
        <f t="shared" si="330"/>
        <v>0.115</v>
      </c>
      <c r="L2078" s="6">
        <f t="shared" si="330"/>
        <v>0.115</v>
      </c>
      <c r="M2078" s="6">
        <f t="shared" si="330"/>
        <v>0.115</v>
      </c>
      <c r="N2078" s="6">
        <f t="shared" si="330"/>
        <v>0.115</v>
      </c>
    </row>
    <row r="2079" spans="3:28" ht="19" x14ac:dyDescent="0.25">
      <c r="C2079" s="2" t="s">
        <v>709</v>
      </c>
      <c r="D2079" s="7">
        <f t="shared" ref="D2079:N2079" si="331">R2061</f>
        <v>56.200139999999998</v>
      </c>
      <c r="E2079" s="7">
        <f t="shared" si="331"/>
        <v>52.213160000000002</v>
      </c>
      <c r="F2079" s="7">
        <f t="shared" si="331"/>
        <v>48.21067</v>
      </c>
      <c r="G2079" s="7">
        <f t="shared" si="331"/>
        <v>44.0717</v>
      </c>
      <c r="H2079" s="7">
        <f t="shared" si="331"/>
        <v>39.68318</v>
      </c>
      <c r="I2079" s="7">
        <f t="shared" si="331"/>
        <v>35.217440000000003</v>
      </c>
      <c r="J2079" s="7">
        <f t="shared" si="331"/>
        <v>30.015519999999999</v>
      </c>
      <c r="K2079" s="7">
        <f t="shared" si="331"/>
        <v>23.99277</v>
      </c>
      <c r="L2079" s="7">
        <f t="shared" si="331"/>
        <v>17.054780000000001</v>
      </c>
      <c r="M2079" s="7">
        <f t="shared" si="331"/>
        <v>9.0963100000000008</v>
      </c>
      <c r="N2079" s="11">
        <f t="shared" si="331"/>
        <v>0</v>
      </c>
    </row>
    <row r="2082" spans="3:28" ht="19" x14ac:dyDescent="0.25">
      <c r="C2082" s="2" t="s">
        <v>710</v>
      </c>
    </row>
    <row r="2083" spans="3:28" ht="19" x14ac:dyDescent="0.25">
      <c r="C2083" s="2" t="s">
        <v>711</v>
      </c>
      <c r="D2083" s="7">
        <f>R2060</f>
        <v>108.38845000000001</v>
      </c>
      <c r="E2083" s="7">
        <f t="shared" ref="E2083:N2083" si="332">S2060</f>
        <v>97.384690000000006</v>
      </c>
      <c r="F2083" s="7">
        <f t="shared" si="332"/>
        <v>87.067620000000005</v>
      </c>
      <c r="G2083" s="7">
        <f t="shared" si="332"/>
        <v>77.174239999999998</v>
      </c>
      <c r="H2083" s="7">
        <f t="shared" si="332"/>
        <v>67.479699999999994</v>
      </c>
      <c r="I2083" s="7">
        <f t="shared" si="332"/>
        <v>58.35051</v>
      </c>
      <c r="J2083" s="7">
        <f t="shared" si="332"/>
        <v>48.463610000000003</v>
      </c>
      <c r="K2083" s="7">
        <f t="shared" si="332"/>
        <v>37.75609</v>
      </c>
      <c r="L2083" s="7">
        <f t="shared" si="332"/>
        <v>26.159839999999999</v>
      </c>
      <c r="M2083" s="7">
        <f t="shared" si="332"/>
        <v>13.60111</v>
      </c>
      <c r="N2083" s="7">
        <f t="shared" si="332"/>
        <v>0</v>
      </c>
    </row>
    <row r="2085" spans="3:28" ht="19" x14ac:dyDescent="0.25">
      <c r="C2085" s="2" t="s">
        <v>712</v>
      </c>
      <c r="D2085" s="7">
        <f>R2044</f>
        <v>50</v>
      </c>
      <c r="E2085" s="7">
        <f t="shared" ref="E2085:N2085" si="333">S2044</f>
        <v>43</v>
      </c>
      <c r="F2085" s="7">
        <f t="shared" si="333"/>
        <v>36.799999999999997</v>
      </c>
      <c r="G2085" s="7">
        <f t="shared" si="333"/>
        <v>31.24</v>
      </c>
      <c r="H2085" s="7">
        <f t="shared" si="333"/>
        <v>26.19</v>
      </c>
      <c r="I2085" s="7">
        <f t="shared" si="333"/>
        <v>21.824999999999999</v>
      </c>
      <c r="J2085" s="7">
        <f t="shared" si="333"/>
        <v>17.46</v>
      </c>
      <c r="K2085" s="7">
        <f t="shared" si="333"/>
        <v>13.095000000000001</v>
      </c>
      <c r="L2085" s="7">
        <f t="shared" si="333"/>
        <v>8.73</v>
      </c>
      <c r="M2085" s="7">
        <f t="shared" si="333"/>
        <v>4.3650000000000002</v>
      </c>
      <c r="N2085" s="7">
        <f t="shared" si="333"/>
        <v>0</v>
      </c>
    </row>
    <row r="2086" spans="3:28" ht="19" x14ac:dyDescent="0.25">
      <c r="C2086" s="8" t="s">
        <v>713</v>
      </c>
      <c r="D2086" s="31">
        <f>R2061</f>
        <v>56.200139999999998</v>
      </c>
      <c r="E2086" s="31">
        <f t="shared" ref="E2086:N2087" si="334">S2061</f>
        <v>52.213160000000002</v>
      </c>
      <c r="F2086" s="31">
        <f t="shared" si="334"/>
        <v>48.21067</v>
      </c>
      <c r="G2086" s="31">
        <f t="shared" si="334"/>
        <v>44.0717</v>
      </c>
      <c r="H2086" s="31">
        <f t="shared" si="334"/>
        <v>39.68318</v>
      </c>
      <c r="I2086" s="31">
        <f t="shared" si="334"/>
        <v>35.217440000000003</v>
      </c>
      <c r="J2086" s="31">
        <f t="shared" si="334"/>
        <v>30.015519999999999</v>
      </c>
      <c r="K2086" s="31">
        <f t="shared" si="334"/>
        <v>23.99277</v>
      </c>
      <c r="L2086" s="31">
        <f t="shared" si="334"/>
        <v>17.054780000000001</v>
      </c>
      <c r="M2086" s="31">
        <f t="shared" si="334"/>
        <v>9.0963100000000008</v>
      </c>
      <c r="N2086" s="31">
        <f t="shared" si="334"/>
        <v>0</v>
      </c>
    </row>
    <row r="2087" spans="3:28" ht="19" x14ac:dyDescent="0.25">
      <c r="C2087" s="2" t="s">
        <v>714</v>
      </c>
      <c r="D2087" s="7">
        <f>R2062</f>
        <v>106.20014</v>
      </c>
      <c r="E2087" s="7">
        <f t="shared" si="334"/>
        <v>95.213160000000002</v>
      </c>
      <c r="F2087" s="7">
        <f t="shared" si="334"/>
        <v>85.010670000000005</v>
      </c>
      <c r="G2087" s="7">
        <f t="shared" si="334"/>
        <v>75.311700000000002</v>
      </c>
      <c r="H2087" s="7">
        <f t="shared" si="334"/>
        <v>65.873180000000005</v>
      </c>
      <c r="I2087" s="7">
        <f t="shared" si="334"/>
        <v>57.042439999999999</v>
      </c>
      <c r="J2087" s="7">
        <f t="shared" si="334"/>
        <v>47.475520000000003</v>
      </c>
      <c r="K2087" s="7">
        <f t="shared" si="334"/>
        <v>37.087769999999999</v>
      </c>
      <c r="L2087" s="7">
        <f t="shared" si="334"/>
        <v>25.784780000000001</v>
      </c>
      <c r="M2087" s="7">
        <f t="shared" si="334"/>
        <v>13.461309999999999</v>
      </c>
      <c r="N2087" s="7">
        <f t="shared" si="334"/>
        <v>0</v>
      </c>
    </row>
    <row r="2089" spans="3:28" ht="19" x14ac:dyDescent="0.25">
      <c r="C2089" s="2" t="s">
        <v>715</v>
      </c>
      <c r="D2089" s="7">
        <f>R2063</f>
        <v>2.18831</v>
      </c>
      <c r="E2089" s="7">
        <f t="shared" ref="E2089:N2089" si="335">S2063</f>
        <v>2.1715399999999998</v>
      </c>
      <c r="F2089" s="7">
        <f t="shared" si="335"/>
        <v>2.0569500000000001</v>
      </c>
      <c r="G2089" s="7">
        <f t="shared" si="335"/>
        <v>1.8625400000000001</v>
      </c>
      <c r="H2089" s="7">
        <f t="shared" si="335"/>
        <v>1.6065100000000001</v>
      </c>
      <c r="I2089" s="7">
        <f t="shared" si="335"/>
        <v>1.3080700000000001</v>
      </c>
      <c r="J2089" s="7">
        <f t="shared" si="335"/>
        <v>0.98809000000000002</v>
      </c>
      <c r="K2089" s="7">
        <f t="shared" si="335"/>
        <v>0.66832000000000003</v>
      </c>
      <c r="L2089" s="7">
        <f t="shared" si="335"/>
        <v>0.37506</v>
      </c>
      <c r="M2089" s="7">
        <f t="shared" si="335"/>
        <v>0.13980000000000001</v>
      </c>
      <c r="N2089" s="7">
        <f t="shared" si="335"/>
        <v>0</v>
      </c>
    </row>
    <row r="2091" spans="3:28" ht="19" x14ac:dyDescent="0.25">
      <c r="C2091" s="2" t="s">
        <v>716</v>
      </c>
      <c r="D2091" s="6">
        <f>R2064</f>
        <v>2.0400000000000001E-2</v>
      </c>
      <c r="E2091" s="6">
        <f t="shared" ref="E2091:M2091" si="336">S2064</f>
        <v>2.2550000000000001E-2</v>
      </c>
      <c r="F2091" s="6">
        <f t="shared" si="336"/>
        <v>2.3910000000000001E-2</v>
      </c>
      <c r="G2091" s="6">
        <f t="shared" si="336"/>
        <v>2.443E-2</v>
      </c>
      <c r="H2091" s="6">
        <f t="shared" si="336"/>
        <v>2.409E-2</v>
      </c>
      <c r="I2091" s="6">
        <f t="shared" si="336"/>
        <v>2.2669999999999999E-2</v>
      </c>
      <c r="J2091" s="6">
        <f t="shared" si="336"/>
        <v>2.06E-2</v>
      </c>
      <c r="K2091" s="6">
        <f t="shared" si="336"/>
        <v>1.7860000000000001E-2</v>
      </c>
      <c r="L2091" s="6">
        <f t="shared" si="336"/>
        <v>1.444E-2</v>
      </c>
      <c r="M2091" s="6">
        <f t="shared" si="336"/>
        <v>1.0330000000000001E-2</v>
      </c>
      <c r="N2091" s="6"/>
    </row>
    <row r="2092" spans="3:28" x14ac:dyDescent="0.2">
      <c r="R2092" s="82"/>
      <c r="S2092" s="82"/>
      <c r="T2092" s="82"/>
      <c r="U2092" s="82"/>
      <c r="V2092" s="82"/>
      <c r="W2092" s="82"/>
      <c r="X2092" s="82"/>
      <c r="Y2092" s="82"/>
      <c r="Z2092" s="82"/>
      <c r="AA2092" s="82"/>
      <c r="AB2092" s="82"/>
    </row>
    <row r="2093" spans="3:28" x14ac:dyDescent="0.2">
      <c r="R2093" s="82"/>
      <c r="S2093" s="82"/>
      <c r="T2093" s="82"/>
      <c r="U2093" s="82"/>
      <c r="V2093" s="82"/>
      <c r="W2093" s="82"/>
      <c r="X2093" s="82"/>
      <c r="Y2093" s="82"/>
      <c r="Z2093" s="82"/>
      <c r="AA2093" s="82"/>
      <c r="AB2093" s="82"/>
    </row>
    <row r="2119" spans="3:28" ht="19" x14ac:dyDescent="0.25">
      <c r="C2119" s="3" t="str">
        <f>Q1995</f>
        <v>Year</v>
      </c>
      <c r="D2119" s="3">
        <f t="shared" ref="D2119:N2119" si="337">R1995</f>
        <v>0</v>
      </c>
      <c r="E2119" s="3">
        <f t="shared" si="337"/>
        <v>1</v>
      </c>
      <c r="F2119" s="3">
        <f t="shared" si="337"/>
        <v>2</v>
      </c>
      <c r="G2119" s="3">
        <f t="shared" si="337"/>
        <v>3</v>
      </c>
      <c r="H2119" s="3">
        <f t="shared" si="337"/>
        <v>4</v>
      </c>
      <c r="I2119" s="3">
        <f t="shared" si="337"/>
        <v>5</v>
      </c>
      <c r="J2119" s="3">
        <f t="shared" si="337"/>
        <v>6</v>
      </c>
      <c r="K2119" s="3">
        <f t="shared" si="337"/>
        <v>7</v>
      </c>
      <c r="L2119" s="3">
        <f t="shared" si="337"/>
        <v>8</v>
      </c>
      <c r="M2119" s="3">
        <f t="shared" si="337"/>
        <v>9</v>
      </c>
      <c r="N2119" s="3">
        <f t="shared" si="337"/>
        <v>10</v>
      </c>
    </row>
    <row r="2120" spans="3:28" ht="19" x14ac:dyDescent="0.25">
      <c r="C2120" s="2" t="s">
        <v>21</v>
      </c>
      <c r="E2120" s="17">
        <f>S2005</f>
        <v>0.4</v>
      </c>
      <c r="F2120" s="17">
        <f t="shared" ref="F2120:N2120" si="338">T2005</f>
        <v>0.4</v>
      </c>
      <c r="G2120" s="17">
        <f t="shared" si="338"/>
        <v>0.4</v>
      </c>
      <c r="H2120" s="17">
        <f t="shared" si="338"/>
        <v>0.4</v>
      </c>
      <c r="I2120" s="17">
        <f t="shared" si="338"/>
        <v>0.4</v>
      </c>
      <c r="J2120" s="17">
        <f t="shared" si="338"/>
        <v>0.4</v>
      </c>
      <c r="K2120" s="17">
        <f t="shared" si="338"/>
        <v>0.4</v>
      </c>
      <c r="L2120" s="17">
        <f t="shared" si="338"/>
        <v>0.4</v>
      </c>
      <c r="M2120" s="17">
        <f t="shared" si="338"/>
        <v>0.4</v>
      </c>
      <c r="N2120" s="17">
        <f t="shared" si="338"/>
        <v>0.4</v>
      </c>
    </row>
    <row r="2121" spans="3:28" ht="19" x14ac:dyDescent="0.25">
      <c r="C2121" s="2" t="s">
        <v>3</v>
      </c>
      <c r="D2121" s="29"/>
      <c r="E2121" s="83">
        <f>S2039</f>
        <v>8.0500000000000002E-2</v>
      </c>
      <c r="F2121" s="83">
        <f t="shared" ref="F2121:N2121" si="339">T2039</f>
        <v>8.0500000000000002E-2</v>
      </c>
      <c r="G2121" s="83">
        <f t="shared" si="339"/>
        <v>8.0500000000000002E-2</v>
      </c>
      <c r="H2121" s="83">
        <f t="shared" si="339"/>
        <v>8.0500000000000002E-2</v>
      </c>
      <c r="I2121" s="83">
        <f t="shared" si="339"/>
        <v>8.0500000000000002E-2</v>
      </c>
      <c r="J2121" s="83">
        <f t="shared" si="339"/>
        <v>8.0500000000000002E-2</v>
      </c>
      <c r="K2121" s="83">
        <f t="shared" si="339"/>
        <v>8.0500000000000002E-2</v>
      </c>
      <c r="L2121" s="83">
        <f t="shared" si="339"/>
        <v>8.0500000000000002E-2</v>
      </c>
      <c r="M2121" s="83">
        <f t="shared" si="339"/>
        <v>8.0500000000000002E-2</v>
      </c>
      <c r="N2121" s="83">
        <f t="shared" si="339"/>
        <v>8.0500000000000002E-2</v>
      </c>
    </row>
    <row r="2122" spans="3:28" ht="19" x14ac:dyDescent="0.25">
      <c r="C2122" s="2" t="s">
        <v>23</v>
      </c>
      <c r="D2122" s="29"/>
      <c r="E2122" s="7">
        <f>S2042</f>
        <v>0.57999999999999996</v>
      </c>
      <c r="F2122" s="7">
        <f t="shared" ref="F2122:N2122" si="340">T2042</f>
        <v>0.57999999999999996</v>
      </c>
      <c r="G2122" s="7">
        <f t="shared" si="340"/>
        <v>0.57999999999999996</v>
      </c>
      <c r="H2122" s="7">
        <f t="shared" si="340"/>
        <v>0.57999999999999996</v>
      </c>
      <c r="I2122" s="7">
        <f t="shared" si="340"/>
        <v>0.57999999999999996</v>
      </c>
      <c r="J2122" s="7">
        <f t="shared" si="340"/>
        <v>0.57999999999999996</v>
      </c>
      <c r="K2122" s="7">
        <f t="shared" si="340"/>
        <v>0.57999999999999996</v>
      </c>
      <c r="L2122" s="7">
        <f t="shared" si="340"/>
        <v>0.57999999999999996</v>
      </c>
      <c r="M2122" s="7">
        <f t="shared" si="340"/>
        <v>0.57999999999999996</v>
      </c>
      <c r="N2122" s="7">
        <f t="shared" si="340"/>
        <v>0.57999999999999996</v>
      </c>
    </row>
    <row r="2123" spans="3:28" ht="19" x14ac:dyDescent="0.25">
      <c r="C2123" s="8" t="s">
        <v>7</v>
      </c>
      <c r="D2123" s="9"/>
      <c r="E2123" s="10">
        <f>S2040</f>
        <v>4.4999999999999998E-2</v>
      </c>
      <c r="F2123" s="10">
        <f t="shared" ref="F2123:N2123" si="341">T2040</f>
        <v>4.4999999999999998E-2</v>
      </c>
      <c r="G2123" s="10">
        <f t="shared" si="341"/>
        <v>4.4999999999999998E-2</v>
      </c>
      <c r="H2123" s="10">
        <f t="shared" si="341"/>
        <v>4.4999999999999998E-2</v>
      </c>
      <c r="I2123" s="10">
        <f t="shared" si="341"/>
        <v>4.4999999999999998E-2</v>
      </c>
      <c r="J2123" s="10">
        <f t="shared" si="341"/>
        <v>4.4999999999999998E-2</v>
      </c>
      <c r="K2123" s="10">
        <f t="shared" si="341"/>
        <v>4.4999999999999998E-2</v>
      </c>
      <c r="L2123" s="10">
        <f t="shared" si="341"/>
        <v>4.4999999999999998E-2</v>
      </c>
      <c r="M2123" s="10">
        <f t="shared" si="341"/>
        <v>4.4999999999999998E-2</v>
      </c>
      <c r="N2123" s="10">
        <f t="shared" si="341"/>
        <v>4.4999999999999998E-2</v>
      </c>
      <c r="X2123" s="5"/>
      <c r="Y2123" s="5"/>
      <c r="Z2123" s="5"/>
      <c r="AA2123" s="5"/>
      <c r="AB2123" s="5"/>
    </row>
    <row r="2124" spans="3:28" ht="19" x14ac:dyDescent="0.25">
      <c r="C2124" s="2" t="s">
        <v>80</v>
      </c>
      <c r="D2124" s="29"/>
      <c r="E2124" s="6">
        <f t="shared" ref="E2124:N2124" si="342">S2066</f>
        <v>0.1066</v>
      </c>
      <c r="F2124" s="6">
        <f t="shared" si="342"/>
        <v>0.1066</v>
      </c>
      <c r="G2124" s="6">
        <f t="shared" si="342"/>
        <v>0.1066</v>
      </c>
      <c r="H2124" s="6">
        <f t="shared" si="342"/>
        <v>0.1066</v>
      </c>
      <c r="I2124" s="6">
        <f t="shared" si="342"/>
        <v>0.1066</v>
      </c>
      <c r="J2124" s="6">
        <f t="shared" si="342"/>
        <v>0.1066</v>
      </c>
      <c r="K2124" s="6">
        <f t="shared" si="342"/>
        <v>0.1066</v>
      </c>
      <c r="L2124" s="6">
        <f t="shared" si="342"/>
        <v>0.1066</v>
      </c>
      <c r="M2124" s="6">
        <f t="shared" si="342"/>
        <v>0.1066</v>
      </c>
      <c r="N2124" s="6">
        <f t="shared" si="342"/>
        <v>0.1066</v>
      </c>
      <c r="X2124" s="5"/>
      <c r="Y2124" s="5"/>
      <c r="Z2124" s="5"/>
      <c r="AA2124" s="5"/>
      <c r="AB2124" s="5"/>
    </row>
    <row r="2125" spans="3:28" x14ac:dyDescent="0.2">
      <c r="Y2125" s="5"/>
      <c r="Z2125" s="5"/>
      <c r="AA2125" s="5"/>
      <c r="AB2125" s="5"/>
    </row>
    <row r="2126" spans="3:28" ht="19" x14ac:dyDescent="0.25">
      <c r="C2126" s="2" t="s">
        <v>5</v>
      </c>
      <c r="D2126" s="29"/>
      <c r="E2126" s="7">
        <f>S2043</f>
        <v>0.1</v>
      </c>
      <c r="F2126" s="7">
        <f t="shared" ref="F2126:N2126" si="343">T2043</f>
        <v>0.1</v>
      </c>
      <c r="G2126" s="7">
        <f t="shared" si="343"/>
        <v>0.1</v>
      </c>
      <c r="H2126" s="7">
        <f t="shared" si="343"/>
        <v>0.1</v>
      </c>
      <c r="I2126" s="7">
        <f t="shared" si="343"/>
        <v>0.1</v>
      </c>
      <c r="J2126" s="7">
        <f t="shared" si="343"/>
        <v>0.1</v>
      </c>
      <c r="K2126" s="7">
        <f t="shared" si="343"/>
        <v>0.1</v>
      </c>
      <c r="L2126" s="7">
        <f t="shared" si="343"/>
        <v>0.1</v>
      </c>
      <c r="M2126" s="7">
        <f t="shared" si="343"/>
        <v>0.1</v>
      </c>
      <c r="N2126" s="7">
        <f t="shared" si="343"/>
        <v>0.1</v>
      </c>
    </row>
    <row r="2127" spans="3:28" ht="19" x14ac:dyDescent="0.25">
      <c r="C2127" s="2" t="s">
        <v>200</v>
      </c>
      <c r="E2127" s="6">
        <f>S2041</f>
        <v>8.5000000000000006E-2</v>
      </c>
      <c r="F2127" s="6">
        <f t="shared" ref="F2127:N2127" si="344">T2041</f>
        <v>8.5000000000000006E-2</v>
      </c>
      <c r="G2127" s="6">
        <f t="shared" si="344"/>
        <v>8.5000000000000006E-2</v>
      </c>
      <c r="H2127" s="6">
        <f t="shared" si="344"/>
        <v>8.5000000000000006E-2</v>
      </c>
      <c r="I2127" s="6">
        <f t="shared" si="344"/>
        <v>8.5000000000000006E-2</v>
      </c>
      <c r="J2127" s="6">
        <f t="shared" si="344"/>
        <v>8.5000000000000006E-2</v>
      </c>
      <c r="K2127" s="6">
        <f t="shared" si="344"/>
        <v>8.5000000000000006E-2</v>
      </c>
      <c r="L2127" s="6">
        <f t="shared" si="344"/>
        <v>8.5000000000000006E-2</v>
      </c>
      <c r="M2127" s="6">
        <f t="shared" si="344"/>
        <v>8.5000000000000006E-2</v>
      </c>
      <c r="N2127" s="6">
        <f t="shared" si="344"/>
        <v>8.5000000000000006E-2</v>
      </c>
    </row>
    <row r="2128" spans="3:28" ht="20" thickBot="1" x14ac:dyDescent="0.3">
      <c r="C2128" s="12" t="s">
        <v>273</v>
      </c>
      <c r="D2128" s="52"/>
      <c r="E2128" s="53">
        <f t="shared" ref="E2128:N2128" si="345">S2067</f>
        <v>2.1600000000000001E-2</v>
      </c>
      <c r="F2128" s="53">
        <f t="shared" si="345"/>
        <v>2.1600000000000001E-2</v>
      </c>
      <c r="G2128" s="53">
        <f t="shared" si="345"/>
        <v>2.1600000000000001E-2</v>
      </c>
      <c r="H2128" s="53">
        <f t="shared" si="345"/>
        <v>2.1600000000000001E-2</v>
      </c>
      <c r="I2128" s="53">
        <f t="shared" si="345"/>
        <v>2.1600000000000001E-2</v>
      </c>
      <c r="J2128" s="53">
        <f t="shared" si="345"/>
        <v>2.1600000000000001E-2</v>
      </c>
      <c r="K2128" s="53">
        <f t="shared" si="345"/>
        <v>2.1600000000000001E-2</v>
      </c>
      <c r="L2128" s="53">
        <f t="shared" si="345"/>
        <v>2.1600000000000001E-2</v>
      </c>
      <c r="M2128" s="53">
        <f t="shared" si="345"/>
        <v>2.1600000000000001E-2</v>
      </c>
      <c r="N2128" s="53">
        <f t="shared" si="345"/>
        <v>2.1600000000000001E-2</v>
      </c>
    </row>
    <row r="2129" spans="3:14" ht="17" thickTop="1" x14ac:dyDescent="0.2"/>
    <row r="2130" spans="3:14" ht="19" x14ac:dyDescent="0.25">
      <c r="C2130" s="2" t="s">
        <v>13</v>
      </c>
      <c r="D2130" s="11">
        <f>R2037</f>
        <v>-50</v>
      </c>
      <c r="E2130" s="11">
        <f t="shared" ref="E2130:N2130" si="346">S2037</f>
        <v>11.25</v>
      </c>
      <c r="F2130" s="11">
        <f t="shared" si="346"/>
        <v>9.8550000000000004</v>
      </c>
      <c r="G2130" s="11">
        <f t="shared" si="346"/>
        <v>8.6880000000000006</v>
      </c>
      <c r="H2130" s="11">
        <f t="shared" si="346"/>
        <v>7.7054</v>
      </c>
      <c r="I2130" s="11">
        <f t="shared" si="346"/>
        <v>6.5911499999999998</v>
      </c>
      <c r="J2130" s="11">
        <f t="shared" si="346"/>
        <v>6.2201199999999996</v>
      </c>
      <c r="K2130" s="11">
        <f t="shared" si="346"/>
        <v>5.8491</v>
      </c>
      <c r="L2130" s="11">
        <f t="shared" si="346"/>
        <v>5.4780699999999998</v>
      </c>
      <c r="M2130" s="11">
        <f t="shared" si="346"/>
        <v>5.1070500000000001</v>
      </c>
      <c r="N2130" s="11">
        <f t="shared" si="346"/>
        <v>4.7360199999999999</v>
      </c>
    </row>
    <row r="2131" spans="3:14" ht="19" x14ac:dyDescent="0.25">
      <c r="C2131" s="2" t="s">
        <v>30</v>
      </c>
      <c r="D2131" s="11">
        <f>R2044</f>
        <v>50</v>
      </c>
      <c r="E2131" s="11">
        <f t="shared" ref="E2131:N2131" si="347">S2044</f>
        <v>43</v>
      </c>
      <c r="F2131" s="11">
        <f t="shared" si="347"/>
        <v>36.799999999999997</v>
      </c>
      <c r="G2131" s="11">
        <f t="shared" si="347"/>
        <v>31.24</v>
      </c>
      <c r="H2131" s="11">
        <f t="shared" si="347"/>
        <v>26.19</v>
      </c>
      <c r="I2131" s="11">
        <f t="shared" si="347"/>
        <v>21.824999999999999</v>
      </c>
      <c r="J2131" s="11">
        <f t="shared" si="347"/>
        <v>17.46</v>
      </c>
      <c r="K2131" s="11">
        <f t="shared" si="347"/>
        <v>13.095000000000001</v>
      </c>
      <c r="L2131" s="11">
        <f t="shared" si="347"/>
        <v>8.73</v>
      </c>
      <c r="M2131" s="11">
        <f t="shared" si="347"/>
        <v>4.3650000000000002</v>
      </c>
      <c r="N2131" s="11">
        <f t="shared" si="347"/>
        <v>0</v>
      </c>
    </row>
    <row r="2133" spans="3:14" ht="19" x14ac:dyDescent="0.25">
      <c r="C2133" s="2" t="s">
        <v>88</v>
      </c>
      <c r="D2133" s="11">
        <f>R2031</f>
        <v>-100</v>
      </c>
      <c r="E2133" s="11">
        <f t="shared" ref="E2133:N2133" si="348">S2031</f>
        <v>20</v>
      </c>
      <c r="F2133" s="11">
        <f t="shared" si="348"/>
        <v>18.399999999999999</v>
      </c>
      <c r="G2133" s="11">
        <f t="shared" si="348"/>
        <v>17.12</v>
      </c>
      <c r="H2133" s="11">
        <f t="shared" si="348"/>
        <v>16.100000000000001</v>
      </c>
      <c r="I2133" s="11">
        <f t="shared" si="348"/>
        <v>14.73</v>
      </c>
      <c r="J2133" s="11">
        <f t="shared" si="348"/>
        <v>14.73</v>
      </c>
      <c r="K2133" s="11">
        <f t="shared" si="348"/>
        <v>14.73</v>
      </c>
      <c r="L2133" s="11">
        <f t="shared" si="348"/>
        <v>14.73</v>
      </c>
      <c r="M2133" s="11">
        <f t="shared" si="348"/>
        <v>14.73</v>
      </c>
      <c r="N2133" s="11">
        <f t="shared" si="348"/>
        <v>14.73</v>
      </c>
    </row>
    <row r="2135" spans="3:14" ht="19" x14ac:dyDescent="0.25">
      <c r="C2135" s="2" t="s">
        <v>717</v>
      </c>
      <c r="E2135" s="59">
        <f t="shared" ref="E2135:N2135" si="349">S2068</f>
        <v>1.8530000000000001E-2</v>
      </c>
      <c r="F2135" s="59">
        <f t="shared" si="349"/>
        <v>1.7739999999999999E-2</v>
      </c>
      <c r="G2135" s="59">
        <f t="shared" si="349"/>
        <v>1.6969999999999999E-2</v>
      </c>
      <c r="H2135" s="59">
        <f t="shared" si="349"/>
        <v>1.6240000000000001E-2</v>
      </c>
      <c r="I2135" s="59">
        <f t="shared" si="349"/>
        <v>1.554E-2</v>
      </c>
      <c r="J2135" s="59">
        <f t="shared" si="349"/>
        <v>1.494E-2</v>
      </c>
      <c r="K2135" s="59">
        <f t="shared" si="349"/>
        <v>1.435E-2</v>
      </c>
      <c r="L2135" s="59">
        <f t="shared" si="349"/>
        <v>1.3769999999999999E-2</v>
      </c>
      <c r="M2135" s="59">
        <f t="shared" si="349"/>
        <v>1.32E-2</v>
      </c>
      <c r="N2135" s="59">
        <f t="shared" si="349"/>
        <v>1.264E-2</v>
      </c>
    </row>
    <row r="2136" spans="3:14" ht="19" x14ac:dyDescent="0.25">
      <c r="C2136" s="2" t="s">
        <v>875</v>
      </c>
      <c r="E2136" s="83">
        <f>S2049</f>
        <v>8.6470000000000005E-2</v>
      </c>
      <c r="F2136" s="83">
        <f t="shared" ref="F2136:N2136" si="350">T2049</f>
        <v>8.7319999999999995E-2</v>
      </c>
      <c r="G2136" s="83">
        <f t="shared" si="350"/>
        <v>8.813E-2</v>
      </c>
      <c r="H2136" s="83">
        <f t="shared" si="350"/>
        <v>8.8919999999999999E-2</v>
      </c>
      <c r="I2136" s="83">
        <f t="shared" si="350"/>
        <v>8.967E-2</v>
      </c>
      <c r="J2136" s="83">
        <f t="shared" si="350"/>
        <v>9.0310000000000001E-2</v>
      </c>
      <c r="K2136" s="83">
        <f t="shared" si="350"/>
        <v>9.0950000000000003E-2</v>
      </c>
      <c r="L2136" s="83">
        <f t="shared" si="350"/>
        <v>9.1569999999999999E-2</v>
      </c>
      <c r="M2136" s="83">
        <f t="shared" si="350"/>
        <v>9.2189999999999994E-2</v>
      </c>
      <c r="N2136" s="83">
        <f t="shared" si="350"/>
        <v>9.2789999999999997E-2</v>
      </c>
    </row>
    <row r="2137" spans="3:14" ht="19" x14ac:dyDescent="0.25">
      <c r="C2137" s="2" t="s">
        <v>718</v>
      </c>
      <c r="D2137" s="7">
        <f>R2046</f>
        <v>105.91761</v>
      </c>
      <c r="E2137" s="7">
        <f t="shared" ref="E2137:N2137" si="351">S2046</f>
        <v>95.076430000000002</v>
      </c>
      <c r="F2137" s="7">
        <f t="shared" si="351"/>
        <v>84.978049999999996</v>
      </c>
      <c r="G2137" s="7">
        <f t="shared" si="351"/>
        <v>75.347560000000001</v>
      </c>
      <c r="H2137" s="7">
        <f t="shared" si="351"/>
        <v>65.947540000000004</v>
      </c>
      <c r="I2137" s="7">
        <f t="shared" si="351"/>
        <v>57.130800000000001</v>
      </c>
      <c r="J2137" s="7">
        <f t="shared" si="351"/>
        <v>47.56033</v>
      </c>
      <c r="K2137" s="7">
        <f t="shared" si="351"/>
        <v>37.155760000000001</v>
      </c>
      <c r="L2137" s="7">
        <f t="shared" si="351"/>
        <v>25.828199999999999</v>
      </c>
      <c r="M2137" s="7">
        <f t="shared" si="351"/>
        <v>13.479240000000001</v>
      </c>
      <c r="N2137" s="84">
        <f t="shared" si="351"/>
        <v>0</v>
      </c>
    </row>
    <row r="2139" spans="3:14" ht="19" x14ac:dyDescent="0.25">
      <c r="C2139" s="2" t="s">
        <v>719</v>
      </c>
      <c r="E2139" s="6">
        <f>S2051</f>
        <v>0.11819</v>
      </c>
      <c r="F2139" s="6">
        <f t="shared" ref="F2139:N2139" si="352">T2051</f>
        <v>0.1173</v>
      </c>
      <c r="G2139" s="6">
        <f t="shared" si="352"/>
        <v>0.11650000000000001</v>
      </c>
      <c r="H2139" s="6">
        <f t="shared" si="352"/>
        <v>0.11577999999999999</v>
      </c>
      <c r="I2139" s="6">
        <f t="shared" si="352"/>
        <v>0.11514000000000001</v>
      </c>
      <c r="J2139" s="6">
        <f t="shared" si="352"/>
        <v>0.11461</v>
      </c>
      <c r="K2139" s="6">
        <f t="shared" si="352"/>
        <v>0.11412</v>
      </c>
      <c r="L2139" s="6">
        <f t="shared" si="352"/>
        <v>0.11365</v>
      </c>
      <c r="M2139" s="6">
        <f t="shared" si="352"/>
        <v>0.11322</v>
      </c>
      <c r="N2139" s="6">
        <f t="shared" si="352"/>
        <v>0.11280999999999999</v>
      </c>
    </row>
    <row r="2140" spans="3:14" ht="19" x14ac:dyDescent="0.25">
      <c r="C2140" s="2" t="s">
        <v>720</v>
      </c>
      <c r="D2140" s="7">
        <f t="shared" ref="D2140:N2140" si="353">R2045</f>
        <v>55.917610000000003</v>
      </c>
      <c r="E2140" s="7">
        <f t="shared" si="353"/>
        <v>52.076430000000002</v>
      </c>
      <c r="F2140" s="7">
        <f t="shared" si="353"/>
        <v>48.178049999999999</v>
      </c>
      <c r="G2140" s="7">
        <f t="shared" si="353"/>
        <v>44.107559999999999</v>
      </c>
      <c r="H2140" s="7">
        <f t="shared" si="353"/>
        <v>39.757539999999999</v>
      </c>
      <c r="I2140" s="7">
        <f t="shared" si="353"/>
        <v>35.305799999999998</v>
      </c>
      <c r="J2140" s="7">
        <f t="shared" si="353"/>
        <v>30.10033</v>
      </c>
      <c r="K2140" s="7">
        <f t="shared" si="353"/>
        <v>24.060759999999998</v>
      </c>
      <c r="L2140" s="7">
        <f t="shared" si="353"/>
        <v>17.098199999999999</v>
      </c>
      <c r="M2140" s="7">
        <f t="shared" si="353"/>
        <v>9.1142400000000006</v>
      </c>
      <c r="N2140" s="7">
        <f t="shared" si="353"/>
        <v>0</v>
      </c>
    </row>
    <row r="2142" spans="3:14" ht="19" x14ac:dyDescent="0.25">
      <c r="C2142" s="2" t="s">
        <v>721</v>
      </c>
      <c r="D2142" s="17">
        <f>R2053</f>
        <v>0.47206999999999999</v>
      </c>
      <c r="E2142" s="17">
        <f t="shared" ref="E2142:N2142" si="354">S2053</f>
        <v>0.45227000000000001</v>
      </c>
      <c r="F2142" s="17">
        <f t="shared" si="354"/>
        <v>0.43304999999999999</v>
      </c>
      <c r="G2142" s="17">
        <f t="shared" si="354"/>
        <v>0.41460999999999998</v>
      </c>
      <c r="H2142" s="17">
        <f t="shared" si="354"/>
        <v>0.39712999999999998</v>
      </c>
      <c r="I2142" s="17">
        <f t="shared" si="354"/>
        <v>0.38202000000000003</v>
      </c>
      <c r="J2142" s="17">
        <f t="shared" si="354"/>
        <v>0.36710999999999999</v>
      </c>
      <c r="K2142" s="17">
        <f t="shared" si="354"/>
        <v>0.35243999999999998</v>
      </c>
      <c r="L2142" s="17">
        <f t="shared" si="354"/>
        <v>0.33800000000000002</v>
      </c>
      <c r="M2142" s="17">
        <f t="shared" si="354"/>
        <v>0.32383000000000001</v>
      </c>
      <c r="N2142" s="17">
        <f t="shared" si="354"/>
        <v>0</v>
      </c>
    </row>
    <row r="2144" spans="3:14" ht="19" x14ac:dyDescent="0.25">
      <c r="C2144" s="2" t="s">
        <v>720</v>
      </c>
      <c r="D2144" s="7">
        <f t="shared" ref="D2144:N2144" si="355">R2045</f>
        <v>55.917610000000003</v>
      </c>
      <c r="E2144" s="7">
        <f t="shared" si="355"/>
        <v>52.076430000000002</v>
      </c>
      <c r="F2144" s="7">
        <f t="shared" si="355"/>
        <v>48.178049999999999</v>
      </c>
      <c r="G2144" s="7">
        <f t="shared" si="355"/>
        <v>44.107559999999999</v>
      </c>
      <c r="H2144" s="7">
        <f t="shared" si="355"/>
        <v>39.757539999999999</v>
      </c>
      <c r="I2144" s="7">
        <f t="shared" si="355"/>
        <v>35.305799999999998</v>
      </c>
      <c r="J2144" s="7">
        <f t="shared" si="355"/>
        <v>30.10033</v>
      </c>
      <c r="K2144" s="7">
        <f t="shared" si="355"/>
        <v>24.060759999999998</v>
      </c>
      <c r="L2144" s="7">
        <f t="shared" si="355"/>
        <v>17.098199999999999</v>
      </c>
      <c r="M2144" s="7">
        <f t="shared" si="355"/>
        <v>9.1142400000000006</v>
      </c>
      <c r="N2144" s="7">
        <f t="shared" si="355"/>
        <v>0</v>
      </c>
    </row>
    <row r="2145" spans="3:14" ht="19" x14ac:dyDescent="0.25">
      <c r="C2145" s="2" t="s">
        <v>722</v>
      </c>
      <c r="D2145" s="7">
        <f t="shared" ref="D2145:N2145" si="356">R2044</f>
        <v>50</v>
      </c>
      <c r="E2145" s="7">
        <f t="shared" si="356"/>
        <v>43</v>
      </c>
      <c r="F2145" s="7">
        <f t="shared" si="356"/>
        <v>36.799999999999997</v>
      </c>
      <c r="G2145" s="7">
        <f t="shared" si="356"/>
        <v>31.24</v>
      </c>
      <c r="H2145" s="7">
        <f t="shared" si="356"/>
        <v>26.19</v>
      </c>
      <c r="I2145" s="7">
        <f t="shared" si="356"/>
        <v>21.824999999999999</v>
      </c>
      <c r="J2145" s="7">
        <f t="shared" si="356"/>
        <v>17.46</v>
      </c>
      <c r="K2145" s="7">
        <f t="shared" si="356"/>
        <v>13.095000000000001</v>
      </c>
      <c r="L2145" s="7">
        <f t="shared" si="356"/>
        <v>8.73</v>
      </c>
      <c r="M2145" s="7">
        <f t="shared" si="356"/>
        <v>4.3650000000000002</v>
      </c>
      <c r="N2145" s="7">
        <f t="shared" si="356"/>
        <v>0</v>
      </c>
    </row>
    <row r="2146" spans="3:14" ht="20" thickBot="1" x14ac:dyDescent="0.3">
      <c r="C2146" s="12" t="s">
        <v>723</v>
      </c>
      <c r="D2146" s="85">
        <f t="shared" ref="D2146:N2146" si="357">R2046</f>
        <v>105.91761</v>
      </c>
      <c r="E2146" s="85">
        <f t="shared" si="357"/>
        <v>95.076430000000002</v>
      </c>
      <c r="F2146" s="85">
        <f t="shared" si="357"/>
        <v>84.978049999999996</v>
      </c>
      <c r="G2146" s="85">
        <f t="shared" si="357"/>
        <v>75.347560000000001</v>
      </c>
      <c r="H2146" s="85">
        <f t="shared" si="357"/>
        <v>65.947540000000004</v>
      </c>
      <c r="I2146" s="85">
        <f t="shared" si="357"/>
        <v>57.130800000000001</v>
      </c>
      <c r="J2146" s="85">
        <f t="shared" si="357"/>
        <v>47.56033</v>
      </c>
      <c r="K2146" s="85">
        <f t="shared" si="357"/>
        <v>37.155760000000001</v>
      </c>
      <c r="L2146" s="85">
        <f t="shared" si="357"/>
        <v>25.828199999999999</v>
      </c>
      <c r="M2146" s="85">
        <f t="shared" si="357"/>
        <v>13.479240000000001</v>
      </c>
      <c r="N2146" s="85">
        <f t="shared" si="357"/>
        <v>0</v>
      </c>
    </row>
    <row r="2147" spans="3:14" ht="20" thickTop="1" x14ac:dyDescent="0.25">
      <c r="C2147" s="2" t="s">
        <v>724</v>
      </c>
      <c r="D2147" s="86">
        <f t="shared" ref="D2147:N2147" si="358">R2069</f>
        <v>0</v>
      </c>
      <c r="E2147" s="86">
        <f t="shared" si="358"/>
        <v>0</v>
      </c>
      <c r="F2147" s="86">
        <f t="shared" si="358"/>
        <v>0</v>
      </c>
      <c r="G2147" s="86">
        <f t="shared" si="358"/>
        <v>0</v>
      </c>
      <c r="H2147" s="86">
        <f t="shared" si="358"/>
        <v>0</v>
      </c>
      <c r="I2147" s="86">
        <f t="shared" si="358"/>
        <v>0</v>
      </c>
      <c r="J2147" s="86">
        <f t="shared" si="358"/>
        <v>0</v>
      </c>
      <c r="K2147" s="86">
        <f t="shared" si="358"/>
        <v>0</v>
      </c>
      <c r="L2147" s="86">
        <f t="shared" si="358"/>
        <v>0</v>
      </c>
      <c r="M2147" s="86">
        <f t="shared" si="358"/>
        <v>0</v>
      </c>
      <c r="N2147" s="86">
        <f t="shared" si="358"/>
        <v>0</v>
      </c>
    </row>
    <row r="2160" spans="3:14" ht="19" x14ac:dyDescent="0.25">
      <c r="C2160" s="2"/>
    </row>
    <row r="2176" ht="17" thickBot="1" x14ac:dyDescent="0.25"/>
    <row r="2177" spans="3:19" ht="20" thickBot="1" x14ac:dyDescent="0.3">
      <c r="M2177" s="79" t="s">
        <v>725</v>
      </c>
      <c r="N2177" s="88"/>
    </row>
    <row r="2178" spans="3:19" ht="19" x14ac:dyDescent="0.25">
      <c r="C2178" s="3" t="str">
        <f>M2179</f>
        <v>Year</v>
      </c>
      <c r="D2178" s="3">
        <f t="shared" ref="D2178:I2183" si="359">N2179</f>
        <v>0</v>
      </c>
      <c r="E2178" s="3">
        <f t="shared" si="359"/>
        <v>1</v>
      </c>
      <c r="F2178" s="3">
        <f t="shared" si="359"/>
        <v>2</v>
      </c>
      <c r="G2178" s="3">
        <f t="shared" si="359"/>
        <v>3</v>
      </c>
      <c r="H2178" s="3">
        <f t="shared" si="359"/>
        <v>4</v>
      </c>
      <c r="I2178" s="3">
        <f t="shared" si="359"/>
        <v>5</v>
      </c>
    </row>
    <row r="2179" spans="3:19" ht="19" x14ac:dyDescent="0.25">
      <c r="C2179" s="2" t="s">
        <v>21</v>
      </c>
      <c r="E2179" s="17">
        <f>O2180</f>
        <v>0.4</v>
      </c>
      <c r="F2179" s="17">
        <f t="shared" si="359"/>
        <v>0.4</v>
      </c>
      <c r="G2179" s="17">
        <f t="shared" si="359"/>
        <v>0.4</v>
      </c>
      <c r="H2179" s="17">
        <f t="shared" si="359"/>
        <v>0.4</v>
      </c>
      <c r="I2179" s="17">
        <f t="shared" si="359"/>
        <v>0.4</v>
      </c>
      <c r="M2179" s="33" t="s">
        <v>2</v>
      </c>
      <c r="N2179" s="76">
        <v>0</v>
      </c>
      <c r="O2179" s="76">
        <v>1</v>
      </c>
      <c r="P2179" s="76">
        <v>2</v>
      </c>
      <c r="Q2179" s="76">
        <v>3</v>
      </c>
      <c r="R2179" s="76">
        <v>4</v>
      </c>
      <c r="S2179" s="76">
        <v>5</v>
      </c>
    </row>
    <row r="2180" spans="3:19" ht="19" x14ac:dyDescent="0.25">
      <c r="C2180" s="2" t="s">
        <v>3</v>
      </c>
      <c r="D2180" s="29"/>
      <c r="E2180" s="6">
        <f>O2181</f>
        <v>0.03</v>
      </c>
      <c r="F2180" s="6">
        <f t="shared" si="359"/>
        <v>0.03</v>
      </c>
      <c r="G2180" s="6">
        <f t="shared" si="359"/>
        <v>0.03</v>
      </c>
      <c r="H2180" s="6">
        <f t="shared" si="359"/>
        <v>0.03</v>
      </c>
      <c r="I2180" s="6">
        <f t="shared" si="359"/>
        <v>0.03</v>
      </c>
      <c r="M2180" s="33" t="s">
        <v>22</v>
      </c>
      <c r="N2180" s="76">
        <v>0.25</v>
      </c>
      <c r="O2180" s="76">
        <v>0.4</v>
      </c>
      <c r="P2180" s="76">
        <v>0.4</v>
      </c>
      <c r="Q2180" s="76">
        <v>0.4</v>
      </c>
      <c r="R2180" s="76">
        <v>0.4</v>
      </c>
      <c r="S2180" s="76">
        <v>0.4</v>
      </c>
    </row>
    <row r="2181" spans="3:19" ht="19" x14ac:dyDescent="0.25">
      <c r="C2181" s="2" t="s">
        <v>23</v>
      </c>
      <c r="D2181" s="29"/>
      <c r="E2181" s="7">
        <f>O2182</f>
        <v>1.1000000000000001</v>
      </c>
      <c r="F2181" s="7">
        <f t="shared" si="359"/>
        <v>1.1000000000000001</v>
      </c>
      <c r="G2181" s="7">
        <f t="shared" si="359"/>
        <v>1.1000000000000001</v>
      </c>
      <c r="H2181" s="7">
        <f t="shared" si="359"/>
        <v>1.1000000000000001</v>
      </c>
      <c r="I2181" s="7">
        <f t="shared" si="359"/>
        <v>1.1000000000000001</v>
      </c>
      <c r="M2181" s="33" t="s">
        <v>4</v>
      </c>
      <c r="N2181" s="76">
        <v>0.03</v>
      </c>
      <c r="O2181" s="76">
        <v>0.03</v>
      </c>
      <c r="P2181" s="76">
        <v>0.03</v>
      </c>
      <c r="Q2181" s="76">
        <v>0.03</v>
      </c>
      <c r="R2181" s="76">
        <v>0.03</v>
      </c>
      <c r="S2181" s="76">
        <v>0.03</v>
      </c>
    </row>
    <row r="2182" spans="3:19" ht="19" x14ac:dyDescent="0.25">
      <c r="C2182" s="8" t="s">
        <v>7</v>
      </c>
      <c r="D2182" s="9"/>
      <c r="E2182" s="10">
        <f>O2183</f>
        <v>0.04</v>
      </c>
      <c r="F2182" s="10">
        <f t="shared" si="359"/>
        <v>0.04</v>
      </c>
      <c r="G2182" s="10">
        <f t="shared" si="359"/>
        <v>0.04</v>
      </c>
      <c r="H2182" s="10">
        <f t="shared" si="359"/>
        <v>0.04</v>
      </c>
      <c r="I2182" s="10">
        <f t="shared" si="359"/>
        <v>0.04</v>
      </c>
      <c r="M2182" s="33" t="s">
        <v>24</v>
      </c>
      <c r="N2182" s="76">
        <v>1.1000000000000001</v>
      </c>
      <c r="O2182" s="76">
        <v>1.1000000000000001</v>
      </c>
      <c r="P2182" s="76">
        <v>1.1000000000000001</v>
      </c>
      <c r="Q2182" s="76">
        <v>1.1000000000000001</v>
      </c>
      <c r="R2182" s="76">
        <v>1.1000000000000001</v>
      </c>
      <c r="S2182" s="76">
        <v>1.1000000000000001</v>
      </c>
    </row>
    <row r="2183" spans="3:19" ht="19" x14ac:dyDescent="0.25">
      <c r="C2183" s="2" t="s">
        <v>80</v>
      </c>
      <c r="D2183" s="29"/>
      <c r="E2183" s="6">
        <f>O2184</f>
        <v>7.3999999999999996E-2</v>
      </c>
      <c r="F2183" s="6">
        <f t="shared" si="359"/>
        <v>7.3999999999999996E-2</v>
      </c>
      <c r="G2183" s="6">
        <f t="shared" si="359"/>
        <v>7.3999999999999996E-2</v>
      </c>
      <c r="H2183" s="6">
        <f t="shared" si="359"/>
        <v>7.3999999999999996E-2</v>
      </c>
      <c r="I2183" s="6">
        <f t="shared" si="359"/>
        <v>7.3999999999999996E-2</v>
      </c>
      <c r="M2183" s="33" t="s">
        <v>8</v>
      </c>
      <c r="N2183" s="76">
        <v>0.04</v>
      </c>
      <c r="O2183" s="76">
        <v>0.04</v>
      </c>
      <c r="P2183" s="76">
        <v>0.04</v>
      </c>
      <c r="Q2183" s="76">
        <v>0.04</v>
      </c>
      <c r="R2183" s="76">
        <v>0.04</v>
      </c>
      <c r="S2183" s="76">
        <v>0.04</v>
      </c>
    </row>
    <row r="2184" spans="3:19" ht="19" x14ac:dyDescent="0.25">
      <c r="M2184" s="33" t="s">
        <v>26</v>
      </c>
      <c r="N2184" s="76">
        <v>7.3999999999999996E-2</v>
      </c>
      <c r="O2184" s="76">
        <v>7.3999999999999996E-2</v>
      </c>
      <c r="P2184" s="76">
        <v>7.3999999999999996E-2</v>
      </c>
      <c r="Q2184" s="76">
        <v>7.3999999999999996E-2</v>
      </c>
      <c r="R2184" s="76">
        <v>7.3999999999999996E-2</v>
      </c>
      <c r="S2184" s="76">
        <v>7.3999999999999996E-2</v>
      </c>
    </row>
    <row r="2185" spans="3:19" ht="19" x14ac:dyDescent="0.25">
      <c r="C2185" s="2" t="s">
        <v>5</v>
      </c>
      <c r="D2185" s="29"/>
      <c r="E2185" s="7">
        <f>O2185</f>
        <v>0.2</v>
      </c>
      <c r="F2185" s="7">
        <f t="shared" ref="F2185:I2187" si="360">P2185</f>
        <v>0.2</v>
      </c>
      <c r="G2185" s="7">
        <f t="shared" si="360"/>
        <v>0.2</v>
      </c>
      <c r="H2185" s="7">
        <f t="shared" si="360"/>
        <v>0.2</v>
      </c>
      <c r="I2185" s="7">
        <f t="shared" si="360"/>
        <v>0.2</v>
      </c>
      <c r="M2185" s="33" t="s">
        <v>6</v>
      </c>
      <c r="N2185" s="76">
        <v>0.2</v>
      </c>
      <c r="O2185" s="76">
        <v>0.2</v>
      </c>
      <c r="P2185" s="76">
        <v>0.2</v>
      </c>
      <c r="Q2185" s="76">
        <v>0.2</v>
      </c>
      <c r="R2185" s="76">
        <v>0.2</v>
      </c>
      <c r="S2185" s="76">
        <v>0.2</v>
      </c>
    </row>
    <row r="2186" spans="3:19" ht="19" x14ac:dyDescent="0.25">
      <c r="C2186" s="2" t="s">
        <v>200</v>
      </c>
      <c r="E2186" s="6">
        <f>O2186</f>
        <v>3.7999999999999999E-2</v>
      </c>
      <c r="F2186" s="6">
        <f t="shared" si="360"/>
        <v>3.7999999999999999E-2</v>
      </c>
      <c r="G2186" s="6">
        <f t="shared" si="360"/>
        <v>3.7999999999999999E-2</v>
      </c>
      <c r="H2186" s="6">
        <f t="shared" si="360"/>
        <v>3.7999999999999999E-2</v>
      </c>
      <c r="I2186" s="6">
        <f t="shared" si="360"/>
        <v>3.7999999999999999E-2</v>
      </c>
      <c r="M2186" s="33" t="s">
        <v>10</v>
      </c>
      <c r="N2186" s="76">
        <v>3.7999999999999999E-2</v>
      </c>
      <c r="O2186" s="76">
        <v>3.7999999999999999E-2</v>
      </c>
      <c r="P2186" s="76">
        <v>3.7999999999999999E-2</v>
      </c>
      <c r="Q2186" s="76">
        <v>3.7999999999999999E-2</v>
      </c>
      <c r="R2186" s="76">
        <v>3.7999999999999999E-2</v>
      </c>
      <c r="S2186" s="76">
        <v>3.7999999999999999E-2</v>
      </c>
    </row>
    <row r="2187" spans="3:19" ht="20" thickBot="1" x14ac:dyDescent="0.3">
      <c r="C2187" s="12" t="s">
        <v>273</v>
      </c>
      <c r="D2187" s="52"/>
      <c r="E2187" s="53">
        <f>O2187</f>
        <v>3.5999999999999997E-2</v>
      </c>
      <c r="F2187" s="53">
        <f t="shared" si="360"/>
        <v>3.5999999999999997E-2</v>
      </c>
      <c r="G2187" s="53">
        <f t="shared" si="360"/>
        <v>3.5999999999999997E-2</v>
      </c>
      <c r="H2187" s="53">
        <f t="shared" si="360"/>
        <v>3.5999999999999997E-2</v>
      </c>
      <c r="I2187" s="53">
        <f t="shared" si="360"/>
        <v>3.5999999999999997E-2</v>
      </c>
      <c r="M2187" s="33" t="s">
        <v>114</v>
      </c>
      <c r="N2187" s="76">
        <v>3.5999999999999997E-2</v>
      </c>
      <c r="O2187" s="76">
        <v>3.5999999999999997E-2</v>
      </c>
      <c r="P2187" s="76">
        <v>3.5999999999999997E-2</v>
      </c>
      <c r="Q2187" s="76">
        <v>3.5999999999999997E-2</v>
      </c>
      <c r="R2187" s="76">
        <v>3.5999999999999997E-2</v>
      </c>
      <c r="S2187" s="76">
        <v>3.5999999999999997E-2</v>
      </c>
    </row>
    <row r="2188" spans="3:19" ht="20" thickTop="1" x14ac:dyDescent="0.25">
      <c r="M2188" s="33" t="s">
        <v>726</v>
      </c>
      <c r="N2188" s="76">
        <v>0</v>
      </c>
      <c r="O2188" s="76">
        <v>-10130.90886</v>
      </c>
      <c r="P2188" s="76">
        <v>-7728.7993900000001</v>
      </c>
      <c r="Q2188" s="76">
        <v>-499.46577000000002</v>
      </c>
      <c r="R2188" s="76">
        <v>-593.97347000000002</v>
      </c>
      <c r="S2188" s="76">
        <v>-679.04046000000005</v>
      </c>
    </row>
    <row r="2189" spans="3:19" ht="19" x14ac:dyDescent="0.25">
      <c r="C2189" s="2" t="s">
        <v>13</v>
      </c>
      <c r="D2189" s="11">
        <f t="shared" ref="D2189:I2190" si="361">N2196</f>
        <v>-281415</v>
      </c>
      <c r="E2189" s="11">
        <f t="shared" si="361"/>
        <v>77419</v>
      </c>
      <c r="F2189" s="11">
        <f t="shared" si="361"/>
        <v>208973</v>
      </c>
      <c r="G2189" s="11">
        <f t="shared" si="361"/>
        <v>-2098</v>
      </c>
      <c r="H2189" s="11">
        <f t="shared" si="361"/>
        <v>-1736</v>
      </c>
      <c r="I2189" s="11">
        <f t="shared" si="361"/>
        <v>19579</v>
      </c>
      <c r="M2189" s="33" t="s">
        <v>727</v>
      </c>
      <c r="N2189" s="76">
        <v>0</v>
      </c>
      <c r="O2189" s="76">
        <v>152500</v>
      </c>
      <c r="P2189" s="76">
        <v>306250</v>
      </c>
      <c r="Q2189" s="76">
        <v>499500</v>
      </c>
      <c r="R2189" s="76">
        <v>594000</v>
      </c>
      <c r="S2189" s="76">
        <v>729350</v>
      </c>
    </row>
    <row r="2190" spans="3:19" ht="19" x14ac:dyDescent="0.25">
      <c r="C2190" s="2" t="s">
        <v>30</v>
      </c>
      <c r="D2190" s="11">
        <f t="shared" si="361"/>
        <v>281414</v>
      </c>
      <c r="E2190" s="11">
        <f t="shared" si="361"/>
        <v>214689</v>
      </c>
      <c r="F2190" s="11">
        <f t="shared" si="361"/>
        <v>13874</v>
      </c>
      <c r="G2190" s="11">
        <f t="shared" si="361"/>
        <v>16499</v>
      </c>
      <c r="H2190" s="11">
        <f t="shared" si="361"/>
        <v>18862</v>
      </c>
      <c r="I2190" s="11">
        <f t="shared" si="361"/>
        <v>0</v>
      </c>
      <c r="M2190" s="33" t="s">
        <v>728</v>
      </c>
      <c r="N2190" s="76">
        <v>0</v>
      </c>
      <c r="O2190" s="76">
        <v>0</v>
      </c>
      <c r="P2190" s="76">
        <v>0</v>
      </c>
      <c r="Q2190" s="76">
        <v>0</v>
      </c>
      <c r="R2190" s="76">
        <v>0</v>
      </c>
      <c r="S2190" s="76">
        <v>350000</v>
      </c>
    </row>
    <row r="2191" spans="3:19" ht="19" x14ac:dyDescent="0.25">
      <c r="C2191" s="2"/>
      <c r="D2191" s="11"/>
      <c r="E2191" s="11"/>
      <c r="F2191" s="11"/>
      <c r="G2191" s="11"/>
      <c r="H2191" s="11"/>
      <c r="I2191" s="11"/>
      <c r="M2191" s="33" t="s">
        <v>729</v>
      </c>
      <c r="N2191" s="76">
        <v>0</v>
      </c>
      <c r="O2191" s="76">
        <v>0</v>
      </c>
      <c r="P2191" s="76">
        <v>0</v>
      </c>
      <c r="Q2191" s="76">
        <v>0</v>
      </c>
      <c r="R2191" s="76">
        <v>0</v>
      </c>
      <c r="S2191" s="76">
        <v>0</v>
      </c>
    </row>
    <row r="2192" spans="3:19" ht="19" x14ac:dyDescent="0.25">
      <c r="C2192" s="2" t="s">
        <v>730</v>
      </c>
      <c r="E2192" s="11">
        <f t="shared" ref="E2192:I2196" si="362">O2189</f>
        <v>152500</v>
      </c>
      <c r="F2192" s="11">
        <f t="shared" si="362"/>
        <v>306250</v>
      </c>
      <c r="G2192" s="11">
        <f t="shared" si="362"/>
        <v>499500</v>
      </c>
      <c r="H2192" s="11">
        <f t="shared" si="362"/>
        <v>594000</v>
      </c>
      <c r="I2192" s="11">
        <f t="shared" si="362"/>
        <v>729350</v>
      </c>
      <c r="M2192" s="33" t="s">
        <v>731</v>
      </c>
      <c r="N2192" s="76">
        <v>0</v>
      </c>
      <c r="O2192" s="76">
        <v>-150000</v>
      </c>
      <c r="P2192" s="76">
        <v>-200000</v>
      </c>
      <c r="Q2192" s="76">
        <v>-150000</v>
      </c>
      <c r="R2192" s="76">
        <v>0</v>
      </c>
      <c r="S2192" s="76">
        <v>0</v>
      </c>
    </row>
    <row r="2193" spans="3:19" ht="19" x14ac:dyDescent="0.25">
      <c r="C2193" s="2" t="s">
        <v>732</v>
      </c>
      <c r="E2193" s="11">
        <f t="shared" si="362"/>
        <v>0</v>
      </c>
      <c r="F2193" s="11">
        <f t="shared" si="362"/>
        <v>0</v>
      </c>
      <c r="G2193" s="11">
        <f t="shared" si="362"/>
        <v>0</v>
      </c>
      <c r="H2193" s="11">
        <f t="shared" si="362"/>
        <v>0</v>
      </c>
      <c r="I2193" s="11">
        <f t="shared" si="362"/>
        <v>350000</v>
      </c>
      <c r="M2193" s="33" t="s">
        <v>733</v>
      </c>
      <c r="N2193" s="76">
        <v>0</v>
      </c>
      <c r="O2193" s="76">
        <v>-10693.77</v>
      </c>
      <c r="P2193" s="76">
        <v>-8158.2133800000001</v>
      </c>
      <c r="Q2193" s="76">
        <v>-527.25</v>
      </c>
      <c r="R2193" s="76">
        <v>-627</v>
      </c>
      <c r="S2193" s="76">
        <v>-716.77499999999998</v>
      </c>
    </row>
    <row r="2194" spans="3:19" ht="19" x14ac:dyDescent="0.25">
      <c r="C2194" s="2" t="s">
        <v>734</v>
      </c>
      <c r="E2194" s="11">
        <f t="shared" si="362"/>
        <v>0</v>
      </c>
      <c r="F2194" s="11">
        <f t="shared" si="362"/>
        <v>0</v>
      </c>
      <c r="G2194" s="11">
        <f t="shared" si="362"/>
        <v>0</v>
      </c>
      <c r="H2194" s="11">
        <f t="shared" si="362"/>
        <v>0</v>
      </c>
      <c r="I2194" s="11">
        <f t="shared" si="362"/>
        <v>0</v>
      </c>
      <c r="M2194" s="33" t="s">
        <v>735</v>
      </c>
      <c r="N2194" s="76">
        <v>31415</v>
      </c>
      <c r="O2194" s="76">
        <v>75979.376999999993</v>
      </c>
      <c r="P2194" s="76">
        <v>43746.444340000002</v>
      </c>
      <c r="Q2194" s="76">
        <v>5336.6124900000004</v>
      </c>
      <c r="R2194" s="76">
        <v>1761.94795</v>
      </c>
      <c r="S2194" s="76">
        <v>-158239.38178</v>
      </c>
    </row>
    <row r="2195" spans="3:19" ht="19" x14ac:dyDescent="0.25">
      <c r="C2195" s="2" t="s">
        <v>736</v>
      </c>
      <c r="E2195" s="11">
        <f t="shared" si="362"/>
        <v>-150000</v>
      </c>
      <c r="F2195" s="11">
        <f t="shared" si="362"/>
        <v>-200000</v>
      </c>
      <c r="G2195" s="11">
        <f t="shared" si="362"/>
        <v>-150000</v>
      </c>
      <c r="H2195" s="11">
        <f t="shared" si="362"/>
        <v>0</v>
      </c>
      <c r="I2195" s="11">
        <f t="shared" si="362"/>
        <v>0</v>
      </c>
      <c r="M2195" s="33" t="s">
        <v>623</v>
      </c>
      <c r="N2195" s="76">
        <v>500000</v>
      </c>
      <c r="O2195" s="76">
        <v>0</v>
      </c>
      <c r="P2195" s="76">
        <v>0</v>
      </c>
      <c r="Q2195" s="76">
        <v>0</v>
      </c>
      <c r="R2195" s="76">
        <v>0</v>
      </c>
      <c r="S2195" s="76">
        <v>0</v>
      </c>
    </row>
    <row r="2196" spans="3:19" ht="19" x14ac:dyDescent="0.25">
      <c r="C2196" s="2" t="s">
        <v>737</v>
      </c>
      <c r="E2196" s="11">
        <f t="shared" si="362"/>
        <v>-10693.77</v>
      </c>
      <c r="F2196" s="11">
        <f t="shared" si="362"/>
        <v>-8158.2133800000001</v>
      </c>
      <c r="G2196" s="11">
        <f t="shared" si="362"/>
        <v>-527.25</v>
      </c>
      <c r="H2196" s="11">
        <f t="shared" si="362"/>
        <v>-627</v>
      </c>
      <c r="I2196" s="11">
        <f t="shared" si="362"/>
        <v>-716.77499999999998</v>
      </c>
      <c r="M2196" s="33" t="s">
        <v>14</v>
      </c>
      <c r="N2196" s="76">
        <v>-281415</v>
      </c>
      <c r="O2196" s="76">
        <v>77419</v>
      </c>
      <c r="P2196" s="76">
        <v>208973</v>
      </c>
      <c r="Q2196" s="76">
        <v>-2098</v>
      </c>
      <c r="R2196" s="76">
        <v>-1736</v>
      </c>
      <c r="S2196" s="76">
        <v>19579</v>
      </c>
    </row>
    <row r="2197" spans="3:19" ht="19" x14ac:dyDescent="0.25">
      <c r="C2197" s="36" t="s">
        <v>738</v>
      </c>
      <c r="D2197" s="9"/>
      <c r="E2197" s="19">
        <f>O2188</f>
        <v>-10130.90886</v>
      </c>
      <c r="F2197" s="19">
        <f>P2188</f>
        <v>-7728.7993900000001</v>
      </c>
      <c r="G2197" s="19">
        <f>Q2188</f>
        <v>-499.46577000000002</v>
      </c>
      <c r="H2197" s="19">
        <f>R2188</f>
        <v>-593.97347000000002</v>
      </c>
      <c r="I2197" s="19">
        <f>S2188</f>
        <v>-679.04046000000005</v>
      </c>
      <c r="M2197" s="33" t="s">
        <v>16</v>
      </c>
      <c r="N2197" s="76">
        <v>281414</v>
      </c>
      <c r="O2197" s="76">
        <v>214689</v>
      </c>
      <c r="P2197" s="76">
        <v>13874</v>
      </c>
      <c r="Q2197" s="76">
        <v>16499</v>
      </c>
      <c r="R2197" s="76">
        <v>18862</v>
      </c>
      <c r="S2197" s="76">
        <v>0</v>
      </c>
    </row>
    <row r="2198" spans="3:19" ht="19" x14ac:dyDescent="0.25">
      <c r="C2198" s="2" t="s">
        <v>739</v>
      </c>
      <c r="E2198" s="11">
        <f>O2202</f>
        <v>-18324.67886</v>
      </c>
      <c r="F2198" s="11">
        <f>P2202</f>
        <v>90362.987219999995</v>
      </c>
      <c r="G2198" s="11">
        <f>Q2202</f>
        <v>348473.28422999999</v>
      </c>
      <c r="H2198" s="11">
        <f>R2202</f>
        <v>592779.02653000003</v>
      </c>
      <c r="I2198" s="11">
        <f>S2202</f>
        <v>1077954.18454</v>
      </c>
      <c r="M2198" s="33" t="s">
        <v>84</v>
      </c>
      <c r="N2198" s="76">
        <v>-531415</v>
      </c>
      <c r="O2198" s="76">
        <v>75521</v>
      </c>
      <c r="P2198" s="76">
        <v>220004</v>
      </c>
      <c r="Q2198" s="76">
        <v>354363</v>
      </c>
      <c r="R2198" s="76">
        <v>354638</v>
      </c>
      <c r="S2198" s="76">
        <v>805849</v>
      </c>
    </row>
    <row r="2199" spans="3:19" ht="19" x14ac:dyDescent="0.25">
      <c r="C2199" s="8" t="s">
        <v>740</v>
      </c>
      <c r="D2199" s="9"/>
      <c r="E2199" s="80">
        <f>O2180</f>
        <v>0.4</v>
      </c>
      <c r="F2199" s="80">
        <f>P2180</f>
        <v>0.4</v>
      </c>
      <c r="G2199" s="80">
        <f>Q2180</f>
        <v>0.4</v>
      </c>
      <c r="H2199" s="80">
        <f>R2180</f>
        <v>0.4</v>
      </c>
      <c r="I2199" s="80">
        <f>S2180</f>
        <v>0.4</v>
      </c>
      <c r="M2199" s="33" t="s">
        <v>741</v>
      </c>
      <c r="N2199" s="76">
        <v>-531415</v>
      </c>
      <c r="O2199" s="76">
        <v>76520.623000000007</v>
      </c>
      <c r="P2199" s="76">
        <v>262503.55566000001</v>
      </c>
      <c r="Q2199" s="76">
        <v>494163.38750999997</v>
      </c>
      <c r="R2199" s="76">
        <v>592238.05205000006</v>
      </c>
      <c r="S2199" s="76">
        <v>1237589.3817799999</v>
      </c>
    </row>
    <row r="2200" spans="3:19" ht="19" x14ac:dyDescent="0.25">
      <c r="C2200" s="2" t="s">
        <v>742</v>
      </c>
      <c r="E2200" s="11">
        <f>O2203</f>
        <v>-7329.8715400000001</v>
      </c>
      <c r="F2200" s="11">
        <f>P2203</f>
        <v>36145.194889999999</v>
      </c>
      <c r="G2200" s="11">
        <f>Q2203</f>
        <v>139389.31369000001</v>
      </c>
      <c r="H2200" s="11">
        <f>R2203</f>
        <v>237111.61061</v>
      </c>
      <c r="I2200" s="11">
        <f>S2203</f>
        <v>431181.67382000003</v>
      </c>
      <c r="M2200" s="33" t="s">
        <v>37</v>
      </c>
      <c r="N2200" s="76">
        <v>1110518</v>
      </c>
      <c r="O2200" s="76">
        <v>1196395</v>
      </c>
      <c r="P2200" s="76">
        <v>1275272</v>
      </c>
      <c r="Q2200" s="76">
        <v>1013269</v>
      </c>
      <c r="R2200" s="76">
        <v>731983</v>
      </c>
      <c r="S2200" s="76">
        <v>0</v>
      </c>
    </row>
    <row r="2201" spans="3:19" ht="19" x14ac:dyDescent="0.25">
      <c r="C2201" s="20"/>
      <c r="D2201" s="11"/>
      <c r="E2201" s="17"/>
      <c r="F2201" s="17"/>
      <c r="G2201" s="17"/>
      <c r="H2201" s="17"/>
      <c r="I2201" s="17"/>
      <c r="M2201" s="33" t="s">
        <v>743</v>
      </c>
      <c r="N2201" s="76">
        <v>-529415</v>
      </c>
      <c r="O2201" s="76">
        <v>1487604.7504700001</v>
      </c>
      <c r="P2201" s="76">
        <v>1551649.54779</v>
      </c>
      <c r="Q2201" s="76">
        <v>1523932.1092399999</v>
      </c>
      <c r="R2201" s="76">
        <v>1343083.2177500001</v>
      </c>
      <c r="S2201" s="76">
        <v>1237589.3817799999</v>
      </c>
    </row>
    <row r="2202" spans="3:19" ht="19" x14ac:dyDescent="0.25">
      <c r="C2202" s="20" t="s">
        <v>744</v>
      </c>
      <c r="E2202" s="87">
        <f>O2204</f>
        <v>4.9300000000000004E-3</v>
      </c>
      <c r="F2202" s="87">
        <f>P2204</f>
        <v>-2.3290000000000002E-2</v>
      </c>
      <c r="G2202" s="87">
        <f>Q2204</f>
        <v>-9.1469999999999996E-2</v>
      </c>
      <c r="H2202" s="87">
        <f>R2204</f>
        <v>-0.17654</v>
      </c>
      <c r="I2202" s="87">
        <f>S2204</f>
        <v>-0.34839999999999999</v>
      </c>
      <c r="M2202" s="33" t="s">
        <v>745</v>
      </c>
      <c r="N2202" s="76">
        <v>0</v>
      </c>
      <c r="O2202" s="76">
        <v>-18324.67886</v>
      </c>
      <c r="P2202" s="76">
        <v>90362.987219999995</v>
      </c>
      <c r="Q2202" s="76">
        <v>348473.28422999999</v>
      </c>
      <c r="R2202" s="76">
        <v>592779.02653000003</v>
      </c>
      <c r="S2202" s="76">
        <v>1077954.18454</v>
      </c>
    </row>
    <row r="2203" spans="3:19" ht="19" x14ac:dyDescent="0.25">
      <c r="M2203" s="33" t="s">
        <v>746</v>
      </c>
      <c r="N2203" s="76">
        <v>0</v>
      </c>
      <c r="O2203" s="76">
        <v>-7329.8715400000001</v>
      </c>
      <c r="P2203" s="76">
        <v>36145.194889999999</v>
      </c>
      <c r="Q2203" s="76">
        <v>139389.31369000001</v>
      </c>
      <c r="R2203" s="76">
        <v>237111.61061</v>
      </c>
      <c r="S2203" s="76">
        <v>431181.67382000003</v>
      </c>
    </row>
    <row r="2204" spans="3:19" ht="19" x14ac:dyDescent="0.25">
      <c r="C2204" s="2" t="s">
        <v>88</v>
      </c>
      <c r="D2204" s="11">
        <f t="shared" ref="D2204:I2205" si="363">N2198</f>
        <v>-531415</v>
      </c>
      <c r="E2204" s="11">
        <f t="shared" si="363"/>
        <v>75521</v>
      </c>
      <c r="F2204" s="11">
        <f t="shared" si="363"/>
        <v>220004</v>
      </c>
      <c r="G2204" s="11">
        <f t="shared" si="363"/>
        <v>354363</v>
      </c>
      <c r="H2204" s="11">
        <f t="shared" si="363"/>
        <v>354638</v>
      </c>
      <c r="I2204" s="11">
        <f t="shared" si="363"/>
        <v>805849</v>
      </c>
      <c r="M2204" s="33" t="s">
        <v>747</v>
      </c>
      <c r="N2204" s="76">
        <v>0</v>
      </c>
      <c r="O2204" s="76">
        <v>4.9300000000000004E-3</v>
      </c>
      <c r="P2204" s="76">
        <v>-2.3290000000000002E-2</v>
      </c>
      <c r="Q2204" s="76">
        <v>-9.1469999999999996E-2</v>
      </c>
      <c r="R2204" s="76">
        <v>-0.17654</v>
      </c>
      <c r="S2204" s="76">
        <v>-0.34839999999999999</v>
      </c>
    </row>
    <row r="2205" spans="3:19" ht="19" x14ac:dyDescent="0.25">
      <c r="C2205" s="2" t="s">
        <v>748</v>
      </c>
      <c r="D2205" s="11">
        <f t="shared" si="363"/>
        <v>-531415</v>
      </c>
      <c r="E2205" s="11">
        <f t="shared" si="363"/>
        <v>76520.623000000007</v>
      </c>
      <c r="F2205" s="11">
        <f t="shared" si="363"/>
        <v>262503.55566000001</v>
      </c>
      <c r="G2205" s="11">
        <f t="shared" si="363"/>
        <v>494163.38750999997</v>
      </c>
      <c r="H2205" s="11">
        <f t="shared" si="363"/>
        <v>592238.05205000006</v>
      </c>
      <c r="I2205" s="11">
        <f t="shared" si="363"/>
        <v>1237589.3817799999</v>
      </c>
      <c r="M2205" s="33" t="s">
        <v>749</v>
      </c>
      <c r="N2205" s="76">
        <v>7.3999999999999996E-2</v>
      </c>
      <c r="O2205" s="76">
        <v>6.8729999999999999E-2</v>
      </c>
      <c r="P2205" s="76">
        <v>9.962E-2</v>
      </c>
      <c r="Q2205" s="76">
        <v>0.18212999999999999</v>
      </c>
      <c r="R2205" s="76">
        <v>0.30425999999999997</v>
      </c>
      <c r="S2205" s="76">
        <v>0.64825999999999995</v>
      </c>
    </row>
    <row r="2206" spans="3:19" ht="19" x14ac:dyDescent="0.25">
      <c r="M2206" s="33" t="s">
        <v>85</v>
      </c>
      <c r="N2206" s="76">
        <v>1391931.6780000001</v>
      </c>
      <c r="O2206" s="76">
        <v>1411084.1274699999</v>
      </c>
      <c r="P2206" s="76">
        <v>1289145.9921299999</v>
      </c>
      <c r="Q2206" s="76">
        <v>1029768.72173</v>
      </c>
      <c r="R2206" s="76">
        <v>750845.16570000001</v>
      </c>
      <c r="S2206" s="76">
        <v>0</v>
      </c>
    </row>
    <row r="2207" spans="3:19" ht="19" x14ac:dyDescent="0.25">
      <c r="C2207" s="6" t="s">
        <v>750</v>
      </c>
      <c r="D2207" s="6"/>
      <c r="E2207" s="6">
        <f t="shared" ref="E2207:I2208" si="364">O2205</f>
        <v>6.8729999999999999E-2</v>
      </c>
      <c r="F2207" s="6">
        <f t="shared" si="364"/>
        <v>9.962E-2</v>
      </c>
      <c r="G2207" s="6">
        <f t="shared" si="364"/>
        <v>0.18212999999999999</v>
      </c>
      <c r="H2207" s="6">
        <f t="shared" si="364"/>
        <v>0.30425999999999997</v>
      </c>
      <c r="I2207" s="6">
        <f t="shared" si="364"/>
        <v>0.64825999999999995</v>
      </c>
      <c r="M2207" s="33" t="s">
        <v>751</v>
      </c>
      <c r="N2207" s="76">
        <v>0</v>
      </c>
      <c r="O2207" s="76">
        <v>6.8729999999999999E-2</v>
      </c>
      <c r="P2207" s="76">
        <v>8.4059999999999996E-2</v>
      </c>
      <c r="Q2207" s="76">
        <v>0.11581</v>
      </c>
      <c r="R2207" s="76">
        <v>0.16020000000000001</v>
      </c>
      <c r="S2207" s="76">
        <v>0.24460999999999999</v>
      </c>
    </row>
    <row r="2208" spans="3:19" ht="20" thickBot="1" x14ac:dyDescent="0.3">
      <c r="C2208" s="12" t="s">
        <v>752</v>
      </c>
      <c r="D2208" s="13">
        <f>N2206</f>
        <v>1391931.6780000001</v>
      </c>
      <c r="E2208" s="13">
        <f t="shared" si="364"/>
        <v>1411084.1274699999</v>
      </c>
      <c r="F2208" s="13">
        <f t="shared" si="364"/>
        <v>1289145.9921299999</v>
      </c>
      <c r="G2208" s="13">
        <f t="shared" si="364"/>
        <v>1029768.72173</v>
      </c>
      <c r="H2208" s="13">
        <f t="shared" si="364"/>
        <v>750845.16570000001</v>
      </c>
      <c r="I2208" s="13">
        <f t="shared" si="364"/>
        <v>0</v>
      </c>
      <c r="M2208" s="33" t="s">
        <v>89</v>
      </c>
      <c r="N2208" s="76">
        <v>1391932</v>
      </c>
      <c r="O2208" s="76" t="s">
        <v>40</v>
      </c>
      <c r="P2208" s="76" t="s">
        <v>40</v>
      </c>
      <c r="Q2208" s="76" t="s">
        <v>40</v>
      </c>
      <c r="R2208" s="76" t="s">
        <v>40</v>
      </c>
      <c r="S2208" s="76" t="s">
        <v>40</v>
      </c>
    </row>
    <row r="2209" spans="3:19" ht="20" thickTop="1" x14ac:dyDescent="0.25">
      <c r="C2209" s="2"/>
      <c r="D2209" s="11"/>
      <c r="E2209" s="11"/>
      <c r="F2209" s="11"/>
      <c r="G2209" s="11"/>
      <c r="H2209" s="11"/>
      <c r="I2209" s="11"/>
      <c r="M2209" s="33" t="s">
        <v>220</v>
      </c>
      <c r="N2209" s="76">
        <v>0</v>
      </c>
      <c r="O2209" s="76">
        <v>0</v>
      </c>
      <c r="P2209" s="76">
        <v>1</v>
      </c>
      <c r="Q2209" s="76">
        <v>1</v>
      </c>
      <c r="R2209" s="76">
        <v>0</v>
      </c>
      <c r="S2209" s="76">
        <v>0</v>
      </c>
    </row>
    <row r="2210" spans="3:19" ht="19" x14ac:dyDescent="0.25">
      <c r="C2210" s="2" t="s">
        <v>110</v>
      </c>
      <c r="D2210" s="11">
        <f t="shared" ref="D2210:I2210" si="365">N2200</f>
        <v>1110518</v>
      </c>
      <c r="E2210" s="11">
        <f t="shared" si="365"/>
        <v>1196395</v>
      </c>
      <c r="F2210" s="11">
        <f t="shared" si="365"/>
        <v>1275272</v>
      </c>
      <c r="G2210" s="11">
        <f t="shared" si="365"/>
        <v>1013269</v>
      </c>
      <c r="H2210" s="11">
        <f t="shared" si="365"/>
        <v>731983</v>
      </c>
      <c r="I2210" s="11">
        <f t="shared" si="365"/>
        <v>0</v>
      </c>
      <c r="M2210" s="33" t="s">
        <v>221</v>
      </c>
      <c r="N2210" s="76">
        <v>1</v>
      </c>
      <c r="O2210" s="76">
        <v>1</v>
      </c>
      <c r="P2210" s="76">
        <v>1</v>
      </c>
      <c r="Q2210" s="76">
        <v>0</v>
      </c>
      <c r="R2210" s="76">
        <v>0</v>
      </c>
      <c r="S2210" s="76">
        <v>0</v>
      </c>
    </row>
    <row r="2211" spans="3:19" ht="19" x14ac:dyDescent="0.25">
      <c r="C2211" s="2"/>
      <c r="D2211" s="67"/>
      <c r="K2211" s="5"/>
      <c r="M2211" s="33" t="s">
        <v>222</v>
      </c>
      <c r="N2211" s="76">
        <v>0</v>
      </c>
      <c r="O2211" s="76">
        <v>0</v>
      </c>
      <c r="P2211" s="76">
        <v>0</v>
      </c>
      <c r="Q2211" s="76">
        <v>0</v>
      </c>
      <c r="R2211" s="76">
        <v>0</v>
      </c>
      <c r="S2211" s="76">
        <v>0</v>
      </c>
    </row>
    <row r="2212" spans="3:19" ht="19" x14ac:dyDescent="0.25">
      <c r="C2212" s="2" t="s">
        <v>753</v>
      </c>
      <c r="E2212" s="6">
        <f>O2207</f>
        <v>6.8729999999999999E-2</v>
      </c>
      <c r="F2212" s="6">
        <f>P2207</f>
        <v>8.4059999999999996E-2</v>
      </c>
      <c r="G2212" s="6">
        <f>Q2207</f>
        <v>0.11581</v>
      </c>
      <c r="H2212" s="6">
        <f>R2207</f>
        <v>0.16020000000000001</v>
      </c>
      <c r="I2212" s="6">
        <f>S2207</f>
        <v>0.24460999999999999</v>
      </c>
      <c r="K2212" s="14"/>
      <c r="M2212" s="33" t="s">
        <v>54</v>
      </c>
      <c r="N2212" s="76">
        <v>860517</v>
      </c>
      <c r="O2212" s="76" t="s">
        <v>40</v>
      </c>
      <c r="P2212" s="76" t="s">
        <v>40</v>
      </c>
      <c r="Q2212" s="76" t="s">
        <v>40</v>
      </c>
      <c r="R2212" s="76" t="s">
        <v>40</v>
      </c>
      <c r="S2212" s="76" t="s">
        <v>40</v>
      </c>
    </row>
    <row r="2213" spans="3:19" ht="20" thickBot="1" x14ac:dyDescent="0.3">
      <c r="C2213" s="12" t="s">
        <v>243</v>
      </c>
      <c r="D2213" s="13">
        <f>N2208</f>
        <v>1391932</v>
      </c>
      <c r="K2213" s="14"/>
    </row>
    <row r="2214" spans="3:19" ht="20" thickTop="1" x14ac:dyDescent="0.25">
      <c r="C2214" s="24" t="s">
        <v>95</v>
      </c>
      <c r="D2214" s="25">
        <f>N2198</f>
        <v>-531415</v>
      </c>
      <c r="E2214" s="5"/>
      <c r="F2214" s="5"/>
      <c r="G2214" s="5"/>
      <c r="H2214" s="5"/>
      <c r="I2214" s="5"/>
    </row>
    <row r="2215" spans="3:19" ht="20" thickBot="1" x14ac:dyDescent="0.3">
      <c r="C2215" s="26" t="s">
        <v>57</v>
      </c>
      <c r="D2215" s="27">
        <f>N2212</f>
        <v>860517</v>
      </c>
    </row>
    <row r="2216" spans="3:19" ht="20" thickTop="1" x14ac:dyDescent="0.25">
      <c r="C2216" s="2" t="s">
        <v>299</v>
      </c>
      <c r="D2216" s="11">
        <f t="shared" ref="D2216:I2218" si="366">N2209</f>
        <v>0</v>
      </c>
      <c r="E2216" s="11">
        <f t="shared" si="366"/>
        <v>0</v>
      </c>
      <c r="F2216" s="11">
        <f t="shared" si="366"/>
        <v>1</v>
      </c>
      <c r="G2216" s="11">
        <f t="shared" si="366"/>
        <v>1</v>
      </c>
      <c r="H2216" s="11">
        <f t="shared" si="366"/>
        <v>0</v>
      </c>
      <c r="I2216" s="11">
        <f t="shared" si="366"/>
        <v>0</v>
      </c>
    </row>
    <row r="2217" spans="3:19" ht="19" x14ac:dyDescent="0.25">
      <c r="C2217" s="2" t="s">
        <v>301</v>
      </c>
      <c r="D2217" s="11">
        <f t="shared" si="366"/>
        <v>1</v>
      </c>
      <c r="E2217" s="11">
        <f t="shared" si="366"/>
        <v>1</v>
      </c>
      <c r="F2217" s="11">
        <f t="shared" si="366"/>
        <v>1</v>
      </c>
      <c r="G2217" s="11">
        <f t="shared" si="366"/>
        <v>0</v>
      </c>
      <c r="H2217" s="11">
        <f t="shared" si="366"/>
        <v>0</v>
      </c>
      <c r="I2217" s="11">
        <f t="shared" si="366"/>
        <v>0</v>
      </c>
    </row>
    <row r="2218" spans="3:19" ht="19" x14ac:dyDescent="0.25">
      <c r="C2218" s="2" t="s">
        <v>303</v>
      </c>
      <c r="D2218" s="11">
        <f t="shared" si="366"/>
        <v>0</v>
      </c>
      <c r="E2218" s="11">
        <f t="shared" si="366"/>
        <v>0</v>
      </c>
      <c r="F2218" s="11">
        <f t="shared" si="366"/>
        <v>0</v>
      </c>
      <c r="G2218" s="11">
        <f t="shared" si="366"/>
        <v>0</v>
      </c>
      <c r="H2218" s="11">
        <f t="shared" si="366"/>
        <v>0</v>
      </c>
      <c r="I2218" s="11">
        <f t="shared" si="36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of DCF Models</vt:lpstr>
      <vt:lpstr>Formatted R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2021-04-26T22:20:09Z</dcterms:created>
  <dcterms:modified xsi:type="dcterms:W3CDTF">2021-05-28T17:54:15Z</dcterms:modified>
</cp:coreProperties>
</file>