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BE4C5EB2-45FE-4094-AD95-AEF1F923342E}" xr6:coauthVersionLast="47" xr6:coauthVersionMax="47" xr10:uidLastSave="{00000000-0000-0000-0000-000000000000}"/>
  <bookViews>
    <workbookView xWindow="-98" yWindow="-98" windowWidth="23236" windowHeight="139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F15" i="1"/>
  <c r="C31" i="1" s="1"/>
  <c r="C32" i="1" s="1"/>
  <c r="C34" i="1" s="1"/>
  <c r="C29" i="1"/>
  <c r="C30" i="1" s="1"/>
  <c r="C33" i="1"/>
  <c r="C28" i="1"/>
  <c r="C21" i="1"/>
  <c r="C22" i="1" s="1"/>
  <c r="C24" i="1" s="1"/>
  <c r="C25" i="1" s="1"/>
  <c r="C20" i="1"/>
  <c r="C27" i="1"/>
  <c r="C26" i="1"/>
  <c r="D15" i="1"/>
  <c r="C23" i="1"/>
  <c r="E15" i="1"/>
  <c r="G15" i="1"/>
  <c r="C15" i="1"/>
  <c r="D8" i="1"/>
  <c r="E8" i="1"/>
  <c r="F8" i="1"/>
  <c r="G8" i="1"/>
  <c r="C8" i="1"/>
  <c r="D29" i="1" l="1"/>
  <c r="D24" i="1"/>
</calcChain>
</file>

<file path=xl/sharedStrings.xml><?xml version="1.0" encoding="utf-8"?>
<sst xmlns="http://schemas.openxmlformats.org/spreadsheetml/2006/main" count="62" uniqueCount="38">
  <si>
    <t>角加速度</t>
    <phoneticPr fontId="1" type="noConversion"/>
  </si>
  <si>
    <t>α1</t>
    <phoneticPr fontId="1" type="noConversion"/>
  </si>
  <si>
    <t>个数</t>
    <phoneticPr fontId="1" type="noConversion"/>
  </si>
  <si>
    <t>α1平均值</t>
    <phoneticPr fontId="1" type="noConversion"/>
  </si>
  <si>
    <t>α2</t>
    <phoneticPr fontId="1" type="noConversion"/>
  </si>
  <si>
    <t>α2平均值</t>
    <phoneticPr fontId="1" type="noConversion"/>
  </si>
  <si>
    <t>空载</t>
    <phoneticPr fontId="1" type="noConversion"/>
  </si>
  <si>
    <t>圆盘</t>
    <phoneticPr fontId="1" type="noConversion"/>
  </si>
  <si>
    <t>圆环</t>
    <phoneticPr fontId="1" type="noConversion"/>
  </si>
  <si>
    <t>长棒</t>
    <phoneticPr fontId="1" type="noConversion"/>
  </si>
  <si>
    <t>质点</t>
    <phoneticPr fontId="1" type="noConversion"/>
  </si>
  <si>
    <t>质量M</t>
    <phoneticPr fontId="1" type="noConversion"/>
  </si>
  <si>
    <t>半斤R</t>
    <phoneticPr fontId="1" type="noConversion"/>
  </si>
  <si>
    <t>长度L</t>
    <phoneticPr fontId="1" type="noConversion"/>
  </si>
  <si>
    <t>（塔轮半径）</t>
    <phoneticPr fontId="1" type="noConversion"/>
  </si>
  <si>
    <t>（砝码质量）</t>
    <phoneticPr fontId="1" type="noConversion"/>
  </si>
  <si>
    <t>J空</t>
    <phoneticPr fontId="1" type="noConversion"/>
  </si>
  <si>
    <t>J盘总</t>
    <phoneticPr fontId="1" type="noConversion"/>
  </si>
  <si>
    <t>J盘</t>
    <phoneticPr fontId="1" type="noConversion"/>
  </si>
  <si>
    <t>J盘理论</t>
    <phoneticPr fontId="1" type="noConversion"/>
  </si>
  <si>
    <t>/</t>
    <phoneticPr fontId="1" type="noConversion"/>
  </si>
  <si>
    <t>Ur盘</t>
    <phoneticPr fontId="1" type="noConversion"/>
  </si>
  <si>
    <t>kg·m^2</t>
    <phoneticPr fontId="1" type="noConversion"/>
  </si>
  <si>
    <t>%百分数形式</t>
  </si>
  <si>
    <t>%百分数形式</t>
    <phoneticPr fontId="1" type="noConversion"/>
  </si>
  <si>
    <t>U盘</t>
    <phoneticPr fontId="1" type="noConversion"/>
  </si>
  <si>
    <t>J环总</t>
    <phoneticPr fontId="1" type="noConversion"/>
  </si>
  <si>
    <t>J环理论</t>
    <phoneticPr fontId="1" type="noConversion"/>
  </si>
  <si>
    <t>Ur环</t>
    <phoneticPr fontId="1" type="noConversion"/>
  </si>
  <si>
    <t>U环</t>
    <phoneticPr fontId="1" type="noConversion"/>
  </si>
  <si>
    <t>J环</t>
    <phoneticPr fontId="1" type="noConversion"/>
  </si>
  <si>
    <t>J棒总</t>
    <phoneticPr fontId="1" type="noConversion"/>
  </si>
  <si>
    <t>J棒</t>
    <phoneticPr fontId="1" type="noConversion"/>
  </si>
  <si>
    <t>J棒理论</t>
    <phoneticPr fontId="1" type="noConversion"/>
  </si>
  <si>
    <t>Ur棒</t>
    <phoneticPr fontId="1" type="noConversion"/>
  </si>
  <si>
    <t>U棒</t>
    <phoneticPr fontId="1" type="noConversion"/>
  </si>
  <si>
    <t>记得结果除以100，我在处理的时候为了不显示E多乘了100</t>
    <phoneticPr fontId="1" type="noConversion"/>
  </si>
  <si>
    <t>在棕黄色格子输入数据，红色格子会算出答案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</si>
</sst>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8" formatCode="0_ "/>
    <numFmt numFmtId="179" formatCode="0.0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48"/>
      <color theme="1"/>
      <name val="等线"/>
      <family val="2"/>
      <scheme val="minor"/>
    </font>
    <font>
      <sz val="3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76" fontId="0" fillId="0" borderId="0" xfId="0" applyNumberFormat="1"/>
    <xf numFmtId="178" fontId="0" fillId="0" borderId="0" xfId="0" applyNumberFormat="1"/>
    <xf numFmtId="176" fontId="2" fillId="2" borderId="0" xfId="0" applyNumberFormat="1" applyFont="1" applyFill="1"/>
    <xf numFmtId="176" fontId="0" fillId="2" borderId="0" xfId="0" applyNumberFormat="1" applyFill="1"/>
    <xf numFmtId="176" fontId="3" fillId="3" borderId="0" xfId="0" applyNumberFormat="1" applyFont="1" applyFill="1"/>
    <xf numFmtId="176" fontId="0" fillId="3" borderId="0" xfId="0" applyNumberFormat="1" applyFill="1"/>
    <xf numFmtId="179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NumberFormat="1" applyFill="1"/>
    <xf numFmtId="0" fontId="4" fillId="4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workbookViewId="0">
      <selection activeCell="O8" sqref="O8"/>
    </sheetView>
  </sheetViews>
  <sheetFormatPr defaultRowHeight="13.9" x14ac:dyDescent="0.4"/>
  <cols>
    <col min="3" max="3" width="12.46484375" customWidth="1"/>
    <col min="5" max="5" width="10" bestFit="1" customWidth="1"/>
  </cols>
  <sheetData>
    <row r="1" spans="1:13" x14ac:dyDescent="0.4">
      <c r="A1" s="1"/>
      <c r="B1" s="1" t="s">
        <v>2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>
        <v>0.02</v>
      </c>
      <c r="I1" s="1" t="s">
        <v>14</v>
      </c>
      <c r="J1" s="1">
        <v>0.06</v>
      </c>
      <c r="K1" s="1" t="s">
        <v>15</v>
      </c>
      <c r="L1">
        <v>9.7840000000000007</v>
      </c>
    </row>
    <row r="2" spans="1:13" x14ac:dyDescent="0.4">
      <c r="A2" s="1"/>
      <c r="B2" s="2">
        <v>1</v>
      </c>
      <c r="C2" s="3">
        <v>2.798</v>
      </c>
      <c r="D2" s="3">
        <v>1.587</v>
      </c>
      <c r="E2" s="3">
        <v>1.1539999999999999</v>
      </c>
      <c r="F2" s="3">
        <v>2.61</v>
      </c>
      <c r="G2" s="3">
        <v>1.8360000000000001</v>
      </c>
    </row>
    <row r="3" spans="1:13" x14ac:dyDescent="0.4">
      <c r="A3" s="1" t="s">
        <v>0</v>
      </c>
      <c r="B3" s="2">
        <v>2</v>
      </c>
      <c r="C3" s="3">
        <v>2.7690000000000001</v>
      </c>
      <c r="D3" s="3">
        <v>1.5820000000000001</v>
      </c>
      <c r="E3" s="3">
        <v>1.1479999999999999</v>
      </c>
      <c r="F3" s="3">
        <v>2.5920000000000001</v>
      </c>
      <c r="G3" s="3">
        <v>1.829</v>
      </c>
    </row>
    <row r="4" spans="1:13" x14ac:dyDescent="0.4">
      <c r="A4" s="1" t="s">
        <v>1</v>
      </c>
      <c r="B4" s="2">
        <v>3</v>
      </c>
      <c r="C4" s="3">
        <v>2.7589999999999999</v>
      </c>
      <c r="D4" s="3">
        <v>1.5840000000000001</v>
      </c>
      <c r="E4" s="3">
        <v>1.1459999999999999</v>
      </c>
      <c r="F4" s="3">
        <v>2.585</v>
      </c>
      <c r="G4" s="3">
        <v>1.8260000000000001</v>
      </c>
    </row>
    <row r="5" spans="1:13" x14ac:dyDescent="0.4">
      <c r="A5" s="1"/>
      <c r="B5" s="2">
        <v>4</v>
      </c>
      <c r="C5" s="3">
        <v>2.75</v>
      </c>
      <c r="D5" s="3">
        <v>1.5780000000000001</v>
      </c>
      <c r="E5" s="3">
        <v>1.1419999999999999</v>
      </c>
      <c r="F5" s="3">
        <v>2.5750000000000002</v>
      </c>
      <c r="G5" s="3">
        <v>1.82</v>
      </c>
    </row>
    <row r="6" spans="1:13" x14ac:dyDescent="0.4">
      <c r="A6" s="1"/>
      <c r="B6" s="2">
        <v>5</v>
      </c>
      <c r="C6" s="3">
        <v>2.7450000000000001</v>
      </c>
      <c r="D6" s="3">
        <v>1.573</v>
      </c>
      <c r="E6" s="3">
        <v>1.141</v>
      </c>
      <c r="F6" s="3">
        <v>2.569</v>
      </c>
      <c r="G6" s="3">
        <v>1.8180000000000001</v>
      </c>
      <c r="I6" s="12" t="s">
        <v>37</v>
      </c>
      <c r="J6" s="11"/>
      <c r="K6" s="11"/>
      <c r="L6" s="11"/>
      <c r="M6" s="11"/>
    </row>
    <row r="7" spans="1:13" x14ac:dyDescent="0.4">
      <c r="A7" s="1"/>
      <c r="B7" s="2">
        <v>6</v>
      </c>
      <c r="C7" s="3">
        <v>2.7290000000000001</v>
      </c>
      <c r="D7" s="3">
        <v>1.5680000000000001</v>
      </c>
      <c r="E7" s="3">
        <v>1.139</v>
      </c>
      <c r="F7" s="3">
        <v>2.56</v>
      </c>
      <c r="G7" s="3">
        <v>1.8160000000000001</v>
      </c>
      <c r="I7" s="11"/>
      <c r="J7" s="11"/>
      <c r="K7" s="11"/>
      <c r="L7" s="11"/>
      <c r="M7" s="11"/>
    </row>
    <row r="8" spans="1:13" x14ac:dyDescent="0.4">
      <c r="A8" s="1" t="s">
        <v>3</v>
      </c>
      <c r="B8" s="2"/>
      <c r="C8" s="5">
        <f>SUM(C2:C7)/6</f>
        <v>2.7583333333333333</v>
      </c>
      <c r="D8" s="5">
        <f t="shared" ref="D8:G8" si="0">SUM(D2:D7)/6</f>
        <v>1.5786666666666667</v>
      </c>
      <c r="E8" s="5">
        <f t="shared" si="0"/>
        <v>1.145</v>
      </c>
      <c r="F8" s="5">
        <f t="shared" si="0"/>
        <v>2.5818333333333334</v>
      </c>
      <c r="G8" s="5">
        <f t="shared" si="0"/>
        <v>1.8241666666666667</v>
      </c>
      <c r="I8" s="11"/>
      <c r="J8" s="11"/>
      <c r="K8" s="11"/>
      <c r="L8" s="11"/>
      <c r="M8" s="11"/>
    </row>
    <row r="9" spans="1:13" x14ac:dyDescent="0.4">
      <c r="A9" s="1"/>
      <c r="B9" s="2">
        <v>1</v>
      </c>
      <c r="C9" s="4">
        <v>-0.20399999999999999</v>
      </c>
      <c r="D9" s="4">
        <v>-0.10199999999999999</v>
      </c>
      <c r="E9" s="4">
        <v>-6.3E-2</v>
      </c>
      <c r="F9" s="4">
        <v>-0.16800000000000001</v>
      </c>
      <c r="G9" s="4">
        <v>-0.11700000000000001</v>
      </c>
      <c r="I9" s="11"/>
      <c r="J9" s="11"/>
      <c r="K9" s="11"/>
      <c r="L9" s="11"/>
      <c r="M9" s="11"/>
    </row>
    <row r="10" spans="1:13" x14ac:dyDescent="0.4">
      <c r="A10" s="1"/>
      <c r="B10" s="2">
        <v>2</v>
      </c>
      <c r="C10" s="4">
        <v>-0.20799999999999999</v>
      </c>
      <c r="D10" s="4">
        <v>-0.10299999999999999</v>
      </c>
      <c r="E10" s="4">
        <v>-6.7000000000000004E-2</v>
      </c>
      <c r="F10" s="4">
        <v>-0.17100000000000001</v>
      </c>
      <c r="G10" s="4">
        <v>-0.121</v>
      </c>
      <c r="I10" s="11"/>
      <c r="J10" s="11"/>
      <c r="K10" s="11"/>
      <c r="L10" s="11"/>
      <c r="M10" s="11"/>
    </row>
    <row r="11" spans="1:13" x14ac:dyDescent="0.4">
      <c r="A11" s="1" t="s">
        <v>0</v>
      </c>
      <c r="B11" s="2">
        <v>3</v>
      </c>
      <c r="C11" s="4">
        <v>-0.2</v>
      </c>
      <c r="D11" s="4">
        <v>-9.8000000000000004E-2</v>
      </c>
      <c r="E11" s="4">
        <v>-6.7000000000000004E-2</v>
      </c>
      <c r="F11" s="4">
        <v>-0.16700000000000001</v>
      </c>
      <c r="G11" s="4">
        <v>-0.11799999999999999</v>
      </c>
      <c r="I11" s="11"/>
      <c r="J11" s="11"/>
      <c r="K11" s="11"/>
      <c r="L11" s="11"/>
      <c r="M11" s="11"/>
    </row>
    <row r="12" spans="1:13" x14ac:dyDescent="0.4">
      <c r="A12" s="1" t="s">
        <v>4</v>
      </c>
      <c r="B12" s="2">
        <v>4</v>
      </c>
      <c r="C12" s="4">
        <v>-0.20200000000000001</v>
      </c>
      <c r="D12" s="4">
        <v>-0.1</v>
      </c>
      <c r="E12" s="4">
        <v>-6.5000000000000002E-2</v>
      </c>
      <c r="F12" s="4">
        <v>-0.17299999999999999</v>
      </c>
      <c r="G12" s="4">
        <v>-0.12</v>
      </c>
      <c r="I12" s="11"/>
      <c r="J12" s="11"/>
      <c r="K12" s="11"/>
      <c r="L12" s="11"/>
      <c r="M12" s="11"/>
    </row>
    <row r="13" spans="1:13" x14ac:dyDescent="0.4">
      <c r="A13" s="1"/>
      <c r="B13" s="2">
        <v>5</v>
      </c>
      <c r="C13" s="4">
        <v>-0.20200000000000001</v>
      </c>
      <c r="D13" s="4">
        <v>-9.9000000000000005E-2</v>
      </c>
      <c r="E13" s="4">
        <v>-6.6000000000000003E-2</v>
      </c>
      <c r="F13" s="4">
        <v>-0.17199999999999999</v>
      </c>
      <c r="G13" s="4">
        <v>-0.11899999999999999</v>
      </c>
      <c r="I13" s="11"/>
      <c r="J13" s="11"/>
      <c r="K13" s="11"/>
      <c r="L13" s="11"/>
      <c r="M13" s="11"/>
    </row>
    <row r="14" spans="1:13" x14ac:dyDescent="0.4">
      <c r="A14" s="1"/>
      <c r="B14" s="2">
        <v>6</v>
      </c>
      <c r="C14" s="4">
        <v>-0.20499999999999999</v>
      </c>
      <c r="D14" s="4">
        <v>-0.1</v>
      </c>
      <c r="E14" s="4">
        <v>-6.7000000000000004E-2</v>
      </c>
      <c r="F14" s="4">
        <v>-0.17499999999999999</v>
      </c>
      <c r="G14" s="4">
        <v>-0.122</v>
      </c>
      <c r="I14" s="11"/>
      <c r="J14" s="11"/>
      <c r="K14" s="11"/>
      <c r="L14" s="11"/>
      <c r="M14" s="11"/>
    </row>
    <row r="15" spans="1:13" x14ac:dyDescent="0.4">
      <c r="A15" s="1" t="s">
        <v>5</v>
      </c>
      <c r="B15" s="1"/>
      <c r="C15" s="6">
        <f>SUM(C9:C14)/6</f>
        <v>-0.20350000000000001</v>
      </c>
      <c r="D15" s="6">
        <f>SUM(D9:D14)/6</f>
        <v>-0.10033333333333333</v>
      </c>
      <c r="E15" s="6">
        <f t="shared" ref="D15:G15" si="1">SUM(E9:E14)/6</f>
        <v>-6.5833333333333341E-2</v>
      </c>
      <c r="F15" s="6">
        <f>SUM(F9:F14)/6</f>
        <v>-0.17100000000000001</v>
      </c>
      <c r="G15" s="6">
        <f t="shared" si="1"/>
        <v>-0.1195</v>
      </c>
      <c r="I15" s="11"/>
      <c r="J15" s="11"/>
      <c r="K15" s="11"/>
      <c r="L15" s="11"/>
      <c r="M15" s="11"/>
    </row>
    <row r="16" spans="1:13" x14ac:dyDescent="0.4">
      <c r="A16" s="1" t="s">
        <v>11</v>
      </c>
      <c r="B16" t="s">
        <v>20</v>
      </c>
      <c r="C16" s="8" t="s">
        <v>20</v>
      </c>
      <c r="D16" s="7">
        <v>0.57869999999999999</v>
      </c>
      <c r="E16" s="7">
        <v>0.61470000000000002</v>
      </c>
      <c r="F16" s="7">
        <v>7.7799999999999994E-2</v>
      </c>
      <c r="G16" s="8"/>
      <c r="I16" s="11"/>
      <c r="J16" s="11"/>
      <c r="K16" s="11"/>
      <c r="L16" s="11"/>
      <c r="M16" s="11"/>
    </row>
    <row r="17" spans="1:7" x14ac:dyDescent="0.4">
      <c r="A17" s="1" t="s">
        <v>12</v>
      </c>
      <c r="B17" t="s">
        <v>20</v>
      </c>
      <c r="C17" s="8" t="s">
        <v>20</v>
      </c>
      <c r="D17" s="4">
        <v>0.1</v>
      </c>
      <c r="E17" s="7">
        <v>8.7599999999999997E-2</v>
      </c>
      <c r="F17" s="8" t="s">
        <v>20</v>
      </c>
      <c r="G17" s="8"/>
    </row>
    <row r="18" spans="1:7" x14ac:dyDescent="0.4">
      <c r="A18" s="1" t="s">
        <v>13</v>
      </c>
      <c r="B18" t="s">
        <v>20</v>
      </c>
      <c r="C18" s="8" t="s">
        <v>20</v>
      </c>
      <c r="D18" s="8" t="s">
        <v>20</v>
      </c>
      <c r="E18" s="7">
        <v>0.1</v>
      </c>
      <c r="F18" s="8">
        <v>0.2</v>
      </c>
      <c r="G18" s="8"/>
    </row>
    <row r="20" spans="1:7" x14ac:dyDescent="0.4">
      <c r="A20" s="1" t="s">
        <v>6</v>
      </c>
      <c r="B20" t="s">
        <v>16</v>
      </c>
      <c r="C20" s="9">
        <f>(H1*J1*L1-J1*C8*H1*H1)/(C8+ABS(C15))</f>
        <v>3.9416802656012601E-3</v>
      </c>
      <c r="D20" t="s">
        <v>22</v>
      </c>
    </row>
    <row r="21" spans="1:7" x14ac:dyDescent="0.4">
      <c r="A21" s="1" t="s">
        <v>7</v>
      </c>
      <c r="B21" t="s">
        <v>17</v>
      </c>
      <c r="C21" s="9">
        <f>(H1*J1*L1-J1*D8*H1*H1)/(D8+ABS(D15))</f>
        <v>6.9701679571173309E-3</v>
      </c>
      <c r="D21" t="s">
        <v>22</v>
      </c>
    </row>
    <row r="22" spans="1:7" x14ac:dyDescent="0.4">
      <c r="B22" t="s">
        <v>18</v>
      </c>
      <c r="C22" s="9">
        <f>C21-C20</f>
        <v>3.0284876915160708E-3</v>
      </c>
      <c r="D22" t="s">
        <v>22</v>
      </c>
    </row>
    <row r="23" spans="1:7" x14ac:dyDescent="0.4">
      <c r="B23" t="s">
        <v>19</v>
      </c>
      <c r="C23" s="9">
        <f>D16*D17*D17/2</f>
        <v>2.8935000000000002E-3</v>
      </c>
      <c r="D23" t="s">
        <v>22</v>
      </c>
    </row>
    <row r="24" spans="1:7" x14ac:dyDescent="0.4">
      <c r="B24" t="s">
        <v>21</v>
      </c>
      <c r="C24" s="9">
        <f>ABS(C22-C23)/C23</f>
        <v>4.6652044761040456E-2</v>
      </c>
      <c r="D24">
        <f>C24*100</f>
        <v>4.6652044761040461</v>
      </c>
      <c r="E24" t="s">
        <v>24</v>
      </c>
    </row>
    <row r="25" spans="1:7" x14ac:dyDescent="0.4">
      <c r="B25" t="s">
        <v>25</v>
      </c>
      <c r="C25" s="9">
        <f>C22*C24</f>
        <v>1.4128514334286782E-4</v>
      </c>
      <c r="D25" t="s">
        <v>22</v>
      </c>
    </row>
    <row r="26" spans="1:7" x14ac:dyDescent="0.4">
      <c r="A26" t="s">
        <v>8</v>
      </c>
      <c r="B26" t="s">
        <v>26</v>
      </c>
      <c r="C26" s="9">
        <f>(H1*J1*L1-J1*C8*H1*H1)/(E8+ABS(E15))</f>
        <v>9.6417894012388143E-3</v>
      </c>
      <c r="D26" t="s">
        <v>22</v>
      </c>
    </row>
    <row r="27" spans="1:7" x14ac:dyDescent="0.4">
      <c r="B27" t="s">
        <v>30</v>
      </c>
      <c r="C27" s="9">
        <f>C26-C20</f>
        <v>5.7001091356375542E-3</v>
      </c>
      <c r="D27" t="s">
        <v>22</v>
      </c>
    </row>
    <row r="28" spans="1:7" x14ac:dyDescent="0.4">
      <c r="B28" t="s">
        <v>27</v>
      </c>
      <c r="C28" s="9">
        <f>E16*(E17*E17+E18*E18)/2</f>
        <v>5.4320301360000012E-3</v>
      </c>
      <c r="D28" t="s">
        <v>22</v>
      </c>
    </row>
    <row r="29" spans="1:7" x14ac:dyDescent="0.4">
      <c r="B29" t="s">
        <v>28</v>
      </c>
      <c r="C29" s="9">
        <f>ABS(C27-C28)/C28</f>
        <v>4.9351530261383836E-2</v>
      </c>
      <c r="D29">
        <f>C29*100</f>
        <v>4.9351530261383836</v>
      </c>
      <c r="E29" t="s">
        <v>23</v>
      </c>
    </row>
    <row r="30" spans="1:7" x14ac:dyDescent="0.4">
      <c r="B30" t="s">
        <v>29</v>
      </c>
      <c r="C30" s="9">
        <f>C27*C29</f>
        <v>2.8130910850060719E-4</v>
      </c>
      <c r="D30" t="s">
        <v>22</v>
      </c>
    </row>
    <row r="31" spans="1:7" x14ac:dyDescent="0.4">
      <c r="A31" t="s">
        <v>9</v>
      </c>
      <c r="B31" t="s">
        <v>31</v>
      </c>
      <c r="C31" s="9">
        <f>(H1*J1*L1-J1*D8*H1*H1)/(F8+ABS(F15))</f>
        <v>4.2512243143427979E-3</v>
      </c>
      <c r="D31" t="s">
        <v>22</v>
      </c>
    </row>
    <row r="32" spans="1:7" x14ac:dyDescent="0.4">
      <c r="B32" t="s">
        <v>32</v>
      </c>
      <c r="C32" s="9">
        <f>C31-C20</f>
        <v>3.0954404874153785E-4</v>
      </c>
      <c r="D32" t="s">
        <v>22</v>
      </c>
    </row>
    <row r="33" spans="2:4" x14ac:dyDescent="0.4">
      <c r="B33" t="s">
        <v>33</v>
      </c>
      <c r="C33" s="9">
        <f>F16*F18*F18/12</f>
        <v>2.5933333333333337E-4</v>
      </c>
      <c r="D33" t="s">
        <v>22</v>
      </c>
    </row>
    <row r="34" spans="2:4" x14ac:dyDescent="0.4">
      <c r="B34" t="s">
        <v>34</v>
      </c>
      <c r="C34" s="9">
        <f>ABS(C32-C33)/C33</f>
        <v>0.19361458383626406</v>
      </c>
      <c r="D34" t="s">
        <v>22</v>
      </c>
    </row>
    <row r="35" spans="2:4" x14ac:dyDescent="0.4">
      <c r="B35" t="s">
        <v>35</v>
      </c>
      <c r="C35" s="10">
        <f>C32*C34*100</f>
        <v>5.9932242176085086E-3</v>
      </c>
      <c r="D35" t="s">
        <v>36</v>
      </c>
    </row>
  </sheetData>
  <mergeCells count="1">
    <mergeCell ref="I6:M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2023-05-04T11:13:13Z</dcterms:modified>
</cp:coreProperties>
</file>