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20" windowHeight="12855" activeTab="3"/>
  </bookViews>
  <sheets>
    <sheet name="result" sheetId="1" r:id="rId1"/>
    <sheet name="raw data" sheetId="2" r:id="rId2"/>
    <sheet name="cell numbers" sheetId="3" r:id="rId3"/>
    <sheet name="wound hea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<sst xmlns="http://schemas.openxmlformats.org/spreadsheetml/2006/main" count="219" uniqueCount="62">
  <si>
    <t xml:space="preserve">Cq   </t>
  </si>
  <si>
    <t>Cq Mean</t>
  </si>
  <si>
    <t>target gene</t>
  </si>
  <si>
    <t>expression</t>
  </si>
  <si>
    <t>average</t>
  </si>
  <si>
    <t>p value</t>
  </si>
  <si>
    <t>THLE-2</t>
  </si>
  <si>
    <t>GAPDH</t>
  </si>
  <si>
    <t>PGF</t>
  </si>
  <si>
    <t>Huh7</t>
  </si>
  <si>
    <t>JUN</t>
  </si>
  <si>
    <t>si-NC</t>
  </si>
  <si>
    <t>si-PGF</t>
  </si>
  <si>
    <t>Hole</t>
  </si>
  <si>
    <t>Channel</t>
  </si>
  <si>
    <t>CT value</t>
  </si>
  <si>
    <t>TM value</t>
  </si>
  <si>
    <t>Type</t>
  </si>
  <si>
    <t>Target genes</t>
  </si>
  <si>
    <t>Samples</t>
  </si>
  <si>
    <t>Housekeeper genes</t>
  </si>
  <si>
    <t>Control sample</t>
  </si>
  <si>
    <t>Channel genes</t>
  </si>
  <si>
    <t>A01</t>
  </si>
  <si>
    <t>FAM</t>
  </si>
  <si>
    <t>unknown</t>
  </si>
  <si>
    <t>A02</t>
  </si>
  <si>
    <t>A03</t>
  </si>
  <si>
    <t>A04</t>
  </si>
  <si>
    <t>A05</t>
  </si>
  <si>
    <t>A06</t>
  </si>
  <si>
    <t>B01</t>
  </si>
  <si>
    <t>B02</t>
  </si>
  <si>
    <t>B03</t>
  </si>
  <si>
    <t>Jun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</si>
  <si>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</si>
  <si>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</si>
  <si>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</si>
  <si>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</si>
  <si>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</si>
  <si>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</si>
  <si>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</si>
  <si>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</si>
  <si>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</si>
  <si>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</si>
  <si>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</si>
  <si>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</si>
  <si>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</si>
  <si>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</si>
  <si>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</si>
  <si>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E01</t>
  </si>
  <si>
    <t>E02</t>
  </si>
  <si>
    <t>E03</t>
  </si>
  <si>
    <t>E04</t>
  </si>
  <si>
    <t>E05</t>
  </si>
  <si>
    <t>E06</t>
  </si>
  <si>
    <t>P</t>
  </si>
  <si>
    <t>Invasion</t>
  </si>
  <si>
    <t>Blank area</t>
  </si>
  <si>
    <t>Blank area%</t>
  </si>
  <si>
    <t>mobility%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</si>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</sst>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0.00;\-###0.00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b/>
      <sz val="8.25"/>
      <name val="Microsoft Sans Serif"/>
      <charset val="134"/>
    </font>
    <font>
      <sz val="10.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vertical="center"/>
    </xf>
    <xf numFmtId="9" fontId="0" fillId="0" borderId="0" xfId="3" applyFont="1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  <xf numFmtId="177" fontId="3" fillId="0" borderId="0" xfId="49" applyNumberFormat="1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workbookViewId="0">
      <selection activeCell="N28" sqref="N28"/>
    </sheetView>
  </sheetViews>
  <sheetFormatPr defaultColWidth="9" defaultRowHeight="14.25"/>
  <sheetData>
    <row r="1" s="6" customFormat="1" spans="1:20">
      <c r="A1"/>
      <c r="B1"/>
      <c r="C1" s="7" t="s">
        <v>0</v>
      </c>
      <c r="D1" s="7" t="s">
        <v>1</v>
      </c>
      <c r="E1" s="6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8"/>
      <c r="P1" s="8"/>
      <c r="Q1" s="8"/>
      <c r="R1" s="8"/>
      <c r="S1" s="8"/>
      <c r="T1" s="8"/>
    </row>
    <row r="2" s="6" customFormat="1" spans="1:20">
      <c r="A2" s="6" t="s">
        <v>6</v>
      </c>
      <c r="B2" t="s">
        <v>7</v>
      </c>
      <c r="C2" s="6">
        <v>14.96</v>
      </c>
      <c r="D2" s="7">
        <f>AVERAGE(C2:C4)</f>
        <v>14.9433333333333</v>
      </c>
      <c r="E2" s="6">
        <v>32.76</v>
      </c>
      <c r="F2" s="7">
        <f>E2-D2</f>
        <v>17.8166666666667</v>
      </c>
      <c r="G2" s="7">
        <f>AVERAGE(F2:F4)</f>
        <v>17.73</v>
      </c>
      <c r="H2" s="7">
        <f>F2-G2</f>
        <v>0.086666666666666</v>
      </c>
      <c r="I2">
        <f>POWER(2,-H2)</f>
        <v>0.941696017387347</v>
      </c>
      <c r="J2">
        <f>AVERAGE(I2:I4)</f>
        <v>1.03021159917663</v>
      </c>
      <c r="K2">
        <f>STDEV(I2:I4)</f>
        <v>0.313762525490863</v>
      </c>
      <c r="L2"/>
      <c r="M2" s="9" t="s">
        <v>8</v>
      </c>
      <c r="O2" s="8"/>
      <c r="R2" s="8"/>
      <c r="S2" s="8"/>
      <c r="T2" s="8"/>
    </row>
    <row r="3" s="6" customFormat="1" spans="1:20">
      <c r="A3" s="6" t="s">
        <v>6</v>
      </c>
      <c r="B3" t="s">
        <v>7</v>
      </c>
      <c r="C3" s="6">
        <v>15.01</v>
      </c>
      <c r="D3" s="7">
        <f>AVERAGE(C2:C4)</f>
        <v>14.9433333333333</v>
      </c>
      <c r="E3" s="6">
        <v>32.21</v>
      </c>
      <c r="F3" s="7">
        <f t="shared" ref="F3:F8" si="0">E3-D3</f>
        <v>17.2666666666667</v>
      </c>
      <c r="G3" s="7">
        <f>G2</f>
        <v>17.73</v>
      </c>
      <c r="H3" s="7">
        <f t="shared" ref="H3:H8" si="1">F3-G3</f>
        <v>-0.463333333333331</v>
      </c>
      <c r="I3">
        <f t="shared" ref="I3:I8" si="2">POWER(2,-H3)</f>
        <v>1.37872366898578</v>
      </c>
      <c r="J3"/>
      <c r="K3"/>
      <c r="L3"/>
      <c r="M3" s="9"/>
      <c r="O3" s="8"/>
      <c r="R3" s="8"/>
      <c r="S3" s="8"/>
      <c r="T3" s="8"/>
    </row>
    <row r="4" s="6" customFormat="1" spans="1:20">
      <c r="A4" s="6" t="s">
        <v>6</v>
      </c>
      <c r="B4" t="s">
        <v>7</v>
      </c>
      <c r="C4" s="6">
        <v>14.86</v>
      </c>
      <c r="D4" s="7">
        <f>AVERAGE(C2:C4)</f>
        <v>14.9433333333333</v>
      </c>
      <c r="E4" s="6">
        <v>33.05</v>
      </c>
      <c r="F4" s="7">
        <f t="shared" si="0"/>
        <v>18.1066666666667</v>
      </c>
      <c r="G4" s="7">
        <f t="shared" ref="G4:G7" si="3">G3</f>
        <v>17.73</v>
      </c>
      <c r="H4" s="7">
        <f t="shared" si="1"/>
        <v>0.376666666666665</v>
      </c>
      <c r="I4">
        <f t="shared" si="2"/>
        <v>0.770215111156776</v>
      </c>
      <c r="J4"/>
      <c r="K4"/>
      <c r="L4"/>
      <c r="M4" s="9"/>
      <c r="O4" s="8"/>
      <c r="R4" s="8"/>
      <c r="S4" s="8"/>
      <c r="T4" s="8"/>
    </row>
    <row r="5" s="6" customFormat="1" ht="15.75" spans="1:20">
      <c r="A5" s="1" t="s">
        <v>9</v>
      </c>
      <c r="B5" t="s">
        <v>7</v>
      </c>
      <c r="C5" s="6">
        <v>14.19</v>
      </c>
      <c r="D5" s="7">
        <f>AVERAGE(C5:C7)</f>
        <v>14.3666666666667</v>
      </c>
      <c r="E5" s="6">
        <v>30.16</v>
      </c>
      <c r="F5" s="7">
        <f t="shared" si="0"/>
        <v>15.7933333333333</v>
      </c>
      <c r="G5" s="7">
        <f t="shared" si="3"/>
        <v>17.73</v>
      </c>
      <c r="H5" s="7">
        <f t="shared" si="1"/>
        <v>-1.93666666666666</v>
      </c>
      <c r="I5">
        <f t="shared" si="2"/>
        <v>3.8282012282956</v>
      </c>
      <c r="J5">
        <f>AVERAGE(I5:I7)</f>
        <v>3.28096197474151</v>
      </c>
      <c r="K5">
        <f>STDEV(I5:I7)</f>
        <v>1.0668981399308</v>
      </c>
      <c r="L5" s="10">
        <f>IF(_xlfn.F.TEST(I2:I4,I5:I7)&gt;0.05,_xlfn.T.TEST(I2:I4,I5:I7,2,2),_xlfn.T.TEST(I2:I4,I5:I7,2,3))</f>
        <v>0.0247720636601781</v>
      </c>
      <c r="M5" s="9"/>
      <c r="O5" s="8"/>
      <c r="P5" s="8"/>
      <c r="Q5" s="8"/>
      <c r="R5" s="8"/>
      <c r="S5" s="8"/>
      <c r="T5" s="8"/>
    </row>
    <row r="6" s="6" customFormat="1" ht="15.75" spans="1:20">
      <c r="A6" s="1" t="s">
        <v>9</v>
      </c>
      <c r="B6" t="s">
        <v>7</v>
      </c>
      <c r="C6" s="6">
        <v>14.51</v>
      </c>
      <c r="D6" s="7">
        <f>AVERAGE(C5:C7)</f>
        <v>14.3666666666667</v>
      </c>
      <c r="E6" s="6">
        <v>30.11</v>
      </c>
      <c r="F6" s="7">
        <f t="shared" si="0"/>
        <v>15.7433333333333</v>
      </c>
      <c r="G6" s="7">
        <f t="shared" si="3"/>
        <v>17.73</v>
      </c>
      <c r="H6" s="7">
        <f t="shared" si="1"/>
        <v>-1.98666666666666</v>
      </c>
      <c r="I6">
        <f t="shared" si="2"/>
        <v>3.96320245306091</v>
      </c>
      <c r="J6"/>
      <c r="K6"/>
      <c r="L6"/>
      <c r="M6" s="9"/>
      <c r="O6" s="8"/>
      <c r="P6" s="8"/>
      <c r="Q6" s="8"/>
      <c r="R6" s="8"/>
      <c r="S6" s="8"/>
      <c r="T6" s="8"/>
    </row>
    <row r="7" s="6" customFormat="1" ht="15.75" spans="1:20">
      <c r="A7" s="1" t="s">
        <v>9</v>
      </c>
      <c r="B7" t="s">
        <v>7</v>
      </c>
      <c r="C7" s="6">
        <v>14.4</v>
      </c>
      <c r="D7" s="7">
        <f>AVERAGE(C5:C7)</f>
        <v>14.3666666666667</v>
      </c>
      <c r="E7" s="6">
        <v>31.06</v>
      </c>
      <c r="F7" s="7">
        <f t="shared" si="0"/>
        <v>16.6933333333333</v>
      </c>
      <c r="G7" s="7">
        <f t="shared" si="3"/>
        <v>17.73</v>
      </c>
      <c r="H7" s="7">
        <f t="shared" si="1"/>
        <v>-1.03666666666667</v>
      </c>
      <c r="I7">
        <f t="shared" si="2"/>
        <v>2.05148224286803</v>
      </c>
      <c r="J7"/>
      <c r="K7"/>
      <c r="L7"/>
      <c r="M7" s="9"/>
      <c r="O7" s="8"/>
      <c r="P7" s="8"/>
      <c r="Q7" s="8"/>
      <c r="R7" s="8"/>
      <c r="S7" s="8"/>
      <c r="T7" s="8"/>
    </row>
    <row r="8" s="6" customFormat="1" spans="1:20">
      <c r="A8" s="6" t="s">
        <v>6</v>
      </c>
      <c r="B8" t="s">
        <v>7</v>
      </c>
      <c r="C8" s="6">
        <v>14.96</v>
      </c>
      <c r="D8" s="7">
        <f>AVERAGE(C8:C10)</f>
        <v>14.9433333333333</v>
      </c>
      <c r="E8" s="6">
        <v>21.14</v>
      </c>
      <c r="F8" s="7">
        <f t="shared" si="0"/>
        <v>6.19666666666667</v>
      </c>
      <c r="G8" s="7">
        <f>AVERAGE(F8:F10)</f>
        <v>6.37</v>
      </c>
      <c r="H8" s="7">
        <f t="shared" si="1"/>
        <v>-0.173333333333333</v>
      </c>
      <c r="I8">
        <f t="shared" si="2"/>
        <v>1.1276609270458</v>
      </c>
      <c r="J8">
        <f>AVERAGE(I8:I10)</f>
        <v>1.00392563776631</v>
      </c>
      <c r="K8">
        <f>STDEV(I8:I10)</f>
        <v>0.110293651722445</v>
      </c>
      <c r="L8"/>
      <c r="M8" s="5" t="s">
        <v>10</v>
      </c>
      <c r="O8" s="8"/>
      <c r="R8" s="8"/>
      <c r="S8" s="8"/>
      <c r="T8" s="8"/>
    </row>
    <row r="9" s="6" customFormat="1" spans="1:20">
      <c r="A9" s="6" t="s">
        <v>6</v>
      </c>
      <c r="B9" t="s">
        <v>7</v>
      </c>
      <c r="C9" s="6">
        <v>15.01</v>
      </c>
      <c r="D9" s="7">
        <f>AVERAGE(C8:C10)</f>
        <v>14.9433333333333</v>
      </c>
      <c r="E9" s="6">
        <v>21.36</v>
      </c>
      <c r="F9" s="7">
        <f t="shared" ref="F9:F14" si="4">E9-D9</f>
        <v>6.41666666666667</v>
      </c>
      <c r="G9" s="7">
        <f>G8</f>
        <v>6.37</v>
      </c>
      <c r="H9" s="7">
        <f t="shared" ref="H9:H14" si="5">F9-G9</f>
        <v>0.046666666666666</v>
      </c>
      <c r="I9">
        <f t="shared" ref="I9:I14" si="6">POWER(2,-H9)</f>
        <v>0.968170695982884</v>
      </c>
      <c r="J9"/>
      <c r="K9"/>
      <c r="L9"/>
      <c r="M9" s="5"/>
      <c r="O9" s="8"/>
      <c r="R9" s="8"/>
      <c r="S9" s="8"/>
      <c r="T9" s="8"/>
    </row>
    <row r="10" s="6" customFormat="1" spans="1:20">
      <c r="A10" s="6" t="s">
        <v>6</v>
      </c>
      <c r="B10" t="s">
        <v>7</v>
      </c>
      <c r="C10" s="6">
        <v>14.86</v>
      </c>
      <c r="D10" s="7">
        <f>AVERAGE(C8:C10)</f>
        <v>14.9433333333333</v>
      </c>
      <c r="E10" s="6">
        <v>21.44</v>
      </c>
      <c r="F10" s="7">
        <f t="shared" si="4"/>
        <v>6.49666666666667</v>
      </c>
      <c r="G10" s="7">
        <f t="shared" ref="G10:G13" si="7">G9</f>
        <v>6.37</v>
      </c>
      <c r="H10" s="7">
        <f t="shared" si="5"/>
        <v>0.126666666666668</v>
      </c>
      <c r="I10">
        <f t="shared" si="6"/>
        <v>0.915945290270248</v>
      </c>
      <c r="J10"/>
      <c r="K10"/>
      <c r="L10"/>
      <c r="M10" s="5"/>
      <c r="O10" s="8"/>
      <c r="R10" s="8"/>
      <c r="S10" s="8"/>
      <c r="T10" s="8"/>
    </row>
    <row r="11" s="6" customFormat="1" ht="15.75" spans="1:20">
      <c r="A11" s="1" t="s">
        <v>9</v>
      </c>
      <c r="B11" t="s">
        <v>7</v>
      </c>
      <c r="C11" s="6">
        <v>14.19</v>
      </c>
      <c r="D11" s="7">
        <f>AVERAGE(C11:C13)</f>
        <v>14.3666666666667</v>
      </c>
      <c r="E11" s="6">
        <v>18.13</v>
      </c>
      <c r="F11" s="7">
        <f t="shared" si="4"/>
        <v>3.76333333333333</v>
      </c>
      <c r="G11" s="7">
        <f t="shared" si="7"/>
        <v>6.37</v>
      </c>
      <c r="H11" s="7">
        <f t="shared" si="5"/>
        <v>-2.60666666666667</v>
      </c>
      <c r="I11">
        <f t="shared" si="6"/>
        <v>6.0909474885291</v>
      </c>
      <c r="J11">
        <f>AVERAGE(I11:I13)</f>
        <v>5.96626838480638</v>
      </c>
      <c r="K11">
        <f>STDEV(I11:I13)</f>
        <v>0.109896893017375</v>
      </c>
      <c r="L11" s="10">
        <f>IF(_xlfn.F.TEST(I8:I10,I11:I13)&gt;0.05,_xlfn.T.TEST(I8:I10,I11:I13,2,2),_xlfn.T.TEST(I8:I10,I11:I13,2,3))</f>
        <v>6.44688176329975e-7</v>
      </c>
      <c r="M11" s="5"/>
      <c r="O11" s="8"/>
      <c r="Q11" s="8"/>
      <c r="R11" s="8"/>
      <c r="S11" s="8"/>
      <c r="T11" s="8"/>
    </row>
    <row r="12" s="6" customFormat="1" ht="15.75" spans="1:20">
      <c r="A12" s="1" t="s">
        <v>9</v>
      </c>
      <c r="B12" t="s">
        <v>7</v>
      </c>
      <c r="C12" s="6">
        <v>14.51</v>
      </c>
      <c r="D12" s="7">
        <f>AVERAGE(C11:C13)</f>
        <v>14.3666666666667</v>
      </c>
      <c r="E12" s="6">
        <v>18.17</v>
      </c>
      <c r="F12" s="7">
        <f t="shared" si="4"/>
        <v>3.80333333333333</v>
      </c>
      <c r="G12" s="7">
        <f t="shared" si="7"/>
        <v>6.37</v>
      </c>
      <c r="H12" s="7">
        <f t="shared" si="5"/>
        <v>-2.56666666666667</v>
      </c>
      <c r="I12">
        <f t="shared" si="6"/>
        <v>5.92439020914625</v>
      </c>
      <c r="J12"/>
      <c r="K12"/>
      <c r="L12"/>
      <c r="M12" s="5"/>
      <c r="O12" s="8"/>
      <c r="Q12" s="8"/>
      <c r="R12" s="8"/>
      <c r="S12" s="8"/>
      <c r="T12" s="8"/>
    </row>
    <row r="13" s="6" customFormat="1" ht="15.75" spans="1:20">
      <c r="A13" s="1" t="s">
        <v>9</v>
      </c>
      <c r="B13" t="s">
        <v>7</v>
      </c>
      <c r="C13" s="6">
        <v>14.4</v>
      </c>
      <c r="D13" s="7">
        <f>AVERAGE(C11:C13)</f>
        <v>14.3666666666667</v>
      </c>
      <c r="E13" s="6">
        <v>18.18</v>
      </c>
      <c r="F13" s="7">
        <f t="shared" si="4"/>
        <v>3.81333333333333</v>
      </c>
      <c r="G13" s="7">
        <f t="shared" si="7"/>
        <v>6.37</v>
      </c>
      <c r="H13" s="7">
        <f t="shared" si="5"/>
        <v>-2.55666666666667</v>
      </c>
      <c r="I13">
        <f t="shared" si="6"/>
        <v>5.8834674567438</v>
      </c>
      <c r="J13"/>
      <c r="K13"/>
      <c r="L13"/>
      <c r="M13" s="5"/>
      <c r="O13" s="8"/>
      <c r="Q13" s="8"/>
      <c r="R13" s="8"/>
      <c r="S13" s="8"/>
      <c r="T13" s="8"/>
    </row>
    <row r="14" s="6" customFormat="1" spans="1:20">
      <c r="A14" s="6" t="s">
        <v>11</v>
      </c>
      <c r="B14" t="s">
        <v>7</v>
      </c>
      <c r="C14" s="6">
        <v>15.1</v>
      </c>
      <c r="D14" s="7">
        <f>AVERAGE(C14:C16)</f>
        <v>15.0433333333333</v>
      </c>
      <c r="E14" s="6">
        <v>33.09</v>
      </c>
      <c r="F14" s="7">
        <f t="shared" si="4"/>
        <v>18.0466666666667</v>
      </c>
      <c r="G14" s="7">
        <f>AVERAGE(F14:F16)</f>
        <v>18.0666666666667</v>
      </c>
      <c r="H14" s="7">
        <f t="shared" si="5"/>
        <v>-0.0199999999999996</v>
      </c>
      <c r="I14">
        <f t="shared" si="6"/>
        <v>1.01395947979003</v>
      </c>
      <c r="J14">
        <f>AVERAGE(I14:I16)</f>
        <v>1.0000640614278</v>
      </c>
      <c r="K14">
        <f>STDEV(I14:I16)</f>
        <v>0.0138634986561076</v>
      </c>
      <c r="L14"/>
      <c r="M14" s="5" t="s">
        <v>10</v>
      </c>
      <c r="O14" s="8"/>
      <c r="R14" s="8"/>
      <c r="S14" s="8"/>
      <c r="T14" s="8"/>
    </row>
    <row r="15" s="6" customFormat="1" spans="1:20">
      <c r="A15" s="6" t="s">
        <v>11</v>
      </c>
      <c r="B15" t="s">
        <v>7</v>
      </c>
      <c r="C15" s="6">
        <v>15.03</v>
      </c>
      <c r="D15" s="7">
        <f>AVERAGE(C14:C16)</f>
        <v>15.0433333333333</v>
      </c>
      <c r="E15" s="6">
        <v>33.11</v>
      </c>
      <c r="F15" s="7">
        <f t="shared" ref="F15:F19" si="8">E15-D15</f>
        <v>18.0666666666667</v>
      </c>
      <c r="G15" s="7">
        <f>G14</f>
        <v>18.0666666666667</v>
      </c>
      <c r="H15" s="7">
        <f t="shared" ref="H15:H19" si="9">F15-G15</f>
        <v>0</v>
      </c>
      <c r="I15">
        <f t="shared" ref="I15:I19" si="10">POWER(2,-H15)</f>
        <v>1</v>
      </c>
      <c r="J15"/>
      <c r="K15"/>
      <c r="L15"/>
      <c r="M15" s="5"/>
      <c r="O15" s="8"/>
      <c r="R15" s="8"/>
      <c r="S15" s="8"/>
      <c r="T15" s="8"/>
    </row>
    <row r="16" s="6" customFormat="1" spans="1:20">
      <c r="A16" s="6" t="s">
        <v>11</v>
      </c>
      <c r="B16" t="s">
        <v>7</v>
      </c>
      <c r="C16" s="6">
        <v>15</v>
      </c>
      <c r="D16" s="7">
        <f>AVERAGE(C14:C16)</f>
        <v>15.0433333333333</v>
      </c>
      <c r="E16" s="6">
        <v>33.13</v>
      </c>
      <c r="F16" s="7">
        <f t="shared" si="8"/>
        <v>18.0866666666667</v>
      </c>
      <c r="G16" s="7">
        <f t="shared" ref="G16:G19" si="11">G15</f>
        <v>18.0666666666667</v>
      </c>
      <c r="H16" s="7">
        <f t="shared" si="9"/>
        <v>0.0199999999999996</v>
      </c>
      <c r="I16">
        <f t="shared" si="10"/>
        <v>0.986232704493359</v>
      </c>
      <c r="J16"/>
      <c r="K16"/>
      <c r="L16"/>
      <c r="M16" s="5"/>
      <c r="O16" s="8"/>
      <c r="R16" s="8"/>
      <c r="S16" s="8"/>
      <c r="T16" s="8"/>
    </row>
    <row r="17" s="6" customFormat="1" ht="15.75" spans="1:20">
      <c r="A17" s="1" t="s">
        <v>12</v>
      </c>
      <c r="B17" t="s">
        <v>7</v>
      </c>
      <c r="C17" s="6">
        <v>14.51</v>
      </c>
      <c r="D17" s="7">
        <f>AVERAGE(C17:C19)</f>
        <v>14.5333333333333</v>
      </c>
      <c r="E17" s="6">
        <v>33.09</v>
      </c>
      <c r="F17" s="7">
        <f t="shared" si="8"/>
        <v>18.5566666666667</v>
      </c>
      <c r="G17" s="7">
        <f t="shared" si="11"/>
        <v>18.0666666666667</v>
      </c>
      <c r="H17" s="7">
        <f t="shared" si="9"/>
        <v>0.489999999999998</v>
      </c>
      <c r="I17">
        <f t="shared" si="10"/>
        <v>0.712025097798537</v>
      </c>
      <c r="J17">
        <f>AVERAGE(I17:I19)</f>
        <v>0.73659467314082</v>
      </c>
      <c r="K17">
        <f>STDEV(I17:I19)</f>
        <v>0.0512798772841259</v>
      </c>
      <c r="L17" s="10">
        <f>IF(_xlfn.F.TEST(I14:I16,I17:I19)&gt;0.05,_xlfn.T.TEST(I14:I16,I17:I19,2,2),_xlfn.T.TEST(I14:I16,I17:I19,2,3))</f>
        <v>0.00100878719420146</v>
      </c>
      <c r="M17" s="5"/>
      <c r="O17" s="8"/>
      <c r="Q17" s="8"/>
      <c r="R17" s="8"/>
      <c r="S17" s="8"/>
      <c r="T17" s="8"/>
    </row>
    <row r="18" s="6" customFormat="1" ht="15.75" spans="1:20">
      <c r="A18" s="1" t="s">
        <v>12</v>
      </c>
      <c r="B18" t="s">
        <v>7</v>
      </c>
      <c r="C18" s="6">
        <v>14.54</v>
      </c>
      <c r="D18" s="7">
        <f>AVERAGE(C17:C19)</f>
        <v>14.5333333333333</v>
      </c>
      <c r="E18" s="6">
        <v>33.11</v>
      </c>
      <c r="F18" s="7">
        <f t="shared" si="8"/>
        <v>18.5766666666667</v>
      </c>
      <c r="G18" s="7">
        <f t="shared" si="11"/>
        <v>18.0666666666667</v>
      </c>
      <c r="H18" s="7">
        <f t="shared" si="9"/>
        <v>0.509999999999994</v>
      </c>
      <c r="I18">
        <f t="shared" si="10"/>
        <v>0.702222437869001</v>
      </c>
      <c r="J18"/>
      <c r="K18"/>
      <c r="L18"/>
      <c r="M18" s="5"/>
      <c r="O18" s="8"/>
      <c r="Q18" s="8"/>
      <c r="R18" s="8"/>
      <c r="S18" s="8"/>
      <c r="T18" s="8"/>
    </row>
    <row r="19" s="6" customFormat="1" ht="15.75" spans="1:20">
      <c r="A19" s="1" t="s">
        <v>12</v>
      </c>
      <c r="B19" t="s">
        <v>7</v>
      </c>
      <c r="C19" s="6">
        <v>14.55</v>
      </c>
      <c r="D19" s="7">
        <f>AVERAGE(C17:C19)</f>
        <v>14.5333333333333</v>
      </c>
      <c r="E19" s="6">
        <v>32.93</v>
      </c>
      <c r="F19" s="7">
        <f t="shared" si="8"/>
        <v>18.3966666666667</v>
      </c>
      <c r="G19" s="7">
        <f t="shared" si="11"/>
        <v>18.0666666666667</v>
      </c>
      <c r="H19" s="7">
        <f t="shared" si="9"/>
        <v>0.329999999999995</v>
      </c>
      <c r="I19">
        <f t="shared" si="10"/>
        <v>0.795536483754922</v>
      </c>
      <c r="J19"/>
      <c r="K19"/>
      <c r="L19"/>
      <c r="M19" s="5"/>
      <c r="O19" s="8"/>
      <c r="Q19" s="8"/>
      <c r="R19" s="8"/>
      <c r="S19" s="8"/>
      <c r="T19" s="8"/>
    </row>
  </sheetData>
  <mergeCells count="3">
    <mergeCell ref="M2:M7"/>
    <mergeCell ref="M8:M13"/>
    <mergeCell ref="M14:M1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E2" sqref="E2:E31"/>
    </sheetView>
  </sheetViews>
  <sheetFormatPr defaultColWidth="9" defaultRowHeight="14.25"/>
  <sheetData>
    <row r="1" s="6" customFormat="1" spans="1:10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</row>
    <row r="2" s="6" customFormat="1" spans="1:7">
      <c r="A2" s="6" t="s">
        <v>23</v>
      </c>
      <c r="B2" s="6" t="s">
        <v>24</v>
      </c>
      <c r="C2" s="6">
        <v>32.76</v>
      </c>
      <c r="D2" s="6">
        <v>79.5</v>
      </c>
      <c r="E2" s="6" t="s">
        <v>25</v>
      </c>
      <c r="F2" s="6" t="s">
        <v>8</v>
      </c>
      <c r="G2" s="6" t="s">
        <v>6</v>
      </c>
    </row>
    <row r="3" s="6" customFormat="1" spans="1:7">
      <c r="A3" s="6" t="s">
        <v>26</v>
      </c>
      <c r="B3" s="6" t="s">
        <v>24</v>
      </c>
      <c r="C3" s="6">
        <v>32.21</v>
      </c>
      <c r="D3" s="6">
        <v>79.5</v>
      </c>
      <c r="E3" s="6" t="s">
        <v>25</v>
      </c>
      <c r="F3" s="6" t="s">
        <v>8</v>
      </c>
      <c r="G3" s="6" t="s">
        <v>6</v>
      </c>
    </row>
    <row r="4" s="6" customFormat="1" spans="1:7">
      <c r="A4" s="6" t="s">
        <v>27</v>
      </c>
      <c r="B4" s="6" t="s">
        <v>24</v>
      </c>
      <c r="C4" s="6">
        <v>33.05</v>
      </c>
      <c r="D4" s="6">
        <v>81</v>
      </c>
      <c r="E4" s="6" t="s">
        <v>25</v>
      </c>
      <c r="F4" s="6" t="s">
        <v>8</v>
      </c>
      <c r="G4" s="6" t="s">
        <v>6</v>
      </c>
    </row>
    <row r="5" s="6" customFormat="1" ht="15.75" spans="1:7">
      <c r="A5" s="6" t="s">
        <v>28</v>
      </c>
      <c r="B5" s="6" t="s">
        <v>24</v>
      </c>
      <c r="C5" s="6">
        <v>30.16</v>
      </c>
      <c r="D5" s="6">
        <v>85</v>
      </c>
      <c r="E5" s="6" t="s">
        <v>25</v>
      </c>
      <c r="F5" s="6" t="s">
        <v>8</v>
      </c>
      <c r="G5" s="1" t="s">
        <v>9</v>
      </c>
    </row>
    <row r="6" s="6" customFormat="1" ht="15.75" spans="1:7">
      <c r="A6" s="6" t="s">
        <v>29</v>
      </c>
      <c r="B6" s="6" t="s">
        <v>24</v>
      </c>
      <c r="C6" s="6">
        <v>30.11</v>
      </c>
      <c r="D6" s="6">
        <v>85</v>
      </c>
      <c r="E6" s="6" t="s">
        <v>25</v>
      </c>
      <c r="F6" s="6" t="s">
        <v>8</v>
      </c>
      <c r="G6" s="1" t="s">
        <v>9</v>
      </c>
    </row>
    <row r="7" s="6" customFormat="1" ht="15.75" spans="1:7">
      <c r="A7" s="6" t="s">
        <v>30</v>
      </c>
      <c r="B7" s="6" t="s">
        <v>24</v>
      </c>
      <c r="C7" s="6">
        <v>31.06</v>
      </c>
      <c r="D7" s="6">
        <v>85</v>
      </c>
      <c r="E7" s="6" t="s">
        <v>25</v>
      </c>
      <c r="F7" s="6" t="s">
        <v>8</v>
      </c>
      <c r="G7" s="1" t="s">
        <v>9</v>
      </c>
    </row>
    <row r="8" s="6" customFormat="1" spans="1:7">
      <c r="A8" s="6" t="s">
        <v>31</v>
      </c>
      <c r="B8" s="6" t="s">
        <v>24</v>
      </c>
      <c r="C8" s="6">
        <v>21.14</v>
      </c>
      <c r="D8" s="6">
        <v>81</v>
      </c>
      <c r="E8" s="6" t="s">
        <v>25</v>
      </c>
      <c r="F8" s="6" t="s">
        <v>10</v>
      </c>
      <c r="G8" s="6" t="s">
        <v>6</v>
      </c>
    </row>
    <row r="9" s="6" customFormat="1" spans="1:7">
      <c r="A9" s="6" t="s">
        <v>32</v>
      </c>
      <c r="B9" s="6" t="s">
        <v>24</v>
      </c>
      <c r="C9" s="6">
        <v>21.36</v>
      </c>
      <c r="D9" s="6">
        <v>81</v>
      </c>
      <c r="E9" s="6" t="s">
        <v>25</v>
      </c>
      <c r="F9" s="6" t="s">
        <v>10</v>
      </c>
      <c r="G9" s="6" t="s">
        <v>6</v>
      </c>
    </row>
    <row r="10" s="6" customFormat="1" spans="1:7">
      <c r="A10" s="6" t="s">
        <v>33</v>
      </c>
      <c r="B10" s="6" t="s">
        <v>24</v>
      </c>
      <c r="C10" s="6">
        <v>21.44</v>
      </c>
      <c r="D10" s="6">
        <v>81.5</v>
      </c>
      <c r="E10" s="6" t="s">
        <v>25</v>
      </c>
      <c r="F10" s="6" t="s">
        <v>34</v>
      </c>
      <c r="G10" s="6" t="s">
        <v>6</v>
      </c>
    </row>
    <row r="11" s="6" customFormat="1" ht="15.75" spans="1:7">
      <c r="A11" s="6" t="s">
        <v>35</v>
      </c>
      <c r="B11" s="6" t="s">
        <v>24</v>
      </c>
      <c r="C11" s="6">
        <v>18.13</v>
      </c>
      <c r="D11" s="6">
        <v>79.5</v>
      </c>
      <c r="E11" s="6" t="s">
        <v>25</v>
      </c>
      <c r="F11" s="6" t="s">
        <v>34</v>
      </c>
      <c r="G11" s="1" t="s">
        <v>9</v>
      </c>
    </row>
    <row r="12" s="6" customFormat="1" ht="15.75" spans="1:7">
      <c r="A12" s="6" t="s">
        <v>36</v>
      </c>
      <c r="B12" s="6" t="s">
        <v>24</v>
      </c>
      <c r="C12" s="6">
        <v>18.17</v>
      </c>
      <c r="D12" s="6">
        <v>80.5</v>
      </c>
      <c r="E12" s="6" t="s">
        <v>25</v>
      </c>
      <c r="F12" s="6" t="s">
        <v>34</v>
      </c>
      <c r="G12" s="1" t="s">
        <v>9</v>
      </c>
    </row>
    <row r="13" s="6" customFormat="1" ht="15.75" spans="1:7">
      <c r="A13" s="6" t="s">
        <v>37</v>
      </c>
      <c r="B13" s="6" t="s">
        <v>24</v>
      </c>
      <c r="C13" s="6">
        <v>18.18</v>
      </c>
      <c r="D13" s="6">
        <v>75</v>
      </c>
      <c r="E13" s="6" t="s">
        <v>25</v>
      </c>
      <c r="F13" s="6" t="s">
        <v>34</v>
      </c>
      <c r="G13" s="1" t="s">
        <v>9</v>
      </c>
    </row>
    <row r="14" s="6" customFormat="1" spans="1:7">
      <c r="A14" s="6" t="s">
        <v>38</v>
      </c>
      <c r="B14" s="6" t="s">
        <v>24</v>
      </c>
      <c r="C14" s="6">
        <v>33.09</v>
      </c>
      <c r="D14" s="6">
        <v>87.5</v>
      </c>
      <c r="E14" s="6" t="s">
        <v>25</v>
      </c>
      <c r="F14" s="6" t="s">
        <v>10</v>
      </c>
      <c r="G14" s="6" t="s">
        <v>11</v>
      </c>
    </row>
    <row r="15" s="6" customFormat="1" spans="1:7">
      <c r="A15" s="6" t="s">
        <v>39</v>
      </c>
      <c r="B15" s="6" t="s">
        <v>24</v>
      </c>
      <c r="C15" s="6">
        <v>33.11</v>
      </c>
      <c r="D15" s="6">
        <v>87.5</v>
      </c>
      <c r="E15" s="6" t="s">
        <v>25</v>
      </c>
      <c r="F15" s="6" t="s">
        <v>34</v>
      </c>
      <c r="G15" s="6" t="s">
        <v>11</v>
      </c>
    </row>
    <row r="16" s="6" customFormat="1" spans="1:7">
      <c r="A16" s="6" t="s">
        <v>40</v>
      </c>
      <c r="B16" s="6" t="s">
        <v>24</v>
      </c>
      <c r="C16" s="6">
        <v>33.13</v>
      </c>
      <c r="D16" s="6">
        <v>87.5</v>
      </c>
      <c r="E16" s="6" t="s">
        <v>25</v>
      </c>
      <c r="F16" s="6" t="s">
        <v>34</v>
      </c>
      <c r="G16" s="6" t="s">
        <v>11</v>
      </c>
    </row>
    <row r="17" s="6" customFormat="1" ht="15.75" spans="1:7">
      <c r="A17" s="6" t="s">
        <v>41</v>
      </c>
      <c r="B17" s="6" t="s">
        <v>24</v>
      </c>
      <c r="C17" s="6">
        <v>33.09</v>
      </c>
      <c r="D17" s="6">
        <v>86.5</v>
      </c>
      <c r="E17" s="6" t="s">
        <v>25</v>
      </c>
      <c r="F17" s="6" t="s">
        <v>34</v>
      </c>
      <c r="G17" s="1" t="s">
        <v>12</v>
      </c>
    </row>
    <row r="18" s="6" customFormat="1" ht="15.75" spans="1:7">
      <c r="A18" s="6" t="s">
        <v>42</v>
      </c>
      <c r="B18" s="6" t="s">
        <v>24</v>
      </c>
      <c r="C18" s="6">
        <v>33.11</v>
      </c>
      <c r="D18" s="6">
        <v>85</v>
      </c>
      <c r="E18" s="6" t="s">
        <v>25</v>
      </c>
      <c r="F18" s="6" t="s">
        <v>34</v>
      </c>
      <c r="G18" s="1" t="s">
        <v>12</v>
      </c>
    </row>
    <row r="19" s="6" customFormat="1" ht="15.75" spans="1:7">
      <c r="A19" s="6" t="s">
        <v>43</v>
      </c>
      <c r="B19" s="6" t="s">
        <v>24</v>
      </c>
      <c r="C19" s="6">
        <v>32.93</v>
      </c>
      <c r="D19" s="6">
        <v>86.5</v>
      </c>
      <c r="E19" s="6" t="s">
        <v>25</v>
      </c>
      <c r="F19" s="6" t="s">
        <v>34</v>
      </c>
      <c r="G19" s="1" t="s">
        <v>12</v>
      </c>
    </row>
    <row r="20" s="6" customFormat="1" spans="1:7">
      <c r="A20" s="6" t="s">
        <v>44</v>
      </c>
      <c r="B20" s="6" t="s">
        <v>24</v>
      </c>
      <c r="C20" s="6">
        <v>14.96</v>
      </c>
      <c r="D20" s="6">
        <v>86</v>
      </c>
      <c r="E20" s="6" t="s">
        <v>25</v>
      </c>
      <c r="F20" s="6" t="s">
        <v>7</v>
      </c>
      <c r="G20" s="6" t="s">
        <v>6</v>
      </c>
    </row>
    <row r="21" s="6" customFormat="1" spans="1:7">
      <c r="A21" s="6" t="s">
        <v>45</v>
      </c>
      <c r="B21" s="6" t="s">
        <v>24</v>
      </c>
      <c r="C21" s="6">
        <v>15.01</v>
      </c>
      <c r="D21" s="6">
        <v>86</v>
      </c>
      <c r="E21" s="6" t="s">
        <v>25</v>
      </c>
      <c r="F21" s="6" t="s">
        <v>7</v>
      </c>
      <c r="G21" s="6" t="s">
        <v>6</v>
      </c>
    </row>
    <row r="22" s="6" customFormat="1" spans="1:7">
      <c r="A22" s="6" t="s">
        <v>46</v>
      </c>
      <c r="B22" s="6" t="s">
        <v>24</v>
      </c>
      <c r="C22" s="6">
        <v>14.86</v>
      </c>
      <c r="D22" s="6">
        <v>86</v>
      </c>
      <c r="E22" s="6" t="s">
        <v>25</v>
      </c>
      <c r="F22" s="6" t="s">
        <v>7</v>
      </c>
      <c r="G22" s="6" t="s">
        <v>6</v>
      </c>
    </row>
    <row r="23" s="6" customFormat="1" ht="15.75" spans="1:7">
      <c r="A23" s="6" t="s">
        <v>47</v>
      </c>
      <c r="B23" s="6" t="s">
        <v>24</v>
      </c>
      <c r="C23" s="6">
        <v>14.19</v>
      </c>
      <c r="D23" s="6">
        <v>85.5</v>
      </c>
      <c r="E23" s="6" t="s">
        <v>25</v>
      </c>
      <c r="F23" s="6" t="s">
        <v>7</v>
      </c>
      <c r="G23" s="1" t="s">
        <v>9</v>
      </c>
    </row>
    <row r="24" s="6" customFormat="1" ht="15.75" spans="1:7">
      <c r="A24" s="6" t="s">
        <v>48</v>
      </c>
      <c r="B24" s="6" t="s">
        <v>24</v>
      </c>
      <c r="C24" s="6">
        <v>14.51</v>
      </c>
      <c r="D24" s="6">
        <v>85.5</v>
      </c>
      <c r="E24" s="6" t="s">
        <v>25</v>
      </c>
      <c r="F24" s="6" t="s">
        <v>7</v>
      </c>
      <c r="G24" s="1" t="s">
        <v>9</v>
      </c>
    </row>
    <row r="25" s="6" customFormat="1" ht="15.75" spans="1:7">
      <c r="A25" s="6" t="s">
        <v>49</v>
      </c>
      <c r="B25" s="6" t="s">
        <v>24</v>
      </c>
      <c r="C25" s="6">
        <v>14.4</v>
      </c>
      <c r="D25" s="6">
        <v>85.5</v>
      </c>
      <c r="E25" s="6" t="s">
        <v>25</v>
      </c>
      <c r="F25" s="6" t="s">
        <v>7</v>
      </c>
      <c r="G25" s="1" t="s">
        <v>9</v>
      </c>
    </row>
    <row r="26" s="6" customFormat="1" spans="1:7">
      <c r="A26" s="6" t="s">
        <v>50</v>
      </c>
      <c r="B26" s="6" t="s">
        <v>24</v>
      </c>
      <c r="C26" s="6">
        <v>15.1</v>
      </c>
      <c r="D26" s="6">
        <v>87.5</v>
      </c>
      <c r="E26" s="6" t="s">
        <v>25</v>
      </c>
      <c r="F26" s="6" t="s">
        <v>7</v>
      </c>
      <c r="G26" s="6" t="s">
        <v>11</v>
      </c>
    </row>
    <row r="27" s="6" customFormat="1" spans="1:7">
      <c r="A27" s="6" t="s">
        <v>51</v>
      </c>
      <c r="B27" s="6" t="s">
        <v>24</v>
      </c>
      <c r="C27" s="6">
        <v>15.03</v>
      </c>
      <c r="D27" s="6">
        <v>87.5</v>
      </c>
      <c r="E27" s="6" t="s">
        <v>25</v>
      </c>
      <c r="F27" s="6" t="s">
        <v>7</v>
      </c>
      <c r="G27" s="6" t="s">
        <v>11</v>
      </c>
    </row>
    <row r="28" s="6" customFormat="1" spans="1:7">
      <c r="A28" s="6" t="s">
        <v>52</v>
      </c>
      <c r="B28" s="6" t="s">
        <v>24</v>
      </c>
      <c r="C28" s="6">
        <v>15</v>
      </c>
      <c r="D28" s="6">
        <v>87.5</v>
      </c>
      <c r="E28" s="6" t="s">
        <v>25</v>
      </c>
      <c r="F28" s="6" t="s">
        <v>7</v>
      </c>
      <c r="G28" s="6" t="s">
        <v>11</v>
      </c>
    </row>
    <row r="29" s="6" customFormat="1" ht="15.75" spans="1:7">
      <c r="A29" s="6" t="s">
        <v>53</v>
      </c>
      <c r="B29" s="6" t="s">
        <v>24</v>
      </c>
      <c r="C29" s="6">
        <v>14.51</v>
      </c>
      <c r="D29" s="6">
        <v>86.5</v>
      </c>
      <c r="E29" s="6" t="s">
        <v>25</v>
      </c>
      <c r="F29" s="6" t="s">
        <v>7</v>
      </c>
      <c r="G29" s="1" t="s">
        <v>12</v>
      </c>
    </row>
    <row r="30" s="6" customFormat="1" ht="15.75" spans="1:7">
      <c r="A30" s="6" t="s">
        <v>54</v>
      </c>
      <c r="B30" s="6" t="s">
        <v>24</v>
      </c>
      <c r="C30" s="6">
        <v>14.54</v>
      </c>
      <c r="D30" s="6">
        <v>85</v>
      </c>
      <c r="E30" s="6" t="s">
        <v>25</v>
      </c>
      <c r="F30" s="6" t="s">
        <v>7</v>
      </c>
      <c r="G30" s="1" t="s">
        <v>12</v>
      </c>
    </row>
    <row r="31" s="6" customFormat="1" ht="15.75" spans="1:7">
      <c r="A31" s="6" t="s">
        <v>55</v>
      </c>
      <c r="B31" s="6" t="s">
        <v>24</v>
      </c>
      <c r="C31" s="6">
        <v>14.55</v>
      </c>
      <c r="D31" s="6">
        <v>86.5</v>
      </c>
      <c r="E31" s="6" t="s">
        <v>25</v>
      </c>
      <c r="F31" s="6" t="s">
        <v>7</v>
      </c>
      <c r="G31" s="1" t="s">
        <v>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2" sqref="C2:D4"/>
    </sheetView>
  </sheetViews>
  <sheetFormatPr defaultColWidth="9" defaultRowHeight="14.25" outlineLevelRow="4" outlineLevelCol="4"/>
  <sheetData>
    <row r="1" ht="15.75" spans="1:5">
      <c r="A1" s="1" t="s">
        <v>9</v>
      </c>
      <c r="C1" s="3" t="s">
        <v>11</v>
      </c>
      <c r="D1" s="1" t="s">
        <v>12</v>
      </c>
      <c r="E1" s="3" t="s">
        <v>56</v>
      </c>
    </row>
    <row r="2" spans="2:5">
      <c r="B2" s="3" t="s">
        <v>57</v>
      </c>
      <c r="C2" s="4">
        <v>1491</v>
      </c>
      <c r="D2" s="4">
        <v>456</v>
      </c>
      <c r="E2" s="3">
        <f>_xlfn.T.TEST(C2:C4,D2:D4,2,3)</f>
        <v>0.000230240699977638</v>
      </c>
    </row>
    <row r="3" spans="3:5">
      <c r="C3" s="4">
        <v>1624</v>
      </c>
      <c r="D3" s="4">
        <v>362</v>
      </c>
      <c r="E3" s="3"/>
    </row>
    <row r="4" spans="3:5">
      <c r="C4" s="4">
        <v>1461</v>
      </c>
      <c r="D4" s="4">
        <v>394</v>
      </c>
      <c r="E4" s="3"/>
    </row>
    <row r="5" spans="2:4">
      <c r="B5" s="3"/>
      <c r="C5" s="3"/>
      <c r="D5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H1" sqref="H1:I1"/>
    </sheetView>
  </sheetViews>
  <sheetFormatPr defaultColWidth="9" defaultRowHeight="14.25" outlineLevelRow="6"/>
  <sheetData>
    <row r="1" ht="15.75" spans="1:11">
      <c r="A1" t="s">
        <v>11</v>
      </c>
      <c r="B1" t="s">
        <v>58</v>
      </c>
      <c r="C1" t="s">
        <v>59</v>
      </c>
      <c r="D1" t="s">
        <v>60</v>
      </c>
      <c r="F1" s="1" t="s">
        <v>12</v>
      </c>
      <c r="G1" t="s">
        <v>58</v>
      </c>
      <c r="H1" t="s">
        <v>59</v>
      </c>
      <c r="I1" t="s">
        <v>60</v>
      </c>
      <c r="K1" t="s">
        <v>61</v>
      </c>
    </row>
    <row r="2" spans="1:10">
      <c r="A2">
        <v>1</v>
      </c>
      <c r="B2">
        <v>1111196</v>
      </c>
      <c r="E2">
        <f>AVERAGE(B2:B4)</f>
        <v>1099161</v>
      </c>
      <c r="F2">
        <v>1</v>
      </c>
      <c r="G2">
        <v>1131157</v>
      </c>
      <c r="I2">
        <v>0</v>
      </c>
      <c r="J2">
        <f>AVERAGE(G2:G4)</f>
        <v>1105205.66666667</v>
      </c>
    </row>
    <row r="3" spans="1:7">
      <c r="A3">
        <v>1</v>
      </c>
      <c r="B3">
        <v>1092980</v>
      </c>
      <c r="F3">
        <v>1</v>
      </c>
      <c r="G3">
        <v>1092314</v>
      </c>
    </row>
    <row r="4" spans="1:7">
      <c r="A4">
        <v>1</v>
      </c>
      <c r="B4">
        <v>1093307</v>
      </c>
      <c r="F4">
        <v>1</v>
      </c>
      <c r="G4">
        <v>1092146</v>
      </c>
    </row>
    <row r="5" spans="1:11">
      <c r="A5">
        <v>1</v>
      </c>
      <c r="B5">
        <v>667725</v>
      </c>
      <c r="C5" s="2">
        <f>B5/E2</f>
        <v>0.607486073468764</v>
      </c>
      <c r="D5" s="2">
        <f>1-C5</f>
        <v>0.392513926531236</v>
      </c>
      <c r="F5">
        <v>1</v>
      </c>
      <c r="G5">
        <v>933132</v>
      </c>
      <c r="H5" s="2">
        <f>G5/J2</f>
        <v>0.844306203038529</v>
      </c>
      <c r="I5" s="2">
        <f>1-H5</f>
        <v>0.155693796961471</v>
      </c>
      <c r="K5">
        <f>_xlfn.T.TEST(D5:D7,I5:I7,2,3)</f>
        <v>0.00456249567852316</v>
      </c>
    </row>
    <row r="6" spans="1:9">
      <c r="A6">
        <v>1</v>
      </c>
      <c r="B6">
        <v>592032</v>
      </c>
      <c r="C6" s="2">
        <f>B6/E2</f>
        <v>0.538621730574502</v>
      </c>
      <c r="D6" s="2">
        <f>1-C6</f>
        <v>0.461378269425498</v>
      </c>
      <c r="F6">
        <v>1</v>
      </c>
      <c r="G6">
        <v>915320</v>
      </c>
      <c r="H6" s="2">
        <f>G6/J2</f>
        <v>0.828189745679311</v>
      </c>
      <c r="I6" s="2">
        <f>1-H6</f>
        <v>0.171810254320689</v>
      </c>
    </row>
    <row r="7" spans="1:9">
      <c r="A7">
        <v>1</v>
      </c>
      <c r="B7">
        <v>659438</v>
      </c>
      <c r="C7" s="2">
        <f>B7/E2</f>
        <v>0.59994668660915</v>
      </c>
      <c r="D7" s="2">
        <f>1-C7</f>
        <v>0.40005331339085</v>
      </c>
      <c r="F7">
        <v>1</v>
      </c>
      <c r="G7">
        <v>909674</v>
      </c>
      <c r="H7" s="2">
        <f>G7/J2</f>
        <v>0.823081194239262</v>
      </c>
      <c r="I7" s="2">
        <f>1-H7</f>
        <v>0.176918805760738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cell numbers</vt:lpstr>
      <vt:lpstr>wound healing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2024-07-11T03:22:59Z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1099FE4A78954D948C9726A3BBD4E371_12</vt:lpwstr>
  </property>
  <property fmtid="{D5CDD505-2E9C-101B-9397-08002B2CF9AE}" pid="3" name="KSOProductBuildVer">
    <vt:lpwstr>2052-12.1.0.17147</vt:lpwstr>
  </property>
</Properties>
</file>