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吴昆\2024\5.1-p807-宫颈癌异质性-吴昆\P807_Raw experimental data\data\"/>
    </mc:Choice>
  </mc:AlternateContent>
  <xr:revisionPtr revIDLastSave="0" documentId="13_ncr:1_{D3974B2E-4090-4F24-AA84-5CD9C8D4DFAE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Result" sheetId="1" r:id="rId1"/>
    <sheet name="Invasion" sheetId="3" r:id="rId2"/>
    <sheet name="woun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" l="1"/>
  <c r="H3" i="4"/>
  <c r="J2" i="4"/>
  <c r="H7" i="4" s="1"/>
  <c r="I7" i="4" s="1"/>
  <c r="H2" i="4"/>
  <c r="C2" i="4"/>
  <c r="C5" i="4" s="1"/>
  <c r="D5" i="4" s="1"/>
  <c r="E2" i="3"/>
  <c r="C7" i="4" l="1"/>
  <c r="D7" i="4" s="1"/>
  <c r="H5" i="4"/>
  <c r="I5" i="4" s="1"/>
  <c r="C6" i="4"/>
  <c r="D6" i="4" s="1"/>
  <c r="H6" i="4"/>
  <c r="I6" i="4" s="1"/>
  <c r="K5" i="4" l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F29" i="1"/>
  <c r="D29" i="1"/>
  <c r="D28" i="1"/>
  <c r="F28" i="1" s="1"/>
  <c r="F27" i="1"/>
  <c r="D27" i="1"/>
  <c r="D26" i="1"/>
  <c r="F26" i="1" s="1"/>
  <c r="D25" i="1"/>
  <c r="F25" i="1" s="1"/>
  <c r="D24" i="1"/>
  <c r="F24" i="1" s="1"/>
  <c r="D23" i="1"/>
  <c r="F23" i="1" s="1"/>
  <c r="D22" i="1"/>
  <c r="F22" i="1" s="1"/>
  <c r="F21" i="1"/>
  <c r="D21" i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F9" i="1"/>
  <c r="D9" i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32" i="1" l="1"/>
  <c r="G33" i="1" s="1"/>
  <c r="G34" i="1" s="1"/>
  <c r="G35" i="1" s="1"/>
  <c r="G26" i="1"/>
  <c r="G27" i="1" s="1"/>
  <c r="G28" i="1" s="1"/>
  <c r="G29" i="1" s="1"/>
  <c r="G30" i="1" s="1"/>
  <c r="G31" i="1" s="1"/>
  <c r="H31" i="1" s="1"/>
  <c r="I31" i="1" s="1"/>
  <c r="G20" i="1"/>
  <c r="G21" i="1" s="1"/>
  <c r="G22" i="1" s="1"/>
  <c r="G23" i="1" s="1"/>
  <c r="G24" i="1" s="1"/>
  <c r="G25" i="1" s="1"/>
  <c r="H25" i="1" s="1"/>
  <c r="I25" i="1" s="1"/>
  <c r="G14" i="1"/>
  <c r="G15" i="1" s="1"/>
  <c r="G16" i="1" s="1"/>
  <c r="G17" i="1" s="1"/>
  <c r="G8" i="1"/>
  <c r="G9" i="1" s="1"/>
  <c r="G10" i="1" s="1"/>
  <c r="G11" i="1" s="1"/>
  <c r="G12" i="1" s="1"/>
  <c r="G13" i="1" s="1"/>
  <c r="H13" i="1" s="1"/>
  <c r="I13" i="1" s="1"/>
  <c r="G2" i="1"/>
  <c r="G3" i="1" s="1"/>
  <c r="G4" i="1" s="1"/>
  <c r="G5" i="1" s="1"/>
  <c r="G6" i="1" s="1"/>
  <c r="G7" i="1" s="1"/>
  <c r="H7" i="1" s="1"/>
  <c r="I7" i="1" s="1"/>
  <c r="H33" i="1" l="1"/>
  <c r="I33" i="1" s="1"/>
  <c r="H34" i="1"/>
  <c r="I34" i="1" s="1"/>
  <c r="H35" i="1"/>
  <c r="I35" i="1" s="1"/>
  <c r="G36" i="1"/>
  <c r="H32" i="1"/>
  <c r="I32" i="1" s="1"/>
  <c r="H30" i="1"/>
  <c r="I30" i="1" s="1"/>
  <c r="H28" i="1"/>
  <c r="I28" i="1" s="1"/>
  <c r="H29" i="1"/>
  <c r="I29" i="1" s="1"/>
  <c r="H27" i="1"/>
  <c r="I27" i="1" s="1"/>
  <c r="H26" i="1"/>
  <c r="I26" i="1" s="1"/>
  <c r="H22" i="1"/>
  <c r="I22" i="1" s="1"/>
  <c r="H24" i="1"/>
  <c r="I24" i="1" s="1"/>
  <c r="H23" i="1"/>
  <c r="I23" i="1" s="1"/>
  <c r="H20" i="1"/>
  <c r="I20" i="1" s="1"/>
  <c r="H21" i="1"/>
  <c r="I21" i="1" s="1"/>
  <c r="H16" i="1"/>
  <c r="I16" i="1" s="1"/>
  <c r="H15" i="1"/>
  <c r="I15" i="1" s="1"/>
  <c r="H14" i="1"/>
  <c r="I14" i="1" s="1"/>
  <c r="H17" i="1"/>
  <c r="I17" i="1" s="1"/>
  <c r="G18" i="1"/>
  <c r="H11" i="1"/>
  <c r="I11" i="1" s="1"/>
  <c r="H12" i="1"/>
  <c r="I12" i="1" s="1"/>
  <c r="H8" i="1"/>
  <c r="I8" i="1" s="1"/>
  <c r="H10" i="1"/>
  <c r="I10" i="1" s="1"/>
  <c r="H9" i="1"/>
  <c r="I9" i="1" s="1"/>
  <c r="H2" i="1"/>
  <c r="I2" i="1" s="1"/>
  <c r="H4" i="1"/>
  <c r="I4" i="1" s="1"/>
  <c r="H6" i="1"/>
  <c r="I6" i="1" s="1"/>
  <c r="H5" i="1"/>
  <c r="I5" i="1" s="1"/>
  <c r="H3" i="1"/>
  <c r="I3" i="1" s="1"/>
  <c r="J29" i="1" l="1"/>
  <c r="K32" i="1"/>
  <c r="J32" i="1"/>
  <c r="G37" i="1"/>
  <c r="H37" i="1" s="1"/>
  <c r="I37" i="1" s="1"/>
  <c r="H36" i="1"/>
  <c r="I36" i="1" s="1"/>
  <c r="L35" i="1" s="1"/>
  <c r="K29" i="1"/>
  <c r="L29" i="1"/>
  <c r="K26" i="1"/>
  <c r="J26" i="1"/>
  <c r="K20" i="1"/>
  <c r="J20" i="1"/>
  <c r="L23" i="1"/>
  <c r="J23" i="1"/>
  <c r="K23" i="1"/>
  <c r="G19" i="1"/>
  <c r="H19" i="1" s="1"/>
  <c r="I19" i="1" s="1"/>
  <c r="H18" i="1"/>
  <c r="I18" i="1" s="1"/>
  <c r="J17" i="1" s="1"/>
  <c r="K17" i="1"/>
  <c r="K14" i="1"/>
  <c r="J14" i="1"/>
  <c r="L17" i="1"/>
  <c r="K8" i="1"/>
  <c r="J8" i="1"/>
  <c r="L11" i="1"/>
  <c r="J11" i="1"/>
  <c r="K11" i="1"/>
  <c r="J5" i="1"/>
  <c r="K5" i="1"/>
  <c r="L5" i="1"/>
  <c r="K2" i="1"/>
  <c r="J2" i="1"/>
  <c r="K35" i="1" l="1"/>
  <c r="J35" i="1"/>
</calcChain>
</file>

<file path=xl/sharedStrings.xml><?xml version="1.0" encoding="utf-8"?>
<sst xmlns="http://schemas.openxmlformats.org/spreadsheetml/2006/main" count="96" uniqueCount="22">
  <si>
    <t xml:space="preserve">Cq   </t>
  </si>
  <si>
    <t>Cq Mean</t>
  </si>
  <si>
    <t>target gene</t>
  </si>
  <si>
    <t>expression</t>
  </si>
  <si>
    <t>average</t>
  </si>
  <si>
    <t>p value</t>
  </si>
  <si>
    <t>GAPDH</t>
  </si>
  <si>
    <t>HUCEC</t>
  </si>
  <si>
    <t>Hela</t>
  </si>
  <si>
    <t>TFF3</t>
    <phoneticPr fontId="1" type="noConversion"/>
  </si>
  <si>
    <t>CEACAM6</t>
    <phoneticPr fontId="1" type="noConversion"/>
  </si>
  <si>
    <t>GZMA</t>
    <phoneticPr fontId="1" type="noConversion"/>
  </si>
  <si>
    <t>APOC1</t>
    <phoneticPr fontId="1" type="noConversion"/>
  </si>
  <si>
    <t>SFRP4</t>
    <phoneticPr fontId="1" type="noConversion"/>
  </si>
  <si>
    <t>FOXP3</t>
    <phoneticPr fontId="1" type="noConversion"/>
  </si>
  <si>
    <t>si-NC</t>
    <phoneticPr fontId="1" type="noConversion"/>
  </si>
  <si>
    <t>P</t>
    <phoneticPr fontId="1" type="noConversion"/>
  </si>
  <si>
    <t>Invasion</t>
    <phoneticPr fontId="1" type="noConversion"/>
  </si>
  <si>
    <t>blank area</t>
    <phoneticPr fontId="1" type="noConversion"/>
  </si>
  <si>
    <t>Migration rate%</t>
    <phoneticPr fontId="1" type="noConversion"/>
  </si>
  <si>
    <t>p</t>
    <phoneticPr fontId="1" type="noConversion"/>
  </si>
  <si>
    <t>si-TFF3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</si>
</sst>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top"/>
      <protection locked="0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/>
    <xf numFmtId="9" fontId="0" fillId="0" borderId="0" xfId="2" applyFont="1" applyAlignment="1"/>
    <xf numFmtId="0" fontId="8" fillId="0" borderId="0" xfId="0" applyFont="1"/>
    <xf numFmtId="0" fontId="0" fillId="0" borderId="0" xfId="0" applyAlignment="1">
      <alignment horizontal="center" vertical="center"/>
    </xf>
  </cellXfs>
  <cellStyles count="3">
    <cellStyle name="Normal" xfId="1" xr:uid="{65D861DD-36D9-4312-BDAB-BAD4AA9464D6}"/>
    <cellStyle name="百分比" xfId="2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workbookViewId="0">
      <selection activeCell="P11" sqref="P11"/>
    </sheetView>
  </sheetViews>
  <sheetFormatPr defaultRowHeight="14" x14ac:dyDescent="0.3"/>
  <sheetData>
    <row r="1" spans="1:18" s="2" customFormat="1" x14ac:dyDescent="0.3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t="s">
        <v>3</v>
      </c>
      <c r="J1" t="s">
        <v>4</v>
      </c>
      <c r="K1"/>
      <c r="L1" s="3" t="s">
        <v>5</v>
      </c>
      <c r="O1" s="4"/>
      <c r="P1" s="4"/>
      <c r="Q1" s="4"/>
      <c r="R1" s="4"/>
    </row>
    <row r="2" spans="1:18" s="2" customFormat="1" x14ac:dyDescent="0.3">
      <c r="A2" s="2" t="s">
        <v>7</v>
      </c>
      <c r="B2" t="s">
        <v>6</v>
      </c>
      <c r="C2" s="2">
        <v>14.18</v>
      </c>
      <c r="D2" s="1">
        <f>AVERAGE(C2:C4)</f>
        <v>14.223333333333334</v>
      </c>
      <c r="E2" s="2">
        <v>22.06</v>
      </c>
      <c r="F2" s="1">
        <f>E2-D2</f>
        <v>7.8366666666666642</v>
      </c>
      <c r="G2" s="1">
        <f>AVERAGE(F2:F4)</f>
        <v>7.8733333333333322</v>
      </c>
      <c r="H2" s="1">
        <f>F2-G2</f>
        <v>-3.6666666666667957E-2</v>
      </c>
      <c r="I2">
        <f>POWER(2,-H2)</f>
        <v>1.0257411214340186</v>
      </c>
      <c r="J2">
        <f>AVERAGE(I2:I4)</f>
        <v>1.0001661294024531</v>
      </c>
      <c r="K2">
        <f>STDEV(I2:I4)</f>
        <v>2.2411383476935092E-2</v>
      </c>
      <c r="L2"/>
      <c r="M2" s="10" t="s">
        <v>14</v>
      </c>
      <c r="P2" s="4"/>
      <c r="Q2" s="4"/>
      <c r="R2" s="4"/>
    </row>
    <row r="3" spans="1:18" s="2" customFormat="1" x14ac:dyDescent="0.3">
      <c r="A3" s="2" t="s">
        <v>7</v>
      </c>
      <c r="B3" t="s">
        <v>6</v>
      </c>
      <c r="C3" s="2">
        <v>14.24</v>
      </c>
      <c r="D3" s="1">
        <f>AVERAGE(C2:C4)</f>
        <v>14.223333333333334</v>
      </c>
      <c r="E3" s="2">
        <v>22.11</v>
      </c>
      <c r="F3" s="1">
        <f t="shared" ref="F3:F7" si="0">E3-D3</f>
        <v>7.8866666666666649</v>
      </c>
      <c r="G3" s="1">
        <f>G2</f>
        <v>7.8733333333333322</v>
      </c>
      <c r="H3" s="1">
        <f t="shared" ref="H3:H7" si="1">F3-G3</f>
        <v>1.3333333333332753E-2</v>
      </c>
      <c r="I3">
        <f t="shared" ref="I3:I7" si="2">POWER(2,-H3)</f>
        <v>0.99080061326522972</v>
      </c>
      <c r="J3"/>
      <c r="K3"/>
      <c r="L3"/>
      <c r="M3" s="10"/>
      <c r="P3" s="4"/>
      <c r="Q3" s="4"/>
      <c r="R3" s="4"/>
    </row>
    <row r="4" spans="1:18" s="2" customFormat="1" x14ac:dyDescent="0.3">
      <c r="A4" s="2" t="s">
        <v>7</v>
      </c>
      <c r="B4" t="s">
        <v>6</v>
      </c>
      <c r="C4" s="2">
        <v>14.25</v>
      </c>
      <c r="D4" s="1">
        <f>AVERAGE(C2:C4)</f>
        <v>14.223333333333334</v>
      </c>
      <c r="E4" s="2">
        <v>22.12</v>
      </c>
      <c r="F4" s="1">
        <f t="shared" si="0"/>
        <v>7.8966666666666665</v>
      </c>
      <c r="G4" s="1">
        <f t="shared" ref="G4:G7" si="3">G3</f>
        <v>7.8733333333333322</v>
      </c>
      <c r="H4" s="1">
        <f t="shared" si="1"/>
        <v>2.3333333333334316E-2</v>
      </c>
      <c r="I4">
        <f t="shared" si="2"/>
        <v>0.98395665350811135</v>
      </c>
      <c r="J4"/>
      <c r="K4"/>
      <c r="L4"/>
      <c r="M4" s="10"/>
      <c r="P4" s="4"/>
      <c r="Q4" s="4"/>
      <c r="R4" s="4"/>
    </row>
    <row r="5" spans="1:18" s="2" customFormat="1" ht="15.5" x14ac:dyDescent="0.3">
      <c r="A5" s="5" t="s">
        <v>8</v>
      </c>
      <c r="B5" t="s">
        <v>6</v>
      </c>
      <c r="C5" s="2">
        <v>15.25</v>
      </c>
      <c r="D5" s="1">
        <f>AVERAGE(C5:C7)</f>
        <v>15.24</v>
      </c>
      <c r="E5" s="2">
        <v>22.08</v>
      </c>
      <c r="F5" s="1">
        <f t="shared" si="0"/>
        <v>6.8399999999999981</v>
      </c>
      <c r="G5" s="1">
        <f t="shared" si="3"/>
        <v>7.8733333333333322</v>
      </c>
      <c r="H5" s="1">
        <f t="shared" si="1"/>
        <v>-1.0333333333333341</v>
      </c>
      <c r="I5">
        <f t="shared" si="2"/>
        <v>2.0467477839935508</v>
      </c>
      <c r="J5">
        <f>AVERAGE(I5:I7)</f>
        <v>2.0948667204769085</v>
      </c>
      <c r="K5">
        <f>STDEV(I5:I7)</f>
        <v>4.1672221397677678E-2</v>
      </c>
      <c r="L5" s="6">
        <f>IF(_xlfn.F.TEST(I2:I4,I5:I7)&gt;0.05,_xlfn.T.TEST(I2:I4,I5:I7,2,2),_xlfn.T.TEST(I2:I4,I5:I7,2,3))</f>
        <v>2.3172567954494894E-6</v>
      </c>
      <c r="M5" s="10"/>
      <c r="O5" s="4"/>
      <c r="P5" s="4"/>
      <c r="Q5" s="4"/>
      <c r="R5" s="4"/>
    </row>
    <row r="6" spans="1:18" s="2" customFormat="1" ht="15.5" x14ac:dyDescent="0.3">
      <c r="A6" s="5" t="s">
        <v>8</v>
      </c>
      <c r="B6" t="s">
        <v>6</v>
      </c>
      <c r="C6" s="2">
        <v>15.28</v>
      </c>
      <c r="D6" s="1">
        <f>AVERAGE(C5:C7)</f>
        <v>15.24</v>
      </c>
      <c r="E6" s="2">
        <v>22.03</v>
      </c>
      <c r="F6" s="1">
        <f t="shared" si="0"/>
        <v>6.7900000000000009</v>
      </c>
      <c r="G6" s="1">
        <f t="shared" si="3"/>
        <v>7.8733333333333322</v>
      </c>
      <c r="H6" s="1">
        <f t="shared" si="1"/>
        <v>-1.0833333333333313</v>
      </c>
      <c r="I6">
        <f t="shared" si="2"/>
        <v>2.1189261887185875</v>
      </c>
      <c r="J6"/>
      <c r="K6"/>
      <c r="L6"/>
      <c r="M6" s="10"/>
      <c r="O6" s="4"/>
      <c r="P6" s="4"/>
      <c r="Q6" s="4"/>
      <c r="R6" s="4"/>
    </row>
    <row r="7" spans="1:18" s="2" customFormat="1" ht="15.5" x14ac:dyDescent="0.3">
      <c r="A7" s="5" t="s">
        <v>8</v>
      </c>
      <c r="B7" t="s">
        <v>6</v>
      </c>
      <c r="C7" s="2">
        <v>15.19</v>
      </c>
      <c r="D7" s="1">
        <f>AVERAGE(C5:C7)</f>
        <v>15.24</v>
      </c>
      <c r="E7" s="2">
        <v>22.03</v>
      </c>
      <c r="F7" s="1">
        <f t="shared" si="0"/>
        <v>6.7900000000000009</v>
      </c>
      <c r="G7" s="1">
        <f t="shared" si="3"/>
        <v>7.8733333333333322</v>
      </c>
      <c r="H7" s="1">
        <f t="shared" si="1"/>
        <v>-1.0833333333333313</v>
      </c>
      <c r="I7">
        <f t="shared" si="2"/>
        <v>2.1189261887185875</v>
      </c>
      <c r="J7"/>
      <c r="K7"/>
      <c r="L7"/>
      <c r="M7" s="10"/>
      <c r="O7" s="4"/>
      <c r="P7" s="4"/>
      <c r="Q7" s="4"/>
      <c r="R7" s="4"/>
    </row>
    <row r="8" spans="1:18" s="2" customFormat="1" x14ac:dyDescent="0.3">
      <c r="A8" s="2" t="s">
        <v>7</v>
      </c>
      <c r="B8" t="s">
        <v>6</v>
      </c>
      <c r="C8" s="2">
        <v>14.18</v>
      </c>
      <c r="D8" s="1">
        <f>AVERAGE(C8:C10)</f>
        <v>14.223333333333334</v>
      </c>
      <c r="E8" s="2">
        <v>21.93</v>
      </c>
      <c r="F8" s="1">
        <f>E8-D8</f>
        <v>7.7066666666666652</v>
      </c>
      <c r="G8" s="1">
        <f>AVERAGE(F8:F10)</f>
        <v>7.756666666666665</v>
      </c>
      <c r="H8" s="1">
        <f>F8-G8</f>
        <v>-4.9999999999999822E-2</v>
      </c>
      <c r="I8">
        <f>POWER(2,-H8)</f>
        <v>1.0352649238413774</v>
      </c>
      <c r="J8">
        <f>AVERAGE(I8:I10)</f>
        <v>1.0004004175887407</v>
      </c>
      <c r="K8">
        <f>STDEV(I8:I10)</f>
        <v>3.4666031918279987E-2</v>
      </c>
      <c r="L8"/>
      <c r="M8" s="10" t="s">
        <v>9</v>
      </c>
      <c r="P8" s="4"/>
      <c r="Q8" s="4"/>
      <c r="R8" s="4"/>
    </row>
    <row r="9" spans="1:18" s="2" customFormat="1" x14ac:dyDescent="0.3">
      <c r="A9" s="2" t="s">
        <v>7</v>
      </c>
      <c r="B9" t="s">
        <v>6</v>
      </c>
      <c r="C9" s="2">
        <v>14.24</v>
      </c>
      <c r="D9" s="1">
        <f>AVERAGE(C8:C10)</f>
        <v>14.223333333333334</v>
      </c>
      <c r="E9" s="2">
        <v>22.03</v>
      </c>
      <c r="F9" s="1">
        <f t="shared" ref="F9:F13" si="4">E9-D9</f>
        <v>7.8066666666666666</v>
      </c>
      <c r="G9" s="1">
        <f>G8</f>
        <v>7.756666666666665</v>
      </c>
      <c r="H9" s="1">
        <f t="shared" ref="H9:H13" si="5">F9-G9</f>
        <v>5.0000000000001599E-2</v>
      </c>
      <c r="I9">
        <f t="shared" ref="I9:I13" si="6">POWER(2,-H9)</f>
        <v>0.96593632892484449</v>
      </c>
      <c r="J9"/>
      <c r="K9"/>
      <c r="L9"/>
      <c r="M9" s="10"/>
      <c r="P9" s="4"/>
      <c r="Q9" s="4"/>
      <c r="R9" s="4"/>
    </row>
    <row r="10" spans="1:18" s="2" customFormat="1" x14ac:dyDescent="0.3">
      <c r="A10" s="2" t="s">
        <v>7</v>
      </c>
      <c r="B10" t="s">
        <v>6</v>
      </c>
      <c r="C10" s="2">
        <v>14.25</v>
      </c>
      <c r="D10" s="1">
        <f>AVERAGE(C8:C10)</f>
        <v>14.223333333333334</v>
      </c>
      <c r="E10" s="2">
        <v>21.98</v>
      </c>
      <c r="F10" s="1">
        <f t="shared" si="4"/>
        <v>7.7566666666666659</v>
      </c>
      <c r="G10" s="1">
        <f t="shared" ref="G10:G13" si="7">G9</f>
        <v>7.756666666666665</v>
      </c>
      <c r="H10" s="1">
        <f t="shared" si="5"/>
        <v>0</v>
      </c>
      <c r="I10">
        <f t="shared" si="6"/>
        <v>1</v>
      </c>
      <c r="J10"/>
      <c r="K10"/>
      <c r="L10"/>
      <c r="M10" s="10"/>
      <c r="P10" s="4"/>
      <c r="Q10" s="4"/>
      <c r="R10" s="4"/>
    </row>
    <row r="11" spans="1:18" s="2" customFormat="1" ht="15.5" x14ac:dyDescent="0.3">
      <c r="A11" s="5" t="s">
        <v>8</v>
      </c>
      <c r="B11" t="s">
        <v>6</v>
      </c>
      <c r="C11" s="2">
        <v>15.25</v>
      </c>
      <c r="D11" s="1">
        <f>AVERAGE(C11:C13)</f>
        <v>15.24</v>
      </c>
      <c r="E11" s="2">
        <v>22</v>
      </c>
      <c r="F11" s="1">
        <f t="shared" si="4"/>
        <v>6.76</v>
      </c>
      <c r="G11" s="1">
        <f t="shared" si="7"/>
        <v>7.756666666666665</v>
      </c>
      <c r="H11" s="1">
        <f t="shared" si="5"/>
        <v>-0.99666666666666526</v>
      </c>
      <c r="I11">
        <f t="shared" si="6"/>
        <v>1.9953843530540445</v>
      </c>
      <c r="J11">
        <f>AVERAGE(I11:I13)</f>
        <v>2.1360420476716837</v>
      </c>
      <c r="K11">
        <f>STDEV(I11:I13)</f>
        <v>0.12205290584855925</v>
      </c>
      <c r="L11" s="6">
        <f>IF(_xlfn.F.TEST(I8:I10,I11:I13)&gt;0.05,_xlfn.T.TEST(I8:I10,I11:I13,2,2),_xlfn.T.TEST(I8:I10,I11:I13,2,3))</f>
        <v>1.0105789670112162E-4</v>
      </c>
      <c r="M11" s="10"/>
      <c r="O11" s="4"/>
      <c r="P11" s="4"/>
      <c r="Q11" s="4"/>
      <c r="R11" s="4"/>
    </row>
    <row r="12" spans="1:18" s="2" customFormat="1" ht="15.5" x14ac:dyDescent="0.3">
      <c r="A12" s="5" t="s">
        <v>8</v>
      </c>
      <c r="B12" t="s">
        <v>6</v>
      </c>
      <c r="C12" s="2">
        <v>15.28</v>
      </c>
      <c r="D12" s="1">
        <f>AVERAGE(C11:C13)</f>
        <v>15.24</v>
      </c>
      <c r="E12" s="2">
        <v>21.86</v>
      </c>
      <c r="F12" s="1">
        <f t="shared" si="4"/>
        <v>6.6199999999999992</v>
      </c>
      <c r="G12" s="1">
        <f t="shared" si="7"/>
        <v>7.756666666666665</v>
      </c>
      <c r="H12" s="1">
        <f t="shared" si="5"/>
        <v>-1.1366666666666658</v>
      </c>
      <c r="I12">
        <f t="shared" si="6"/>
        <v>2.1987242267703939</v>
      </c>
      <c r="J12"/>
      <c r="K12"/>
      <c r="L12"/>
      <c r="M12" s="10"/>
      <c r="O12" s="4"/>
      <c r="P12" s="4"/>
      <c r="Q12" s="4"/>
      <c r="R12" s="4"/>
    </row>
    <row r="13" spans="1:18" s="2" customFormat="1" ht="15.5" x14ac:dyDescent="0.3">
      <c r="A13" s="5" t="s">
        <v>8</v>
      </c>
      <c r="B13" t="s">
        <v>6</v>
      </c>
      <c r="C13" s="2">
        <v>15.19</v>
      </c>
      <c r="D13" s="1">
        <f>AVERAGE(C11:C13)</f>
        <v>15.24</v>
      </c>
      <c r="E13" s="2">
        <v>21.85</v>
      </c>
      <c r="F13" s="1">
        <f t="shared" si="4"/>
        <v>6.6100000000000012</v>
      </c>
      <c r="G13" s="1">
        <f t="shared" si="7"/>
        <v>7.756666666666665</v>
      </c>
      <c r="H13" s="1">
        <f t="shared" si="5"/>
        <v>-1.1466666666666638</v>
      </c>
      <c r="I13">
        <f t="shared" si="6"/>
        <v>2.2140175631906125</v>
      </c>
      <c r="J13"/>
      <c r="K13"/>
      <c r="L13"/>
      <c r="M13" s="10"/>
      <c r="O13" s="4"/>
      <c r="P13" s="4"/>
      <c r="Q13" s="4"/>
      <c r="R13" s="4"/>
    </row>
    <row r="14" spans="1:18" s="2" customFormat="1" x14ac:dyDescent="0.3">
      <c r="A14" s="2" t="s">
        <v>7</v>
      </c>
      <c r="B14" t="s">
        <v>6</v>
      </c>
      <c r="C14" s="2">
        <v>14.18</v>
      </c>
      <c r="D14" s="1">
        <f>AVERAGE(C14:C16)</f>
        <v>14.223333333333334</v>
      </c>
      <c r="E14" s="2">
        <v>25.34</v>
      </c>
      <c r="F14" s="1">
        <f>E14-D14</f>
        <v>11.116666666666665</v>
      </c>
      <c r="G14" s="1">
        <f>AVERAGE(F14:F16)</f>
        <v>11.146666666666667</v>
      </c>
      <c r="H14" s="1">
        <f>F14-G14</f>
        <v>-3.0000000000001137E-2</v>
      </c>
      <c r="I14">
        <f>POWER(2,-H14)</f>
        <v>1.021012125707194</v>
      </c>
      <c r="J14">
        <f>AVERAGE(I14:I16)</f>
        <v>1.0001124418791969</v>
      </c>
      <c r="K14">
        <f>STDEV(I14:I16)</f>
        <v>1.842177437247627E-2</v>
      </c>
      <c r="L14"/>
      <c r="M14" s="10" t="s">
        <v>10</v>
      </c>
      <c r="P14" s="4"/>
      <c r="Q14" s="4"/>
      <c r="R14" s="4"/>
    </row>
    <row r="15" spans="1:18" s="2" customFormat="1" x14ac:dyDescent="0.3">
      <c r="A15" s="2" t="s">
        <v>7</v>
      </c>
      <c r="B15" t="s">
        <v>6</v>
      </c>
      <c r="C15" s="2">
        <v>14.24</v>
      </c>
      <c r="D15" s="1">
        <f>AVERAGE(C14:C16)</f>
        <v>14.223333333333334</v>
      </c>
      <c r="E15" s="2">
        <v>25.38</v>
      </c>
      <c r="F15" s="1">
        <f t="shared" ref="F15:F19" si="8">E15-D15</f>
        <v>11.156666666666665</v>
      </c>
      <c r="G15" s="1">
        <f>G14</f>
        <v>11.146666666666667</v>
      </c>
      <c r="H15" s="1">
        <f t="shared" ref="H15:H19" si="9">F15-G15</f>
        <v>9.9999999999980105E-3</v>
      </c>
      <c r="I15">
        <f t="shared" ref="I15:I19" si="10">POWER(2,-H15)</f>
        <v>0.99309249543703737</v>
      </c>
      <c r="J15"/>
      <c r="K15"/>
      <c r="L15"/>
      <c r="M15" s="10"/>
      <c r="P15" s="4"/>
      <c r="Q15" s="4"/>
      <c r="R15" s="4"/>
    </row>
    <row r="16" spans="1:18" s="2" customFormat="1" x14ac:dyDescent="0.3">
      <c r="A16" s="2" t="s">
        <v>7</v>
      </c>
      <c r="B16" t="s">
        <v>6</v>
      </c>
      <c r="C16" s="2">
        <v>14.25</v>
      </c>
      <c r="D16" s="1">
        <f>AVERAGE(C14:C16)</f>
        <v>14.223333333333334</v>
      </c>
      <c r="E16" s="2">
        <v>25.39</v>
      </c>
      <c r="F16" s="1">
        <f t="shared" si="8"/>
        <v>11.166666666666666</v>
      </c>
      <c r="G16" s="1">
        <f t="shared" ref="G16:G19" si="11">G15</f>
        <v>11.146666666666667</v>
      </c>
      <c r="H16" s="1">
        <f t="shared" si="9"/>
        <v>1.9999999999999574E-2</v>
      </c>
      <c r="I16">
        <f t="shared" si="10"/>
        <v>0.98623270449335942</v>
      </c>
      <c r="J16"/>
      <c r="K16"/>
      <c r="L16"/>
      <c r="M16" s="10"/>
      <c r="P16" s="4"/>
      <c r="Q16" s="4"/>
      <c r="R16" s="4"/>
    </row>
    <row r="17" spans="1:18" s="2" customFormat="1" ht="15.5" x14ac:dyDescent="0.3">
      <c r="A17" s="5" t="s">
        <v>8</v>
      </c>
      <c r="B17" t="s">
        <v>6</v>
      </c>
      <c r="C17" s="2">
        <v>15.25</v>
      </c>
      <c r="D17" s="1">
        <f>AVERAGE(C17:C19)</f>
        <v>15.24</v>
      </c>
      <c r="E17" s="2">
        <v>24.11</v>
      </c>
      <c r="F17" s="1">
        <f t="shared" si="8"/>
        <v>8.8699999999999992</v>
      </c>
      <c r="G17" s="1">
        <f t="shared" si="11"/>
        <v>11.146666666666667</v>
      </c>
      <c r="H17" s="1">
        <f t="shared" si="9"/>
        <v>-2.2766666666666673</v>
      </c>
      <c r="I17">
        <f t="shared" si="10"/>
        <v>4.8455709477602884</v>
      </c>
      <c r="J17">
        <f>AVERAGE(I17:I19)</f>
        <v>4.5493583045681172</v>
      </c>
      <c r="K17">
        <f>STDEV(I17:I19)</f>
        <v>0.31507548866442503</v>
      </c>
      <c r="L17" s="6">
        <f>IF(_xlfn.F.TEST(I14:I16,I17:I19)&gt;0.05,_xlfn.T.TEST(I14:I16,I17:I19,2,2),_xlfn.T.TEST(I14:I16,I17:I19,2,3))</f>
        <v>2.5435484025592499E-3</v>
      </c>
      <c r="M17" s="10"/>
      <c r="O17" s="4"/>
      <c r="P17" s="4"/>
      <c r="Q17" s="4"/>
      <c r="R17" s="4"/>
    </row>
    <row r="18" spans="1:18" s="2" customFormat="1" ht="15.5" x14ac:dyDescent="0.3">
      <c r="A18" s="5" t="s">
        <v>8</v>
      </c>
      <c r="B18" t="s">
        <v>6</v>
      </c>
      <c r="C18" s="2">
        <v>15.28</v>
      </c>
      <c r="D18" s="1">
        <f>AVERAGE(C17:C19)</f>
        <v>15.24</v>
      </c>
      <c r="E18" s="2">
        <v>24.31</v>
      </c>
      <c r="F18" s="1">
        <f t="shared" si="8"/>
        <v>9.0699999999999985</v>
      </c>
      <c r="G18" s="1">
        <f t="shared" si="11"/>
        <v>11.146666666666667</v>
      </c>
      <c r="H18" s="1">
        <f t="shared" si="9"/>
        <v>-2.076666666666668</v>
      </c>
      <c r="I18">
        <f t="shared" si="10"/>
        <v>4.218314518064056</v>
      </c>
      <c r="J18"/>
      <c r="K18"/>
      <c r="L18"/>
      <c r="M18" s="10"/>
      <c r="O18" s="4"/>
      <c r="P18" s="4"/>
      <c r="Q18" s="4"/>
      <c r="R18" s="4"/>
    </row>
    <row r="19" spans="1:18" s="2" customFormat="1" ht="15.5" x14ac:dyDescent="0.3">
      <c r="A19" s="5" t="s">
        <v>8</v>
      </c>
      <c r="B19" t="s">
        <v>6</v>
      </c>
      <c r="C19" s="2">
        <v>15.19</v>
      </c>
      <c r="D19" s="1">
        <f>AVERAGE(C17:C19)</f>
        <v>15.24</v>
      </c>
      <c r="E19" s="2">
        <v>24.19</v>
      </c>
      <c r="F19" s="1">
        <f t="shared" si="8"/>
        <v>8.9500000000000011</v>
      </c>
      <c r="G19" s="1">
        <f t="shared" si="11"/>
        <v>11.146666666666667</v>
      </c>
      <c r="H19" s="1">
        <f t="shared" si="9"/>
        <v>-2.1966666666666654</v>
      </c>
      <c r="I19">
        <f t="shared" si="10"/>
        <v>4.584189447880008</v>
      </c>
      <c r="J19"/>
      <c r="K19"/>
      <c r="L19"/>
      <c r="M19" s="10"/>
      <c r="O19" s="4"/>
      <c r="P19" s="4"/>
      <c r="Q19" s="4"/>
      <c r="R19" s="4"/>
    </row>
    <row r="20" spans="1:18" s="2" customFormat="1" x14ac:dyDescent="0.3">
      <c r="A20" s="2" t="s">
        <v>7</v>
      </c>
      <c r="B20" t="s">
        <v>6</v>
      </c>
      <c r="C20" s="2">
        <v>14.18</v>
      </c>
      <c r="D20" s="1">
        <f>AVERAGE(C20:C22)</f>
        <v>14.223333333333334</v>
      </c>
      <c r="E20" s="2">
        <v>23.89</v>
      </c>
      <c r="F20" s="1">
        <f>E20-D20</f>
        <v>9.6666666666666661</v>
      </c>
      <c r="G20" s="1">
        <f>AVERAGE(F20:F22)</f>
        <v>9.6866666666666674</v>
      </c>
      <c r="H20" s="1">
        <f>F20-G20</f>
        <v>-2.000000000000135E-2</v>
      </c>
      <c r="I20">
        <f>POWER(2,-H20)</f>
        <v>1.01395947979003</v>
      </c>
      <c r="J20">
        <f>AVERAGE(I20:I22)</f>
        <v>1.0000481568880339</v>
      </c>
      <c r="K20">
        <f>STDEV(I20:I22)</f>
        <v>1.2047559033376763E-2</v>
      </c>
      <c r="L20"/>
      <c r="M20" s="10" t="s">
        <v>11</v>
      </c>
      <c r="P20" s="4"/>
      <c r="Q20" s="4"/>
      <c r="R20" s="4"/>
    </row>
    <row r="21" spans="1:18" s="2" customFormat="1" x14ac:dyDescent="0.3">
      <c r="A21" s="2" t="s">
        <v>7</v>
      </c>
      <c r="B21" t="s">
        <v>6</v>
      </c>
      <c r="C21" s="2">
        <v>14.24</v>
      </c>
      <c r="D21" s="1">
        <f>AVERAGE(C20:C22)</f>
        <v>14.223333333333334</v>
      </c>
      <c r="E21" s="2">
        <v>23.92</v>
      </c>
      <c r="F21" s="1">
        <f t="shared" ref="F21:F25" si="12">E21-D21</f>
        <v>9.6966666666666672</v>
      </c>
      <c r="G21" s="1">
        <f>G20</f>
        <v>9.6866666666666674</v>
      </c>
      <c r="H21" s="1">
        <f t="shared" ref="H21:H25" si="13">F21-G21</f>
        <v>9.9999999999997868E-3</v>
      </c>
      <c r="I21">
        <f t="shared" ref="I21:I25" si="14">POWER(2,-H21)</f>
        <v>0.99309249543703604</v>
      </c>
      <c r="J21"/>
      <c r="K21"/>
      <c r="L21"/>
      <c r="M21" s="10"/>
      <c r="P21" s="4"/>
      <c r="Q21" s="4"/>
      <c r="R21" s="4"/>
    </row>
    <row r="22" spans="1:18" s="2" customFormat="1" x14ac:dyDescent="0.3">
      <c r="A22" s="2" t="s">
        <v>7</v>
      </c>
      <c r="B22" t="s">
        <v>6</v>
      </c>
      <c r="C22" s="2">
        <v>14.25</v>
      </c>
      <c r="D22" s="1">
        <f>AVERAGE(C20:C22)</f>
        <v>14.223333333333334</v>
      </c>
      <c r="E22" s="2">
        <v>23.92</v>
      </c>
      <c r="F22" s="1">
        <f t="shared" si="12"/>
        <v>9.6966666666666672</v>
      </c>
      <c r="G22" s="1">
        <f t="shared" ref="G22:G25" si="15">G21</f>
        <v>9.6866666666666674</v>
      </c>
      <c r="H22" s="1">
        <f t="shared" si="13"/>
        <v>9.9999999999997868E-3</v>
      </c>
      <c r="I22">
        <f t="shared" si="14"/>
        <v>0.99309249543703604</v>
      </c>
      <c r="J22"/>
      <c r="K22"/>
      <c r="L22"/>
      <c r="M22" s="10"/>
      <c r="P22" s="4"/>
      <c r="Q22" s="4"/>
      <c r="R22" s="4"/>
    </row>
    <row r="23" spans="1:18" s="2" customFormat="1" ht="15.5" x14ac:dyDescent="0.3">
      <c r="A23" s="5" t="s">
        <v>8</v>
      </c>
      <c r="B23" t="s">
        <v>6</v>
      </c>
      <c r="C23" s="2">
        <v>15.25</v>
      </c>
      <c r="D23" s="1">
        <f>AVERAGE(C23:C25)</f>
        <v>15.24</v>
      </c>
      <c r="E23" s="2">
        <v>27.55</v>
      </c>
      <c r="F23" s="1">
        <f t="shared" si="12"/>
        <v>12.31</v>
      </c>
      <c r="G23" s="1">
        <f t="shared" si="15"/>
        <v>9.6866666666666674</v>
      </c>
      <c r="H23" s="1">
        <f t="shared" si="13"/>
        <v>2.6233333333333331</v>
      </c>
      <c r="I23">
        <f t="shared" si="14"/>
        <v>0.16229232352019726</v>
      </c>
      <c r="J23">
        <f>AVERAGE(I23:I25)</f>
        <v>0.15477069102790328</v>
      </c>
      <c r="K23">
        <f>STDEV(I23:I25)</f>
        <v>8.6914764391655356E-3</v>
      </c>
      <c r="L23" s="6">
        <f>IF(_xlfn.F.TEST(I20:I22,I23:I25)&gt;0.05,_xlfn.T.TEST(I20:I22,I23:I25,2,2),_xlfn.T.TEST(I20:I22,I23:I25,2,3))</f>
        <v>6.3556637430647496E-8</v>
      </c>
      <c r="M23" s="10"/>
      <c r="O23" s="4"/>
      <c r="P23" s="4"/>
      <c r="Q23" s="4"/>
      <c r="R23" s="4"/>
    </row>
    <row r="24" spans="1:18" s="2" customFormat="1" ht="15.5" x14ac:dyDescent="0.3">
      <c r="A24" s="5" t="s">
        <v>8</v>
      </c>
      <c r="B24" t="s">
        <v>6</v>
      </c>
      <c r="C24" s="2">
        <v>15.28</v>
      </c>
      <c r="D24" s="1">
        <f>AVERAGE(C23:C25)</f>
        <v>15.24</v>
      </c>
      <c r="E24" s="2">
        <v>27.71</v>
      </c>
      <c r="F24" s="1">
        <f t="shared" si="12"/>
        <v>12.47</v>
      </c>
      <c r="G24" s="1">
        <f t="shared" si="15"/>
        <v>9.6866666666666674</v>
      </c>
      <c r="H24" s="1">
        <f t="shared" si="13"/>
        <v>2.7833333333333332</v>
      </c>
      <c r="I24">
        <f t="shared" si="14"/>
        <v>0.14525569836972996</v>
      </c>
      <c r="J24"/>
      <c r="K24"/>
      <c r="L24"/>
      <c r="M24" s="10"/>
      <c r="O24" s="4"/>
      <c r="P24" s="4"/>
      <c r="Q24" s="4"/>
      <c r="R24" s="4"/>
    </row>
    <row r="25" spans="1:18" s="2" customFormat="1" ht="15.5" x14ac:dyDescent="0.3">
      <c r="A25" s="5" t="s">
        <v>8</v>
      </c>
      <c r="B25" t="s">
        <v>6</v>
      </c>
      <c r="C25" s="2">
        <v>15.19</v>
      </c>
      <c r="D25" s="1">
        <f>AVERAGE(C23:C25)</f>
        <v>15.24</v>
      </c>
      <c r="E25" s="2">
        <v>27.6</v>
      </c>
      <c r="F25" s="1">
        <f t="shared" si="12"/>
        <v>12.360000000000001</v>
      </c>
      <c r="G25" s="1">
        <f t="shared" si="15"/>
        <v>9.6866666666666674</v>
      </c>
      <c r="H25" s="1">
        <f t="shared" si="13"/>
        <v>2.6733333333333338</v>
      </c>
      <c r="I25">
        <f t="shared" si="14"/>
        <v>0.15676405119378259</v>
      </c>
      <c r="J25"/>
      <c r="K25"/>
      <c r="L25"/>
      <c r="M25" s="10"/>
      <c r="O25" s="4"/>
      <c r="P25" s="4"/>
      <c r="Q25" s="4"/>
      <c r="R25" s="4"/>
    </row>
    <row r="26" spans="1:18" s="2" customFormat="1" x14ac:dyDescent="0.3">
      <c r="A26" s="2" t="s">
        <v>7</v>
      </c>
      <c r="B26" t="s">
        <v>6</v>
      </c>
      <c r="C26" s="2">
        <v>14.18</v>
      </c>
      <c r="D26" s="1">
        <f>AVERAGE(C26:C28)</f>
        <v>14.223333333333334</v>
      </c>
      <c r="E26" s="2">
        <v>24.15</v>
      </c>
      <c r="F26" s="1">
        <f>E26-D26</f>
        <v>9.9266666666666641</v>
      </c>
      <c r="G26" s="1">
        <f>AVERAGE(F26:F28)</f>
        <v>10.079999999999998</v>
      </c>
      <c r="H26" s="1">
        <f>F26-G26</f>
        <v>-0.15333333333333421</v>
      </c>
      <c r="I26">
        <f>POWER(2,-H26)</f>
        <v>1.112136085831873</v>
      </c>
      <c r="J26">
        <f>AVERAGE(I26:I28)</f>
        <v>1.0043952830599021</v>
      </c>
      <c r="K26">
        <f>STDEV(I26:I28)</f>
        <v>0.11416249594105068</v>
      </c>
      <c r="L26"/>
      <c r="M26" s="10" t="s">
        <v>12</v>
      </c>
      <c r="P26" s="4"/>
      <c r="Q26" s="4"/>
      <c r="R26" s="4"/>
    </row>
    <row r="27" spans="1:18" s="2" customFormat="1" x14ac:dyDescent="0.3">
      <c r="A27" s="2" t="s">
        <v>7</v>
      </c>
      <c r="B27" t="s">
        <v>6</v>
      </c>
      <c r="C27" s="2">
        <v>14.24</v>
      </c>
      <c r="D27" s="1">
        <f>AVERAGE(C26:C28)</f>
        <v>14.223333333333334</v>
      </c>
      <c r="E27" s="2">
        <v>24.28</v>
      </c>
      <c r="F27" s="1">
        <f t="shared" ref="F27:F31" si="16">E27-D27</f>
        <v>10.056666666666667</v>
      </c>
      <c r="G27" s="1">
        <f>G26</f>
        <v>10.079999999999998</v>
      </c>
      <c r="H27" s="1">
        <f t="shared" ref="H27:H31" si="17">F27-G27</f>
        <v>-2.3333333333331652E-2</v>
      </c>
      <c r="I27">
        <f t="shared" ref="I27:I31" si="18">POWER(2,-H27)</f>
        <v>1.0163049321681876</v>
      </c>
      <c r="J27"/>
      <c r="K27"/>
      <c r="L27"/>
      <c r="M27" s="10"/>
      <c r="P27" s="4"/>
      <c r="Q27" s="4"/>
      <c r="R27" s="4"/>
    </row>
    <row r="28" spans="1:18" s="2" customFormat="1" x14ac:dyDescent="0.3">
      <c r="A28" s="2" t="s">
        <v>7</v>
      </c>
      <c r="B28" t="s">
        <v>6</v>
      </c>
      <c r="C28" s="2">
        <v>14.25</v>
      </c>
      <c r="D28" s="1">
        <f>AVERAGE(C26:C28)</f>
        <v>14.223333333333334</v>
      </c>
      <c r="E28" s="2">
        <v>24.48</v>
      </c>
      <c r="F28" s="1">
        <f t="shared" si="16"/>
        <v>10.256666666666666</v>
      </c>
      <c r="G28" s="1">
        <f t="shared" ref="G28:G31" si="19">G27</f>
        <v>10.079999999999998</v>
      </c>
      <c r="H28" s="1">
        <f t="shared" si="17"/>
        <v>0.17666666666666764</v>
      </c>
      <c r="I28">
        <f t="shared" si="18"/>
        <v>0.88474483117964542</v>
      </c>
      <c r="J28"/>
      <c r="K28"/>
      <c r="L28"/>
      <c r="M28" s="10"/>
      <c r="P28" s="4"/>
      <c r="Q28" s="4"/>
      <c r="R28" s="4"/>
    </row>
    <row r="29" spans="1:18" s="2" customFormat="1" ht="15.5" x14ac:dyDescent="0.3">
      <c r="A29" s="5" t="s">
        <v>8</v>
      </c>
      <c r="B29" t="s">
        <v>6</v>
      </c>
      <c r="C29" s="2">
        <v>15.25</v>
      </c>
      <c r="D29" s="1">
        <f>AVERAGE(C29:C31)</f>
        <v>15.24</v>
      </c>
      <c r="E29" s="2">
        <v>24.95</v>
      </c>
      <c r="F29" s="1">
        <f t="shared" si="16"/>
        <v>9.7099999999999991</v>
      </c>
      <c r="G29" s="1">
        <f t="shared" si="19"/>
        <v>10.079999999999998</v>
      </c>
      <c r="H29" s="1">
        <f t="shared" si="17"/>
        <v>-0.36999999999999922</v>
      </c>
      <c r="I29">
        <f t="shared" si="18"/>
        <v>1.2923528306374916</v>
      </c>
      <c r="J29">
        <f>AVERAGE(I29:I31)</f>
        <v>1.3801510739438783</v>
      </c>
      <c r="K29">
        <f>STDEV(I29:I31)</f>
        <v>7.6035509110977811E-2</v>
      </c>
      <c r="L29" s="6">
        <f>IF(_xlfn.F.TEST(I26:I28,I29:I31)&gt;0.05,_xlfn.T.TEST(I26:I28,I29:I31,2,2),_xlfn.T.TEST(I26:I28,I29:I31,2,3))</f>
        <v>9.0051313055422872E-3</v>
      </c>
      <c r="M29" s="10"/>
      <c r="O29" s="4"/>
      <c r="P29" s="4"/>
      <c r="Q29" s="4"/>
      <c r="R29" s="4"/>
    </row>
    <row r="30" spans="1:18" s="2" customFormat="1" ht="15.5" x14ac:dyDescent="0.3">
      <c r="A30" s="5" t="s">
        <v>8</v>
      </c>
      <c r="B30" t="s">
        <v>6</v>
      </c>
      <c r="C30" s="2">
        <v>15.28</v>
      </c>
      <c r="D30" s="1">
        <f>AVERAGE(C29:C31)</f>
        <v>15.24</v>
      </c>
      <c r="E30" s="2">
        <v>24.81</v>
      </c>
      <c r="F30" s="1">
        <f t="shared" si="16"/>
        <v>9.5699999999999985</v>
      </c>
      <c r="G30" s="1">
        <f t="shared" si="19"/>
        <v>10.079999999999998</v>
      </c>
      <c r="H30" s="1">
        <f t="shared" si="17"/>
        <v>-0.50999999999999979</v>
      </c>
      <c r="I30">
        <f t="shared" si="18"/>
        <v>1.4240501955970715</v>
      </c>
      <c r="J30"/>
      <c r="K30"/>
      <c r="L30"/>
      <c r="M30" s="10"/>
      <c r="O30" s="4"/>
      <c r="P30" s="4"/>
      <c r="Q30" s="4"/>
      <c r="R30" s="4"/>
    </row>
    <row r="31" spans="1:18" s="2" customFormat="1" ht="15.5" x14ac:dyDescent="0.3">
      <c r="A31" s="5" t="s">
        <v>8</v>
      </c>
      <c r="B31" t="s">
        <v>6</v>
      </c>
      <c r="C31" s="2">
        <v>15.19</v>
      </c>
      <c r="D31" s="1">
        <f>AVERAGE(C29:C31)</f>
        <v>15.24</v>
      </c>
      <c r="E31" s="2">
        <v>24.81</v>
      </c>
      <c r="F31" s="1">
        <f t="shared" si="16"/>
        <v>9.5699999999999985</v>
      </c>
      <c r="G31" s="1">
        <f t="shared" si="19"/>
        <v>10.079999999999998</v>
      </c>
      <c r="H31" s="1">
        <f t="shared" si="17"/>
        <v>-0.50999999999999979</v>
      </c>
      <c r="I31">
        <f t="shared" si="18"/>
        <v>1.4240501955970715</v>
      </c>
      <c r="J31"/>
      <c r="K31"/>
      <c r="L31"/>
      <c r="M31" s="10"/>
      <c r="O31" s="4"/>
      <c r="P31" s="4"/>
      <c r="Q31" s="4"/>
      <c r="R31" s="4"/>
    </row>
    <row r="32" spans="1:18" s="2" customFormat="1" x14ac:dyDescent="0.3">
      <c r="A32" s="2" t="s">
        <v>7</v>
      </c>
      <c r="B32" t="s">
        <v>6</v>
      </c>
      <c r="C32" s="2">
        <v>14.18</v>
      </c>
      <c r="D32" s="1">
        <f>AVERAGE(C32:C34)</f>
        <v>14.223333333333334</v>
      </c>
      <c r="E32" s="2">
        <v>24.28</v>
      </c>
      <c r="F32" s="1">
        <f>E32-D32</f>
        <v>10.056666666666667</v>
      </c>
      <c r="G32" s="1">
        <f>AVERAGE(F32:F34)</f>
        <v>9.9833333333333325</v>
      </c>
      <c r="H32" s="1">
        <f>F32-G32</f>
        <v>7.3333333333334139E-2</v>
      </c>
      <c r="I32">
        <f>POWER(2,-H32)</f>
        <v>0.95043947771080151</v>
      </c>
      <c r="J32">
        <f>AVERAGE(I32:I34)</f>
        <v>1.0014456714641904</v>
      </c>
      <c r="K32">
        <f>STDEV(I32:I34)</f>
        <v>6.6559360326323508E-2</v>
      </c>
      <c r="L32"/>
      <c r="M32" s="10" t="s">
        <v>13</v>
      </c>
      <c r="P32" s="4"/>
      <c r="Q32" s="4"/>
      <c r="R32" s="4"/>
    </row>
    <row r="33" spans="1:18" s="2" customFormat="1" x14ac:dyDescent="0.3">
      <c r="A33" s="2" t="s">
        <v>7</v>
      </c>
      <c r="B33" t="s">
        <v>6</v>
      </c>
      <c r="C33" s="2">
        <v>14.24</v>
      </c>
      <c r="D33" s="1">
        <f>AVERAGE(C32:C34)</f>
        <v>14.223333333333334</v>
      </c>
      <c r="E33" s="2">
        <v>24.1</v>
      </c>
      <c r="F33" s="1">
        <f t="shared" ref="F33:F37" si="20">E33-D33</f>
        <v>9.8766666666666669</v>
      </c>
      <c r="G33" s="1">
        <f>G32</f>
        <v>9.9833333333333325</v>
      </c>
      <c r="H33" s="1">
        <f t="shared" ref="H33:H37" si="21">F33-G33</f>
        <v>-0.10666666666666558</v>
      </c>
      <c r="I33">
        <f t="shared" ref="I33:I37" si="22">POWER(2,-H33)</f>
        <v>1.0767375682475222</v>
      </c>
      <c r="J33"/>
      <c r="K33"/>
      <c r="L33"/>
      <c r="M33" s="10"/>
      <c r="P33" s="4"/>
      <c r="Q33" s="4"/>
      <c r="R33" s="4"/>
    </row>
    <row r="34" spans="1:18" s="2" customFormat="1" x14ac:dyDescent="0.3">
      <c r="A34" s="2" t="s">
        <v>7</v>
      </c>
      <c r="B34" t="s">
        <v>6</v>
      </c>
      <c r="C34" s="2">
        <v>14.25</v>
      </c>
      <c r="D34" s="1">
        <f>AVERAGE(C32:C34)</f>
        <v>14.223333333333334</v>
      </c>
      <c r="E34" s="2">
        <v>24.24</v>
      </c>
      <c r="F34" s="1">
        <f t="shared" si="20"/>
        <v>10.016666666666664</v>
      </c>
      <c r="G34" s="1">
        <f t="shared" ref="G34:G37" si="23">G33</f>
        <v>9.9833333333333325</v>
      </c>
      <c r="H34" s="1">
        <f t="shared" si="21"/>
        <v>3.3333333333331439E-2</v>
      </c>
      <c r="I34">
        <f t="shared" si="22"/>
        <v>0.97715996843424713</v>
      </c>
      <c r="J34"/>
      <c r="K34"/>
      <c r="L34"/>
      <c r="M34" s="10"/>
      <c r="P34" s="4"/>
      <c r="Q34" s="4"/>
      <c r="R34" s="4"/>
    </row>
    <row r="35" spans="1:18" s="2" customFormat="1" ht="15.5" x14ac:dyDescent="0.3">
      <c r="A35" s="5" t="s">
        <v>8</v>
      </c>
      <c r="B35" t="s">
        <v>6</v>
      </c>
      <c r="C35" s="2">
        <v>15.25</v>
      </c>
      <c r="D35" s="1">
        <f>AVERAGE(C35:C37)</f>
        <v>15.24</v>
      </c>
      <c r="E35" s="2">
        <v>24.49</v>
      </c>
      <c r="F35" s="1">
        <f t="shared" si="20"/>
        <v>9.2499999999999982</v>
      </c>
      <c r="G35" s="1">
        <f t="shared" si="23"/>
        <v>9.9833333333333325</v>
      </c>
      <c r="H35" s="1">
        <f t="shared" si="21"/>
        <v>-0.73333333333333428</v>
      </c>
      <c r="I35">
        <f t="shared" si="22"/>
        <v>1.6624757922855766</v>
      </c>
      <c r="J35">
        <f>AVERAGE(I35:I37)</f>
        <v>1.6780553110336509</v>
      </c>
      <c r="K35">
        <f>STDEV(I35:I37)</f>
        <v>2.6984518029136401E-2</v>
      </c>
      <c r="L35" s="6">
        <f>IF(_xlfn.F.TEST(I32:I34,I35:I37)&gt;0.05,_xlfn.T.TEST(I32:I34,I35:I37,2,2),_xlfn.T.TEST(I32:I34,I35:I37,2,3))</f>
        <v>8.2560919006311977E-5</v>
      </c>
      <c r="M35" s="10"/>
      <c r="O35" s="4"/>
      <c r="P35" s="4"/>
      <c r="Q35" s="4"/>
      <c r="R35" s="4"/>
    </row>
    <row r="36" spans="1:18" s="2" customFormat="1" ht="15.5" x14ac:dyDescent="0.3">
      <c r="A36" s="5" t="s">
        <v>8</v>
      </c>
      <c r="B36" t="s">
        <v>6</v>
      </c>
      <c r="C36" s="2">
        <v>15.28</v>
      </c>
      <c r="D36" s="1">
        <f>AVERAGE(C35:C37)</f>
        <v>15.24</v>
      </c>
      <c r="E36" s="2">
        <v>24.45</v>
      </c>
      <c r="F36" s="1">
        <f t="shared" si="20"/>
        <v>9.2099999999999991</v>
      </c>
      <c r="G36" s="1">
        <f t="shared" si="23"/>
        <v>9.9833333333333325</v>
      </c>
      <c r="H36" s="1">
        <f t="shared" si="21"/>
        <v>-0.77333333333333343</v>
      </c>
      <c r="I36">
        <f t="shared" si="22"/>
        <v>1.7092143485297993</v>
      </c>
      <c r="J36"/>
      <c r="K36"/>
      <c r="L36"/>
      <c r="M36" s="10"/>
      <c r="O36" s="4"/>
      <c r="P36" s="4"/>
      <c r="Q36" s="4"/>
      <c r="R36" s="4"/>
    </row>
    <row r="37" spans="1:18" s="2" customFormat="1" ht="15.5" x14ac:dyDescent="0.3">
      <c r="A37" s="5" t="s">
        <v>8</v>
      </c>
      <c r="B37" t="s">
        <v>6</v>
      </c>
      <c r="C37" s="2">
        <v>15.19</v>
      </c>
      <c r="D37" s="1">
        <f>AVERAGE(C35:C37)</f>
        <v>15.24</v>
      </c>
      <c r="E37" s="2">
        <v>24.49</v>
      </c>
      <c r="F37" s="1">
        <f t="shared" si="20"/>
        <v>9.2499999999999982</v>
      </c>
      <c r="G37" s="1">
        <f t="shared" si="23"/>
        <v>9.9833333333333325</v>
      </c>
      <c r="H37" s="1">
        <f t="shared" si="21"/>
        <v>-0.73333333333333428</v>
      </c>
      <c r="I37">
        <f t="shared" si="22"/>
        <v>1.6624757922855766</v>
      </c>
      <c r="J37"/>
      <c r="K37"/>
      <c r="L37"/>
      <c r="M37" s="10"/>
      <c r="O37" s="4"/>
      <c r="P37" s="4"/>
      <c r="Q37" s="4"/>
      <c r="R37" s="4"/>
    </row>
  </sheetData>
  <mergeCells count="6">
    <mergeCell ref="M32:M37"/>
    <mergeCell ref="M2:M7"/>
    <mergeCell ref="M8:M13"/>
    <mergeCell ref="M14:M19"/>
    <mergeCell ref="M20:M25"/>
    <mergeCell ref="M26:M3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C887-B8A2-4ADA-AEBD-4C731F7ACCAB}">
  <dimension ref="A1:E4"/>
  <sheetViews>
    <sheetView tabSelected="1" workbookViewId="0">
      <selection activeCell="F23" sqref="F23"/>
    </sheetView>
  </sheetViews>
  <sheetFormatPr defaultRowHeight="14" x14ac:dyDescent="0.3"/>
  <sheetData>
    <row r="1" spans="1:5" ht="15.5" x14ac:dyDescent="0.3">
      <c r="A1" s="5" t="s">
        <v>8</v>
      </c>
      <c r="C1" s="3" t="s">
        <v>15</v>
      </c>
      <c r="D1" s="3" t="s">
        <v>21</v>
      </c>
      <c r="E1" s="3" t="s">
        <v>16</v>
      </c>
    </row>
    <row r="2" spans="1:5" x14ac:dyDescent="0.3">
      <c r="B2" s="3" t="s">
        <v>17</v>
      </c>
      <c r="C2" s="7">
        <v>401</v>
      </c>
      <c r="D2" s="7">
        <v>70</v>
      </c>
      <c r="E2" s="3">
        <f>_xlfn.T.TEST(C2:C4,D2:D4,2,3)</f>
        <v>1.8706953930589472E-4</v>
      </c>
    </row>
    <row r="3" spans="1:5" x14ac:dyDescent="0.3">
      <c r="B3" s="3"/>
      <c r="C3" s="7">
        <v>426</v>
      </c>
      <c r="D3" s="7">
        <v>64</v>
      </c>
      <c r="E3" s="3"/>
    </row>
    <row r="4" spans="1:5" x14ac:dyDescent="0.3">
      <c r="B4" s="3"/>
      <c r="C4" s="7">
        <v>383</v>
      </c>
      <c r="D4" s="7">
        <v>85</v>
      </c>
      <c r="E4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5612-C8FE-4B65-835B-065FB2350947}">
  <dimension ref="A1:K7"/>
  <sheetViews>
    <sheetView workbookViewId="0">
      <selection activeCell="O27" sqref="O27"/>
    </sheetView>
  </sheetViews>
  <sheetFormatPr defaultRowHeight="14" x14ac:dyDescent="0.3"/>
  <sheetData>
    <row r="1" spans="1:11" x14ac:dyDescent="0.3">
      <c r="A1" t="s">
        <v>15</v>
      </c>
      <c r="B1" t="s">
        <v>18</v>
      </c>
      <c r="D1" t="s">
        <v>19</v>
      </c>
      <c r="F1" s="9" t="s">
        <v>21</v>
      </c>
      <c r="G1" t="s">
        <v>18</v>
      </c>
      <c r="I1" t="s">
        <v>19</v>
      </c>
      <c r="K1" t="s">
        <v>20</v>
      </c>
    </row>
    <row r="2" spans="1:11" x14ac:dyDescent="0.3">
      <c r="A2">
        <v>1</v>
      </c>
      <c r="B2">
        <v>1010653</v>
      </c>
      <c r="C2">
        <f>AVERAGE(B2:B4)</f>
        <v>953506.66666666663</v>
      </c>
      <c r="F2">
        <v>1</v>
      </c>
      <c r="G2">
        <v>951428</v>
      </c>
      <c r="H2">
        <f>G2/G2</f>
        <v>1</v>
      </c>
      <c r="J2">
        <f>AVERAGE(G2:G4)</f>
        <v>957518.66666666663</v>
      </c>
    </row>
    <row r="3" spans="1:11" x14ac:dyDescent="0.3">
      <c r="A3">
        <v>1</v>
      </c>
      <c r="B3">
        <v>932025</v>
      </c>
      <c r="F3">
        <v>1</v>
      </c>
      <c r="G3">
        <v>919062</v>
      </c>
      <c r="H3">
        <f t="shared" ref="H3:H4" si="0">G3/G3</f>
        <v>1</v>
      </c>
    </row>
    <row r="4" spans="1:11" x14ac:dyDescent="0.3">
      <c r="A4">
        <v>1</v>
      </c>
      <c r="B4">
        <v>917842</v>
      </c>
      <c r="F4">
        <v>1</v>
      </c>
      <c r="G4">
        <v>1002066</v>
      </c>
      <c r="H4">
        <f t="shared" si="0"/>
        <v>1</v>
      </c>
    </row>
    <row r="5" spans="1:11" x14ac:dyDescent="0.3">
      <c r="A5">
        <v>1</v>
      </c>
      <c r="B5">
        <v>561282</v>
      </c>
      <c r="C5" s="8">
        <f>B5/C2</f>
        <v>0.58865031532728318</v>
      </c>
      <c r="D5" s="8">
        <f>1-C5</f>
        <v>0.41134968467271682</v>
      </c>
      <c r="F5">
        <v>1</v>
      </c>
      <c r="G5">
        <v>649980</v>
      </c>
      <c r="H5" s="8">
        <f>G5/J2</f>
        <v>0.67881705352306454</v>
      </c>
      <c r="I5" s="8">
        <f>1-H5</f>
        <v>0.32118294647693546</v>
      </c>
      <c r="K5">
        <f>_xlfn.T.TEST(D5:D7,I5:I7,2,3)</f>
        <v>4.2294173269098403E-4</v>
      </c>
    </row>
    <row r="6" spans="1:11" x14ac:dyDescent="0.3">
      <c r="A6">
        <v>1</v>
      </c>
      <c r="B6">
        <v>546926</v>
      </c>
      <c r="C6" s="8">
        <f>B6/C2</f>
        <v>0.57359431152377893</v>
      </c>
      <c r="D6" s="8">
        <f t="shared" ref="D6:D7" si="1">1-C6</f>
        <v>0.42640568847622107</v>
      </c>
      <c r="F6">
        <v>1</v>
      </c>
      <c r="G6">
        <v>638568</v>
      </c>
      <c r="H6" s="8">
        <f>G6/J2</f>
        <v>0.66689874801396387</v>
      </c>
      <c r="I6" s="8">
        <f t="shared" ref="I6:I7" si="2">1-H6</f>
        <v>0.33310125198603613</v>
      </c>
    </row>
    <row r="7" spans="1:11" x14ac:dyDescent="0.3">
      <c r="A7">
        <v>1</v>
      </c>
      <c r="B7">
        <v>539643</v>
      </c>
      <c r="C7" s="8">
        <f>B7/C2</f>
        <v>0.56595618978367568</v>
      </c>
      <c r="D7" s="8">
        <f t="shared" si="1"/>
        <v>0.43404381021632432</v>
      </c>
      <c r="F7">
        <v>1</v>
      </c>
      <c r="G7">
        <v>654455</v>
      </c>
      <c r="H7" s="8">
        <f>G7/J2</f>
        <v>0.68349059165426196</v>
      </c>
      <c r="I7" s="8">
        <f t="shared" si="2"/>
        <v>0.31650940834573804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</vt:lpstr>
      <vt:lpstr>Invasion</vt:lpstr>
      <vt:lpstr>wound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Ada</cp:lastModifiedBy>
  <dcterms:created xsi:type="dcterms:W3CDTF">2015-06-05T18:19:34Z</dcterms:created>
  <dcterms:modified xsi:type="dcterms:W3CDTF">2024-07-01T01:34:21Z</dcterms:modified>
</cp:coreProperties>
</file>