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67B6B8E2-B3FC-4666-95CF-A7581F5B309B}" xr6:coauthVersionLast="40" xr6:coauthVersionMax="40" xr10:uidLastSave="{00000000-0000-0000-0000-000000000000}"/>
  <bookViews>
    <workbookView xWindow="0" yWindow="0" windowWidth="19200" windowHeight="7425" firstSheet="12" activeTab="14" xr2:uid="{F4276B9D-9EF4-49DF-9972-5A1B79A3DF02}"/>
  </bookViews>
  <sheets>
    <sheet name="Cálculos Básicos" sheetId="2" r:id="rId1"/>
    <sheet name="Ordem de Execução" sheetId="4" r:id="rId2"/>
    <sheet name="Função Soma" sheetId="1" r:id="rId3"/>
    <sheet name="Função AutoSoma" sheetId="5" r:id="rId4"/>
    <sheet name="Função Média" sheetId="6" r:id="rId5"/>
    <sheet name="Função Máximo" sheetId="7" r:id="rId6"/>
    <sheet name="Função Mínimo" sheetId="8" r:id="rId7"/>
    <sheet name="Função Maior" sheetId="9" r:id="rId8"/>
    <sheet name="Função Menor" sheetId="10" r:id="rId9"/>
    <sheet name="Função Se" sheetId="11" r:id="rId10"/>
    <sheet name="Função E" sheetId="12" r:id="rId11"/>
    <sheet name="Função OU" sheetId="13" r:id="rId12"/>
    <sheet name="Função Se com 3 Argumentos" sheetId="14" r:id="rId13"/>
    <sheet name="Funções de Contagem" sheetId="15" r:id="rId14"/>
    <sheet name="Controle de Produtos" sheetId="16" r:id="rId15"/>
    <sheet name="Compras a Prazo" sheetId="17" r:id="rId16"/>
    <sheet name="Financiamento de Imóveis" sheetId="18" r:id="rId17"/>
    <sheet name="Lição de Casa" sheetId="3" r:id="rId18"/>
  </sheets>
  <externalReferences>
    <externalReference r:id="rId19"/>
  </externalReferences>
  <definedNames>
    <definedName name="RegrasProch">'[1]PROCV e PROCH'!$I$12:$L$13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5" l="1"/>
  <c r="F10" i="15"/>
  <c r="E10" i="15"/>
  <c r="H9" i="15"/>
  <c r="G9" i="15"/>
  <c r="F8" i="15"/>
  <c r="F9" i="15"/>
  <c r="E9" i="15"/>
  <c r="G7" i="15"/>
  <c r="F7" i="15"/>
  <c r="E7" i="15"/>
  <c r="H6" i="15"/>
  <c r="G6" i="15"/>
  <c r="F6" i="15"/>
  <c r="H5" i="15"/>
  <c r="G5" i="15"/>
  <c r="F5" i="15"/>
  <c r="E5" i="15"/>
  <c r="H4" i="15"/>
  <c r="G4" i="15"/>
  <c r="F4" i="15"/>
  <c r="H3" i="15"/>
  <c r="G3" i="15"/>
  <c r="F3" i="15"/>
  <c r="E3" i="15"/>
  <c r="E5" i="14"/>
  <c r="F5" i="14"/>
  <c r="G5" i="14"/>
  <c r="E6" i="14"/>
  <c r="F6" i="14"/>
  <c r="G6" i="14"/>
  <c r="E7" i="14"/>
  <c r="F7" i="14"/>
  <c r="G7" i="14"/>
  <c r="E8" i="14"/>
  <c r="F8" i="14"/>
  <c r="G8" i="14"/>
  <c r="E9" i="14"/>
  <c r="F9" i="14"/>
  <c r="G9" i="14"/>
  <c r="E10" i="14"/>
  <c r="F10" i="14"/>
  <c r="G10" i="14"/>
  <c r="G4" i="14"/>
  <c r="F4" i="14"/>
  <c r="E4" i="14"/>
  <c r="G3" i="14"/>
  <c r="E3" i="14"/>
  <c r="F3" i="14"/>
  <c r="H3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G4" i="13"/>
  <c r="F4" i="13"/>
  <c r="E4" i="13"/>
  <c r="G3" i="13"/>
  <c r="F3" i="13"/>
  <c r="E3" i="13"/>
  <c r="E5" i="12"/>
  <c r="F5" i="12"/>
  <c r="G5" i="12"/>
  <c r="H5" i="12"/>
  <c r="E6" i="12"/>
  <c r="F6" i="12"/>
  <c r="G6" i="12"/>
  <c r="H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H4" i="12"/>
  <c r="G4" i="12"/>
  <c r="F4" i="12"/>
  <c r="H3" i="12"/>
  <c r="G3" i="12"/>
  <c r="F3" i="12"/>
  <c r="E3" i="12"/>
  <c r="H3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G4" i="11"/>
  <c r="F4" i="11"/>
  <c r="E4" i="11"/>
  <c r="G3" i="11"/>
  <c r="F3" i="11"/>
  <c r="E3" i="11"/>
  <c r="H3" i="10"/>
  <c r="G5" i="10"/>
  <c r="G6" i="10"/>
  <c r="G7" i="10"/>
  <c r="G8" i="10"/>
  <c r="G9" i="10"/>
  <c r="G10" i="10"/>
  <c r="G4" i="10"/>
  <c r="G3" i="10"/>
  <c r="F5" i="9"/>
  <c r="F6" i="9"/>
  <c r="F7" i="9"/>
  <c r="F8" i="9"/>
  <c r="F9" i="9"/>
  <c r="F10" i="9"/>
  <c r="F4" i="9"/>
  <c r="F3" i="9"/>
  <c r="G3" i="8"/>
  <c r="F4" i="7"/>
  <c r="F3" i="7"/>
  <c r="F10" i="7"/>
  <c r="F9" i="7"/>
  <c r="F8" i="7"/>
  <c r="F6" i="7"/>
  <c r="F5" i="7"/>
  <c r="E4" i="6"/>
  <c r="E3" i="6"/>
  <c r="G5" i="1"/>
  <c r="G4" i="1"/>
  <c r="E13" i="3" l="1"/>
  <c r="F13" i="3"/>
  <c r="D13" i="3"/>
  <c r="C13" i="3"/>
  <c r="G10" i="3"/>
  <c r="G11" i="3"/>
  <c r="G12" i="3"/>
  <c r="G9" i="3"/>
  <c r="G8" i="3"/>
  <c r="G6" i="3"/>
  <c r="G5" i="3"/>
  <c r="G4" i="3"/>
  <c r="G13" i="3" s="1"/>
  <c r="G5" i="18"/>
  <c r="H5" i="18"/>
  <c r="G6" i="18"/>
  <c r="H6" i="18"/>
  <c r="G4" i="18"/>
  <c r="H4" i="18" s="1"/>
  <c r="G3" i="18"/>
  <c r="H3" i="18" s="1"/>
  <c r="F5" i="17"/>
  <c r="G5" i="17" s="1"/>
  <c r="F6" i="17"/>
  <c r="G6" i="17" s="1"/>
  <c r="F4" i="17"/>
  <c r="G4" i="17" s="1"/>
  <c r="F3" i="17"/>
  <c r="G3" i="17" s="1"/>
  <c r="E5" i="16"/>
  <c r="G5" i="16" s="1"/>
  <c r="E6" i="16"/>
  <c r="G6" i="16" s="1"/>
  <c r="E4" i="16"/>
  <c r="G4" i="16" s="1"/>
  <c r="E3" i="16"/>
  <c r="G3" i="16" s="1"/>
  <c r="I3" i="16"/>
  <c r="L5" i="15"/>
  <c r="E8" i="15"/>
  <c r="H4" i="10" l="1"/>
  <c r="H5" i="10"/>
  <c r="H6" i="10"/>
  <c r="H7" i="10"/>
  <c r="H8" i="10"/>
  <c r="H9" i="10"/>
  <c r="H10" i="10"/>
  <c r="H10" i="15"/>
  <c r="H8" i="15"/>
  <c r="G8" i="15"/>
  <c r="H7" i="15"/>
  <c r="H10" i="14"/>
  <c r="I10" i="14"/>
  <c r="H9" i="14"/>
  <c r="I9" i="14"/>
  <c r="H8" i="14"/>
  <c r="I8" i="14"/>
  <c r="H7" i="14"/>
  <c r="I7" i="14"/>
  <c r="H6" i="14"/>
  <c r="I6" i="14"/>
  <c r="H5" i="14"/>
  <c r="I5" i="14"/>
  <c r="H4" i="14"/>
  <c r="I4" i="14"/>
  <c r="H3" i="14"/>
  <c r="I3" i="14"/>
  <c r="H10" i="11"/>
  <c r="I10" i="11"/>
  <c r="H9" i="11"/>
  <c r="I9" i="11"/>
  <c r="H8" i="11"/>
  <c r="I8" i="11"/>
  <c r="H7" i="11"/>
  <c r="I7" i="11"/>
  <c r="H6" i="11"/>
  <c r="I6" i="11"/>
  <c r="H5" i="11"/>
  <c r="I5" i="11"/>
  <c r="H4" i="11"/>
  <c r="I4" i="11"/>
  <c r="I3" i="11"/>
  <c r="H10" i="13"/>
  <c r="I10" i="13"/>
  <c r="H9" i="13"/>
  <c r="I9" i="13"/>
  <c r="H8" i="13"/>
  <c r="I8" i="13"/>
  <c r="H7" i="13"/>
  <c r="I7" i="13"/>
  <c r="H6" i="13"/>
  <c r="I6" i="13"/>
  <c r="H5" i="13"/>
  <c r="I5" i="13"/>
  <c r="H4" i="13"/>
  <c r="I4" i="13"/>
  <c r="I3" i="13"/>
  <c r="I10" i="12"/>
  <c r="I9" i="12"/>
  <c r="I8" i="12"/>
  <c r="I7" i="12"/>
  <c r="I6" i="12"/>
  <c r="I5" i="12"/>
  <c r="E4" i="12"/>
  <c r="I4" i="12" s="1"/>
  <c r="I3" i="12"/>
  <c r="F10" i="10"/>
  <c r="F9" i="10"/>
  <c r="F8" i="10"/>
  <c r="F7" i="10"/>
  <c r="F6" i="10"/>
  <c r="F5" i="10"/>
  <c r="F4" i="10"/>
  <c r="F3" i="10"/>
  <c r="E10" i="10"/>
  <c r="E9" i="10"/>
  <c r="E8" i="10"/>
  <c r="E7" i="10"/>
  <c r="E6" i="10"/>
  <c r="E5" i="10"/>
  <c r="E4" i="10"/>
  <c r="E3" i="10"/>
  <c r="E10" i="9"/>
  <c r="E9" i="9"/>
  <c r="E8" i="9"/>
  <c r="E7" i="9"/>
  <c r="E6" i="9"/>
  <c r="E5" i="9"/>
  <c r="E4" i="9"/>
  <c r="E3" i="9"/>
  <c r="G5" i="8"/>
  <c r="G6" i="8"/>
  <c r="G7" i="8"/>
  <c r="G8" i="8"/>
  <c r="G9" i="8"/>
  <c r="G10" i="8"/>
  <c r="G4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7" i="7"/>
  <c r="E10" i="7"/>
  <c r="E9" i="7"/>
  <c r="E8" i="7"/>
  <c r="E7" i="7"/>
  <c r="E6" i="7"/>
  <c r="E5" i="7"/>
  <c r="E4" i="7"/>
  <c r="E3" i="7"/>
  <c r="E5" i="6"/>
  <c r="E6" i="6"/>
  <c r="E7" i="6"/>
  <c r="E8" i="6"/>
  <c r="E9" i="6"/>
  <c r="E10" i="6"/>
  <c r="F13" i="5"/>
  <c r="E13" i="5"/>
  <c r="D13" i="5"/>
  <c r="C13" i="5"/>
  <c r="G12" i="5"/>
  <c r="G11" i="5"/>
  <c r="G10" i="5"/>
  <c r="G9" i="5"/>
  <c r="G8" i="5"/>
  <c r="G6" i="5"/>
  <c r="G5" i="5"/>
  <c r="G4" i="5"/>
  <c r="D13" i="1"/>
  <c r="E13" i="1"/>
  <c r="F13" i="1"/>
  <c r="C13" i="1"/>
  <c r="G12" i="1"/>
  <c r="G11" i="1"/>
  <c r="G10" i="1"/>
  <c r="G9" i="1"/>
  <c r="G8" i="1"/>
  <c r="G6" i="1"/>
  <c r="F12" i="4"/>
  <c r="F11" i="4"/>
  <c r="F10" i="4"/>
  <c r="H8" i="4"/>
  <c r="H7" i="4"/>
  <c r="H6" i="4"/>
  <c r="H5" i="4"/>
  <c r="H4" i="4"/>
  <c r="F8" i="4"/>
  <c r="F7" i="4"/>
  <c r="F6" i="4"/>
  <c r="F5" i="4"/>
  <c r="F4" i="4"/>
  <c r="H8" i="2"/>
  <c r="H7" i="2"/>
  <c r="H6" i="2"/>
  <c r="H5" i="2"/>
  <c r="H4" i="2"/>
  <c r="F8" i="2"/>
  <c r="F7" i="2"/>
  <c r="F6" i="2"/>
  <c r="F5" i="2"/>
  <c r="F4" i="2"/>
  <c r="L6" i="15" l="1"/>
  <c r="L4" i="15"/>
  <c r="H8" i="16"/>
  <c r="I6" i="16"/>
  <c r="I5" i="16"/>
  <c r="I4" i="16"/>
  <c r="I8" i="16" s="1"/>
</calcChain>
</file>

<file path=xl/sharedStrings.xml><?xml version="1.0" encoding="utf-8"?>
<sst xmlns="http://schemas.openxmlformats.org/spreadsheetml/2006/main" count="326" uniqueCount="103">
  <si>
    <t>Hospedagem</t>
  </si>
  <si>
    <t>Hotel Smart Salvador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</si>
  <si>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</si>
  <si>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</si>
  <si>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</si>
  <si>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</si>
  <si>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</si>
  <si>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</si>
  <si>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</si>
  <si>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</si>
  <si>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</si>
  <si>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</si>
  <si>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</si>
  <si>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</si>
  <si>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</si>
  <si>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</si>
  <si>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</si>
  <si>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</si>
  <si>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</si>
  <si>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</si>
  <si>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</si>
  <si>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</si>
  <si>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</si>
  <si>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</si>
  <si>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</si>
  <si>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</si>
  <si>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</si>
  <si>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</si>
  <si>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</si>
  <si>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</si>
  <si>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</si>
  <si>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</si>
  <si>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</si>
  <si>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</si>
  <si>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</si>
  <si>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</si>
  <si>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</si>
  <si>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</si>
  <si>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</si>
  <si>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</si>
  <si>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Parênteses</t>
  </si>
  <si>
    <t xml:space="preserve">Subtração </t>
  </si>
  <si>
    <t xml:space="preserve">Potência </t>
  </si>
  <si>
    <t>Execução</t>
  </si>
  <si>
    <t>(3+3)*5</t>
  </si>
  <si>
    <t>30/5*3</t>
  </si>
  <si>
    <t>5+3-6</t>
  </si>
  <si>
    <t>Resultado</t>
  </si>
  <si>
    <t>Notas dos Alunos</t>
  </si>
  <si>
    <t>Alunos</t>
  </si>
  <si>
    <t>2ª Avaliação</t>
  </si>
  <si>
    <t>3ª Avaliação</t>
  </si>
  <si>
    <t>Média Final</t>
  </si>
  <si>
    <t>Maior Nota</t>
  </si>
  <si>
    <t>Menor Nota</t>
  </si>
  <si>
    <t>Total de Pontos</t>
  </si>
  <si>
    <t>Ana</t>
  </si>
  <si>
    <t>Carlos</t>
  </si>
  <si>
    <t>Priscila</t>
  </si>
  <si>
    <t>Pedro</t>
  </si>
  <si>
    <t>Júlia</t>
  </si>
  <si>
    <t>Renata</t>
  </si>
  <si>
    <t>João</t>
  </si>
  <si>
    <t>Alex</t>
  </si>
  <si>
    <r>
      <t>1</t>
    </r>
    <r>
      <rPr>
        <sz val="11"/>
        <color theme="9" tint="0.79998168889431442"/>
        <rFont val="Calibri"/>
        <family val="2"/>
      </rPr>
      <t>ª Avaliação</t>
    </r>
  </si>
  <si>
    <t>Função</t>
  </si>
  <si>
    <t>Cont.Números</t>
  </si>
  <si>
    <t>Cont.Valores</t>
  </si>
  <si>
    <t>Contar.Vazio</t>
  </si>
  <si>
    <t xml:space="preserve">Controle de Produtos </t>
  </si>
  <si>
    <t>ID</t>
  </si>
  <si>
    <t>Produto</t>
  </si>
  <si>
    <t>Valor Unitário</t>
  </si>
  <si>
    <t>Reajuste</t>
  </si>
  <si>
    <t>Valor Reajustado</t>
  </si>
  <si>
    <t>Desconto</t>
  </si>
  <si>
    <t>Valor Promocional</t>
  </si>
  <si>
    <t>Quantidade</t>
  </si>
  <si>
    <t>Valor Total</t>
  </si>
  <si>
    <t>iPhone 7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</si>
  <si>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</si>
  <si>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</si>
  <si>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</si>
  <si>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</si>
  <si>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</si>
  <si>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</si>
  <si>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</si>
  <si>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</si>
  <si>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</si>
  <si>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</si>
  <si>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</si>
  <si>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</si>
  <si>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</si>
  <si>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</si>
  <si>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</si>
  <si>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Duração</t>
  </si>
  <si>
    <t>Valor da Parcela</t>
  </si>
  <si>
    <t>1 Quarto</t>
  </si>
  <si>
    <t>2 Quartos</t>
  </si>
  <si>
    <t>3 Quartos</t>
  </si>
  <si>
    <t>4 Quartos</t>
  </si>
  <si>
    <r>
      <t>TV LED 55</t>
    </r>
    <r>
      <rPr>
        <sz val="11"/>
        <color theme="9" tint="-0.499984740745262"/>
        <rFont val="Calibri"/>
        <family val="2"/>
      </rPr>
      <t>ʺ</t>
    </r>
  </si>
  <si>
    <t>Investimento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</si>
</sst>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00"/>
    <numFmt numFmtId="167" formatCode="_-[$R$-416]\ * #,##0.00_-;\-[$R$-416]\ * #,##0.00_-;_-[$R$-416]\ * &quot;-&quot;??_-;_-@_-"/>
    <numFmt numFmtId="168" formatCode="_-[$R$-416]* #,##0.00_-;\-[$R$-416]* #,##0.00_-;_-[$R$-416]* &quot;-&quot;??_-;_-@_-"/>
    <numFmt numFmtId="169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6"/>
      <color theme="9" tint="0.79998168889431442"/>
      <name val="Exotc350 Bd BT"/>
      <family val="5"/>
    </font>
    <font>
      <b/>
      <sz val="11"/>
      <color theme="9" tint="-0.499984740745262"/>
      <name val="Calibri"/>
      <family val="2"/>
      <scheme val="minor"/>
    </font>
    <font>
      <sz val="11"/>
      <color theme="9" tint="0.79998168889431442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</font>
    <font>
      <u val="singleAccounting"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9" tint="-0.499984740745262"/>
      </left>
      <right/>
      <top/>
      <bottom/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0"/>
  </cellStyleXfs>
  <cellXfs count="94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3" fillId="3" borderId="0" xfId="0" applyFont="1" applyFill="1"/>
    <xf numFmtId="0" fontId="3" fillId="3" borderId="4" xfId="0" applyFont="1" applyFill="1" applyBorder="1"/>
    <xf numFmtId="164" fontId="5" fillId="2" borderId="4" xfId="0" applyNumberFormat="1" applyFont="1" applyFill="1" applyBorder="1"/>
    <xf numFmtId="164" fontId="5" fillId="5" borderId="4" xfId="0" applyNumberFormat="1" applyFont="1" applyFill="1" applyBorder="1"/>
    <xf numFmtId="0" fontId="3" fillId="3" borderId="4" xfId="0" applyFont="1" applyFill="1" applyBorder="1" applyAlignment="1">
      <alignment vertical="top"/>
    </xf>
    <xf numFmtId="0" fontId="4" fillId="6" borderId="4" xfId="0" applyFont="1" applyFill="1" applyBorder="1"/>
    <xf numFmtId="0" fontId="4" fillId="6" borderId="0" xfId="0" applyFont="1" applyFill="1" applyBorder="1"/>
    <xf numFmtId="164" fontId="5" fillId="2" borderId="3" xfId="0" applyNumberFormat="1" applyFont="1" applyFill="1" applyBorder="1"/>
    <xf numFmtId="164" fontId="5" fillId="5" borderId="3" xfId="0" applyNumberFormat="1" applyFont="1" applyFill="1" applyBorder="1"/>
    <xf numFmtId="164" fontId="5" fillId="2" borderId="5" xfId="0" applyNumberFormat="1" applyFont="1" applyFill="1" applyBorder="1"/>
    <xf numFmtId="44" fontId="0" fillId="0" borderId="0" xfId="0" applyNumberFormat="1"/>
    <xf numFmtId="0" fontId="5" fillId="4" borderId="0" xfId="0" applyFont="1" applyFill="1"/>
    <xf numFmtId="0" fontId="2" fillId="6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5" fillId="2" borderId="10" xfId="0" applyFont="1" applyFill="1" applyBorder="1"/>
    <xf numFmtId="165" fontId="5" fillId="2" borderId="10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left" vertical="center"/>
    </xf>
    <xf numFmtId="0" fontId="5" fillId="5" borderId="10" xfId="0" applyFont="1" applyFill="1" applyBorder="1"/>
    <xf numFmtId="165" fontId="5" fillId="5" borderId="10" xfId="0" applyNumberFormat="1" applyFont="1" applyFill="1" applyBorder="1" applyAlignment="1">
      <alignment horizontal="center" vertical="center"/>
    </xf>
    <xf numFmtId="165" fontId="5" fillId="5" borderId="10" xfId="0" applyNumberFormat="1" applyFont="1" applyFill="1" applyBorder="1" applyAlignment="1">
      <alignment horizontal="left" vertical="center"/>
    </xf>
    <xf numFmtId="0" fontId="4" fillId="6" borderId="7" xfId="0" applyFont="1" applyFill="1" applyBorder="1"/>
    <xf numFmtId="0" fontId="3" fillId="3" borderId="0" xfId="0" applyFont="1" applyFill="1" applyAlignment="1"/>
    <xf numFmtId="0" fontId="3" fillId="3" borderId="6" xfId="0" applyFont="1" applyFill="1" applyBorder="1"/>
    <xf numFmtId="0" fontId="3" fillId="3" borderId="6" xfId="0" applyFont="1" applyFill="1" applyBorder="1" applyAlignment="1">
      <alignment vertical="top"/>
    </xf>
    <xf numFmtId="164" fontId="5" fillId="2" borderId="6" xfId="0" applyNumberFormat="1" applyFont="1" applyFill="1" applyBorder="1"/>
    <xf numFmtId="44" fontId="5" fillId="2" borderId="8" xfId="0" applyNumberFormat="1" applyFont="1" applyFill="1" applyBorder="1"/>
    <xf numFmtId="164" fontId="5" fillId="5" borderId="6" xfId="0" applyNumberFormat="1" applyFont="1" applyFill="1" applyBorder="1"/>
    <xf numFmtId="44" fontId="5" fillId="5" borderId="8" xfId="0" applyNumberFormat="1" applyFont="1" applyFill="1" applyBorder="1"/>
    <xf numFmtId="0" fontId="3" fillId="3" borderId="12" xfId="0" applyFont="1" applyFill="1" applyBorder="1"/>
    <xf numFmtId="0" fontId="3" fillId="3" borderId="12" xfId="0" applyFont="1" applyFill="1" applyBorder="1" applyAlignment="1"/>
    <xf numFmtId="166" fontId="5" fillId="2" borderId="12" xfId="0" applyNumberFormat="1" applyFont="1" applyFill="1" applyBorder="1" applyAlignment="1">
      <alignment horizontal="left"/>
    </xf>
    <xf numFmtId="0" fontId="5" fillId="2" borderId="12" xfId="0" applyFont="1" applyFill="1" applyBorder="1"/>
    <xf numFmtId="167" fontId="5" fillId="2" borderId="12" xfId="0" applyNumberFormat="1" applyFont="1" applyFill="1" applyBorder="1"/>
    <xf numFmtId="9" fontId="5" fillId="2" borderId="12" xfId="4" applyFont="1" applyFill="1" applyBorder="1" applyAlignment="1">
      <alignment horizontal="center"/>
    </xf>
    <xf numFmtId="44" fontId="5" fillId="2" borderId="12" xfId="3" applyFont="1" applyFill="1" applyBorder="1" applyAlignment="1">
      <alignment horizontal="left"/>
    </xf>
    <xf numFmtId="1" fontId="5" fillId="2" borderId="12" xfId="0" applyNumberFormat="1" applyFont="1" applyFill="1" applyBorder="1" applyAlignment="1">
      <alignment horizontal="center"/>
    </xf>
    <xf numFmtId="44" fontId="5" fillId="2" borderId="12" xfId="3" applyFont="1" applyFill="1" applyBorder="1"/>
    <xf numFmtId="166" fontId="5" fillId="5" borderId="12" xfId="0" applyNumberFormat="1" applyFont="1" applyFill="1" applyBorder="1" applyAlignment="1">
      <alignment horizontal="left"/>
    </xf>
    <xf numFmtId="0" fontId="5" fillId="5" borderId="12" xfId="0" applyFont="1" applyFill="1" applyBorder="1" applyAlignment="1">
      <alignment vertical="center"/>
    </xf>
    <xf numFmtId="167" fontId="5" fillId="5" borderId="12" xfId="0" applyNumberFormat="1" applyFont="1" applyFill="1" applyBorder="1"/>
    <xf numFmtId="9" fontId="5" fillId="5" borderId="12" xfId="4" applyFont="1" applyFill="1" applyBorder="1" applyAlignment="1">
      <alignment horizontal="center"/>
    </xf>
    <xf numFmtId="44" fontId="5" fillId="5" borderId="12" xfId="3" applyFont="1" applyFill="1" applyBorder="1" applyAlignment="1">
      <alignment horizontal="left"/>
    </xf>
    <xf numFmtId="1" fontId="5" fillId="5" borderId="12" xfId="0" applyNumberFormat="1" applyFont="1" applyFill="1" applyBorder="1" applyAlignment="1">
      <alignment horizontal="center"/>
    </xf>
    <xf numFmtId="44" fontId="5" fillId="5" borderId="12" xfId="3" applyFont="1" applyFill="1" applyBorder="1"/>
    <xf numFmtId="1" fontId="0" fillId="0" borderId="0" xfId="0" applyNumberFormat="1"/>
    <xf numFmtId="167" fontId="5" fillId="2" borderId="12" xfId="0" applyNumberFormat="1" applyFont="1" applyFill="1" applyBorder="1" applyAlignment="1"/>
    <xf numFmtId="168" fontId="5" fillId="2" borderId="12" xfId="0" applyNumberFormat="1" applyFont="1" applyFill="1" applyBorder="1" applyAlignment="1">
      <alignment horizontal="center"/>
    </xf>
    <xf numFmtId="0" fontId="9" fillId="0" borderId="0" xfId="0" applyFont="1"/>
    <xf numFmtId="166" fontId="5" fillId="2" borderId="10" xfId="0" applyNumberFormat="1" applyFont="1" applyFill="1" applyBorder="1" applyAlignment="1">
      <alignment horizontal="left"/>
    </xf>
    <xf numFmtId="44" fontId="5" fillId="2" borderId="10" xfId="3" applyFont="1" applyFill="1" applyBorder="1"/>
    <xf numFmtId="169" fontId="5" fillId="2" borderId="10" xfId="4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8" fontId="5" fillId="2" borderId="10" xfId="0" applyNumberFormat="1" applyFont="1" applyFill="1" applyBorder="1"/>
    <xf numFmtId="166" fontId="5" fillId="5" borderId="10" xfId="0" applyNumberFormat="1" applyFont="1" applyFill="1" applyBorder="1" applyAlignment="1">
      <alignment horizontal="left"/>
    </xf>
    <xf numFmtId="44" fontId="5" fillId="5" borderId="10" xfId="3" applyFont="1" applyFill="1" applyBorder="1"/>
    <xf numFmtId="169" fontId="5" fillId="5" borderId="10" xfId="4" applyNumberFormat="1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8" fontId="5" fillId="5" borderId="10" xfId="0" applyNumberFormat="1" applyFont="1" applyFill="1" applyBorder="1"/>
    <xf numFmtId="0" fontId="3" fillId="3" borderId="15" xfId="0" applyFont="1" applyFill="1" applyBorder="1"/>
    <xf numFmtId="166" fontId="5" fillId="2" borderId="15" xfId="0" applyNumberFormat="1" applyFont="1" applyFill="1" applyBorder="1" applyAlignment="1">
      <alignment horizontal="left"/>
    </xf>
    <xf numFmtId="0" fontId="5" fillId="2" borderId="15" xfId="0" applyFont="1" applyFill="1" applyBorder="1"/>
    <xf numFmtId="44" fontId="5" fillId="2" borderId="15" xfId="3" applyFont="1" applyFill="1" applyBorder="1"/>
    <xf numFmtId="10" fontId="5" fillId="2" borderId="15" xfId="4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8" fontId="11" fillId="2" borderId="15" xfId="3" applyNumberFormat="1" applyFont="1" applyFill="1" applyBorder="1"/>
    <xf numFmtId="166" fontId="5" fillId="5" borderId="15" xfId="0" applyNumberFormat="1" applyFont="1" applyFill="1" applyBorder="1" applyAlignment="1">
      <alignment horizontal="left"/>
    </xf>
    <xf numFmtId="0" fontId="5" fillId="5" borderId="15" xfId="0" applyFont="1" applyFill="1" applyBorder="1"/>
    <xf numFmtId="44" fontId="5" fillId="5" borderId="15" xfId="3" applyFont="1" applyFill="1" applyBorder="1"/>
    <xf numFmtId="10" fontId="5" fillId="5" borderId="15" xfId="4" applyNumberFormat="1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8" fontId="5" fillId="5" borderId="15" xfId="3" applyNumberFormat="1" applyFont="1" applyFill="1" applyBorder="1"/>
    <xf numFmtId="0" fontId="0" fillId="0" borderId="0" xfId="0" applyAlignment="1">
      <alignment horizontal="center"/>
    </xf>
    <xf numFmtId="164" fontId="5" fillId="8" borderId="5" xfId="0" applyNumberFormat="1" applyFont="1" applyFill="1" applyBorder="1"/>
    <xf numFmtId="8" fontId="5" fillId="2" borderId="15" xfId="3" applyNumberFormat="1" applyFont="1" applyFill="1" applyBorder="1"/>
    <xf numFmtId="0" fontId="6" fillId="6" borderId="0" xfId="0" applyFont="1" applyFill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166" fontId="7" fillId="2" borderId="13" xfId="0" applyNumberFormat="1" applyFont="1" applyFill="1" applyBorder="1" applyAlignment="1">
      <alignment horizontal="center"/>
    </xf>
    <xf numFmtId="166" fontId="7" fillId="2" borderId="14" xfId="0" applyNumberFormat="1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37C8910-680A-4F5F-8803-39F56578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F7B1D7-0904-483A-8478-02116604F0D5}"/>
            </a:ext>
          </a:extLst>
        </xdr:cNvPr>
        <xdr:cNvSpPr txBox="1"/>
      </xdr:nvSpPr>
      <xdr:spPr>
        <a:xfrm>
          <a:off x="6477000" y="14653"/>
          <a:ext cx="2381250" cy="12016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&lt;7 Reprovado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2303C36-F40A-4F04-91DA-0009879C8B2B}"/>
            </a:ext>
          </a:extLst>
        </xdr:cNvPr>
        <xdr:cNvSpPr txBox="1"/>
      </xdr:nvSpPr>
      <xdr:spPr>
        <a:xfrm>
          <a:off x="6475535" y="14653"/>
          <a:ext cx="2385646" cy="12045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&gt;=4 e &lt;7 Recuperação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theme="9" tint="0.79998168889431442"/>
  </sheetPr>
  <dimension ref="A1:H10"/>
  <sheetViews>
    <sheetView zoomScale="130" zoomScaleNormal="130" workbookViewId="0">
      <selection activeCell="H4" sqref="H4"/>
    </sheetView>
  </sheetViews>
  <sheetFormatPr defaultRowHeight="15" x14ac:dyDescent="0.2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 x14ac:dyDescent="0.25">
      <c r="A1" s="84" t="s">
        <v>37</v>
      </c>
      <c r="B1" s="84"/>
      <c r="C1" s="84"/>
      <c r="D1" s="84"/>
      <c r="E1" s="84"/>
      <c r="F1" s="84"/>
      <c r="G1" s="84"/>
      <c r="H1" s="84"/>
    </row>
    <row r="3" spans="1:8" x14ac:dyDescent="0.25">
      <c r="A3" s="15" t="s">
        <v>21</v>
      </c>
      <c r="B3" s="15" t="s">
        <v>22</v>
      </c>
      <c r="D3" s="15" t="s">
        <v>25</v>
      </c>
      <c r="E3" s="15" t="s">
        <v>30</v>
      </c>
      <c r="F3" s="16" t="s">
        <v>38</v>
      </c>
      <c r="G3" s="17"/>
      <c r="H3" s="16" t="s">
        <v>39</v>
      </c>
    </row>
    <row r="4" spans="1:8" x14ac:dyDescent="0.25">
      <c r="A4" t="s">
        <v>24</v>
      </c>
      <c r="B4" s="14">
        <v>15</v>
      </c>
      <c r="D4" t="s">
        <v>31</v>
      </c>
      <c r="E4" t="s">
        <v>26</v>
      </c>
      <c r="F4" s="14">
        <f>15+5</f>
        <v>20</v>
      </c>
      <c r="G4" s="14"/>
      <c r="H4" s="14">
        <f>B4+B5</f>
        <v>20</v>
      </c>
    </row>
    <row r="5" spans="1:8" x14ac:dyDescent="0.25">
      <c r="A5" t="s">
        <v>23</v>
      </c>
      <c r="B5" s="14">
        <v>5</v>
      </c>
      <c r="D5" t="s">
        <v>32</v>
      </c>
      <c r="E5" t="s">
        <v>27</v>
      </c>
      <c r="F5" s="14">
        <f>15-5</f>
        <v>10</v>
      </c>
      <c r="G5" s="14"/>
      <c r="H5" s="14">
        <f>B4-B5</f>
        <v>10</v>
      </c>
    </row>
    <row r="6" spans="1:8" x14ac:dyDescent="0.25">
      <c r="D6" t="s">
        <v>33</v>
      </c>
      <c r="E6" t="s">
        <v>28</v>
      </c>
      <c r="F6" s="14">
        <f>15*5</f>
        <v>75</v>
      </c>
      <c r="G6" s="14"/>
      <c r="H6" s="14">
        <f>B4*B5</f>
        <v>75</v>
      </c>
    </row>
    <row r="7" spans="1:8" x14ac:dyDescent="0.25">
      <c r="D7" t="s">
        <v>34</v>
      </c>
      <c r="E7" t="s">
        <v>29</v>
      </c>
      <c r="F7" s="14">
        <f>15/5</f>
        <v>3</v>
      </c>
      <c r="G7" s="14"/>
      <c r="H7" s="14">
        <f>B4/B5</f>
        <v>3</v>
      </c>
    </row>
    <row r="8" spans="1:8" x14ac:dyDescent="0.25">
      <c r="D8" t="s">
        <v>35</v>
      </c>
      <c r="E8" t="s">
        <v>36</v>
      </c>
      <c r="F8" s="14">
        <f>15^5</f>
        <v>759375</v>
      </c>
      <c r="G8" s="14"/>
      <c r="H8" s="14">
        <f>B4^B5</f>
        <v>759375</v>
      </c>
    </row>
    <row r="10" spans="1:8" x14ac:dyDescent="0.25">
      <c r="H10" s="14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3EC0-E432-458C-A8D9-694C4950BE3B}">
  <sheetPr>
    <tabColor theme="9" tint="-0.499984740745262"/>
  </sheetPr>
  <dimension ref="A1:I10"/>
  <sheetViews>
    <sheetView zoomScale="130" zoomScaleNormal="130" workbookViewId="0">
      <selection activeCell="H4" sqref="H4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IF(E3&gt;=7,"Aprovado","Reprovado")</f>
        <v>Reprovado</v>
      </c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IF(E4&gt;=7,"Aprovado","Reprovado")</f>
        <v>Reprovado</v>
      </c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9" si="3">SUM(B5:D5)</f>
        <v>25</v>
      </c>
      <c r="I5" s="26" t="str">
        <f t="shared" ref="I5:I10" si="4">IF(E5&gt;=7,"Aprovado","Reprovado")</f>
        <v>Aprovado</v>
      </c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Aprovado</v>
      </c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Reprovado</v>
      </c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Reprovado</v>
      </c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Aprovado</v>
      </c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>SUM(B10:D10)</f>
        <v>25.599999999999998</v>
      </c>
      <c r="I10" s="29" t="str">
        <f t="shared" si="4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8653-E4E7-4CCB-B622-89986680F31D}">
  <sheetPr>
    <tabColor theme="9" tint="0.79998168889431442"/>
  </sheetPr>
  <dimension ref="A1:I10"/>
  <sheetViews>
    <sheetView zoomScale="130" zoomScaleNormal="130" workbookViewId="0">
      <selection activeCell="H3" sqref="H3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IF(AND(E3&gt;=4,E3&lt;7),"Recuperação","Reprovado")</f>
        <v>Reprovado</v>
      </c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IF(AND(E4&gt;=4,E4&lt;7),"Recuperação","Reprovado")</f>
        <v>Recuperação</v>
      </c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10" si="3">SUM(B5:D5)</f>
        <v>25</v>
      </c>
      <c r="I5" s="26" t="str">
        <f t="shared" ref="I5:I10" si="4">IF(AND(E5&gt;=4,E5&lt;7),"Recuperação","Reprovado")</f>
        <v>Reprovado</v>
      </c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Reprovado</v>
      </c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Recuperação</v>
      </c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Recuperação</v>
      </c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Reprovado</v>
      </c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 t="shared" si="3"/>
        <v>25.599999999999998</v>
      </c>
      <c r="I10" s="29" t="str">
        <f t="shared" si="4"/>
        <v>Reprovado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ACE6-B405-4096-A055-54F3AAB42C6F}">
  <sheetPr>
    <tabColor theme="9" tint="0.59999389629810485"/>
  </sheetPr>
  <dimension ref="A1:I10"/>
  <sheetViews>
    <sheetView zoomScale="130" zoomScaleNormal="130" workbookViewId="0">
      <selection activeCell="H4" sqref="H4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IF(OR(E3=7,E3&gt;7),"Aprovado","Reprovado")</f>
        <v>Reprovado</v>
      </c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IF(OR(E4=7,E4&gt;7),"Aprovado","Reprovado")</f>
        <v>Reprovado</v>
      </c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9" si="3">SUM(B5:D5)</f>
        <v>25</v>
      </c>
      <c r="I5" s="26" t="str">
        <f t="shared" ref="I5:I10" si="4">IF(OR(E5=7,E5&gt;7),"Aprovado","Reprovado")</f>
        <v>Aprovado</v>
      </c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Aprovado</v>
      </c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Reprovado</v>
      </c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Reprovado</v>
      </c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Aprovado</v>
      </c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>SUM(B10:D10)</f>
        <v>25.599999999999998</v>
      </c>
      <c r="I10" s="29" t="str">
        <f t="shared" si="4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86B9-9550-4D47-B4C9-BA9D4C266735}">
  <sheetPr>
    <tabColor theme="9" tint="0.39997558519241921"/>
  </sheetPr>
  <dimension ref="A1:I10"/>
  <sheetViews>
    <sheetView zoomScale="130" zoomScaleNormal="130" workbookViewId="0">
      <selection activeCell="G3" sqref="G3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IF(E3&gt;=7,"Aprovado",IF(AND(E3&gt;=4,E3&lt;7),"Recuperação","Reprovado"))</f>
        <v>Reprovado</v>
      </c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IF(E4&gt;=7,"Aprovado",IF(AND(E4&gt;=4,E4&lt;7),"Recuperação","Reprovado"))</f>
        <v>Recuperação</v>
      </c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9" si="3">SUM(B5:D5)</f>
        <v>25</v>
      </c>
      <c r="I5" s="26" t="str">
        <f t="shared" ref="I5:I10" si="4">IF(E5&gt;=7,"Aprovado",IF(AND(E5&gt;=4,E5&lt;7),"Recuperação","Reprovado"))</f>
        <v>Aprovado</v>
      </c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Aprovado</v>
      </c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Recuperação</v>
      </c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Recuperação</v>
      </c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Aprovado</v>
      </c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>SUM(B10:D10)</f>
        <v>25.599999999999998</v>
      </c>
      <c r="I10" s="29" t="str">
        <f t="shared" si="4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02C7-6F37-4E3A-B15B-C0CEAA3A0714}">
  <sheetPr>
    <tabColor theme="9" tint="-0.249977111117893"/>
  </sheetPr>
  <dimension ref="A1:L10"/>
  <sheetViews>
    <sheetView zoomScale="130" zoomScaleNormal="130" workbookViewId="0">
      <selection activeCell="G11" sqref="G11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  <col min="10" max="10" width="1.7109375" customWidth="1"/>
    <col min="11" max="11" width="14" bestFit="1" customWidth="1"/>
    <col min="12" max="12" width="12.7109375" customWidth="1"/>
  </cols>
  <sheetData>
    <row r="1" spans="1:12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12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12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/>
      <c r="K3" s="15" t="s">
        <v>65</v>
      </c>
      <c r="L3" s="15" t="s">
        <v>47</v>
      </c>
    </row>
    <row r="4" spans="1:12" x14ac:dyDescent="0.25">
      <c r="A4" s="27" t="s">
        <v>57</v>
      </c>
      <c r="B4" s="28">
        <v>2</v>
      </c>
      <c r="C4" s="28">
        <v>9</v>
      </c>
      <c r="D4" s="28">
        <v>5</v>
      </c>
      <c r="E4" s="28"/>
      <c r="F4" s="28">
        <f>LARGE(B4:D4,2)</f>
        <v>5</v>
      </c>
      <c r="G4" s="28">
        <f>SMALL(B4:D4,2)</f>
        <v>5</v>
      </c>
      <c r="H4" s="28">
        <f>SUM(B4:D4)</f>
        <v>16</v>
      </c>
      <c r="I4" s="29"/>
      <c r="K4" t="s">
        <v>66</v>
      </c>
      <c r="L4">
        <f>COUNT(E3:E10)</f>
        <v>6</v>
      </c>
    </row>
    <row r="5" spans="1:12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>LARGE(B5:D5,2)</f>
        <v>8.3000000000000007</v>
      </c>
      <c r="G5" s="25">
        <f>SMALL(B5:D5,2)</f>
        <v>8.3000000000000007</v>
      </c>
      <c r="H5" s="25">
        <f>SUM(B5:D5)</f>
        <v>25</v>
      </c>
      <c r="I5" s="26"/>
      <c r="K5" t="s">
        <v>67</v>
      </c>
      <c r="L5">
        <f>COUNTA(A3:A10)</f>
        <v>8</v>
      </c>
    </row>
    <row r="6" spans="1:12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/>
      <c r="F6" s="28">
        <f>LARGE(B6:D6,2)</f>
        <v>8.3000000000000007</v>
      </c>
      <c r="G6" s="28">
        <f>SMALL(B6:D6,2)</f>
        <v>8.3000000000000007</v>
      </c>
      <c r="H6" s="28">
        <f>SUM(B6:D6)</f>
        <v>24.6</v>
      </c>
      <c r="I6" s="29"/>
      <c r="K6" t="s">
        <v>68</v>
      </c>
      <c r="L6">
        <f>COUNTBLANK(E3:E10)</f>
        <v>2</v>
      </c>
    </row>
    <row r="7" spans="1:12" x14ac:dyDescent="0.25">
      <c r="A7" s="24" t="s">
        <v>60</v>
      </c>
      <c r="B7" s="25">
        <v>5.6</v>
      </c>
      <c r="C7" s="25">
        <v>3</v>
      </c>
      <c r="D7" s="25">
        <v>6</v>
      </c>
      <c r="E7" s="25">
        <f>AVERAGE(B7:D7)</f>
        <v>4.8666666666666663</v>
      </c>
      <c r="F7" s="25">
        <f>LARGE(B7:D7,2)</f>
        <v>5.6</v>
      </c>
      <c r="G7" s="25">
        <f>SMALL(B7:D7,2)</f>
        <v>5.6</v>
      </c>
      <c r="H7" s="25">
        <f t="shared" ref="H5:H9" si="0">SUM(B7:D7)</f>
        <v>14.6</v>
      </c>
      <c r="I7" s="26"/>
    </row>
    <row r="8" spans="1:12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ref="E5:E10" si="1">AVERAGE(B8:D8)</f>
        <v>5.2333333333333334</v>
      </c>
      <c r="F8" s="28">
        <f>LARGE(B8:D8,2)</f>
        <v>4.3</v>
      </c>
      <c r="G8" s="28">
        <f t="shared" ref="G5:G10" si="2">SMALL(B8:D8,2)</f>
        <v>4.3</v>
      </c>
      <c r="H8" s="28">
        <f t="shared" si="0"/>
        <v>15.7</v>
      </c>
      <c r="I8" s="29"/>
    </row>
    <row r="9" spans="1:12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>AVERAGE(B9:D9)</f>
        <v>8.7999999999999989</v>
      </c>
      <c r="F9" s="25">
        <f>LARGE(B9:D9,2)</f>
        <v>8.6</v>
      </c>
      <c r="G9" s="25">
        <f>SMALL(B9:D9,2)</f>
        <v>8.6</v>
      </c>
      <c r="H9" s="25">
        <f>SUM(B9:D9)</f>
        <v>26.4</v>
      </c>
      <c r="I9" s="26"/>
    </row>
    <row r="10" spans="1:12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>AVERAGE(B10:D10)</f>
        <v>8.5333333333333332</v>
      </c>
      <c r="F10" s="28">
        <f>LARGE(B10:D10,2)</f>
        <v>8.6</v>
      </c>
      <c r="G10" s="28">
        <f>SMALL(B10:D10,2)</f>
        <v>8.6</v>
      </c>
      <c r="H10" s="28">
        <f>SUM(B10:D10)</f>
        <v>25.599999999999998</v>
      </c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9" tint="-0.499984740745262"/>
  </sheetPr>
  <dimension ref="A1:I10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4.7109375" customWidth="1"/>
    <col min="2" max="2" width="15.7109375" customWidth="1"/>
    <col min="3" max="3" width="13.42578125" bestFit="1" customWidth="1"/>
    <col min="4" max="4" width="8.7109375" style="19" bestFit="1" customWidth="1"/>
    <col min="5" max="5" width="16.140625" bestFit="1" customWidth="1"/>
    <col min="6" max="6" width="9.28515625" bestFit="1" customWidth="1"/>
    <col min="7" max="7" width="17.5703125" bestFit="1" customWidth="1"/>
    <col min="8" max="8" width="11.42578125" bestFit="1" customWidth="1"/>
    <col min="9" max="9" width="18.85546875" customWidth="1"/>
  </cols>
  <sheetData>
    <row r="1" spans="1:9" ht="35.25" customHeight="1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</row>
    <row r="2" spans="1:9" x14ac:dyDescent="0.25">
      <c r="A2" s="38" t="s">
        <v>70</v>
      </c>
      <c r="B2" s="38" t="s">
        <v>71</v>
      </c>
      <c r="C2" s="38" t="s">
        <v>72</v>
      </c>
      <c r="D2" s="39" t="s">
        <v>73</v>
      </c>
      <c r="E2" s="38" t="s">
        <v>74</v>
      </c>
      <c r="F2" s="38" t="s">
        <v>75</v>
      </c>
      <c r="G2" s="38" t="s">
        <v>76</v>
      </c>
      <c r="H2" s="38" t="s">
        <v>77</v>
      </c>
      <c r="I2" s="38" t="s">
        <v>102</v>
      </c>
    </row>
    <row r="3" spans="1:9" x14ac:dyDescent="0.25">
      <c r="A3" s="40">
        <v>1</v>
      </c>
      <c r="B3" s="41" t="s">
        <v>79</v>
      </c>
      <c r="C3" s="42">
        <v>3753.47</v>
      </c>
      <c r="D3" s="43">
        <v>7.0000000000000007E-2</v>
      </c>
      <c r="E3" s="42">
        <f>C3+C3*D3</f>
        <v>4016.2129</v>
      </c>
      <c r="F3" s="43">
        <v>0.25</v>
      </c>
      <c r="G3" s="44">
        <f>E3-E3*F3</f>
        <v>3012.1596749999999</v>
      </c>
      <c r="H3" s="45">
        <v>17</v>
      </c>
      <c r="I3" s="46">
        <f>C3*H3</f>
        <v>63808.99</v>
      </c>
    </row>
    <row r="4" spans="1:9" x14ac:dyDescent="0.25">
      <c r="A4" s="47">
        <v>2</v>
      </c>
      <c r="B4" s="48" t="s">
        <v>80</v>
      </c>
      <c r="C4" s="49">
        <v>8299</v>
      </c>
      <c r="D4" s="50">
        <v>0.1</v>
      </c>
      <c r="E4" s="49">
        <f>C4+C4*D4</f>
        <v>9128.9</v>
      </c>
      <c r="F4" s="50">
        <v>0.2</v>
      </c>
      <c r="G4" s="51">
        <f>E4-E4*F4</f>
        <v>7303.12</v>
      </c>
      <c r="H4" s="52">
        <v>7</v>
      </c>
      <c r="I4" s="53">
        <f>C4*H4</f>
        <v>58093</v>
      </c>
    </row>
    <row r="5" spans="1:9" x14ac:dyDescent="0.25">
      <c r="A5" s="40">
        <v>3</v>
      </c>
      <c r="B5" s="41" t="s">
        <v>81</v>
      </c>
      <c r="C5" s="42">
        <v>32.46</v>
      </c>
      <c r="D5" s="43">
        <v>0.05</v>
      </c>
      <c r="E5" s="42">
        <f>C5+C5*D5</f>
        <v>34.082999999999998</v>
      </c>
      <c r="F5" s="43">
        <v>0.1</v>
      </c>
      <c r="G5" s="44">
        <f>E5-E5*F5</f>
        <v>30.674699999999998</v>
      </c>
      <c r="H5" s="45">
        <v>15</v>
      </c>
      <c r="I5" s="46">
        <f>PRODUCT(C5,H5)</f>
        <v>486.90000000000003</v>
      </c>
    </row>
    <row r="6" spans="1:9" x14ac:dyDescent="0.25">
      <c r="A6" s="47">
        <v>4</v>
      </c>
      <c r="B6" s="48" t="s">
        <v>82</v>
      </c>
      <c r="C6" s="49">
        <v>25.95</v>
      </c>
      <c r="D6" s="50">
        <v>0.08</v>
      </c>
      <c r="E6" s="49">
        <f>C6+C6*D6</f>
        <v>28.026</v>
      </c>
      <c r="F6" s="50">
        <v>0.13</v>
      </c>
      <c r="G6" s="51">
        <f>E6-E6*F6</f>
        <v>24.382619999999999</v>
      </c>
      <c r="H6" s="52">
        <v>16</v>
      </c>
      <c r="I6" s="53">
        <f>PRODUCT(C6,H6)</f>
        <v>415.2</v>
      </c>
    </row>
    <row r="7" spans="1:9" x14ac:dyDescent="0.25">
      <c r="H7" s="54"/>
    </row>
    <row r="8" spans="1:9" x14ac:dyDescent="0.25">
      <c r="A8" s="89" t="s">
        <v>10</v>
      </c>
      <c r="B8" s="90"/>
      <c r="C8" s="42"/>
      <c r="D8" s="55"/>
      <c r="E8" s="42"/>
      <c r="F8" s="42"/>
      <c r="G8" s="42"/>
      <c r="H8" s="45">
        <f>SUM(H3:H6)</f>
        <v>55</v>
      </c>
      <c r="I8" s="56">
        <f>SUM(I3:I6)</f>
        <v>122804.08999999998</v>
      </c>
    </row>
    <row r="9" spans="1:9" x14ac:dyDescent="0.25">
      <c r="G9" s="57"/>
    </row>
    <row r="10" spans="1:9" x14ac:dyDescent="0.25">
      <c r="H10" s="57"/>
    </row>
  </sheetData>
  <mergeCells count="2">
    <mergeCell ref="A1:I1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9" tint="0.79998168889431442"/>
  </sheetPr>
  <dimension ref="A1:H6"/>
  <sheetViews>
    <sheetView zoomScale="130" zoomScaleNormal="130" workbookViewId="0">
      <selection activeCell="F3" sqref="F3"/>
    </sheetView>
  </sheetViews>
  <sheetFormatPr defaultRowHeight="15" x14ac:dyDescent="0.25"/>
  <cols>
    <col min="1" max="1" width="5.7109375" customWidth="1"/>
    <col min="2" max="2" width="20.7109375" customWidth="1"/>
    <col min="3" max="3" width="15" bestFit="1" customWidth="1"/>
    <col min="4" max="4" width="11.85546875" bestFit="1" customWidth="1"/>
    <col min="5" max="5" width="16.7109375" bestFit="1" customWidth="1"/>
    <col min="6" max="6" width="15.7109375" bestFit="1" customWidth="1"/>
    <col min="7" max="7" width="16.7109375" customWidth="1"/>
    <col min="8" max="8" width="12.7109375" bestFit="1" customWidth="1"/>
  </cols>
  <sheetData>
    <row r="1" spans="1:8" ht="35.25" customHeight="1" x14ac:dyDescent="0.25">
      <c r="A1" s="91" t="s">
        <v>83</v>
      </c>
      <c r="B1" s="92"/>
      <c r="C1" s="92"/>
      <c r="D1" s="92"/>
      <c r="E1" s="92"/>
      <c r="F1" s="92"/>
      <c r="G1" s="92"/>
    </row>
    <row r="2" spans="1:8" x14ac:dyDescent="0.25">
      <c r="A2" s="20" t="s">
        <v>70</v>
      </c>
      <c r="B2" s="20" t="s">
        <v>71</v>
      </c>
      <c r="C2" s="20" t="s">
        <v>84</v>
      </c>
      <c r="D2" s="20" t="s">
        <v>85</v>
      </c>
      <c r="E2" s="20" t="s">
        <v>86</v>
      </c>
      <c r="F2" s="20" t="s">
        <v>87</v>
      </c>
      <c r="G2" s="20" t="s">
        <v>78</v>
      </c>
    </row>
    <row r="3" spans="1:8" x14ac:dyDescent="0.25">
      <c r="A3" s="58">
        <v>1</v>
      </c>
      <c r="B3" s="24" t="s">
        <v>101</v>
      </c>
      <c r="C3" s="59">
        <v>2800</v>
      </c>
      <c r="D3" s="60">
        <v>2.3E-2</v>
      </c>
      <c r="E3" s="61">
        <v>12</v>
      </c>
      <c r="F3" s="62">
        <f>PMT(D3,E3,C3)</f>
        <v>-269.66910597499555</v>
      </c>
      <c r="G3" s="62">
        <f>F3*E3</f>
        <v>-3236.0292716999465</v>
      </c>
      <c r="H3" s="14"/>
    </row>
    <row r="4" spans="1:8" x14ac:dyDescent="0.25">
      <c r="A4" s="63">
        <v>2</v>
      </c>
      <c r="B4" s="27" t="s">
        <v>88</v>
      </c>
      <c r="C4" s="64">
        <v>15800</v>
      </c>
      <c r="D4" s="65">
        <v>2.8000000000000001E-2</v>
      </c>
      <c r="E4" s="66">
        <v>12</v>
      </c>
      <c r="F4" s="67">
        <f>PMT(D4,E4,C4)</f>
        <v>-1568.4098094707524</v>
      </c>
      <c r="G4" s="67">
        <f>F4*E4</f>
        <v>-18820.917713649029</v>
      </c>
    </row>
    <row r="5" spans="1:8" x14ac:dyDescent="0.25">
      <c r="A5" s="58">
        <v>3</v>
      </c>
      <c r="B5" s="24" t="s">
        <v>89</v>
      </c>
      <c r="C5" s="59">
        <v>1800</v>
      </c>
      <c r="D5" s="60">
        <v>1.4999999999999999E-2</v>
      </c>
      <c r="E5" s="61">
        <v>12</v>
      </c>
      <c r="F5" s="62">
        <f>PMT(D5,E5,C5)</f>
        <v>-165.02398723121209</v>
      </c>
      <c r="G5" s="62">
        <f>F5*E5</f>
        <v>-1980.287846774545</v>
      </c>
    </row>
    <row r="6" spans="1:8" x14ac:dyDescent="0.25">
      <c r="A6" s="63">
        <v>4</v>
      </c>
      <c r="B6" s="27" t="s">
        <v>90</v>
      </c>
      <c r="C6" s="64">
        <v>5300</v>
      </c>
      <c r="D6" s="65">
        <v>1.7999999999999999E-2</v>
      </c>
      <c r="E6" s="66">
        <v>12</v>
      </c>
      <c r="F6" s="67">
        <f>PMT(D6,E6,C6)</f>
        <v>-495.0304774054037</v>
      </c>
      <c r="G6" s="67">
        <f>F6*E6</f>
        <v>-5940.3657288648446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9" tint="0.59999389629810485"/>
  </sheetPr>
  <dimension ref="A1:H6"/>
  <sheetViews>
    <sheetView zoomScale="130" zoomScaleNormal="130" workbookViewId="0">
      <selection activeCell="H3" sqref="H3"/>
    </sheetView>
  </sheetViews>
  <sheetFormatPr defaultRowHeight="15" x14ac:dyDescent="0.25"/>
  <cols>
    <col min="1" max="1" width="5.7109375" customWidth="1"/>
    <col min="2" max="2" width="18.28515625" customWidth="1"/>
    <col min="3" max="3" width="15" bestFit="1" customWidth="1"/>
    <col min="4" max="4" width="18.28515625" customWidth="1"/>
    <col min="5" max="5" width="13.5703125" customWidth="1"/>
    <col min="6" max="6" width="8.85546875" customWidth="1"/>
    <col min="7" max="7" width="17.140625" customWidth="1"/>
    <col min="8" max="8" width="20.7109375" customWidth="1"/>
  </cols>
  <sheetData>
    <row r="1" spans="1:8" ht="35.25" customHeight="1" x14ac:dyDescent="0.25">
      <c r="A1" s="88" t="s">
        <v>91</v>
      </c>
      <c r="B1" s="88"/>
      <c r="C1" s="88"/>
      <c r="D1" s="88"/>
      <c r="E1" s="88"/>
      <c r="F1" s="88"/>
      <c r="G1" s="88"/>
      <c r="H1" s="88"/>
    </row>
    <row r="2" spans="1:8" x14ac:dyDescent="0.25">
      <c r="A2" s="68" t="s">
        <v>70</v>
      </c>
      <c r="B2" s="68" t="s">
        <v>92</v>
      </c>
      <c r="C2" s="68" t="s">
        <v>22</v>
      </c>
      <c r="D2" s="68" t="s">
        <v>93</v>
      </c>
      <c r="E2" s="68" t="s">
        <v>94</v>
      </c>
      <c r="F2" s="68" t="s">
        <v>95</v>
      </c>
      <c r="G2" s="68" t="s">
        <v>96</v>
      </c>
      <c r="H2" s="68" t="s">
        <v>78</v>
      </c>
    </row>
    <row r="3" spans="1:8" ht="17.25" x14ac:dyDescent="0.4">
      <c r="A3" s="69">
        <v>1</v>
      </c>
      <c r="B3" s="70" t="s">
        <v>97</v>
      </c>
      <c r="C3" s="71">
        <v>265000</v>
      </c>
      <c r="D3" s="71">
        <v>200000</v>
      </c>
      <c r="E3" s="72">
        <v>0.1125</v>
      </c>
      <c r="F3" s="73">
        <v>30</v>
      </c>
      <c r="G3" s="74">
        <f>PMT(E3/12,F3*12,D3)</f>
        <v>-1942.5227738793042</v>
      </c>
      <c r="H3" s="83">
        <f>G3*F3*12</f>
        <v>-699308.19859654945</v>
      </c>
    </row>
    <row r="4" spans="1:8" x14ac:dyDescent="0.25">
      <c r="A4" s="75">
        <v>2</v>
      </c>
      <c r="B4" s="76" t="s">
        <v>98</v>
      </c>
      <c r="C4" s="77">
        <v>550000</v>
      </c>
      <c r="D4" s="77">
        <v>350000</v>
      </c>
      <c r="E4" s="78">
        <v>0.1125</v>
      </c>
      <c r="F4" s="79">
        <v>25</v>
      </c>
      <c r="G4" s="80">
        <f>PMT(E4/12,F4*12,D4)</f>
        <v>-3493.8384245337988</v>
      </c>
      <c r="H4" s="80">
        <f>G4*F4*12</f>
        <v>-1048151.5273601396</v>
      </c>
    </row>
    <row r="5" spans="1:8" ht="17.25" x14ac:dyDescent="0.4">
      <c r="A5" s="69">
        <v>3</v>
      </c>
      <c r="B5" s="70" t="s">
        <v>99</v>
      </c>
      <c r="C5" s="71">
        <v>735000</v>
      </c>
      <c r="D5" s="71">
        <v>400000</v>
      </c>
      <c r="E5" s="72">
        <v>0.1125</v>
      </c>
      <c r="F5" s="73">
        <v>20</v>
      </c>
      <c r="G5" s="74">
        <f>PMT(E5/12,F5*12,D5)</f>
        <v>-4197.024057189612</v>
      </c>
      <c r="H5" s="83">
        <f>G5*F5*12</f>
        <v>-1007285.773725507</v>
      </c>
    </row>
    <row r="6" spans="1:8" x14ac:dyDescent="0.25">
      <c r="A6" s="75">
        <v>4</v>
      </c>
      <c r="B6" s="76" t="s">
        <v>100</v>
      </c>
      <c r="C6" s="77">
        <v>880000</v>
      </c>
      <c r="D6" s="77">
        <v>550000</v>
      </c>
      <c r="E6" s="78">
        <v>0.1125</v>
      </c>
      <c r="F6" s="79">
        <v>15</v>
      </c>
      <c r="G6" s="80">
        <f>PMT(E6/12,F6*12,D6)</f>
        <v>-6337.8953220468929</v>
      </c>
      <c r="H6" s="80">
        <f>G6*F6*12</f>
        <v>-1140821.1579684406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9" tint="-0.499984740745262"/>
  </sheetPr>
  <dimension ref="A1:H14"/>
  <sheetViews>
    <sheetView zoomScale="130" zoomScaleNormal="130" workbookViewId="0">
      <selection activeCell="G13" sqref="G13"/>
    </sheetView>
  </sheetViews>
  <sheetFormatPr defaultRowHeight="15" x14ac:dyDescent="0.25"/>
  <cols>
    <col min="1" max="1" width="13.5703125" customWidth="1"/>
    <col min="2" max="2" width="12.85546875" customWidth="1"/>
    <col min="3" max="6" width="16" customWidth="1"/>
    <col min="7" max="7" width="16.7109375" customWidth="1"/>
  </cols>
  <sheetData>
    <row r="1" spans="1:8" ht="36" customHeight="1" x14ac:dyDescent="0.25">
      <c r="A1" s="88" t="s">
        <v>16</v>
      </c>
      <c r="B1" s="88"/>
      <c r="C1" s="88"/>
      <c r="D1" s="88"/>
      <c r="E1" s="88"/>
      <c r="F1" s="88"/>
      <c r="G1" s="88"/>
    </row>
    <row r="3" spans="1:8" x14ac:dyDescent="0.25">
      <c r="C3" s="4" t="s">
        <v>2</v>
      </c>
      <c r="D3" s="4" t="s">
        <v>11</v>
      </c>
      <c r="E3" s="4" t="s">
        <v>12</v>
      </c>
      <c r="F3" s="4" t="s">
        <v>13</v>
      </c>
      <c r="G3" s="10" t="s">
        <v>10</v>
      </c>
    </row>
    <row r="4" spans="1:8" x14ac:dyDescent="0.25">
      <c r="A4" s="93" t="s">
        <v>3</v>
      </c>
      <c r="B4" s="5" t="s">
        <v>17</v>
      </c>
      <c r="C4" s="6">
        <v>4300</v>
      </c>
      <c r="D4" s="6">
        <v>4300</v>
      </c>
      <c r="E4" s="6">
        <v>5200</v>
      </c>
      <c r="F4" s="6">
        <v>5200</v>
      </c>
      <c r="G4" s="11">
        <f>SUM(C4:F4)</f>
        <v>19000</v>
      </c>
    </row>
    <row r="5" spans="1:8" x14ac:dyDescent="0.25">
      <c r="A5" s="93"/>
      <c r="B5" s="5" t="s">
        <v>18</v>
      </c>
      <c r="C5" s="7">
        <v>1330</v>
      </c>
      <c r="D5" s="7">
        <v>1450</v>
      </c>
      <c r="E5" s="7">
        <v>1150</v>
      </c>
      <c r="F5" s="7">
        <v>1495</v>
      </c>
      <c r="G5" s="12">
        <f>SUM(C5:F5)</f>
        <v>5425</v>
      </c>
    </row>
    <row r="6" spans="1:8" x14ac:dyDescent="0.25">
      <c r="A6" s="93"/>
      <c r="B6" s="8" t="s">
        <v>4</v>
      </c>
      <c r="C6" s="6">
        <v>0</v>
      </c>
      <c r="D6" s="6">
        <v>0</v>
      </c>
      <c r="E6" s="6">
        <v>756</v>
      </c>
      <c r="F6" s="6">
        <v>900</v>
      </c>
      <c r="G6" s="11">
        <f>SUM(C6:F6)</f>
        <v>1656</v>
      </c>
    </row>
    <row r="7" spans="1:8" x14ac:dyDescent="0.25">
      <c r="C7" s="3"/>
      <c r="D7" s="3"/>
      <c r="E7" s="3"/>
      <c r="F7" s="3"/>
      <c r="G7" s="2"/>
    </row>
    <row r="8" spans="1:8" x14ac:dyDescent="0.25">
      <c r="A8" s="93" t="s">
        <v>14</v>
      </c>
      <c r="B8" s="5" t="s">
        <v>19</v>
      </c>
      <c r="C8" s="7">
        <v>2300</v>
      </c>
      <c r="D8" s="7">
        <v>2300</v>
      </c>
      <c r="E8" s="7">
        <v>2450</v>
      </c>
      <c r="F8" s="7">
        <v>2300</v>
      </c>
      <c r="G8" s="12">
        <f>SUM(C8:F8)</f>
        <v>9350</v>
      </c>
    </row>
    <row r="9" spans="1:8" x14ac:dyDescent="0.25">
      <c r="A9" s="93"/>
      <c r="B9" s="5" t="s">
        <v>20</v>
      </c>
      <c r="C9" s="6">
        <v>380</v>
      </c>
      <c r="D9" s="6">
        <v>400</v>
      </c>
      <c r="E9" s="6">
        <v>380</v>
      </c>
      <c r="F9" s="6">
        <v>380</v>
      </c>
      <c r="G9" s="11">
        <f>SUM(C9:F9)</f>
        <v>1540</v>
      </c>
    </row>
    <row r="10" spans="1:8" x14ac:dyDescent="0.25">
      <c r="A10" s="93"/>
      <c r="B10" s="5" t="s">
        <v>7</v>
      </c>
      <c r="C10" s="7">
        <v>950</v>
      </c>
      <c r="D10" s="7">
        <v>1200</v>
      </c>
      <c r="E10" s="7">
        <v>950</v>
      </c>
      <c r="F10" s="7">
        <v>1000</v>
      </c>
      <c r="G10" s="12">
        <f t="shared" ref="G10:G12" si="0">SUM(C10:F10)</f>
        <v>4100</v>
      </c>
    </row>
    <row r="11" spans="1:8" x14ac:dyDescent="0.25">
      <c r="A11" s="93"/>
      <c r="B11" s="5" t="s">
        <v>8</v>
      </c>
      <c r="C11" s="6">
        <v>288.44</v>
      </c>
      <c r="D11" s="6">
        <v>288.44</v>
      </c>
      <c r="E11" s="6">
        <v>508.17</v>
      </c>
      <c r="F11" s="6">
        <v>508.17</v>
      </c>
      <c r="G11" s="11">
        <f t="shared" si="0"/>
        <v>1593.22</v>
      </c>
    </row>
    <row r="12" spans="1:8" x14ac:dyDescent="0.25">
      <c r="A12" s="93"/>
      <c r="B12" s="5" t="s">
        <v>9</v>
      </c>
      <c r="C12" s="7">
        <v>450</v>
      </c>
      <c r="D12" s="7">
        <v>1900</v>
      </c>
      <c r="E12" s="7">
        <v>550</v>
      </c>
      <c r="F12" s="7">
        <v>800</v>
      </c>
      <c r="G12" s="12">
        <f t="shared" si="0"/>
        <v>3700</v>
      </c>
    </row>
    <row r="13" spans="1:8" x14ac:dyDescent="0.25">
      <c r="B13" s="9" t="s">
        <v>10</v>
      </c>
      <c r="C13" s="13">
        <f>SUM(C4:C6)-SUM(C8:C12)</f>
        <v>1261.5599999999995</v>
      </c>
      <c r="D13" s="13">
        <f>SUM(D4:D6)-SUM(D8:D12)</f>
        <v>-338.4399999999996</v>
      </c>
      <c r="E13" s="13">
        <f>SUM(E4:E6)-SUM(E8:E12)</f>
        <v>2267.83</v>
      </c>
      <c r="F13" s="13">
        <f>SUM(F4:F6)-SUM(F8:F12)</f>
        <v>2606.83</v>
      </c>
      <c r="G13" s="82">
        <f>SUM(G4:G6)-SUM(G8:G12)</f>
        <v>5797.7799999999988</v>
      </c>
      <c r="H13" s="1"/>
    </row>
    <row r="14" spans="1:8" x14ac:dyDescent="0.25">
      <c r="C14" s="3"/>
      <c r="D14" s="3"/>
      <c r="E14" s="3"/>
      <c r="F14" s="3"/>
      <c r="G14" s="3"/>
    </row>
  </sheetData>
  <mergeCells count="3">
    <mergeCell ref="A1:G1"/>
    <mergeCell ref="A4:A6"/>
    <mergeCell ref="A8:A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ACE4-82A9-4186-B7A0-6AAF9F2E0BBF}">
  <sheetPr>
    <tabColor theme="9" tint="0.59999389629810485"/>
  </sheetPr>
  <dimension ref="A1:H15"/>
  <sheetViews>
    <sheetView zoomScale="130" zoomScaleNormal="130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 x14ac:dyDescent="0.25">
      <c r="A1" s="84" t="s">
        <v>37</v>
      </c>
      <c r="B1" s="84"/>
      <c r="C1" s="84"/>
      <c r="D1" s="84"/>
      <c r="E1" s="84"/>
      <c r="F1" s="84"/>
      <c r="G1" s="84"/>
      <c r="H1" s="84"/>
    </row>
    <row r="3" spans="1:8" x14ac:dyDescent="0.25">
      <c r="A3" s="15" t="s">
        <v>21</v>
      </c>
      <c r="B3" s="15" t="s">
        <v>22</v>
      </c>
      <c r="D3" s="15" t="s">
        <v>25</v>
      </c>
      <c r="E3" s="15" t="s">
        <v>30</v>
      </c>
      <c r="F3" s="16" t="s">
        <v>38</v>
      </c>
      <c r="G3" s="17"/>
      <c r="H3" s="16" t="s">
        <v>39</v>
      </c>
    </row>
    <row r="4" spans="1:8" x14ac:dyDescent="0.25">
      <c r="A4" t="s">
        <v>24</v>
      </c>
      <c r="B4" s="14">
        <v>15</v>
      </c>
      <c r="D4" t="s">
        <v>31</v>
      </c>
      <c r="E4" t="s">
        <v>26</v>
      </c>
      <c r="F4" s="14">
        <f>15+5</f>
        <v>20</v>
      </c>
      <c r="G4" s="14"/>
      <c r="H4" s="14">
        <f>B4+B5</f>
        <v>20</v>
      </c>
    </row>
    <row r="5" spans="1:8" x14ac:dyDescent="0.25">
      <c r="A5" t="s">
        <v>23</v>
      </c>
      <c r="B5" s="14">
        <v>5</v>
      </c>
      <c r="D5" t="s">
        <v>32</v>
      </c>
      <c r="E5" t="s">
        <v>27</v>
      </c>
      <c r="F5" s="14">
        <f>15-5</f>
        <v>10</v>
      </c>
      <c r="G5" s="14"/>
      <c r="H5" s="14">
        <f>B4-B5</f>
        <v>10</v>
      </c>
    </row>
    <row r="6" spans="1:8" x14ac:dyDescent="0.25">
      <c r="D6" t="s">
        <v>33</v>
      </c>
      <c r="E6" t="s">
        <v>28</v>
      </c>
      <c r="F6" s="14">
        <f>15*5</f>
        <v>75</v>
      </c>
      <c r="G6" s="14"/>
      <c r="H6" s="14">
        <f>B4*B5</f>
        <v>75</v>
      </c>
    </row>
    <row r="7" spans="1:8" x14ac:dyDescent="0.25">
      <c r="D7" t="s">
        <v>34</v>
      </c>
      <c r="E7" t="s">
        <v>29</v>
      </c>
      <c r="F7" s="14">
        <f>15/5</f>
        <v>3</v>
      </c>
      <c r="G7" s="14"/>
      <c r="H7" s="14">
        <f>B4/B5</f>
        <v>3</v>
      </c>
    </row>
    <row r="8" spans="1:8" x14ac:dyDescent="0.25">
      <c r="D8" t="s">
        <v>35</v>
      </c>
      <c r="E8" t="s">
        <v>36</v>
      </c>
      <c r="F8" s="14">
        <f>15^5</f>
        <v>759375</v>
      </c>
      <c r="G8" s="14"/>
      <c r="H8" s="14">
        <f>B4^B5</f>
        <v>759375</v>
      </c>
    </row>
    <row r="9" spans="1:8" x14ac:dyDescent="0.25">
      <c r="D9" s="15" t="s">
        <v>43</v>
      </c>
      <c r="E9" s="15" t="s">
        <v>22</v>
      </c>
      <c r="F9" s="16" t="s">
        <v>47</v>
      </c>
    </row>
    <row r="10" spans="1:8" x14ac:dyDescent="0.25">
      <c r="D10" t="s">
        <v>40</v>
      </c>
      <c r="E10" t="s">
        <v>44</v>
      </c>
      <c r="F10">
        <f>(3+3)*5</f>
        <v>30</v>
      </c>
      <c r="H10" s="14"/>
    </row>
    <row r="11" spans="1:8" x14ac:dyDescent="0.25">
      <c r="D11" t="s">
        <v>42</v>
      </c>
      <c r="E11" t="s">
        <v>45</v>
      </c>
      <c r="F11">
        <f>30/5*3</f>
        <v>18</v>
      </c>
    </row>
    <row r="12" spans="1:8" x14ac:dyDescent="0.25">
      <c r="D12" t="s">
        <v>34</v>
      </c>
      <c r="E12" t="s">
        <v>46</v>
      </c>
      <c r="F12">
        <f>5+3-6</f>
        <v>2</v>
      </c>
    </row>
    <row r="13" spans="1:8" x14ac:dyDescent="0.25">
      <c r="D13" t="s">
        <v>33</v>
      </c>
      <c r="E13" s="18"/>
    </row>
    <row r="14" spans="1:8" x14ac:dyDescent="0.25">
      <c r="D14" t="s">
        <v>31</v>
      </c>
    </row>
    <row r="15" spans="1:8" x14ac:dyDescent="0.25">
      <c r="D15" t="s">
        <v>41</v>
      </c>
      <c r="E15" s="18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theme="9" tint="0.39997558519241921"/>
  </sheetPr>
  <dimension ref="A1:G13"/>
  <sheetViews>
    <sheetView zoomScale="130" zoomScaleNormal="130" workbookViewId="0">
      <selection activeCell="G6" sqref="G6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" bestFit="1" customWidth="1"/>
    <col min="9" max="10" width="15" bestFit="1" customWidth="1"/>
  </cols>
  <sheetData>
    <row r="1" spans="1:7" ht="36" customHeight="1" x14ac:dyDescent="0.25">
      <c r="A1" s="84" t="s">
        <v>1</v>
      </c>
      <c r="B1" s="84"/>
      <c r="C1" s="84"/>
      <c r="D1" s="84"/>
      <c r="E1" s="84"/>
      <c r="F1" s="84"/>
      <c r="G1" s="84"/>
    </row>
    <row r="3" spans="1:7" x14ac:dyDescent="0.25">
      <c r="A3" s="87"/>
      <c r="B3" s="87"/>
      <c r="C3" s="31" t="s">
        <v>2</v>
      </c>
      <c r="D3" s="31" t="s">
        <v>11</v>
      </c>
      <c r="E3" s="31" t="s">
        <v>12</v>
      </c>
      <c r="F3" s="31" t="s">
        <v>13</v>
      </c>
      <c r="G3" s="30" t="s">
        <v>10</v>
      </c>
    </row>
    <row r="4" spans="1:7" x14ac:dyDescent="0.25">
      <c r="A4" s="85" t="s">
        <v>3</v>
      </c>
      <c r="B4" s="32" t="s">
        <v>0</v>
      </c>
      <c r="C4" s="34">
        <v>150000</v>
      </c>
      <c r="D4" s="34">
        <v>165000</v>
      </c>
      <c r="E4" s="34">
        <v>172000</v>
      </c>
      <c r="F4" s="34">
        <v>210000</v>
      </c>
      <c r="G4" s="35">
        <f>SUM(C4:F4)</f>
        <v>697000</v>
      </c>
    </row>
    <row r="5" spans="1:7" x14ac:dyDescent="0.25">
      <c r="A5" s="85"/>
      <c r="B5" s="32" t="s">
        <v>15</v>
      </c>
      <c r="C5" s="36">
        <v>35000</v>
      </c>
      <c r="D5" s="36">
        <v>42000</v>
      </c>
      <c r="E5" s="36">
        <v>25000</v>
      </c>
      <c r="F5" s="36">
        <v>43275</v>
      </c>
      <c r="G5" s="37">
        <f>SUM(C5:F5)</f>
        <v>145275</v>
      </c>
    </row>
    <row r="6" spans="1:7" x14ac:dyDescent="0.25">
      <c r="A6" s="85"/>
      <c r="B6" s="33" t="s">
        <v>4</v>
      </c>
      <c r="C6" s="34">
        <v>14320</v>
      </c>
      <c r="D6" s="34">
        <v>12743</v>
      </c>
      <c r="E6" s="34">
        <v>12745</v>
      </c>
      <c r="F6" s="34">
        <v>9321</v>
      </c>
      <c r="G6" s="35">
        <f>SUM(C6:F6)</f>
        <v>49129</v>
      </c>
    </row>
    <row r="7" spans="1:7" x14ac:dyDescent="0.25">
      <c r="A7" s="81"/>
      <c r="B7" s="81"/>
      <c r="C7" s="81"/>
      <c r="D7" s="81"/>
      <c r="E7" s="81"/>
      <c r="F7" s="81"/>
      <c r="G7" s="81"/>
    </row>
    <row r="8" spans="1:7" x14ac:dyDescent="0.25">
      <c r="A8" s="86" t="s">
        <v>14</v>
      </c>
      <c r="B8" s="32" t="s">
        <v>5</v>
      </c>
      <c r="C8" s="36">
        <v>42145</v>
      </c>
      <c r="D8" s="36">
        <v>45012</v>
      </c>
      <c r="E8" s="36">
        <v>54440</v>
      </c>
      <c r="F8" s="36">
        <v>43234</v>
      </c>
      <c r="G8" s="37">
        <f>SUM(C8:F8)</f>
        <v>184831</v>
      </c>
    </row>
    <row r="9" spans="1:7" x14ac:dyDescent="0.25">
      <c r="A9" s="86"/>
      <c r="B9" s="32" t="s">
        <v>6</v>
      </c>
      <c r="C9" s="34">
        <v>15700</v>
      </c>
      <c r="D9" s="34">
        <v>15700</v>
      </c>
      <c r="E9" s="34">
        <v>15700</v>
      </c>
      <c r="F9" s="34">
        <v>18545</v>
      </c>
      <c r="G9" s="35">
        <f>SUM(C9:F9)</f>
        <v>65645</v>
      </c>
    </row>
    <row r="10" spans="1:7" x14ac:dyDescent="0.25">
      <c r="A10" s="86"/>
      <c r="B10" s="33" t="s">
        <v>7</v>
      </c>
      <c r="C10" s="36">
        <v>8437</v>
      </c>
      <c r="D10" s="36">
        <v>6723</v>
      </c>
      <c r="E10" s="36">
        <v>8453</v>
      </c>
      <c r="F10" s="36">
        <v>12000</v>
      </c>
      <c r="G10" s="37">
        <f>SUM(C10:F10)</f>
        <v>35613</v>
      </c>
    </row>
    <row r="11" spans="1:7" x14ac:dyDescent="0.25">
      <c r="A11" s="86"/>
      <c r="B11" s="32" t="s">
        <v>8</v>
      </c>
      <c r="C11" s="34">
        <v>14500</v>
      </c>
      <c r="D11" s="34">
        <v>24545</v>
      </c>
      <c r="E11" s="34">
        <v>13266</v>
      </c>
      <c r="F11" s="34">
        <v>9344</v>
      </c>
      <c r="G11" s="35">
        <f>SUM(C11:F11)</f>
        <v>61655</v>
      </c>
    </row>
    <row r="12" spans="1:7" x14ac:dyDescent="0.25">
      <c r="A12" s="86"/>
      <c r="B12" s="32" t="s">
        <v>9</v>
      </c>
      <c r="C12" s="36">
        <v>1234</v>
      </c>
      <c r="D12" s="36">
        <v>5456</v>
      </c>
      <c r="E12" s="36">
        <v>4566</v>
      </c>
      <c r="F12" s="36">
        <v>4556</v>
      </c>
      <c r="G12" s="37">
        <f>SUM(C12:F12)</f>
        <v>15812</v>
      </c>
    </row>
    <row r="13" spans="1:7" x14ac:dyDescent="0.25">
      <c r="B13" s="30" t="s">
        <v>10</v>
      </c>
      <c r="C13" s="34">
        <f>SUM(C4:C6)-SUM(C8:C12)</f>
        <v>117304</v>
      </c>
      <c r="D13" s="34">
        <f t="shared" ref="D13:F13" si="0">SUM(D4:D6)-SUM(D8:D12)</f>
        <v>122307</v>
      </c>
      <c r="E13" s="34">
        <f t="shared" si="0"/>
        <v>113320</v>
      </c>
      <c r="F13" s="34">
        <f t="shared" si="0"/>
        <v>174917</v>
      </c>
      <c r="G13" s="35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34A6-06F8-4C81-94F2-6F34756DCCBE}">
  <sheetPr>
    <tabColor theme="9" tint="-0.249977111117893"/>
  </sheetPr>
  <dimension ref="A1:G13"/>
  <sheetViews>
    <sheetView zoomScale="130" zoomScaleNormal="130" workbookViewId="0">
      <selection activeCell="G13" sqref="G13"/>
    </sheetView>
  </sheetViews>
  <sheetFormatPr defaultRowHeight="15" x14ac:dyDescent="0.25"/>
  <cols>
    <col min="1" max="1" width="10.7109375" customWidth="1"/>
    <col min="2" max="2" width="15" customWidth="1"/>
    <col min="3" max="6" width="13.7109375" bestFit="1" customWidth="1"/>
    <col min="7" max="7" width="15" bestFit="1" customWidth="1"/>
    <col min="9" max="10" width="15" bestFit="1" customWidth="1"/>
  </cols>
  <sheetData>
    <row r="1" spans="1:7" ht="36" customHeight="1" x14ac:dyDescent="0.25">
      <c r="A1" s="84" t="s">
        <v>1</v>
      </c>
      <c r="B1" s="84"/>
      <c r="C1" s="84"/>
      <c r="D1" s="84"/>
      <c r="E1" s="84"/>
      <c r="F1" s="84"/>
      <c r="G1" s="84"/>
    </row>
    <row r="3" spans="1:7" x14ac:dyDescent="0.25">
      <c r="A3" s="87"/>
      <c r="B3" s="87"/>
      <c r="C3" s="31" t="s">
        <v>2</v>
      </c>
      <c r="D3" s="31" t="s">
        <v>11</v>
      </c>
      <c r="E3" s="31" t="s">
        <v>12</v>
      </c>
      <c r="F3" s="31" t="s">
        <v>13</v>
      </c>
      <c r="G3" s="30" t="s">
        <v>10</v>
      </c>
    </row>
    <row r="4" spans="1:7" x14ac:dyDescent="0.25">
      <c r="A4" s="85" t="s">
        <v>3</v>
      </c>
      <c r="B4" s="32" t="s">
        <v>0</v>
      </c>
      <c r="C4" s="34">
        <v>150000</v>
      </c>
      <c r="D4" s="34">
        <v>165000</v>
      </c>
      <c r="E4" s="34">
        <v>172000</v>
      </c>
      <c r="F4" s="34">
        <v>210000</v>
      </c>
      <c r="G4" s="35">
        <f>SUM(C4:F4)</f>
        <v>697000</v>
      </c>
    </row>
    <row r="5" spans="1:7" x14ac:dyDescent="0.25">
      <c r="A5" s="85"/>
      <c r="B5" s="32" t="s">
        <v>15</v>
      </c>
      <c r="C5" s="36">
        <v>35000</v>
      </c>
      <c r="D5" s="36">
        <v>42000</v>
      </c>
      <c r="E5" s="36">
        <v>25000</v>
      </c>
      <c r="F5" s="36">
        <v>43275</v>
      </c>
      <c r="G5" s="37">
        <f>SUM(C5:F5)</f>
        <v>145275</v>
      </c>
    </row>
    <row r="6" spans="1:7" x14ac:dyDescent="0.25">
      <c r="A6" s="85"/>
      <c r="B6" s="33" t="s">
        <v>4</v>
      </c>
      <c r="C6" s="34">
        <v>14320</v>
      </c>
      <c r="D6" s="34">
        <v>12743</v>
      </c>
      <c r="E6" s="34">
        <v>12745</v>
      </c>
      <c r="F6" s="34">
        <v>9321</v>
      </c>
      <c r="G6" s="35">
        <f>SUM(C6:F6)</f>
        <v>49129</v>
      </c>
    </row>
    <row r="7" spans="1:7" x14ac:dyDescent="0.25">
      <c r="A7" s="81"/>
      <c r="B7" s="81"/>
      <c r="C7" s="81"/>
      <c r="D7" s="81"/>
      <c r="E7" s="81"/>
      <c r="F7" s="81"/>
      <c r="G7" s="81"/>
    </row>
    <row r="8" spans="1:7" x14ac:dyDescent="0.25">
      <c r="A8" s="86" t="s">
        <v>14</v>
      </c>
      <c r="B8" s="32" t="s">
        <v>5</v>
      </c>
      <c r="C8" s="36">
        <v>42145</v>
      </c>
      <c r="D8" s="36">
        <v>45012</v>
      </c>
      <c r="E8" s="36">
        <v>54440</v>
      </c>
      <c r="F8" s="36">
        <v>43234</v>
      </c>
      <c r="G8" s="37">
        <f>SUM(C8:F8)</f>
        <v>184831</v>
      </c>
    </row>
    <row r="9" spans="1:7" x14ac:dyDescent="0.25">
      <c r="A9" s="86"/>
      <c r="B9" s="32" t="s">
        <v>6</v>
      </c>
      <c r="C9" s="34">
        <v>15700</v>
      </c>
      <c r="D9" s="34">
        <v>15700</v>
      </c>
      <c r="E9" s="34">
        <v>15700</v>
      </c>
      <c r="F9" s="34">
        <v>18545</v>
      </c>
      <c r="G9" s="35">
        <f>SUM(C9:F9)</f>
        <v>65645</v>
      </c>
    </row>
    <row r="10" spans="1:7" x14ac:dyDescent="0.25">
      <c r="A10" s="86"/>
      <c r="B10" s="33" t="s">
        <v>7</v>
      </c>
      <c r="C10" s="36">
        <v>8437</v>
      </c>
      <c r="D10" s="36">
        <v>6723</v>
      </c>
      <c r="E10" s="36">
        <v>8453</v>
      </c>
      <c r="F10" s="36">
        <v>12000</v>
      </c>
      <c r="G10" s="37">
        <f>SUM(C10:F10)</f>
        <v>35613</v>
      </c>
    </row>
    <row r="11" spans="1:7" x14ac:dyDescent="0.25">
      <c r="A11" s="86"/>
      <c r="B11" s="32" t="s">
        <v>8</v>
      </c>
      <c r="C11" s="34">
        <v>14500</v>
      </c>
      <c r="D11" s="34">
        <v>24545</v>
      </c>
      <c r="E11" s="34">
        <v>13266</v>
      </c>
      <c r="F11" s="34">
        <v>9344</v>
      </c>
      <c r="G11" s="35">
        <f>SUM(C11:F11)</f>
        <v>61655</v>
      </c>
    </row>
    <row r="12" spans="1:7" x14ac:dyDescent="0.25">
      <c r="A12" s="86"/>
      <c r="B12" s="32" t="s">
        <v>9</v>
      </c>
      <c r="C12" s="36">
        <v>1234</v>
      </c>
      <c r="D12" s="36">
        <v>5456</v>
      </c>
      <c r="E12" s="36">
        <v>4566</v>
      </c>
      <c r="F12" s="36">
        <v>4556</v>
      </c>
      <c r="G12" s="37">
        <f>SUM(C12:F12)</f>
        <v>15812</v>
      </c>
    </row>
    <row r="13" spans="1:7" x14ac:dyDescent="0.25">
      <c r="B13" s="30" t="s">
        <v>10</v>
      </c>
      <c r="C13" s="34">
        <f>SUM(C4:C6)-SUM(C8:C12)</f>
        <v>117304</v>
      </c>
      <c r="D13" s="34">
        <f t="shared" ref="D13:F13" si="0">SUM(D4:D6)-SUM(D8:D12)</f>
        <v>122307</v>
      </c>
      <c r="E13" s="34">
        <f t="shared" si="0"/>
        <v>113320</v>
      </c>
      <c r="F13" s="34">
        <f t="shared" si="0"/>
        <v>174917</v>
      </c>
      <c r="G13" s="35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2E4A-DACA-425C-A1C6-CFBC84A4ADA9}">
  <sheetPr>
    <tabColor theme="9" tint="-0.499984740745262"/>
  </sheetPr>
  <dimension ref="A1:I10"/>
  <sheetViews>
    <sheetView zoomScale="130" zoomScaleNormal="130" workbookViewId="0">
      <selection activeCell="E5" sqref="E5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/>
      <c r="G3" s="25"/>
      <c r="H3" s="25"/>
      <c r="I3" s="26"/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/>
      <c r="G4" s="28"/>
      <c r="H4" s="28"/>
      <c r="I4" s="29"/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/>
      <c r="G5" s="25"/>
      <c r="H5" s="25"/>
      <c r="I5" s="26"/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0">AVERAGE(B6:D6)</f>
        <v>8.2000000000000011</v>
      </c>
      <c r="F6" s="28"/>
      <c r="G6" s="28"/>
      <c r="H6" s="28"/>
      <c r="I6" s="29"/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/>
      <c r="G7" s="25"/>
      <c r="H7" s="25"/>
      <c r="I7" s="26"/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/>
      <c r="G8" s="28"/>
      <c r="H8" s="28"/>
      <c r="I8" s="29"/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/>
      <c r="G9" s="25"/>
      <c r="H9" s="25"/>
      <c r="I9" s="26"/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/>
      <c r="G10" s="28"/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D055-131C-4646-8F80-AF8FCFE765CE}">
  <sheetPr>
    <tabColor theme="9" tint="0.79998168889431442"/>
  </sheetPr>
  <dimension ref="A1:I10"/>
  <sheetViews>
    <sheetView zoomScale="130" zoomScaleNormal="130" workbookViewId="0">
      <selection activeCell="F5" sqref="F5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MAX(B3:D3)</f>
        <v>6</v>
      </c>
      <c r="G3" s="25"/>
      <c r="H3" s="25"/>
      <c r="I3" s="26"/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MAX(B4:D4)</f>
        <v>9</v>
      </c>
      <c r="G4" s="28"/>
      <c r="H4" s="28"/>
      <c r="I4" s="29"/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>MAX(B5:D5)</f>
        <v>8.6999999999999993</v>
      </c>
      <c r="G5" s="25"/>
      <c r="H5" s="25"/>
      <c r="I5" s="26"/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0">AVERAGE(B6:D6)</f>
        <v>8.2000000000000011</v>
      </c>
      <c r="F6" s="28">
        <f>MAX(B6:D6)</f>
        <v>9.3000000000000007</v>
      </c>
      <c r="G6" s="28"/>
      <c r="H6" s="28"/>
      <c r="I6" s="29"/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>MAX(B7:D7)</f>
        <v>6</v>
      </c>
      <c r="G7" s="25"/>
      <c r="H7" s="25"/>
      <c r="I7" s="26"/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>MAX(B8:D8)</f>
        <v>8.4</v>
      </c>
      <c r="G8" s="28"/>
      <c r="H8" s="28"/>
      <c r="I8" s="29"/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>MAX(B9:D9)</f>
        <v>9.3000000000000007</v>
      </c>
      <c r="G9" s="25"/>
      <c r="H9" s="25"/>
      <c r="I9" s="26"/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>MAX(B10:D10)</f>
        <v>9.6999999999999993</v>
      </c>
      <c r="G10" s="28"/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377-844A-4468-BA59-E9879E9B8181}">
  <sheetPr>
    <tabColor theme="9" tint="0.59999389629810485"/>
  </sheetPr>
  <dimension ref="A1:I10"/>
  <sheetViews>
    <sheetView zoomScale="130" zoomScaleNormal="130" workbookViewId="0">
      <selection activeCell="G4" sqref="G4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MAX(B3:D3)</f>
        <v>6</v>
      </c>
      <c r="G3" s="25">
        <f>MIN(B3:D3)</f>
        <v>1</v>
      </c>
      <c r="H3" s="25"/>
      <c r="I3" s="26"/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MAX(B4:D4)</f>
        <v>9</v>
      </c>
      <c r="G4" s="28">
        <f>MIN(B4:D4)</f>
        <v>2</v>
      </c>
      <c r="H4" s="28"/>
      <c r="I4" s="29"/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>MAX(B5:D5)</f>
        <v>8.6999999999999993</v>
      </c>
      <c r="G5" s="25">
        <f t="shared" ref="G5:G10" si="0">MIN(B5:D5)</f>
        <v>8</v>
      </c>
      <c r="H5" s="25"/>
      <c r="I5" s="26"/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1">AVERAGE(B6:D6)</f>
        <v>8.2000000000000011</v>
      </c>
      <c r="F6" s="28">
        <f>MAX(B6:D6)</f>
        <v>9.3000000000000007</v>
      </c>
      <c r="G6" s="28">
        <f t="shared" si="0"/>
        <v>7</v>
      </c>
      <c r="H6" s="28"/>
      <c r="I6" s="29"/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1"/>
        <v>4.8666666666666663</v>
      </c>
      <c r="F7" s="25">
        <f>MAX(B7:D7)</f>
        <v>6</v>
      </c>
      <c r="G7" s="25">
        <f t="shared" si="0"/>
        <v>3</v>
      </c>
      <c r="H7" s="25"/>
      <c r="I7" s="26"/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1"/>
        <v>5.2333333333333334</v>
      </c>
      <c r="F8" s="28">
        <f t="shared" ref="F8:F10" si="2">MAX(B8:D8)</f>
        <v>8.4</v>
      </c>
      <c r="G8" s="28">
        <f t="shared" si="0"/>
        <v>3</v>
      </c>
      <c r="H8" s="28"/>
      <c r="I8" s="29"/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1"/>
        <v>8.7999999999999989</v>
      </c>
      <c r="F9" s="25">
        <f t="shared" si="2"/>
        <v>9.3000000000000007</v>
      </c>
      <c r="G9" s="25">
        <f t="shared" si="0"/>
        <v>8.5</v>
      </c>
      <c r="H9" s="25"/>
      <c r="I9" s="26"/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1"/>
        <v>8.5333333333333332</v>
      </c>
      <c r="F10" s="28">
        <f t="shared" si="2"/>
        <v>9.6999999999999993</v>
      </c>
      <c r="G10" s="28">
        <f t="shared" si="0"/>
        <v>7.3</v>
      </c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EE0D-4D28-4CAB-9247-452ACF5D8DAF}">
  <sheetPr>
    <tabColor theme="9" tint="0.39997558519241921"/>
  </sheetPr>
  <dimension ref="A1:I10"/>
  <sheetViews>
    <sheetView zoomScale="130" zoomScaleNormal="130" workbookViewId="0">
      <selection activeCell="F3" sqref="F3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/>
      <c r="H3" s="25"/>
      <c r="I3" s="26"/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/>
      <c r="H4" s="28"/>
      <c r="I4" s="29"/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 t="shared" ref="F5:F10" si="0">LARGE(B5:D5,2)</f>
        <v>8.3000000000000007</v>
      </c>
      <c r="G5" s="25"/>
      <c r="H5" s="25"/>
      <c r="I5" s="26"/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1">AVERAGE(B6:D6)</f>
        <v>8.2000000000000011</v>
      </c>
      <c r="F6" s="28">
        <f t="shared" si="0"/>
        <v>8.3000000000000007</v>
      </c>
      <c r="G6" s="28"/>
      <c r="H6" s="28"/>
      <c r="I6" s="29"/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1"/>
        <v>4.8666666666666663</v>
      </c>
      <c r="F7" s="25">
        <f t="shared" si="0"/>
        <v>5.6</v>
      </c>
      <c r="G7" s="25"/>
      <c r="H7" s="25"/>
      <c r="I7" s="26"/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1"/>
        <v>5.2333333333333334</v>
      </c>
      <c r="F8" s="28">
        <f t="shared" si="0"/>
        <v>4.3</v>
      </c>
      <c r="G8" s="28"/>
      <c r="H8" s="28"/>
      <c r="I8" s="29"/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1"/>
        <v>8.7999999999999989</v>
      </c>
      <c r="F9" s="25">
        <f t="shared" si="0"/>
        <v>8.6</v>
      </c>
      <c r="G9" s="25"/>
      <c r="H9" s="25"/>
      <c r="I9" s="26"/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1"/>
        <v>8.5333333333333332</v>
      </c>
      <c r="F10" s="28">
        <f t="shared" si="0"/>
        <v>8.6</v>
      </c>
      <c r="G10" s="28"/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3351-9111-4917-8FF2-0D62B6DFA5C9}">
  <sheetPr>
    <tabColor theme="9" tint="-0.249977111117893"/>
  </sheetPr>
  <dimension ref="A1:I10"/>
  <sheetViews>
    <sheetView zoomScale="130" zoomScaleNormal="130" workbookViewId="0">
      <selection activeCell="H4" sqref="H4"/>
    </sheetView>
  </sheetViews>
  <sheetFormatPr defaultRowHeight="15" x14ac:dyDescent="0.2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 x14ac:dyDescent="0.25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 x14ac:dyDescent="0.25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LARGE(A3:C3,2)</f>
        <v>1</v>
      </c>
      <c r="G3" s="25">
        <f>SMALL(B3:D3,2)</f>
        <v>4.2</v>
      </c>
      <c r="H3" s="25">
        <f>SUM(B3:D3)</f>
        <v>11.2</v>
      </c>
      <c r="I3" s="26"/>
    </row>
    <row r="4" spans="1:9" x14ac:dyDescent="0.25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LARGE(A4:C4,2)</f>
        <v>2</v>
      </c>
      <c r="G4" s="28">
        <f>SMALL(B4:D4,2)</f>
        <v>5</v>
      </c>
      <c r="H4" s="28">
        <f>SUM(B4:D4)</f>
        <v>16</v>
      </c>
      <c r="I4" s="29"/>
    </row>
    <row r="5" spans="1:9" x14ac:dyDescent="0.25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 t="shared" ref="F5:F10" si="0">LARGE(A5:C5,2)</f>
        <v>8</v>
      </c>
      <c r="G5" s="25">
        <f t="shared" ref="G5:G10" si="1">SMALL(B5:D5,2)</f>
        <v>8.3000000000000007</v>
      </c>
      <c r="H5" s="25">
        <f t="shared" ref="H5:H9" si="2">SUM(B5:D5)</f>
        <v>25</v>
      </c>
      <c r="I5" s="26"/>
    </row>
    <row r="6" spans="1:9" x14ac:dyDescent="0.25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3">AVERAGE(B6:D6)</f>
        <v>8.2000000000000011</v>
      </c>
      <c r="F6" s="28">
        <f t="shared" si="0"/>
        <v>8.3000000000000007</v>
      </c>
      <c r="G6" s="28">
        <f t="shared" si="1"/>
        <v>8.3000000000000007</v>
      </c>
      <c r="H6" s="28">
        <f t="shared" si="2"/>
        <v>24.6</v>
      </c>
      <c r="I6" s="29"/>
    </row>
    <row r="7" spans="1:9" x14ac:dyDescent="0.25">
      <c r="A7" s="24" t="s">
        <v>60</v>
      </c>
      <c r="B7" s="25">
        <v>5.6</v>
      </c>
      <c r="C7" s="25">
        <v>3</v>
      </c>
      <c r="D7" s="25">
        <v>6</v>
      </c>
      <c r="E7" s="25">
        <f t="shared" si="3"/>
        <v>4.8666666666666663</v>
      </c>
      <c r="F7" s="25">
        <f t="shared" si="0"/>
        <v>3</v>
      </c>
      <c r="G7" s="25">
        <f t="shared" si="1"/>
        <v>5.6</v>
      </c>
      <c r="H7" s="25">
        <f t="shared" si="2"/>
        <v>14.6</v>
      </c>
      <c r="I7" s="26"/>
    </row>
    <row r="8" spans="1:9" x14ac:dyDescent="0.25">
      <c r="A8" s="27" t="s">
        <v>61</v>
      </c>
      <c r="B8" s="28">
        <v>3</v>
      </c>
      <c r="C8" s="28">
        <v>8.4</v>
      </c>
      <c r="D8" s="28">
        <v>4.3</v>
      </c>
      <c r="E8" s="28">
        <f t="shared" si="3"/>
        <v>5.2333333333333334</v>
      </c>
      <c r="F8" s="28">
        <f t="shared" si="0"/>
        <v>3</v>
      </c>
      <c r="G8" s="28">
        <f t="shared" si="1"/>
        <v>4.3</v>
      </c>
      <c r="H8" s="28">
        <f t="shared" si="2"/>
        <v>15.7</v>
      </c>
      <c r="I8" s="29"/>
    </row>
    <row r="9" spans="1:9" x14ac:dyDescent="0.25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3"/>
        <v>8.7999999999999989</v>
      </c>
      <c r="F9" s="25">
        <f t="shared" si="0"/>
        <v>8.6</v>
      </c>
      <c r="G9" s="25">
        <f t="shared" si="1"/>
        <v>8.6</v>
      </c>
      <c r="H9" s="25">
        <f t="shared" si="2"/>
        <v>26.4</v>
      </c>
      <c r="I9" s="26"/>
    </row>
    <row r="10" spans="1:9" x14ac:dyDescent="0.25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3"/>
        <v>8.5333333333333332</v>
      </c>
      <c r="F10" s="28">
        <f t="shared" si="0"/>
        <v>8.6</v>
      </c>
      <c r="G10" s="28">
        <f t="shared" si="1"/>
        <v>8.6</v>
      </c>
      <c r="H10" s="28">
        <f>SUM(B10:D10)</f>
        <v>25.599999999999998</v>
      </c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Compras a Prazo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cp:lastPrinted>2018-06-02T19:42:10Z</cp:lastPrinted>
  <dcterms:created xsi:type="dcterms:W3CDTF">2018-05-26T00:45:58Z</dcterms:created>
  <dcterms:modified xsi:type="dcterms:W3CDTF">2019-01-24T19:55:36Z</dcterms:modified>
</cp:coreProperties>
</file>