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0_ncr:8100000_{6B24DABE-D155-4C15-A804-CA9778DE57EE}" xr6:coauthVersionLast="34" xr6:coauthVersionMax="34" xr10:uidLastSave="{00000000-0000-0000-0000-000000000000}"/>
  <bookViews>
    <workbookView xWindow="0" yWindow="0" windowWidth="19200" windowHeight="7425" xr2:uid="{31C56DAA-9167-4ABD-8BDD-5BA4A62C51E6}"/>
  </bookViews>
  <sheets>
    <sheet name="Função SE Comissão Vendedores" sheetId="2" r:id="rId1"/>
    <sheet name="Função SEERRO" sheetId="3" r:id="rId2"/>
    <sheet name="Função ORDEM" sheetId="4" r:id="rId3"/>
    <sheet name="Função SOMASE" sheetId="5" r:id="rId4"/>
    <sheet name="Função MÉDIASE" sheetId="6" r:id="rId5"/>
    <sheet name="Função CONT.SE" sheetId="7" r:id="rId6"/>
    <sheet name="Função SOMASES" sheetId="8" r:id="rId7"/>
    <sheet name="Função MÉDIASES" sheetId="9" r:id="rId8"/>
    <sheet name="Função CONT.SES" sheetId="10" r:id="rId9"/>
    <sheet name="Função SOMASES Teste Lógico" sheetId="17" r:id="rId10"/>
    <sheet name="Função PROCV Exata" sheetId="11" r:id="rId11"/>
    <sheet name="Função PROCV Aproximada" sheetId="12" r:id="rId12"/>
    <sheet name="Função PROCV Reajuste de Preços" sheetId="13" r:id="rId13"/>
    <sheet name="Função PROCV Nomes Intervalos" sheetId="14" r:id="rId14"/>
    <sheet name="Função PROCH" sheetId="15" r:id="rId15"/>
    <sheet name="Função SOMARPRODUTO" sheetId="16" r:id="rId16"/>
    <sheet name="Lição de Casa" sheetId="18" r:id="rId17"/>
  </sheets>
  <definedNames>
    <definedName name="regrasProch">'Função PROCH'!$I$8:$L$9</definedName>
    <definedName name="regrasProcv">'Função PROCV Nomes Intervalos'!$H$3:$I$6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6" i="17"/>
  <c r="I7" i="17"/>
  <c r="I8" i="17"/>
  <c r="I9" i="17"/>
  <c r="I10" i="17"/>
  <c r="I11" i="17"/>
  <c r="I12" i="17"/>
  <c r="K8" i="18" l="1"/>
  <c r="K5" i="18"/>
  <c r="K6" i="18"/>
  <c r="K7" i="18"/>
  <c r="K9" i="18"/>
  <c r="K10" i="18"/>
  <c r="K4" i="18"/>
  <c r="K3" i="18"/>
  <c r="H3" i="16"/>
  <c r="F13" i="16"/>
  <c r="F3" i="16"/>
  <c r="D5" i="14"/>
  <c r="D6" i="14"/>
  <c r="D7" i="14"/>
  <c r="D8" i="14"/>
  <c r="D9" i="14"/>
  <c r="D10" i="14"/>
  <c r="D11" i="14"/>
  <c r="D12" i="14"/>
  <c r="D9" i="15"/>
  <c r="D10" i="15"/>
  <c r="D11" i="15"/>
  <c r="D12" i="15"/>
  <c r="D5" i="15"/>
  <c r="D6" i="15"/>
  <c r="D7" i="15"/>
  <c r="D8" i="15"/>
  <c r="D4" i="15"/>
  <c r="D3" i="15"/>
  <c r="D4" i="14"/>
  <c r="D3" i="14"/>
  <c r="D9" i="13"/>
  <c r="D10" i="13"/>
  <c r="D11" i="13"/>
  <c r="D12" i="13"/>
  <c r="D5" i="13"/>
  <c r="D6" i="13"/>
  <c r="D7" i="13"/>
  <c r="D8" i="13"/>
  <c r="D4" i="13"/>
  <c r="D3" i="13"/>
  <c r="D9" i="12"/>
  <c r="D10" i="12"/>
  <c r="D11" i="12"/>
  <c r="D12" i="12"/>
  <c r="D7" i="12"/>
  <c r="D8" i="12"/>
  <c r="D5" i="12"/>
  <c r="D6" i="12"/>
  <c r="D4" i="12"/>
  <c r="D3" i="12"/>
  <c r="H5" i="11"/>
  <c r="H4" i="11"/>
  <c r="H3" i="11"/>
  <c r="I4" i="17"/>
  <c r="I3" i="17"/>
  <c r="E13" i="16" l="1"/>
  <c r="F12" i="16"/>
  <c r="F11" i="16"/>
  <c r="F10" i="16"/>
  <c r="F9" i="16"/>
  <c r="F8" i="16"/>
  <c r="F7" i="16"/>
  <c r="F6" i="16"/>
  <c r="F5" i="16"/>
  <c r="F4" i="16"/>
  <c r="F13" i="15"/>
  <c r="I5" i="10" l="1"/>
  <c r="I6" i="10"/>
  <c r="I7" i="10"/>
  <c r="I8" i="10"/>
  <c r="I9" i="10"/>
  <c r="I10" i="10"/>
  <c r="I11" i="10"/>
  <c r="I12" i="10"/>
  <c r="I10" i="9"/>
  <c r="I5" i="9"/>
  <c r="I6" i="9"/>
  <c r="I7" i="9"/>
  <c r="I8" i="9"/>
  <c r="I9" i="9"/>
  <c r="I11" i="9"/>
  <c r="I12" i="9"/>
  <c r="I10" i="8"/>
  <c r="I5" i="8"/>
  <c r="I6" i="8"/>
  <c r="I7" i="8"/>
  <c r="I8" i="8"/>
  <c r="I9" i="8"/>
  <c r="I11" i="8"/>
  <c r="I12" i="8"/>
  <c r="I5" i="7"/>
  <c r="I6" i="7"/>
  <c r="I4" i="10"/>
  <c r="I3" i="10"/>
  <c r="I4" i="9"/>
  <c r="I3" i="9"/>
  <c r="I4" i="8"/>
  <c r="I3" i="8"/>
  <c r="I4" i="7"/>
  <c r="I3" i="7"/>
  <c r="I5" i="6"/>
  <c r="I6" i="6"/>
  <c r="I5" i="5"/>
  <c r="I6" i="5"/>
  <c r="I4" i="6"/>
  <c r="I3" i="6"/>
  <c r="I4" i="5"/>
  <c r="I3" i="5"/>
  <c r="E13" i="15"/>
  <c r="F12" i="15"/>
  <c r="F11" i="15"/>
  <c r="F10" i="15"/>
  <c r="F9" i="15"/>
  <c r="F8" i="15"/>
  <c r="F7" i="15"/>
  <c r="F6" i="15"/>
  <c r="F5" i="15"/>
  <c r="F4" i="15"/>
  <c r="F3" i="15"/>
  <c r="E13" i="14"/>
  <c r="F12" i="14"/>
  <c r="F11" i="14"/>
  <c r="F10" i="14"/>
  <c r="F9" i="14"/>
  <c r="F8" i="14"/>
  <c r="F7" i="14"/>
  <c r="F6" i="14"/>
  <c r="F5" i="14"/>
  <c r="F4" i="14"/>
  <c r="F3" i="14"/>
  <c r="F13" i="14" s="1"/>
  <c r="E13" i="13"/>
  <c r="F12" i="13"/>
  <c r="F11" i="13"/>
  <c r="F10" i="13"/>
  <c r="F9" i="13"/>
  <c r="F8" i="13"/>
  <c r="F7" i="13"/>
  <c r="F6" i="13"/>
  <c r="F5" i="13"/>
  <c r="F4" i="13"/>
  <c r="F3" i="13"/>
  <c r="E13" i="12"/>
  <c r="F12" i="12"/>
  <c r="F11" i="12"/>
  <c r="F10" i="12"/>
  <c r="F9" i="12"/>
  <c r="F8" i="12"/>
  <c r="F7" i="12"/>
  <c r="F6" i="12"/>
  <c r="F5" i="12"/>
  <c r="F4" i="12"/>
  <c r="F3" i="12"/>
  <c r="F13" i="12" s="1"/>
  <c r="D13" i="11"/>
  <c r="E12" i="11"/>
  <c r="E11" i="11"/>
  <c r="E10" i="11"/>
  <c r="E9" i="11"/>
  <c r="E8" i="11"/>
  <c r="E7" i="11"/>
  <c r="E6" i="11"/>
  <c r="E5" i="11"/>
  <c r="E4" i="11"/>
  <c r="E3" i="11"/>
  <c r="F13" i="13" l="1"/>
  <c r="E13" i="11"/>
  <c r="H6" i="4" l="1"/>
  <c r="H5" i="4"/>
  <c r="H4" i="4"/>
  <c r="H3" i="4"/>
  <c r="F5" i="3"/>
  <c r="G5" i="3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D10" i="2"/>
  <c r="C10" i="2"/>
  <c r="E10" i="2"/>
  <c r="F10" i="2"/>
  <c r="C11" i="2"/>
  <c r="D11" i="2"/>
  <c r="E11" i="2"/>
  <c r="F11" i="2"/>
  <c r="C9" i="2"/>
  <c r="D9" i="2"/>
  <c r="E9" i="2"/>
  <c r="F9" i="2"/>
  <c r="D8" i="2"/>
  <c r="E8" i="2"/>
  <c r="F8" i="2"/>
  <c r="C8" i="2"/>
  <c r="F4" i="4" l="1"/>
  <c r="F5" i="4"/>
  <c r="F6" i="4"/>
  <c r="F7" i="4"/>
  <c r="F8" i="4"/>
  <c r="F9" i="4"/>
  <c r="F10" i="4"/>
  <c r="F11" i="4"/>
  <c r="F12" i="4"/>
  <c r="F13" i="4"/>
  <c r="F14" i="4"/>
  <c r="G14" i="4" s="1"/>
  <c r="F15" i="4"/>
  <c r="F16" i="4"/>
  <c r="F17" i="4"/>
  <c r="F18" i="4"/>
  <c r="F19" i="4"/>
  <c r="F20" i="4"/>
  <c r="F21" i="4"/>
  <c r="F22" i="4"/>
  <c r="F23" i="4"/>
  <c r="F24" i="4"/>
  <c r="F25" i="4"/>
  <c r="F26" i="4"/>
  <c r="G26" i="4" s="1"/>
  <c r="F27" i="4"/>
  <c r="F28" i="4"/>
  <c r="F29" i="4"/>
  <c r="F30" i="4"/>
  <c r="F31" i="4"/>
  <c r="F32" i="4"/>
  <c r="F3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<sst xmlns="http://schemas.openxmlformats.org/spreadsheetml/2006/main" count="1306" uniqueCount="94">
  <si>
    <t>Hotel Smart Salvador</t>
  </si>
  <si>
    <t>Janeiro</t>
  </si>
  <si>
    <t>Fevereiro</t>
  </si>
  <si>
    <t>Março</t>
  </si>
  <si>
    <t>Abril</t>
  </si>
  <si>
    <t>Taxa Comissão</t>
  </si>
  <si>
    <t>Vendedores</t>
  </si>
  <si>
    <t>Priscila</t>
  </si>
  <si>
    <t>Carlos</t>
  </si>
  <si>
    <t>Letícia</t>
  </si>
  <si>
    <t>Patrícia</t>
  </si>
  <si>
    <t>Comissão</t>
  </si>
  <si>
    <t>Metas</t>
  </si>
  <si>
    <t>Reserva</t>
  </si>
  <si>
    <t>Nome do Pax</t>
  </si>
  <si>
    <t>N. Noites</t>
  </si>
  <si>
    <t>Valor Diária</t>
  </si>
  <si>
    <t>Valor Total</t>
  </si>
  <si>
    <t>Vendedor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</si>
  <si>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</si>
  <si>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</si>
  <si>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</si>
  <si>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</si>
  <si>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</si>
  <si>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</si>
  <si>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</si>
  <si>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</si>
  <si>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</si>
  <si>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</si>
  <si>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</si>
  <si>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</si>
  <si>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</si>
  <si>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</si>
  <si>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</si>
  <si>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</si>
  <si>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</si>
  <si>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</si>
  <si>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</si>
  <si>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</si>
  <si>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</si>
  <si>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</si>
  <si>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</si>
  <si>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</si>
  <si>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</si>
  <si>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</si>
  <si>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</si>
  <si>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</si>
  <si>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</si>
  <si>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</si>
  <si>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Cal. CHD</t>
  </si>
  <si>
    <t>Valor CHD</t>
  </si>
  <si>
    <t>Classificação</t>
  </si>
  <si>
    <t>Estado</t>
  </si>
  <si>
    <t>Cidade</t>
  </si>
  <si>
    <t>SP</t>
  </si>
  <si>
    <t>São Paulo</t>
  </si>
  <si>
    <t>RJ</t>
  </si>
  <si>
    <t>Rio de Janeiro</t>
  </si>
  <si>
    <t>MG</t>
  </si>
  <si>
    <t>Belo Horizonte</t>
  </si>
  <si>
    <t>GO</t>
  </si>
  <si>
    <t>Goiânia</t>
  </si>
  <si>
    <t>Guarulhos</t>
  </si>
  <si>
    <t>Campinas</t>
  </si>
  <si>
    <t>Aparecida de Goiânia</t>
  </si>
  <si>
    <t>Uberlândia</t>
  </si>
  <si>
    <t>São Gonçalo</t>
  </si>
  <si>
    <t>José dos Campos</t>
  </si>
  <si>
    <t>Total de Vendas</t>
  </si>
  <si>
    <t>Média de Vendas</t>
  </si>
  <si>
    <t>Número de Vendas</t>
  </si>
  <si>
    <t xml:space="preserve">Preço dos Produtos </t>
  </si>
  <si>
    <t>ID</t>
  </si>
  <si>
    <t>Produto</t>
  </si>
  <si>
    <t>Valor Unitário</t>
  </si>
  <si>
    <t>Valor Reajustado</t>
  </si>
  <si>
    <t>Quantidade</t>
  </si>
  <si>
    <t>iMac</t>
  </si>
  <si>
    <t>Teclado</t>
  </si>
  <si>
    <t>Mouse</t>
  </si>
  <si>
    <t>Regras de Reajuste de Preço</t>
  </si>
  <si>
    <t>Impressora</t>
  </si>
  <si>
    <t>HD Externo 3TB</t>
  </si>
  <si>
    <t>GEFORCE GTX</t>
  </si>
  <si>
    <t>Placa-Mãe ASUS</t>
  </si>
  <si>
    <t>E-Reader Kindle</t>
  </si>
  <si>
    <t>Total</t>
  </si>
  <si>
    <t>ID do Produto</t>
  </si>
  <si>
    <t>iPhone X</t>
  </si>
  <si>
    <t>Galaxy S9</t>
  </si>
  <si>
    <t>Percentual do Reajuste</t>
  </si>
  <si>
    <t>Status</t>
  </si>
  <si>
    <t>Não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</si>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</sst>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  <numFmt numFmtId="166" formatCode="00"/>
    <numFmt numFmtId="167" formatCode="000"/>
    <numFmt numFmtId="168" formatCode="_-[$R$-416]\ * #,##0.00_-;\-[$R$-416]\ * #,##0.00_-;_-[$R$-416]\ * &quot;-&quot;??_-;_-@_-"/>
    <numFmt numFmtId="169" formatCode="_-[$R$-416]* #,##0.00_-;\-[$R$-416]* #,##0.00_-;_-[$R$-416]* &quot;-&quot;??_-;_-@_-"/>
  </numFmts>
  <fonts count="9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2" fillId="3" borderId="0" xfId="0" applyFont="1" applyFill="1" applyAlignment="1"/>
    <xf numFmtId="0" fontId="2" fillId="3" borderId="1" xfId="0" applyFont="1" applyFill="1" applyBorder="1"/>
    <xf numFmtId="164" fontId="3" fillId="0" borderId="1" xfId="0" applyNumberFormat="1" applyFont="1" applyFill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0" borderId="0" xfId="0" applyFont="1"/>
    <xf numFmtId="0" fontId="0" fillId="0" borderId="2" xfId="0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5" fillId="8" borderId="1" xfId="0" applyNumberFormat="1" applyFont="1" applyFill="1" applyBorder="1"/>
    <xf numFmtId="1" fontId="5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1" fontId="5" fillId="8" borderId="1" xfId="0" applyNumberFormat="1" applyFont="1" applyFill="1" applyBorder="1" applyAlignment="1">
      <alignment horizontal="center"/>
    </xf>
    <xf numFmtId="0" fontId="2" fillId="3" borderId="4" xfId="0" applyFont="1" applyFill="1" applyBorder="1"/>
    <xf numFmtId="167" fontId="5" fillId="5" borderId="4" xfId="0" applyNumberFormat="1" applyFont="1" applyFill="1" applyBorder="1" applyAlignment="1">
      <alignment horizontal="left"/>
    </xf>
    <xf numFmtId="0" fontId="5" fillId="5" borderId="4" xfId="0" applyFont="1" applyFill="1" applyBorder="1"/>
    <xf numFmtId="168" fontId="5" fillId="5" borderId="4" xfId="0" applyNumberFormat="1" applyFont="1" applyFill="1" applyBorder="1"/>
    <xf numFmtId="44" fontId="5" fillId="5" borderId="4" xfId="1" applyFont="1" applyFill="1" applyBorder="1"/>
    <xf numFmtId="1" fontId="5" fillId="5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vertical="center"/>
    </xf>
    <xf numFmtId="168" fontId="5" fillId="6" borderId="4" xfId="0" applyNumberFormat="1" applyFont="1" applyFill="1" applyBorder="1"/>
    <xf numFmtId="44" fontId="5" fillId="6" borderId="4" xfId="1" applyFont="1" applyFill="1" applyBorder="1"/>
    <xf numFmtId="1" fontId="5" fillId="6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right"/>
    </xf>
    <xf numFmtId="2" fontId="5" fillId="5" borderId="4" xfId="0" applyNumberFormat="1" applyFont="1" applyFill="1" applyBorder="1"/>
    <xf numFmtId="0" fontId="3" fillId="0" borderId="0" xfId="0" applyFont="1" applyFill="1"/>
    <xf numFmtId="2" fontId="5" fillId="5" borderId="4" xfId="0" applyNumberFormat="1" applyFont="1" applyFill="1" applyBorder="1" applyAlignment="1">
      <alignment horizontal="center"/>
    </xf>
    <xf numFmtId="0" fontId="8" fillId="0" borderId="0" xfId="0" applyFont="1" applyFill="1"/>
    <xf numFmtId="167" fontId="5" fillId="7" borderId="4" xfId="0" applyNumberFormat="1" applyFont="1" applyFill="1" applyBorder="1" applyAlignment="1">
      <alignment horizontal="left"/>
    </xf>
    <xf numFmtId="0" fontId="5" fillId="7" borderId="4" xfId="0" applyFont="1" applyFill="1" applyBorder="1" applyAlignment="1">
      <alignment vertical="center"/>
    </xf>
    <xf numFmtId="168" fontId="5" fillId="7" borderId="4" xfId="0" applyNumberFormat="1" applyFont="1" applyFill="1" applyBorder="1"/>
    <xf numFmtId="44" fontId="5" fillId="7" borderId="4" xfId="1" applyFont="1" applyFill="1" applyBorder="1"/>
    <xf numFmtId="1" fontId="5" fillId="7" borderId="4" xfId="0" applyNumberFormat="1" applyFont="1" applyFill="1" applyBorder="1" applyAlignment="1">
      <alignment horizontal="center"/>
    </xf>
    <xf numFmtId="169" fontId="5" fillId="6" borderId="4" xfId="0" applyNumberFormat="1" applyFont="1" applyFill="1" applyBorder="1" applyAlignment="1">
      <alignment horizontal="center"/>
    </xf>
    <xf numFmtId="9" fontId="5" fillId="7" borderId="4" xfId="2" applyFont="1" applyFill="1" applyBorder="1" applyAlignment="1">
      <alignment horizontal="center"/>
    </xf>
    <xf numFmtId="0" fontId="5" fillId="7" borderId="4" xfId="0" applyNumberFormat="1" applyFont="1" applyFill="1" applyBorder="1" applyAlignment="1">
      <alignment horizontal="left"/>
    </xf>
    <xf numFmtId="1" fontId="5" fillId="7" borderId="4" xfId="0" applyNumberFormat="1" applyFont="1" applyFill="1" applyBorder="1" applyAlignment="1">
      <alignment horizontal="left"/>
    </xf>
    <xf numFmtId="9" fontId="5" fillId="5" borderId="4" xfId="2" applyFont="1" applyFill="1" applyBorder="1" applyAlignment="1">
      <alignment horizontal="center"/>
    </xf>
    <xf numFmtId="0" fontId="0" fillId="0" borderId="0" xfId="1" applyNumberFormat="1" applyFont="1"/>
    <xf numFmtId="0" fontId="2" fillId="3" borderId="5" xfId="0" applyFont="1" applyFill="1" applyBorder="1" applyAlignme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7" fillId="6" borderId="5" xfId="0" applyNumberFormat="1" applyFont="1" applyFill="1" applyBorder="1" applyAlignment="1">
      <alignment horizontal="center"/>
    </xf>
    <xf numFmtId="166" fontId="7" fillId="6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6FAF4"/>
      <color rgb="FFD9EACE"/>
      <color rgb="FFF1F7ED"/>
      <color rgb="FFEAF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96ACC5F-AD5A-4F21-949C-26390877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4DA0B4E-0D03-4FA1-B431-23170C5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2</xdr:row>
      <xdr:rowOff>58615</xdr:rowOff>
    </xdr:from>
    <xdr:to>
      <xdr:col>15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B804657-B69D-41C3-903E-431882E9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5498-84E0-45C1-88FC-9C370AC87821}">
  <sheetPr>
    <tabColor theme="9" tint="0.79998168889431442"/>
  </sheetPr>
  <dimension ref="A1:H11"/>
  <sheetViews>
    <sheetView tabSelected="1" zoomScale="130" zoomScaleNormal="130" workbookViewId="0">
      <selection activeCell="G8" sqref="G8"/>
    </sheetView>
  </sheetViews>
  <sheetFormatPr defaultRowHeight="15" x14ac:dyDescent="0.2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7" width="13.140625" customWidth="1"/>
    <col min="8" max="8" width="14" bestFit="1" customWidth="1"/>
    <col min="9" max="10" width="15" bestFit="1" customWidth="1"/>
  </cols>
  <sheetData>
    <row r="1" spans="1:8" ht="36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</row>
    <row r="2" spans="1:8" x14ac:dyDescent="0.25">
      <c r="A2" s="62"/>
      <c r="B2" s="62"/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  <c r="H2" s="1" t="s">
        <v>5</v>
      </c>
    </row>
    <row r="3" spans="1:8" x14ac:dyDescent="0.25">
      <c r="A3" s="63" t="s">
        <v>6</v>
      </c>
      <c r="B3" s="2" t="s">
        <v>7</v>
      </c>
      <c r="C3" s="3">
        <v>45843.6</v>
      </c>
      <c r="D3" s="3">
        <v>50540.89</v>
      </c>
      <c r="E3" s="3">
        <v>48241.35</v>
      </c>
      <c r="F3" s="3">
        <v>60397.08</v>
      </c>
      <c r="G3" s="3">
        <v>60000</v>
      </c>
      <c r="H3" s="4">
        <v>1.2999999999999999E-2</v>
      </c>
    </row>
    <row r="4" spans="1:8" x14ac:dyDescent="0.25">
      <c r="A4" s="63"/>
      <c r="B4" s="2" t="s">
        <v>8</v>
      </c>
      <c r="C4" s="3">
        <v>49830</v>
      </c>
      <c r="D4" s="3">
        <v>54935.75</v>
      </c>
      <c r="E4" s="3">
        <v>52436.25</v>
      </c>
      <c r="F4" s="3">
        <v>65649</v>
      </c>
      <c r="G4" s="3">
        <v>45000</v>
      </c>
      <c r="H4" s="4">
        <v>0.01</v>
      </c>
    </row>
    <row r="5" spans="1:8" x14ac:dyDescent="0.25">
      <c r="A5" s="63"/>
      <c r="B5" s="2" t="s">
        <v>9</v>
      </c>
      <c r="C5" s="3">
        <v>69762</v>
      </c>
      <c r="D5" s="3">
        <v>76910.049999999988</v>
      </c>
      <c r="E5" s="3">
        <v>73410.75</v>
      </c>
      <c r="F5" s="3">
        <v>91908.599999999991</v>
      </c>
      <c r="G5" s="3"/>
      <c r="H5" s="4">
        <v>5.0000000000000001E-3</v>
      </c>
    </row>
    <row r="6" spans="1:8" x14ac:dyDescent="0.25">
      <c r="A6" s="63"/>
      <c r="B6" s="5" t="s">
        <v>10</v>
      </c>
      <c r="C6" s="3">
        <v>33884.400000000001</v>
      </c>
      <c r="D6" s="3">
        <v>37356.310000000005</v>
      </c>
      <c r="E6" s="3">
        <v>35656.65</v>
      </c>
      <c r="F6" s="3">
        <v>44641.32</v>
      </c>
      <c r="G6" s="3"/>
      <c r="H6" s="6"/>
    </row>
    <row r="7" spans="1:8" x14ac:dyDescent="0.25">
      <c r="A7" s="7"/>
      <c r="B7" s="7"/>
      <c r="C7" s="7"/>
      <c r="D7" s="7"/>
      <c r="E7" s="7"/>
      <c r="F7" s="7"/>
      <c r="G7" s="9"/>
    </row>
    <row r="8" spans="1:8" x14ac:dyDescent="0.25">
      <c r="A8" s="63" t="s">
        <v>11</v>
      </c>
      <c r="B8" s="2" t="s">
        <v>7</v>
      </c>
      <c r="C8" s="3">
        <f t="shared" ref="C8:F9" si="0">IF(C3&gt;=$G$3,C3*$H$3,IF(C3&gt;=$G$4,C3*$H$4,C3*$H$5))</f>
        <v>458.43599999999998</v>
      </c>
      <c r="D8" s="3">
        <f t="shared" si="0"/>
        <v>505.40890000000002</v>
      </c>
      <c r="E8" s="3">
        <f t="shared" si="0"/>
        <v>482.4135</v>
      </c>
      <c r="F8" s="3">
        <f t="shared" si="0"/>
        <v>785.16203999999993</v>
      </c>
      <c r="G8" s="8"/>
    </row>
    <row r="9" spans="1:8" x14ac:dyDescent="0.25">
      <c r="A9" s="63"/>
      <c r="B9" s="2" t="s">
        <v>8</v>
      </c>
      <c r="C9" s="3">
        <f t="shared" si="0"/>
        <v>498.3</v>
      </c>
      <c r="D9" s="3">
        <f t="shared" si="0"/>
        <v>549.35749999999996</v>
      </c>
      <c r="E9" s="3">
        <f t="shared" si="0"/>
        <v>524.36249999999995</v>
      </c>
      <c r="F9" s="3">
        <f t="shared" si="0"/>
        <v>853.43700000000001</v>
      </c>
      <c r="G9" s="8"/>
    </row>
    <row r="10" spans="1:8" x14ac:dyDescent="0.25">
      <c r="A10" s="63"/>
      <c r="B10" s="5" t="s">
        <v>9</v>
      </c>
      <c r="C10" s="3">
        <f t="shared" ref="C10:F10" si="1">IF(C5&gt;=$G$3,C5*$H$3,IF(C5&gt;=$G$4,C5*$H$4,C5*$H$5))</f>
        <v>906.90599999999995</v>
      </c>
      <c r="D10" s="3">
        <f>IF(D5&gt;=$G$3,D5*$H$3,IF(D5&gt;=$G$4,D5*$H$4,D5*$H$5))</f>
        <v>999.83064999999976</v>
      </c>
      <c r="E10" s="3">
        <f t="shared" si="1"/>
        <v>954.33974999999998</v>
      </c>
      <c r="F10" s="3">
        <f t="shared" si="1"/>
        <v>1194.8117999999997</v>
      </c>
      <c r="G10" s="8"/>
    </row>
    <row r="11" spans="1:8" x14ac:dyDescent="0.25">
      <c r="A11" s="63"/>
      <c r="B11" s="2" t="s">
        <v>10</v>
      </c>
      <c r="C11" s="3">
        <f t="shared" ref="C11:F11" si="2">IF(C6&gt;=$G$3,C6*$H$3,IF(C6&gt;=$G$4,C6*$H$4,C6*$H$5))</f>
        <v>169.422</v>
      </c>
      <c r="D11" s="3">
        <f t="shared" si="2"/>
        <v>186.78155000000004</v>
      </c>
      <c r="E11" s="3">
        <f t="shared" si="2"/>
        <v>178.28325000000001</v>
      </c>
      <c r="F11" s="3">
        <f t="shared" si="2"/>
        <v>223.20660000000001</v>
      </c>
      <c r="G11" s="8"/>
    </row>
  </sheetData>
  <mergeCells count="4">
    <mergeCell ref="A1:H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FFA8-DF88-4F48-94F5-7E5DF3AD5736}">
  <sheetPr>
    <tabColor theme="9" tint="0.39997558519241921"/>
  </sheetPr>
  <dimension ref="A1:I38"/>
  <sheetViews>
    <sheetView zoomScale="130" zoomScaleNormal="130" workbookViewId="0">
      <selection activeCell="I6" sqref="I6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SUMIFS($E$3:$E$32,$C$3:$C$32,G3,$D$3:$D$32,H3,$E$3:$E$32,"&gt;=1400")</f>
        <v>3249.9599999999991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SUMIFS($E$3:$E$32,$C$3:$C$32,G4,$D$3:$D$32,H4,$E$3:$E$32,"&gt;=1400")</f>
        <v>3250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SUMIFS($E$3:$E$32,$C$3:$C$32,G5,$D$3:$D$32,H5,$E$3:$E$32,"&gt;=1400")</f>
        <v>5299.98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4999.9400000000005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2200</v>
      </c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9149.92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7199.92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6499.9699999999993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4C3E-BCDE-4E01-83DB-4B748513EE8A}">
  <sheetPr>
    <tabColor theme="9" tint="0.59999389629810485"/>
  </sheetPr>
  <dimension ref="A1:H57"/>
  <sheetViews>
    <sheetView zoomScale="130" zoomScaleNormal="130" workbookViewId="0">
      <selection activeCell="G6" sqref="G6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1.42578125" customWidth="1"/>
    <col min="5" max="5" width="18.85546875" customWidth="1"/>
    <col min="6" max="6" width="3.7109375" customWidth="1"/>
    <col min="7" max="7" width="18.5703125" customWidth="1"/>
    <col min="8" max="8" width="18" customWidth="1"/>
  </cols>
  <sheetData>
    <row r="1" spans="1:8" ht="35.25" customHeight="1" x14ac:dyDescent="0.25">
      <c r="A1" s="64" t="s">
        <v>71</v>
      </c>
      <c r="B1" s="64"/>
      <c r="C1" s="64"/>
      <c r="D1" s="64"/>
      <c r="E1" s="64"/>
    </row>
    <row r="2" spans="1:8" x14ac:dyDescent="0.25">
      <c r="A2" s="1" t="s">
        <v>72</v>
      </c>
      <c r="B2" s="1" t="s">
        <v>73</v>
      </c>
      <c r="C2" s="1" t="s">
        <v>74</v>
      </c>
      <c r="D2" s="1" t="s">
        <v>76</v>
      </c>
      <c r="E2" s="1" t="s">
        <v>17</v>
      </c>
      <c r="G2" s="34" t="s">
        <v>87</v>
      </c>
      <c r="H2" s="35">
        <v>10</v>
      </c>
    </row>
    <row r="3" spans="1:8" x14ac:dyDescent="0.25">
      <c r="A3" s="35">
        <v>1</v>
      </c>
      <c r="B3" s="36" t="s">
        <v>88</v>
      </c>
      <c r="C3" s="37">
        <v>6999</v>
      </c>
      <c r="D3" s="39">
        <v>17</v>
      </c>
      <c r="E3" s="38">
        <f>C3*D3</f>
        <v>118983</v>
      </c>
      <c r="G3" s="40" t="s">
        <v>73</v>
      </c>
      <c r="H3" s="56" t="str">
        <f>VLOOKUP($H$2,A3:E12,2,FALSE)</f>
        <v>E-Reader Kindle</v>
      </c>
    </row>
    <row r="4" spans="1:8" x14ac:dyDescent="0.25">
      <c r="A4" s="49">
        <v>2</v>
      </c>
      <c r="B4" s="50" t="s">
        <v>77</v>
      </c>
      <c r="C4" s="51">
        <v>9799</v>
      </c>
      <c r="D4" s="53">
        <v>7</v>
      </c>
      <c r="E4" s="52">
        <f>C4*D4</f>
        <v>68593</v>
      </c>
      <c r="G4" s="40" t="s">
        <v>76</v>
      </c>
      <c r="H4" s="57">
        <f>VLOOKUP($H$2,$A$3:$E$12,4,0)</f>
        <v>7</v>
      </c>
    </row>
    <row r="5" spans="1:8" x14ac:dyDescent="0.25">
      <c r="A5" s="35">
        <v>3</v>
      </c>
      <c r="B5" s="36" t="s">
        <v>78</v>
      </c>
      <c r="C5" s="37">
        <v>32.46</v>
      </c>
      <c r="D5" s="39">
        <v>15</v>
      </c>
      <c r="E5" s="38">
        <f t="shared" ref="E5:E12" si="0">PRODUCT(C5,D5)</f>
        <v>486.90000000000003</v>
      </c>
      <c r="G5" s="40" t="s">
        <v>74</v>
      </c>
      <c r="H5" s="51">
        <f>VLOOKUP($H$2,$A$3:$E$12,3,FALSE)</f>
        <v>196.9</v>
      </c>
    </row>
    <row r="6" spans="1:8" x14ac:dyDescent="0.25">
      <c r="A6" s="49">
        <v>4</v>
      </c>
      <c r="B6" s="50" t="s">
        <v>79</v>
      </c>
      <c r="C6" s="51">
        <v>25.95</v>
      </c>
      <c r="D6" s="53">
        <v>16</v>
      </c>
      <c r="E6" s="52">
        <f t="shared" si="0"/>
        <v>415.2</v>
      </c>
    </row>
    <row r="7" spans="1:8" x14ac:dyDescent="0.25">
      <c r="A7" s="35">
        <v>5</v>
      </c>
      <c r="B7" s="36" t="s">
        <v>81</v>
      </c>
      <c r="C7" s="37">
        <v>345</v>
      </c>
      <c r="D7" s="39">
        <v>12</v>
      </c>
      <c r="E7" s="38">
        <f t="shared" si="0"/>
        <v>4140</v>
      </c>
    </row>
    <row r="8" spans="1:8" x14ac:dyDescent="0.25">
      <c r="A8" s="49">
        <v>6</v>
      </c>
      <c r="B8" s="50" t="s">
        <v>82</v>
      </c>
      <c r="C8" s="51">
        <v>850</v>
      </c>
      <c r="D8" s="53">
        <v>5</v>
      </c>
      <c r="E8" s="52">
        <f t="shared" si="0"/>
        <v>4250</v>
      </c>
    </row>
    <row r="9" spans="1:8" x14ac:dyDescent="0.25">
      <c r="A9" s="35">
        <v>7</v>
      </c>
      <c r="B9" s="36" t="s">
        <v>89</v>
      </c>
      <c r="C9" s="37">
        <v>4299</v>
      </c>
      <c r="D9" s="39">
        <v>23</v>
      </c>
      <c r="E9" s="38">
        <f t="shared" si="0"/>
        <v>98877</v>
      </c>
    </row>
    <row r="10" spans="1:8" x14ac:dyDescent="0.25">
      <c r="A10" s="49">
        <v>8</v>
      </c>
      <c r="B10" s="50" t="s">
        <v>83</v>
      </c>
      <c r="C10" s="51">
        <v>1309.9000000000001</v>
      </c>
      <c r="D10" s="53">
        <v>12</v>
      </c>
      <c r="E10" s="52">
        <f t="shared" si="0"/>
        <v>15718.800000000001</v>
      </c>
    </row>
    <row r="11" spans="1:8" x14ac:dyDescent="0.25">
      <c r="A11" s="35">
        <v>9</v>
      </c>
      <c r="B11" s="36" t="s">
        <v>84</v>
      </c>
      <c r="C11" s="37">
        <v>479.9</v>
      </c>
      <c r="D11" s="39">
        <v>9</v>
      </c>
      <c r="E11" s="38">
        <f t="shared" si="0"/>
        <v>4319.0999999999995</v>
      </c>
    </row>
    <row r="12" spans="1:8" ht="15" customHeight="1" x14ac:dyDescent="0.25">
      <c r="A12" s="49">
        <v>10</v>
      </c>
      <c r="B12" s="50" t="s">
        <v>85</v>
      </c>
      <c r="C12" s="51">
        <v>196.9</v>
      </c>
      <c r="D12" s="53">
        <v>7</v>
      </c>
      <c r="E12" s="52">
        <f t="shared" si="0"/>
        <v>1378.3</v>
      </c>
    </row>
    <row r="13" spans="1:8" x14ac:dyDescent="0.25">
      <c r="A13" s="65" t="s">
        <v>86</v>
      </c>
      <c r="B13" s="66"/>
      <c r="C13" s="41"/>
      <c r="D13" s="43">
        <f>SUM(D3:D12)</f>
        <v>123</v>
      </c>
      <c r="E13" s="54">
        <f>SUM(E3:E12)</f>
        <v>317161.29999999993</v>
      </c>
    </row>
    <row r="14" spans="1:8" x14ac:dyDescent="0.25">
      <c r="G14" s="48"/>
      <c r="H14" s="46"/>
    </row>
    <row r="15" spans="1:8" x14ac:dyDescent="0.25">
      <c r="D15" s="6"/>
      <c r="G15" s="46"/>
      <c r="H15" s="46"/>
    </row>
    <row r="16" spans="1:8" x14ac:dyDescent="0.25">
      <c r="G16" s="46"/>
      <c r="H16" s="46"/>
    </row>
    <row r="17" spans="7:8" x14ac:dyDescent="0.25">
      <c r="G17" s="46"/>
      <c r="H17" s="46"/>
    </row>
    <row r="18" spans="7:8" x14ac:dyDescent="0.25">
      <c r="G18" s="46"/>
      <c r="H18" s="46"/>
    </row>
    <row r="19" spans="7:8" x14ac:dyDescent="0.25">
      <c r="G19" s="46"/>
      <c r="H19" s="46"/>
    </row>
    <row r="20" spans="7:8" x14ac:dyDescent="0.25">
      <c r="G20" s="46"/>
      <c r="H20" s="46"/>
    </row>
    <row r="21" spans="7:8" x14ac:dyDescent="0.25">
      <c r="G21" s="46"/>
      <c r="H21" s="46"/>
    </row>
    <row r="22" spans="7:8" x14ac:dyDescent="0.25">
      <c r="G22" s="46"/>
      <c r="H22" s="46"/>
    </row>
    <row r="23" spans="7:8" x14ac:dyDescent="0.25">
      <c r="G23" s="46"/>
      <c r="H23" s="46"/>
    </row>
    <row r="24" spans="7:8" x14ac:dyDescent="0.25">
      <c r="G24" s="46"/>
      <c r="H24" s="46"/>
    </row>
    <row r="25" spans="7:8" x14ac:dyDescent="0.25">
      <c r="G25" s="46"/>
      <c r="H25" s="46"/>
    </row>
    <row r="26" spans="7:8" x14ac:dyDescent="0.25">
      <c r="G26" s="46"/>
      <c r="H26" s="46"/>
    </row>
    <row r="27" spans="7:8" x14ac:dyDescent="0.25">
      <c r="G27" s="46"/>
      <c r="H27" s="46"/>
    </row>
    <row r="28" spans="7:8" x14ac:dyDescent="0.25">
      <c r="G28" s="46"/>
      <c r="H28" s="46"/>
    </row>
    <row r="29" spans="7:8" x14ac:dyDescent="0.25">
      <c r="G29" s="46"/>
      <c r="H29" s="46"/>
    </row>
    <row r="30" spans="7:8" x14ac:dyDescent="0.25">
      <c r="G30" s="46"/>
      <c r="H30" s="46"/>
    </row>
    <row r="31" spans="7:8" x14ac:dyDescent="0.25">
      <c r="G31" s="46"/>
      <c r="H31" s="46"/>
    </row>
    <row r="32" spans="7:8" x14ac:dyDescent="0.25">
      <c r="G32" s="46"/>
      <c r="H32" s="46"/>
    </row>
    <row r="33" spans="7:8" x14ac:dyDescent="0.25">
      <c r="G33" s="46"/>
      <c r="H33" s="46"/>
    </row>
    <row r="34" spans="7:8" x14ac:dyDescent="0.25">
      <c r="G34" s="46"/>
      <c r="H34" s="46"/>
    </row>
    <row r="35" spans="7:8" x14ac:dyDescent="0.25">
      <c r="G35" s="46"/>
      <c r="H35" s="46"/>
    </row>
    <row r="36" spans="7:8" x14ac:dyDescent="0.25">
      <c r="G36" s="46"/>
      <c r="H36" s="46"/>
    </row>
    <row r="37" spans="7:8" x14ac:dyDescent="0.25">
      <c r="G37" s="46"/>
      <c r="H37" s="46"/>
    </row>
    <row r="38" spans="7:8" x14ac:dyDescent="0.25">
      <c r="G38" s="46"/>
      <c r="H38" s="46"/>
    </row>
    <row r="39" spans="7:8" x14ac:dyDescent="0.25">
      <c r="G39" s="46"/>
      <c r="H39" s="46"/>
    </row>
    <row r="40" spans="7:8" x14ac:dyDescent="0.25">
      <c r="G40" s="46"/>
      <c r="H40" s="46"/>
    </row>
    <row r="41" spans="7:8" x14ac:dyDescent="0.25">
      <c r="G41" s="46"/>
      <c r="H41" s="46"/>
    </row>
    <row r="42" spans="7:8" x14ac:dyDescent="0.25">
      <c r="G42" s="46"/>
      <c r="H42" s="46"/>
    </row>
    <row r="43" spans="7:8" x14ac:dyDescent="0.25">
      <c r="G43" s="46"/>
      <c r="H43" s="46"/>
    </row>
    <row r="44" spans="7:8" x14ac:dyDescent="0.25">
      <c r="G44" s="46"/>
      <c r="H44" s="46"/>
    </row>
    <row r="45" spans="7:8" x14ac:dyDescent="0.25">
      <c r="G45" s="46"/>
      <c r="H45" s="46"/>
    </row>
    <row r="46" spans="7:8" x14ac:dyDescent="0.25">
      <c r="G46" s="46"/>
      <c r="H46" s="46"/>
    </row>
    <row r="47" spans="7:8" x14ac:dyDescent="0.25">
      <c r="G47" s="46"/>
      <c r="H47" s="46"/>
    </row>
    <row r="48" spans="7:8" x14ac:dyDescent="0.25">
      <c r="G48" s="46"/>
      <c r="H48" s="46"/>
    </row>
    <row r="49" spans="7:8" x14ac:dyDescent="0.25">
      <c r="G49" s="46"/>
      <c r="H49" s="46"/>
    </row>
    <row r="50" spans="7:8" x14ac:dyDescent="0.25">
      <c r="G50" s="46"/>
      <c r="H50" s="46"/>
    </row>
    <row r="51" spans="7:8" x14ac:dyDescent="0.25">
      <c r="G51" s="46"/>
      <c r="H51" s="46"/>
    </row>
    <row r="52" spans="7:8" x14ac:dyDescent="0.25">
      <c r="G52" s="46"/>
      <c r="H52" s="46"/>
    </row>
    <row r="53" spans="7:8" x14ac:dyDescent="0.25">
      <c r="G53" s="46"/>
      <c r="H53" s="46"/>
    </row>
    <row r="54" spans="7:8" x14ac:dyDescent="0.25">
      <c r="G54" s="46"/>
      <c r="H54" s="46"/>
    </row>
    <row r="55" spans="7:8" x14ac:dyDescent="0.25">
      <c r="G55" s="46"/>
      <c r="H55" s="46"/>
    </row>
    <row r="56" spans="7:8" x14ac:dyDescent="0.25">
      <c r="G56" s="46"/>
      <c r="H56" s="46"/>
    </row>
    <row r="57" spans="7:8" x14ac:dyDescent="0.25">
      <c r="G57" s="46"/>
      <c r="H57" s="46"/>
    </row>
  </sheetData>
  <mergeCells count="2">
    <mergeCell ref="A1:E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25D-3172-43A2-8640-0285AF3EB6E3}">
  <sheetPr>
    <tabColor theme="9" tint="0.39997558519241921"/>
  </sheetPr>
  <dimension ref="A1:L57"/>
  <sheetViews>
    <sheetView zoomScale="130" zoomScaleNormal="130" workbookViewId="0">
      <selection activeCell="D9" sqref="D9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21.85546875" bestFit="1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 x14ac:dyDescent="0.25">
      <c r="A1" s="64" t="s">
        <v>71</v>
      </c>
      <c r="B1" s="64"/>
      <c r="C1" s="64"/>
      <c r="D1" s="64"/>
      <c r="E1" s="64"/>
      <c r="F1" s="64"/>
    </row>
    <row r="2" spans="1:12" x14ac:dyDescent="0.25">
      <c r="A2" s="1" t="s">
        <v>72</v>
      </c>
      <c r="B2" s="1" t="s">
        <v>73</v>
      </c>
      <c r="C2" s="1" t="s">
        <v>74</v>
      </c>
      <c r="D2" s="1" t="s">
        <v>90</v>
      </c>
      <c r="E2" s="1" t="s">
        <v>76</v>
      </c>
      <c r="F2" s="1" t="s">
        <v>17</v>
      </c>
      <c r="H2" s="69" t="s">
        <v>80</v>
      </c>
      <c r="I2" s="70"/>
    </row>
    <row r="3" spans="1:12" x14ac:dyDescent="0.25">
      <c r="A3" s="35">
        <v>1</v>
      </c>
      <c r="B3" s="36" t="s">
        <v>88</v>
      </c>
      <c r="C3" s="37">
        <v>6999</v>
      </c>
      <c r="D3" s="58">
        <f>VLOOKUP($C$3:$C$12,$H$3:$I$6,2,TRUE)</f>
        <v>0.05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 x14ac:dyDescent="0.25">
      <c r="A4" s="49">
        <v>2</v>
      </c>
      <c r="B4" s="50" t="s">
        <v>77</v>
      </c>
      <c r="C4" s="51">
        <v>9799</v>
      </c>
      <c r="D4" s="55">
        <f>VLOOKUP($C$3:$C$12,$H$3:$I$6,2,TRUE)</f>
        <v>0.05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 x14ac:dyDescent="0.25">
      <c r="A5" s="35">
        <v>3</v>
      </c>
      <c r="B5" s="36" t="s">
        <v>78</v>
      </c>
      <c r="C5" s="37">
        <v>32.46</v>
      </c>
      <c r="D5" s="58">
        <f>VLOOKUP($C$3:$C$12,$H$3:$I$6,2,TRUE)</f>
        <v>0.2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 x14ac:dyDescent="0.25">
      <c r="A6" s="49">
        <v>4</v>
      </c>
      <c r="B6" s="50" t="s">
        <v>79</v>
      </c>
      <c r="C6" s="51">
        <v>25.95</v>
      </c>
      <c r="D6" s="55">
        <f>VLOOKUP($C$3:$C$12,$H$3:$I$6,2,TRUE)</f>
        <v>0.2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 x14ac:dyDescent="0.25">
      <c r="A7" s="35">
        <v>5</v>
      </c>
      <c r="B7" s="36" t="s">
        <v>81</v>
      </c>
      <c r="C7" s="37">
        <v>345</v>
      </c>
      <c r="D7" s="58">
        <f>VLOOKUP($C$3:$C$12,$H$3:$I$6,2,TRUE)</f>
        <v>0.15</v>
      </c>
      <c r="E7" s="39">
        <v>12</v>
      </c>
      <c r="F7" s="38">
        <f t="shared" si="0"/>
        <v>4140</v>
      </c>
      <c r="H7" s="46"/>
      <c r="I7" s="46"/>
    </row>
    <row r="8" spans="1:12" x14ac:dyDescent="0.25">
      <c r="A8" s="49">
        <v>6</v>
      </c>
      <c r="B8" s="50" t="s">
        <v>82</v>
      </c>
      <c r="C8" s="51">
        <v>850</v>
      </c>
      <c r="D8" s="55">
        <f>VLOOKUP($C$3:$C$12,$H$3:$I$6,2,TRUE)</f>
        <v>0.1</v>
      </c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 x14ac:dyDescent="0.25">
      <c r="A9" s="35">
        <v>7</v>
      </c>
      <c r="B9" s="36" t="s">
        <v>89</v>
      </c>
      <c r="C9" s="37">
        <v>4299</v>
      </c>
      <c r="D9" s="55">
        <f t="shared" ref="D9:D12" si="1">VLOOKUP($C$3:$C$12,$H$3:$I$6,2,TRUE)</f>
        <v>0.05</v>
      </c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 x14ac:dyDescent="0.25">
      <c r="A10" s="49">
        <v>8</v>
      </c>
      <c r="B10" s="50" t="s">
        <v>83</v>
      </c>
      <c r="C10" s="51">
        <v>1309.9000000000001</v>
      </c>
      <c r="D10" s="55">
        <f t="shared" si="1"/>
        <v>0.05</v>
      </c>
      <c r="E10" s="53">
        <v>12</v>
      </c>
      <c r="F10" s="52">
        <f t="shared" si="0"/>
        <v>15718.800000000001</v>
      </c>
    </row>
    <row r="11" spans="1:12" x14ac:dyDescent="0.25">
      <c r="A11" s="35">
        <v>9</v>
      </c>
      <c r="B11" s="36" t="s">
        <v>84</v>
      </c>
      <c r="C11" s="37">
        <v>479.9</v>
      </c>
      <c r="D11" s="55">
        <f t="shared" si="1"/>
        <v>0.15</v>
      </c>
      <c r="E11" s="39">
        <v>9</v>
      </c>
      <c r="F11" s="38">
        <f t="shared" si="0"/>
        <v>4319.0999999999995</v>
      </c>
    </row>
    <row r="12" spans="1:12" ht="15" customHeight="1" x14ac:dyDescent="0.25">
      <c r="A12" s="49">
        <v>10</v>
      </c>
      <c r="B12" s="50" t="s">
        <v>85</v>
      </c>
      <c r="C12" s="51">
        <v>196.9</v>
      </c>
      <c r="D12" s="55">
        <f t="shared" si="1"/>
        <v>0.15</v>
      </c>
      <c r="E12" s="53">
        <v>7</v>
      </c>
      <c r="F12" s="52">
        <f t="shared" si="0"/>
        <v>1378.3</v>
      </c>
    </row>
    <row r="13" spans="1:12" x14ac:dyDescent="0.25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 x14ac:dyDescent="0.25">
      <c r="H14" s="48"/>
      <c r="I14" s="46"/>
    </row>
    <row r="15" spans="1:12" x14ac:dyDescent="0.25">
      <c r="E15" s="6"/>
      <c r="H15" s="46"/>
      <c r="I15" s="46"/>
    </row>
    <row r="16" spans="1:12" x14ac:dyDescent="0.25">
      <c r="H16" s="46"/>
      <c r="I16" s="46"/>
    </row>
    <row r="17" spans="8:9" x14ac:dyDescent="0.25">
      <c r="H17" s="46"/>
      <c r="I17" s="46"/>
    </row>
    <row r="18" spans="8:9" x14ac:dyDescent="0.25">
      <c r="H18" s="46"/>
      <c r="I18" s="46"/>
    </row>
    <row r="19" spans="8:9" x14ac:dyDescent="0.25">
      <c r="H19" s="46"/>
      <c r="I19" s="46"/>
    </row>
    <row r="20" spans="8:9" x14ac:dyDescent="0.25">
      <c r="H20" s="46"/>
      <c r="I20" s="46"/>
    </row>
    <row r="21" spans="8:9" x14ac:dyDescent="0.25">
      <c r="H21" s="46"/>
      <c r="I21" s="46"/>
    </row>
    <row r="22" spans="8:9" x14ac:dyDescent="0.25">
      <c r="H22" s="46"/>
      <c r="I22" s="46"/>
    </row>
    <row r="23" spans="8:9" x14ac:dyDescent="0.25">
      <c r="H23" s="46"/>
      <c r="I23" s="46"/>
    </row>
    <row r="24" spans="8:9" x14ac:dyDescent="0.25">
      <c r="H24" s="46"/>
      <c r="I24" s="46"/>
    </row>
    <row r="25" spans="8:9" x14ac:dyDescent="0.25">
      <c r="H25" s="46"/>
      <c r="I25" s="46"/>
    </row>
    <row r="26" spans="8:9" x14ac:dyDescent="0.25">
      <c r="H26" s="46"/>
      <c r="I26" s="46"/>
    </row>
    <row r="27" spans="8:9" x14ac:dyDescent="0.25">
      <c r="H27" s="46"/>
      <c r="I27" s="46"/>
    </row>
    <row r="28" spans="8:9" x14ac:dyDescent="0.25">
      <c r="H28" s="46"/>
      <c r="I28" s="46"/>
    </row>
    <row r="29" spans="8:9" x14ac:dyDescent="0.25">
      <c r="H29" s="46"/>
      <c r="I29" s="46"/>
    </row>
    <row r="30" spans="8:9" x14ac:dyDescent="0.25">
      <c r="H30" s="46"/>
      <c r="I30" s="46"/>
    </row>
    <row r="31" spans="8:9" x14ac:dyDescent="0.25">
      <c r="H31" s="46"/>
      <c r="I31" s="46"/>
    </row>
    <row r="32" spans="8:9" x14ac:dyDescent="0.25">
      <c r="H32" s="46"/>
      <c r="I32" s="46"/>
    </row>
    <row r="33" spans="8:9" x14ac:dyDescent="0.25">
      <c r="H33" s="46"/>
      <c r="I33" s="46"/>
    </row>
    <row r="34" spans="8:9" x14ac:dyDescent="0.25">
      <c r="H34" s="46"/>
      <c r="I34" s="46"/>
    </row>
    <row r="35" spans="8:9" x14ac:dyDescent="0.25">
      <c r="H35" s="46"/>
      <c r="I35" s="46"/>
    </row>
    <row r="36" spans="8:9" x14ac:dyDescent="0.25">
      <c r="H36" s="46"/>
      <c r="I36" s="46"/>
    </row>
    <row r="37" spans="8:9" x14ac:dyDescent="0.25">
      <c r="H37" s="46"/>
      <c r="I37" s="46"/>
    </row>
    <row r="38" spans="8:9" x14ac:dyDescent="0.25">
      <c r="H38" s="46"/>
      <c r="I38" s="46"/>
    </row>
    <row r="39" spans="8:9" x14ac:dyDescent="0.25">
      <c r="H39" s="46"/>
      <c r="I39" s="46"/>
    </row>
    <row r="40" spans="8:9" x14ac:dyDescent="0.25">
      <c r="H40" s="46"/>
      <c r="I40" s="46"/>
    </row>
    <row r="41" spans="8:9" x14ac:dyDescent="0.25">
      <c r="H41" s="46"/>
      <c r="I41" s="46"/>
    </row>
    <row r="42" spans="8:9" x14ac:dyDescent="0.25">
      <c r="H42" s="46"/>
      <c r="I42" s="46"/>
    </row>
    <row r="43" spans="8:9" x14ac:dyDescent="0.25">
      <c r="H43" s="46"/>
      <c r="I43" s="46"/>
    </row>
    <row r="44" spans="8:9" x14ac:dyDescent="0.25">
      <c r="H44" s="46"/>
      <c r="I44" s="46"/>
    </row>
    <row r="45" spans="8:9" x14ac:dyDescent="0.25">
      <c r="H45" s="46"/>
      <c r="I45" s="46"/>
    </row>
    <row r="46" spans="8:9" x14ac:dyDescent="0.25">
      <c r="H46" s="46"/>
      <c r="I46" s="46"/>
    </row>
    <row r="47" spans="8:9" x14ac:dyDescent="0.25">
      <c r="H47" s="46"/>
      <c r="I47" s="46"/>
    </row>
    <row r="48" spans="8:9" x14ac:dyDescent="0.25">
      <c r="H48" s="46"/>
      <c r="I48" s="46"/>
    </row>
    <row r="49" spans="8:9" x14ac:dyDescent="0.25">
      <c r="H49" s="46"/>
      <c r="I49" s="46"/>
    </row>
    <row r="50" spans="8:9" x14ac:dyDescent="0.25">
      <c r="H50" s="46"/>
      <c r="I50" s="46"/>
    </row>
    <row r="51" spans="8:9" x14ac:dyDescent="0.25">
      <c r="H51" s="46"/>
      <c r="I51" s="46"/>
    </row>
    <row r="52" spans="8:9" x14ac:dyDescent="0.25">
      <c r="H52" s="46"/>
      <c r="I52" s="46"/>
    </row>
    <row r="53" spans="8:9" x14ac:dyDescent="0.25">
      <c r="H53" s="46"/>
      <c r="I53" s="46"/>
    </row>
    <row r="54" spans="8:9" x14ac:dyDescent="0.25">
      <c r="H54" s="46"/>
      <c r="I54" s="46"/>
    </row>
    <row r="55" spans="8:9" x14ac:dyDescent="0.25">
      <c r="H55" s="46"/>
      <c r="I55" s="46"/>
    </row>
    <row r="56" spans="8:9" x14ac:dyDescent="0.25">
      <c r="H56" s="46"/>
      <c r="I56" s="46"/>
    </row>
    <row r="57" spans="8:9" x14ac:dyDescent="0.25">
      <c r="H57" s="46"/>
      <c r="I57" s="46"/>
    </row>
  </sheetData>
  <mergeCells count="4">
    <mergeCell ref="A1:F1"/>
    <mergeCell ref="H8:H9"/>
    <mergeCell ref="A13:B13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23AE-C164-4AE9-B354-8753F50280FE}">
  <sheetPr>
    <tabColor theme="9" tint="-0.249977111117893"/>
  </sheetPr>
  <dimension ref="A1:L57"/>
  <sheetViews>
    <sheetView zoomScale="130" zoomScaleNormal="130" workbookViewId="0">
      <selection activeCell="D3" sqref="D3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 x14ac:dyDescent="0.25">
      <c r="A1" s="64" t="s">
        <v>71</v>
      </c>
      <c r="B1" s="64"/>
      <c r="C1" s="64"/>
      <c r="D1" s="64"/>
      <c r="E1" s="64"/>
      <c r="F1" s="64"/>
    </row>
    <row r="2" spans="1:12" x14ac:dyDescent="0.25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 x14ac:dyDescent="0.25">
      <c r="A3" s="35">
        <v>1</v>
      </c>
      <c r="B3" s="36" t="s">
        <v>88</v>
      </c>
      <c r="C3" s="37">
        <v>6999</v>
      </c>
      <c r="D3" s="38">
        <f>C3+C3*VLOOKUP(C3,$H$3:$I$6,2,TRUE)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 x14ac:dyDescent="0.25">
      <c r="A4" s="49">
        <v>2</v>
      </c>
      <c r="B4" s="50" t="s">
        <v>77</v>
      </c>
      <c r="C4" s="51">
        <v>9799</v>
      </c>
      <c r="D4" s="52">
        <f>C4+C4*VLOOKUP(C4,$H$3:$I$6,2,TRUE)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 x14ac:dyDescent="0.25">
      <c r="A5" s="35">
        <v>3</v>
      </c>
      <c r="B5" s="36" t="s">
        <v>78</v>
      </c>
      <c r="C5" s="37">
        <v>32.46</v>
      </c>
      <c r="D5" s="38">
        <f t="shared" ref="D5:D12" si="0">C5+C5*VLOOKUP(C5,$H$3:$I$6,2,TRUE)</f>
        <v>38.951999999999998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 x14ac:dyDescent="0.25">
      <c r="A6" s="49">
        <v>4</v>
      </c>
      <c r="B6" s="50" t="s">
        <v>79</v>
      </c>
      <c r="C6" s="51">
        <v>25.95</v>
      </c>
      <c r="D6" s="52">
        <f t="shared" si="0"/>
        <v>31.14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 x14ac:dyDescent="0.25">
      <c r="A7" s="35">
        <v>5</v>
      </c>
      <c r="B7" s="36" t="s">
        <v>81</v>
      </c>
      <c r="C7" s="37">
        <v>345</v>
      </c>
      <c r="D7" s="38">
        <f t="shared" si="0"/>
        <v>396.75</v>
      </c>
      <c r="E7" s="39">
        <v>12</v>
      </c>
      <c r="F7" s="38">
        <f t="shared" si="1"/>
        <v>4140</v>
      </c>
      <c r="H7" s="46"/>
      <c r="I7" s="46"/>
    </row>
    <row r="8" spans="1:12" x14ac:dyDescent="0.25">
      <c r="A8" s="49">
        <v>6</v>
      </c>
      <c r="B8" s="50" t="s">
        <v>82</v>
      </c>
      <c r="C8" s="51">
        <v>850</v>
      </c>
      <c r="D8" s="52">
        <f t="shared" si="0"/>
        <v>935</v>
      </c>
      <c r="E8" s="53">
        <v>5</v>
      </c>
      <c r="F8" s="52">
        <f t="shared" si="1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 x14ac:dyDescent="0.25">
      <c r="A9" s="35">
        <v>7</v>
      </c>
      <c r="B9" s="36" t="s">
        <v>89</v>
      </c>
      <c r="C9" s="37">
        <v>4299</v>
      </c>
      <c r="D9" s="52">
        <f t="shared" si="0"/>
        <v>4513.95</v>
      </c>
      <c r="E9" s="39">
        <v>23</v>
      </c>
      <c r="F9" s="38">
        <f t="shared" si="1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 x14ac:dyDescent="0.25">
      <c r="A10" s="49">
        <v>8</v>
      </c>
      <c r="B10" s="50" t="s">
        <v>83</v>
      </c>
      <c r="C10" s="51">
        <v>1309.9000000000001</v>
      </c>
      <c r="D10" s="52">
        <f t="shared" si="0"/>
        <v>1375.395</v>
      </c>
      <c r="E10" s="53">
        <v>12</v>
      </c>
      <c r="F10" s="52">
        <f t="shared" si="1"/>
        <v>15718.800000000001</v>
      </c>
    </row>
    <row r="11" spans="1:12" x14ac:dyDescent="0.25">
      <c r="A11" s="35">
        <v>9</v>
      </c>
      <c r="B11" s="36" t="s">
        <v>84</v>
      </c>
      <c r="C11" s="37">
        <v>479.9</v>
      </c>
      <c r="D11" s="52">
        <f t="shared" si="0"/>
        <v>551.88499999999999</v>
      </c>
      <c r="E11" s="39">
        <v>9</v>
      </c>
      <c r="F11" s="38">
        <f t="shared" si="1"/>
        <v>4319.0999999999995</v>
      </c>
    </row>
    <row r="12" spans="1:12" ht="15" customHeight="1" x14ac:dyDescent="0.25">
      <c r="A12" s="49">
        <v>10</v>
      </c>
      <c r="B12" s="50" t="s">
        <v>85</v>
      </c>
      <c r="C12" s="51">
        <v>196.9</v>
      </c>
      <c r="D12" s="52">
        <f t="shared" si="0"/>
        <v>226.435</v>
      </c>
      <c r="E12" s="53">
        <v>7</v>
      </c>
      <c r="F12" s="52">
        <f t="shared" si="1"/>
        <v>1378.3</v>
      </c>
    </row>
    <row r="13" spans="1:12" x14ac:dyDescent="0.25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 x14ac:dyDescent="0.25">
      <c r="H14" s="48"/>
      <c r="I14" s="46"/>
    </row>
    <row r="15" spans="1:12" x14ac:dyDescent="0.25">
      <c r="E15" s="6"/>
      <c r="H15" s="46"/>
      <c r="I15" s="46"/>
    </row>
    <row r="16" spans="1:12" x14ac:dyDescent="0.25">
      <c r="H16" s="46"/>
      <c r="I16" s="46"/>
    </row>
    <row r="17" spans="8:9" x14ac:dyDescent="0.25">
      <c r="H17" s="46"/>
      <c r="I17" s="46"/>
    </row>
    <row r="18" spans="8:9" x14ac:dyDescent="0.25">
      <c r="H18" s="46"/>
      <c r="I18" s="46"/>
    </row>
    <row r="19" spans="8:9" x14ac:dyDescent="0.25">
      <c r="H19" s="46"/>
      <c r="I19" s="46"/>
    </row>
    <row r="20" spans="8:9" x14ac:dyDescent="0.25">
      <c r="H20" s="46"/>
      <c r="I20" s="46"/>
    </row>
    <row r="21" spans="8:9" x14ac:dyDescent="0.25">
      <c r="H21" s="46"/>
      <c r="I21" s="46"/>
    </row>
    <row r="22" spans="8:9" x14ac:dyDescent="0.25">
      <c r="H22" s="46"/>
      <c r="I22" s="46"/>
    </row>
    <row r="23" spans="8:9" x14ac:dyDescent="0.25">
      <c r="H23" s="46"/>
      <c r="I23" s="46"/>
    </row>
    <row r="24" spans="8:9" x14ac:dyDescent="0.25">
      <c r="H24" s="46"/>
      <c r="I24" s="46"/>
    </row>
    <row r="25" spans="8:9" x14ac:dyDescent="0.25">
      <c r="H25" s="46"/>
      <c r="I25" s="46"/>
    </row>
    <row r="26" spans="8:9" x14ac:dyDescent="0.25">
      <c r="H26" s="46"/>
      <c r="I26" s="46"/>
    </row>
    <row r="27" spans="8:9" x14ac:dyDescent="0.25">
      <c r="H27" s="46"/>
      <c r="I27" s="46"/>
    </row>
    <row r="28" spans="8:9" x14ac:dyDescent="0.25">
      <c r="H28" s="46"/>
      <c r="I28" s="46"/>
    </row>
    <row r="29" spans="8:9" x14ac:dyDescent="0.25">
      <c r="H29" s="46"/>
      <c r="I29" s="46"/>
    </row>
    <row r="30" spans="8:9" x14ac:dyDescent="0.25">
      <c r="H30" s="46"/>
      <c r="I30" s="46"/>
    </row>
    <row r="31" spans="8:9" x14ac:dyDescent="0.25">
      <c r="H31" s="46"/>
      <c r="I31" s="46"/>
    </row>
    <row r="32" spans="8:9" x14ac:dyDescent="0.25">
      <c r="H32" s="46"/>
      <c r="I32" s="46"/>
    </row>
    <row r="33" spans="8:9" x14ac:dyDescent="0.25">
      <c r="H33" s="46"/>
      <c r="I33" s="46"/>
    </row>
    <row r="34" spans="8:9" x14ac:dyDescent="0.25">
      <c r="H34" s="46"/>
      <c r="I34" s="46"/>
    </row>
    <row r="35" spans="8:9" x14ac:dyDescent="0.25">
      <c r="H35" s="46"/>
      <c r="I35" s="46"/>
    </row>
    <row r="36" spans="8:9" x14ac:dyDescent="0.25">
      <c r="H36" s="46"/>
      <c r="I36" s="46"/>
    </row>
    <row r="37" spans="8:9" x14ac:dyDescent="0.25">
      <c r="H37" s="46"/>
      <c r="I37" s="46"/>
    </row>
    <row r="38" spans="8:9" x14ac:dyDescent="0.25">
      <c r="H38" s="46"/>
      <c r="I38" s="46"/>
    </row>
    <row r="39" spans="8:9" x14ac:dyDescent="0.25">
      <c r="H39" s="46"/>
      <c r="I39" s="46"/>
    </row>
    <row r="40" spans="8:9" x14ac:dyDescent="0.25">
      <c r="H40" s="46"/>
      <c r="I40" s="46"/>
    </row>
    <row r="41" spans="8:9" x14ac:dyDescent="0.25">
      <c r="H41" s="46"/>
      <c r="I41" s="46"/>
    </row>
    <row r="42" spans="8:9" x14ac:dyDescent="0.25">
      <c r="H42" s="46"/>
      <c r="I42" s="46"/>
    </row>
    <row r="43" spans="8:9" x14ac:dyDescent="0.25">
      <c r="H43" s="46"/>
      <c r="I43" s="46"/>
    </row>
    <row r="44" spans="8:9" x14ac:dyDescent="0.25">
      <c r="H44" s="46"/>
      <c r="I44" s="46"/>
    </row>
    <row r="45" spans="8:9" x14ac:dyDescent="0.25">
      <c r="H45" s="46"/>
      <c r="I45" s="46"/>
    </row>
    <row r="46" spans="8:9" x14ac:dyDescent="0.25">
      <c r="H46" s="46"/>
      <c r="I46" s="46"/>
    </row>
    <row r="47" spans="8:9" x14ac:dyDescent="0.25">
      <c r="H47" s="46"/>
      <c r="I47" s="46"/>
    </row>
    <row r="48" spans="8:9" x14ac:dyDescent="0.25">
      <c r="H48" s="46"/>
      <c r="I48" s="46"/>
    </row>
    <row r="49" spans="8:9" x14ac:dyDescent="0.25">
      <c r="H49" s="46"/>
      <c r="I49" s="46"/>
    </row>
    <row r="50" spans="8:9" x14ac:dyDescent="0.25">
      <c r="H50" s="46"/>
      <c r="I50" s="46"/>
    </row>
    <row r="51" spans="8:9" x14ac:dyDescent="0.25">
      <c r="H51" s="46"/>
      <c r="I51" s="46"/>
    </row>
    <row r="52" spans="8:9" x14ac:dyDescent="0.25">
      <c r="H52" s="46"/>
      <c r="I52" s="46"/>
    </row>
    <row r="53" spans="8:9" x14ac:dyDescent="0.25">
      <c r="H53" s="46"/>
      <c r="I53" s="46"/>
    </row>
    <row r="54" spans="8:9" x14ac:dyDescent="0.25">
      <c r="H54" s="46"/>
      <c r="I54" s="46"/>
    </row>
    <row r="55" spans="8:9" x14ac:dyDescent="0.25">
      <c r="H55" s="46"/>
      <c r="I55" s="46"/>
    </row>
    <row r="56" spans="8:9" x14ac:dyDescent="0.25">
      <c r="H56" s="46"/>
      <c r="I56" s="46"/>
    </row>
    <row r="57" spans="8:9" x14ac:dyDescent="0.25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ECA5-73CE-45F8-968E-754BB360D8ED}">
  <sheetPr>
    <tabColor theme="9" tint="-0.499984740745262"/>
  </sheetPr>
  <dimension ref="A1:L57"/>
  <sheetViews>
    <sheetView zoomScale="130" zoomScaleNormal="130" workbookViewId="0">
      <selection activeCell="D3" sqref="D3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 x14ac:dyDescent="0.25">
      <c r="A1" s="64" t="s">
        <v>71</v>
      </c>
      <c r="B1" s="64"/>
      <c r="C1" s="64"/>
      <c r="D1" s="64"/>
      <c r="E1" s="64"/>
      <c r="F1" s="64"/>
    </row>
    <row r="2" spans="1:12" x14ac:dyDescent="0.25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 x14ac:dyDescent="0.25">
      <c r="A3" s="35">
        <v>1</v>
      </c>
      <c r="B3" s="36" t="s">
        <v>88</v>
      </c>
      <c r="C3" s="37">
        <v>6999</v>
      </c>
      <c r="D3" s="38">
        <f>C3+C3*VLOOKUP(C3,regrasProcv,2,TRUE)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 x14ac:dyDescent="0.25">
      <c r="A4" s="49">
        <v>2</v>
      </c>
      <c r="B4" s="50" t="s">
        <v>77</v>
      </c>
      <c r="C4" s="51">
        <v>9799</v>
      </c>
      <c r="D4" s="52">
        <f>C4+C4*VLOOKUP(C4,regrasProcv,2,TRUE)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 x14ac:dyDescent="0.25">
      <c r="A5" s="35">
        <v>3</v>
      </c>
      <c r="B5" s="36" t="s">
        <v>78</v>
      </c>
      <c r="C5" s="37">
        <v>32.46</v>
      </c>
      <c r="D5" s="52">
        <f>C5+C5*VLOOKUP(C5,regrasProcv,2,TRUE)</f>
        <v>38.951999999999998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 x14ac:dyDescent="0.25">
      <c r="A6" s="49">
        <v>4</v>
      </c>
      <c r="B6" s="50" t="s">
        <v>79</v>
      </c>
      <c r="C6" s="51">
        <v>25.95</v>
      </c>
      <c r="D6" s="52">
        <f>C6+C6*VLOOKUP(C6,regrasProcv,2,TRUE)</f>
        <v>31.14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 x14ac:dyDescent="0.25">
      <c r="A7" s="35">
        <v>5</v>
      </c>
      <c r="B7" s="36" t="s">
        <v>81</v>
      </c>
      <c r="C7" s="37">
        <v>345</v>
      </c>
      <c r="D7" s="52">
        <f>C7+C7*VLOOKUP(C7,regrasProcv,2,TRUE)</f>
        <v>396.75</v>
      </c>
      <c r="E7" s="39">
        <v>12</v>
      </c>
      <c r="F7" s="38">
        <f t="shared" si="0"/>
        <v>4140</v>
      </c>
      <c r="H7" s="46"/>
      <c r="I7" s="46"/>
    </row>
    <row r="8" spans="1:12" x14ac:dyDescent="0.25">
      <c r="A8" s="49">
        <v>6</v>
      </c>
      <c r="B8" s="50" t="s">
        <v>82</v>
      </c>
      <c r="C8" s="51">
        <v>850</v>
      </c>
      <c r="D8" s="52">
        <f>C8+C8*VLOOKUP(C8,regrasProcv,2,TRUE)</f>
        <v>935</v>
      </c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 x14ac:dyDescent="0.25">
      <c r="A9" s="35">
        <v>7</v>
      </c>
      <c r="B9" s="36" t="s">
        <v>89</v>
      </c>
      <c r="C9" s="37">
        <v>4299</v>
      </c>
      <c r="D9" s="52">
        <f>C9+C9*VLOOKUP(C9,regrasProcv,2,TRUE)</f>
        <v>4513.95</v>
      </c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 x14ac:dyDescent="0.25">
      <c r="A10" s="49">
        <v>8</v>
      </c>
      <c r="B10" s="50" t="s">
        <v>83</v>
      </c>
      <c r="C10" s="51">
        <v>1309.9000000000001</v>
      </c>
      <c r="D10" s="52">
        <f>C10+C10*VLOOKUP(C10,regrasProcv,2,TRUE)</f>
        <v>1375.395</v>
      </c>
      <c r="E10" s="53">
        <v>12</v>
      </c>
      <c r="F10" s="52">
        <f t="shared" si="0"/>
        <v>15718.800000000001</v>
      </c>
    </row>
    <row r="11" spans="1:12" x14ac:dyDescent="0.25">
      <c r="A11" s="35">
        <v>9</v>
      </c>
      <c r="B11" s="36" t="s">
        <v>84</v>
      </c>
      <c r="C11" s="37">
        <v>479.9</v>
      </c>
      <c r="D11" s="52">
        <f>C11+C11*VLOOKUP(C11,regrasProcv,2,TRUE)</f>
        <v>551.88499999999999</v>
      </c>
      <c r="E11" s="39">
        <v>9</v>
      </c>
      <c r="F11" s="38">
        <f t="shared" si="0"/>
        <v>4319.0999999999995</v>
      </c>
    </row>
    <row r="12" spans="1:12" ht="15" customHeight="1" x14ac:dyDescent="0.25">
      <c r="A12" s="49">
        <v>10</v>
      </c>
      <c r="B12" s="50" t="s">
        <v>85</v>
      </c>
      <c r="C12" s="51">
        <v>196.9</v>
      </c>
      <c r="D12" s="52">
        <f>C12+C12*VLOOKUP(C12,regrasProcv,2,TRUE)</f>
        <v>226.435</v>
      </c>
      <c r="E12" s="53">
        <v>7</v>
      </c>
      <c r="F12" s="52">
        <f t="shared" si="0"/>
        <v>1378.3</v>
      </c>
    </row>
    <row r="13" spans="1:12" x14ac:dyDescent="0.25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 x14ac:dyDescent="0.25">
      <c r="H14" s="48"/>
      <c r="I14" s="46"/>
    </row>
    <row r="15" spans="1:12" x14ac:dyDescent="0.25">
      <c r="E15" s="6"/>
      <c r="H15" s="46"/>
      <c r="I15" s="46"/>
    </row>
    <row r="16" spans="1:12" x14ac:dyDescent="0.25">
      <c r="H16" s="46"/>
      <c r="I16" s="46"/>
    </row>
    <row r="17" spans="8:9" x14ac:dyDescent="0.25">
      <c r="H17" s="46"/>
      <c r="I17" s="46"/>
    </row>
    <row r="18" spans="8:9" x14ac:dyDescent="0.25">
      <c r="H18" s="46"/>
      <c r="I18" s="46"/>
    </row>
    <row r="19" spans="8:9" x14ac:dyDescent="0.25">
      <c r="H19" s="46"/>
      <c r="I19" s="46"/>
    </row>
    <row r="20" spans="8:9" x14ac:dyDescent="0.25">
      <c r="H20" s="46"/>
      <c r="I20" s="46"/>
    </row>
    <row r="21" spans="8:9" x14ac:dyDescent="0.25">
      <c r="H21" s="46"/>
      <c r="I21" s="46"/>
    </row>
    <row r="22" spans="8:9" x14ac:dyDescent="0.25">
      <c r="H22" s="46"/>
      <c r="I22" s="46"/>
    </row>
    <row r="23" spans="8:9" x14ac:dyDescent="0.25">
      <c r="H23" s="46"/>
      <c r="I23" s="46"/>
    </row>
    <row r="24" spans="8:9" x14ac:dyDescent="0.25">
      <c r="H24" s="46"/>
      <c r="I24" s="46"/>
    </row>
    <row r="25" spans="8:9" x14ac:dyDescent="0.25">
      <c r="H25" s="46"/>
      <c r="I25" s="46"/>
    </row>
    <row r="26" spans="8:9" x14ac:dyDescent="0.25">
      <c r="H26" s="46"/>
      <c r="I26" s="46"/>
    </row>
    <row r="27" spans="8:9" x14ac:dyDescent="0.25">
      <c r="H27" s="46"/>
      <c r="I27" s="46"/>
    </row>
    <row r="28" spans="8:9" x14ac:dyDescent="0.25">
      <c r="H28" s="46"/>
      <c r="I28" s="46"/>
    </row>
    <row r="29" spans="8:9" x14ac:dyDescent="0.25">
      <c r="H29" s="46"/>
      <c r="I29" s="46"/>
    </row>
    <row r="30" spans="8:9" x14ac:dyDescent="0.25">
      <c r="H30" s="46"/>
      <c r="I30" s="46"/>
    </row>
    <row r="31" spans="8:9" x14ac:dyDescent="0.25">
      <c r="H31" s="46"/>
      <c r="I31" s="46"/>
    </row>
    <row r="32" spans="8:9" x14ac:dyDescent="0.25">
      <c r="H32" s="46"/>
      <c r="I32" s="46"/>
    </row>
    <row r="33" spans="8:9" x14ac:dyDescent="0.25">
      <c r="H33" s="46"/>
      <c r="I33" s="46"/>
    </row>
    <row r="34" spans="8:9" x14ac:dyDescent="0.25">
      <c r="H34" s="46"/>
      <c r="I34" s="46"/>
    </row>
    <row r="35" spans="8:9" x14ac:dyDescent="0.25">
      <c r="H35" s="46"/>
      <c r="I35" s="46"/>
    </row>
    <row r="36" spans="8:9" x14ac:dyDescent="0.25">
      <c r="H36" s="46"/>
      <c r="I36" s="46"/>
    </row>
    <row r="37" spans="8:9" x14ac:dyDescent="0.25">
      <c r="H37" s="46"/>
      <c r="I37" s="46"/>
    </row>
    <row r="38" spans="8:9" x14ac:dyDescent="0.25">
      <c r="H38" s="46"/>
      <c r="I38" s="46"/>
    </row>
    <row r="39" spans="8:9" x14ac:dyDescent="0.25">
      <c r="H39" s="46"/>
      <c r="I39" s="46"/>
    </row>
    <row r="40" spans="8:9" x14ac:dyDescent="0.25">
      <c r="H40" s="46"/>
      <c r="I40" s="46"/>
    </row>
    <row r="41" spans="8:9" x14ac:dyDescent="0.25">
      <c r="H41" s="46"/>
      <c r="I41" s="46"/>
    </row>
    <row r="42" spans="8:9" x14ac:dyDescent="0.25">
      <c r="H42" s="46"/>
      <c r="I42" s="46"/>
    </row>
    <row r="43" spans="8:9" x14ac:dyDescent="0.25">
      <c r="H43" s="46"/>
      <c r="I43" s="46"/>
    </row>
    <row r="44" spans="8:9" x14ac:dyDescent="0.25">
      <c r="H44" s="46"/>
      <c r="I44" s="46"/>
    </row>
    <row r="45" spans="8:9" x14ac:dyDescent="0.25">
      <c r="H45" s="46"/>
      <c r="I45" s="46"/>
    </row>
    <row r="46" spans="8:9" x14ac:dyDescent="0.25">
      <c r="H46" s="46"/>
      <c r="I46" s="46"/>
    </row>
    <row r="47" spans="8:9" x14ac:dyDescent="0.25">
      <c r="H47" s="46"/>
      <c r="I47" s="46"/>
    </row>
    <row r="48" spans="8:9" x14ac:dyDescent="0.25">
      <c r="H48" s="46"/>
      <c r="I48" s="46"/>
    </row>
    <row r="49" spans="8:9" x14ac:dyDescent="0.25">
      <c r="H49" s="46"/>
      <c r="I49" s="46"/>
    </row>
    <row r="50" spans="8:9" x14ac:dyDescent="0.25">
      <c r="H50" s="46"/>
      <c r="I50" s="46"/>
    </row>
    <row r="51" spans="8:9" x14ac:dyDescent="0.25">
      <c r="H51" s="46"/>
      <c r="I51" s="46"/>
    </row>
    <row r="52" spans="8:9" x14ac:dyDescent="0.25">
      <c r="H52" s="46"/>
      <c r="I52" s="46"/>
    </row>
    <row r="53" spans="8:9" x14ac:dyDescent="0.25">
      <c r="H53" s="46"/>
      <c r="I53" s="46"/>
    </row>
    <row r="54" spans="8:9" x14ac:dyDescent="0.25">
      <c r="H54" s="46"/>
      <c r="I54" s="46"/>
    </row>
    <row r="55" spans="8:9" x14ac:dyDescent="0.25">
      <c r="H55" s="46"/>
      <c r="I55" s="46"/>
    </row>
    <row r="56" spans="8:9" x14ac:dyDescent="0.25">
      <c r="H56" s="46"/>
      <c r="I56" s="46"/>
    </row>
    <row r="57" spans="8:9" x14ac:dyDescent="0.25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898A-49CE-4972-BBBA-38798193EAE5}">
  <sheetPr>
    <tabColor theme="9" tint="-0.249977111117893"/>
  </sheetPr>
  <dimension ref="A1:L57"/>
  <sheetViews>
    <sheetView topLeftCell="C1" zoomScale="130" zoomScaleNormal="130" workbookViewId="0">
      <selection activeCell="D3" sqref="D3:D12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 x14ac:dyDescent="0.25">
      <c r="A1" s="64" t="s">
        <v>71</v>
      </c>
      <c r="B1" s="64"/>
      <c r="C1" s="64"/>
      <c r="D1" s="64"/>
      <c r="E1" s="64"/>
      <c r="F1" s="64"/>
    </row>
    <row r="2" spans="1:12" x14ac:dyDescent="0.25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 x14ac:dyDescent="0.25">
      <c r="A3" s="35">
        <v>1</v>
      </c>
      <c r="B3" s="36" t="s">
        <v>88</v>
      </c>
      <c r="C3" s="37">
        <v>6999</v>
      </c>
      <c r="D3" s="38">
        <f>C3+C3*HLOOKUP(C3,regrasProch,2,TRUE)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 x14ac:dyDescent="0.25">
      <c r="A4" s="49">
        <v>2</v>
      </c>
      <c r="B4" s="50" t="s">
        <v>77</v>
      </c>
      <c r="C4" s="51">
        <v>9799</v>
      </c>
      <c r="D4" s="52">
        <f>C4+C4*HLOOKUP(C4,regrasProch,2,TRUE)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 x14ac:dyDescent="0.25">
      <c r="A5" s="35">
        <v>3</v>
      </c>
      <c r="B5" s="36" t="s">
        <v>78</v>
      </c>
      <c r="C5" s="37">
        <v>32.46</v>
      </c>
      <c r="D5" s="38">
        <f>C5+C5*HLOOKUP(C5,regrasProch,2,TRUE)</f>
        <v>38.951999999999998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 x14ac:dyDescent="0.25">
      <c r="A6" s="49">
        <v>4</v>
      </c>
      <c r="B6" s="50" t="s">
        <v>79</v>
      </c>
      <c r="C6" s="51">
        <v>25.95</v>
      </c>
      <c r="D6" s="52">
        <f>C6+C6*HLOOKUP(C6,regrasProch,2,TRUE)</f>
        <v>31.14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 x14ac:dyDescent="0.25">
      <c r="A7" s="35">
        <v>5</v>
      </c>
      <c r="B7" s="36" t="s">
        <v>81</v>
      </c>
      <c r="C7" s="37">
        <v>345</v>
      </c>
      <c r="D7" s="38">
        <f>C7+C7*HLOOKUP(C7,regrasProch,2,TRUE)</f>
        <v>396.75</v>
      </c>
      <c r="E7" s="39">
        <v>12</v>
      </c>
      <c r="F7" s="38">
        <f t="shared" si="0"/>
        <v>4140</v>
      </c>
      <c r="H7" s="46"/>
      <c r="I7" s="46"/>
    </row>
    <row r="8" spans="1:12" x14ac:dyDescent="0.25">
      <c r="A8" s="49">
        <v>6</v>
      </c>
      <c r="B8" s="50" t="s">
        <v>82</v>
      </c>
      <c r="C8" s="51">
        <v>850</v>
      </c>
      <c r="D8" s="52">
        <f>C8+C8*HLOOKUP(C8,regrasProch,2,TRUE)</f>
        <v>935</v>
      </c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 x14ac:dyDescent="0.25">
      <c r="A9" s="35">
        <v>7</v>
      </c>
      <c r="B9" s="36" t="s">
        <v>89</v>
      </c>
      <c r="C9" s="37">
        <v>4299</v>
      </c>
      <c r="D9" s="52">
        <f>C9+C9*HLOOKUP(C9,regrasProch,2,TRUE)</f>
        <v>4513.95</v>
      </c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 x14ac:dyDescent="0.25">
      <c r="A10" s="49">
        <v>8</v>
      </c>
      <c r="B10" s="50" t="s">
        <v>83</v>
      </c>
      <c r="C10" s="51">
        <v>1309.9000000000001</v>
      </c>
      <c r="D10" s="52">
        <f>C10+C10*HLOOKUP(C10,regrasProch,2,TRUE)</f>
        <v>1375.395</v>
      </c>
      <c r="E10" s="53">
        <v>12</v>
      </c>
      <c r="F10" s="52">
        <f t="shared" si="0"/>
        <v>15718.800000000001</v>
      </c>
    </row>
    <row r="11" spans="1:12" x14ac:dyDescent="0.25">
      <c r="A11" s="35">
        <v>9</v>
      </c>
      <c r="B11" s="36" t="s">
        <v>84</v>
      </c>
      <c r="C11" s="37">
        <v>479.9</v>
      </c>
      <c r="D11" s="52">
        <f>C11+C11*HLOOKUP(C11,regrasProch,2,TRUE)</f>
        <v>551.88499999999999</v>
      </c>
      <c r="E11" s="39">
        <v>9</v>
      </c>
      <c r="F11" s="38">
        <f t="shared" si="0"/>
        <v>4319.0999999999995</v>
      </c>
    </row>
    <row r="12" spans="1:12" ht="15" customHeight="1" x14ac:dyDescent="0.25">
      <c r="A12" s="49">
        <v>10</v>
      </c>
      <c r="B12" s="50" t="s">
        <v>85</v>
      </c>
      <c r="C12" s="51">
        <v>196.9</v>
      </c>
      <c r="D12" s="52">
        <f>C12+C12*HLOOKUP(C12,regrasProch,2,TRUE)</f>
        <v>226.435</v>
      </c>
      <c r="E12" s="53">
        <v>7</v>
      </c>
      <c r="F12" s="52">
        <f t="shared" si="0"/>
        <v>1378.3</v>
      </c>
    </row>
    <row r="13" spans="1:12" x14ac:dyDescent="0.25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 x14ac:dyDescent="0.25">
      <c r="H14" s="48"/>
      <c r="I14" s="46"/>
    </row>
    <row r="15" spans="1:12" x14ac:dyDescent="0.25">
      <c r="E15" s="6"/>
      <c r="H15" s="46"/>
      <c r="I15" s="46"/>
    </row>
    <row r="16" spans="1:12" x14ac:dyDescent="0.25">
      <c r="H16" s="46"/>
      <c r="I16" s="46"/>
    </row>
    <row r="17" spans="8:9" x14ac:dyDescent="0.25">
      <c r="H17" s="46"/>
      <c r="I17" s="46"/>
    </row>
    <row r="18" spans="8:9" x14ac:dyDescent="0.25">
      <c r="H18" s="46"/>
      <c r="I18" s="46"/>
    </row>
    <row r="19" spans="8:9" x14ac:dyDescent="0.25">
      <c r="H19" s="46"/>
      <c r="I19" s="46"/>
    </row>
    <row r="20" spans="8:9" x14ac:dyDescent="0.25">
      <c r="H20" s="46"/>
      <c r="I20" s="46"/>
    </row>
    <row r="21" spans="8:9" x14ac:dyDescent="0.25">
      <c r="H21" s="46"/>
      <c r="I21" s="46"/>
    </row>
    <row r="22" spans="8:9" x14ac:dyDescent="0.25">
      <c r="H22" s="46"/>
      <c r="I22" s="46"/>
    </row>
    <row r="23" spans="8:9" x14ac:dyDescent="0.25">
      <c r="H23" s="46"/>
      <c r="I23" s="46"/>
    </row>
    <row r="24" spans="8:9" x14ac:dyDescent="0.25">
      <c r="H24" s="46"/>
      <c r="I24" s="46"/>
    </row>
    <row r="25" spans="8:9" x14ac:dyDescent="0.25">
      <c r="H25" s="46"/>
      <c r="I25" s="46"/>
    </row>
    <row r="26" spans="8:9" x14ac:dyDescent="0.25">
      <c r="H26" s="46"/>
      <c r="I26" s="46"/>
    </row>
    <row r="27" spans="8:9" x14ac:dyDescent="0.25">
      <c r="H27" s="46"/>
      <c r="I27" s="46"/>
    </row>
    <row r="28" spans="8:9" x14ac:dyDescent="0.25">
      <c r="H28" s="46"/>
      <c r="I28" s="46"/>
    </row>
    <row r="29" spans="8:9" x14ac:dyDescent="0.25">
      <c r="H29" s="46"/>
      <c r="I29" s="46"/>
    </row>
    <row r="30" spans="8:9" x14ac:dyDescent="0.25">
      <c r="H30" s="46"/>
      <c r="I30" s="46"/>
    </row>
    <row r="31" spans="8:9" x14ac:dyDescent="0.25">
      <c r="H31" s="46"/>
      <c r="I31" s="46"/>
    </row>
    <row r="32" spans="8:9" x14ac:dyDescent="0.25">
      <c r="H32" s="46"/>
      <c r="I32" s="46"/>
    </row>
    <row r="33" spans="8:9" x14ac:dyDescent="0.25">
      <c r="H33" s="46"/>
      <c r="I33" s="46"/>
    </row>
    <row r="34" spans="8:9" x14ac:dyDescent="0.25">
      <c r="H34" s="46"/>
      <c r="I34" s="46"/>
    </row>
    <row r="35" spans="8:9" x14ac:dyDescent="0.25">
      <c r="H35" s="46"/>
      <c r="I35" s="46"/>
    </row>
    <row r="36" spans="8:9" x14ac:dyDescent="0.25">
      <c r="H36" s="46"/>
      <c r="I36" s="46"/>
    </row>
    <row r="37" spans="8:9" x14ac:dyDescent="0.25">
      <c r="H37" s="46"/>
      <c r="I37" s="46"/>
    </row>
    <row r="38" spans="8:9" x14ac:dyDescent="0.25">
      <c r="H38" s="46"/>
      <c r="I38" s="46"/>
    </row>
    <row r="39" spans="8:9" x14ac:dyDescent="0.25">
      <c r="H39" s="46"/>
      <c r="I39" s="46"/>
    </row>
    <row r="40" spans="8:9" x14ac:dyDescent="0.25">
      <c r="H40" s="46"/>
      <c r="I40" s="46"/>
    </row>
    <row r="41" spans="8:9" x14ac:dyDescent="0.25">
      <c r="H41" s="46"/>
      <c r="I41" s="46"/>
    </row>
    <row r="42" spans="8:9" x14ac:dyDescent="0.25">
      <c r="H42" s="46"/>
      <c r="I42" s="46"/>
    </row>
    <row r="43" spans="8:9" x14ac:dyDescent="0.25">
      <c r="H43" s="46"/>
      <c r="I43" s="46"/>
    </row>
    <row r="44" spans="8:9" x14ac:dyDescent="0.25">
      <c r="H44" s="46"/>
      <c r="I44" s="46"/>
    </row>
    <row r="45" spans="8:9" x14ac:dyDescent="0.25">
      <c r="H45" s="46"/>
      <c r="I45" s="46"/>
    </row>
    <row r="46" spans="8:9" x14ac:dyDescent="0.25">
      <c r="H46" s="46"/>
      <c r="I46" s="46"/>
    </row>
    <row r="47" spans="8:9" x14ac:dyDescent="0.25">
      <c r="H47" s="46"/>
      <c r="I47" s="46"/>
    </row>
    <row r="48" spans="8:9" x14ac:dyDescent="0.25">
      <c r="H48" s="46"/>
      <c r="I48" s="46"/>
    </row>
    <row r="49" spans="8:9" x14ac:dyDescent="0.25">
      <c r="H49" s="46"/>
      <c r="I49" s="46"/>
    </row>
    <row r="50" spans="8:9" x14ac:dyDescent="0.25">
      <c r="H50" s="46"/>
      <c r="I50" s="46"/>
    </row>
    <row r="51" spans="8:9" x14ac:dyDescent="0.25">
      <c r="H51" s="46"/>
      <c r="I51" s="46"/>
    </row>
    <row r="52" spans="8:9" x14ac:dyDescent="0.25">
      <c r="H52" s="46"/>
      <c r="I52" s="46"/>
    </row>
    <row r="53" spans="8:9" x14ac:dyDescent="0.25">
      <c r="H53" s="46"/>
      <c r="I53" s="46"/>
    </row>
    <row r="54" spans="8:9" x14ac:dyDescent="0.25">
      <c r="H54" s="46"/>
      <c r="I54" s="46"/>
    </row>
    <row r="55" spans="8:9" x14ac:dyDescent="0.25">
      <c r="H55" s="46"/>
      <c r="I55" s="46"/>
    </row>
    <row r="56" spans="8:9" x14ac:dyDescent="0.25">
      <c r="H56" s="46"/>
      <c r="I56" s="46"/>
    </row>
    <row r="57" spans="8:9" x14ac:dyDescent="0.25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807B-0947-4942-9778-E580C03D589D}">
  <sheetPr>
    <tabColor theme="9" tint="-0.249977111117893"/>
  </sheetPr>
  <dimension ref="A1:I57"/>
  <sheetViews>
    <sheetView zoomScale="130" zoomScaleNormal="130" workbookViewId="0">
      <selection activeCell="H4" sqref="H4"/>
    </sheetView>
  </sheetViews>
  <sheetFormatPr defaultRowHeight="15" x14ac:dyDescent="0.2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85546875" customWidth="1"/>
    <col min="9" max="9" width="13.85546875" customWidth="1"/>
  </cols>
  <sheetData>
    <row r="1" spans="1:9" ht="35.25" customHeight="1" x14ac:dyDescent="0.25">
      <c r="A1" s="64" t="s">
        <v>71</v>
      </c>
      <c r="B1" s="64"/>
      <c r="C1" s="64"/>
      <c r="D1" s="64"/>
      <c r="E1" s="64"/>
      <c r="F1" s="64"/>
    </row>
    <row r="2" spans="1:9" x14ac:dyDescent="0.25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0" t="s">
        <v>17</v>
      </c>
    </row>
    <row r="3" spans="1:9" x14ac:dyDescent="0.25">
      <c r="A3" s="35">
        <v>1</v>
      </c>
      <c r="B3" s="36" t="s">
        <v>88</v>
      </c>
      <c r="C3" s="37">
        <v>6999</v>
      </c>
      <c r="D3" s="38">
        <v>7348.95</v>
      </c>
      <c r="E3" s="39">
        <v>17</v>
      </c>
      <c r="F3" s="38">
        <f>C3*E3</f>
        <v>118983</v>
      </c>
      <c r="H3" s="38">
        <f>SUMPRODUCT(C3:C12,E3:E12)</f>
        <v>317161.29999999993</v>
      </c>
    </row>
    <row r="4" spans="1:9" x14ac:dyDescent="0.25">
      <c r="A4" s="49">
        <v>2</v>
      </c>
      <c r="B4" s="50" t="s">
        <v>77</v>
      </c>
      <c r="C4" s="51">
        <v>9799</v>
      </c>
      <c r="D4" s="52">
        <v>10288.950000000001</v>
      </c>
      <c r="E4" s="53">
        <v>7</v>
      </c>
      <c r="F4" s="52">
        <f>C4*E4</f>
        <v>68593</v>
      </c>
    </row>
    <row r="5" spans="1:9" x14ac:dyDescent="0.25">
      <c r="A5" s="35">
        <v>3</v>
      </c>
      <c r="B5" s="36" t="s">
        <v>78</v>
      </c>
      <c r="C5" s="37">
        <v>32.46</v>
      </c>
      <c r="D5" s="38">
        <v>38.951999999999998</v>
      </c>
      <c r="E5" s="39">
        <v>15</v>
      </c>
      <c r="F5" s="38">
        <f t="shared" ref="F5:F12" si="0">PRODUCT(C5,E5)</f>
        <v>486.90000000000003</v>
      </c>
    </row>
    <row r="6" spans="1:9" x14ac:dyDescent="0.25">
      <c r="A6" s="49">
        <v>4</v>
      </c>
      <c r="B6" s="50" t="s">
        <v>79</v>
      </c>
      <c r="C6" s="51">
        <v>25.95</v>
      </c>
      <c r="D6" s="52">
        <v>31.14</v>
      </c>
      <c r="E6" s="53">
        <v>16</v>
      </c>
      <c r="F6" s="52">
        <f t="shared" si="0"/>
        <v>415.2</v>
      </c>
    </row>
    <row r="7" spans="1:9" x14ac:dyDescent="0.25">
      <c r="A7" s="35">
        <v>5</v>
      </c>
      <c r="B7" s="36" t="s">
        <v>81</v>
      </c>
      <c r="C7" s="37">
        <v>345</v>
      </c>
      <c r="D7" s="38">
        <v>396.75</v>
      </c>
      <c r="E7" s="39">
        <v>12</v>
      </c>
      <c r="F7" s="38">
        <f t="shared" si="0"/>
        <v>4140</v>
      </c>
    </row>
    <row r="8" spans="1:9" x14ac:dyDescent="0.25">
      <c r="A8" s="49">
        <v>6</v>
      </c>
      <c r="B8" s="50" t="s">
        <v>82</v>
      </c>
      <c r="C8" s="51">
        <v>850</v>
      </c>
      <c r="D8" s="52">
        <v>935</v>
      </c>
      <c r="E8" s="53">
        <v>5</v>
      </c>
      <c r="F8" s="52">
        <f t="shared" si="0"/>
        <v>4250</v>
      </c>
    </row>
    <row r="9" spans="1:9" x14ac:dyDescent="0.25">
      <c r="A9" s="35">
        <v>7</v>
      </c>
      <c r="B9" s="36" t="s">
        <v>89</v>
      </c>
      <c r="C9" s="37">
        <v>4299</v>
      </c>
      <c r="D9" s="38">
        <v>4513.95</v>
      </c>
      <c r="E9" s="39">
        <v>23</v>
      </c>
      <c r="F9" s="38">
        <f t="shared" si="0"/>
        <v>98877</v>
      </c>
    </row>
    <row r="10" spans="1:9" x14ac:dyDescent="0.25">
      <c r="A10" s="49">
        <v>8</v>
      </c>
      <c r="B10" s="50" t="s">
        <v>83</v>
      </c>
      <c r="C10" s="51">
        <v>1309.9000000000001</v>
      </c>
      <c r="D10" s="52">
        <v>1375.395</v>
      </c>
      <c r="E10" s="53">
        <v>12</v>
      </c>
      <c r="F10" s="52">
        <f t="shared" si="0"/>
        <v>15718.800000000001</v>
      </c>
    </row>
    <row r="11" spans="1:9" x14ac:dyDescent="0.25">
      <c r="A11" s="35">
        <v>9</v>
      </c>
      <c r="B11" s="36" t="s">
        <v>84</v>
      </c>
      <c r="C11" s="37">
        <v>479.9</v>
      </c>
      <c r="D11" s="38">
        <v>551.88499999999999</v>
      </c>
      <c r="E11" s="39">
        <v>9</v>
      </c>
      <c r="F11" s="38">
        <f t="shared" si="0"/>
        <v>4319.0999999999995</v>
      </c>
    </row>
    <row r="12" spans="1:9" ht="15" customHeight="1" x14ac:dyDescent="0.25">
      <c r="A12" s="49">
        <v>10</v>
      </c>
      <c r="B12" s="50" t="s">
        <v>85</v>
      </c>
      <c r="C12" s="51">
        <v>196.9</v>
      </c>
      <c r="D12" s="52">
        <v>226.435</v>
      </c>
      <c r="E12" s="53">
        <v>7</v>
      </c>
      <c r="F12" s="52">
        <f t="shared" si="0"/>
        <v>1378.3</v>
      </c>
      <c r="H12" s="59"/>
    </row>
    <row r="13" spans="1:9" x14ac:dyDescent="0.25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9" x14ac:dyDescent="0.25">
      <c r="H14" s="48"/>
      <c r="I14" s="46"/>
    </row>
    <row r="15" spans="1:9" x14ac:dyDescent="0.25">
      <c r="E15" s="6"/>
      <c r="H15" s="46"/>
      <c r="I15" s="46"/>
    </row>
    <row r="16" spans="1:9" x14ac:dyDescent="0.25">
      <c r="H16" s="46"/>
      <c r="I16" s="46"/>
    </row>
    <row r="17" spans="8:9" x14ac:dyDescent="0.25">
      <c r="H17" s="46"/>
      <c r="I17" s="46"/>
    </row>
    <row r="18" spans="8:9" x14ac:dyDescent="0.25">
      <c r="H18" s="46"/>
      <c r="I18" s="46"/>
    </row>
    <row r="19" spans="8:9" x14ac:dyDescent="0.25">
      <c r="H19" s="46"/>
      <c r="I19" s="46"/>
    </row>
    <row r="20" spans="8:9" x14ac:dyDescent="0.25">
      <c r="H20" s="46"/>
      <c r="I20" s="46"/>
    </row>
    <row r="21" spans="8:9" x14ac:dyDescent="0.25">
      <c r="H21" s="46"/>
      <c r="I21" s="46"/>
    </row>
    <row r="22" spans="8:9" x14ac:dyDescent="0.25">
      <c r="H22" s="46"/>
      <c r="I22" s="46"/>
    </row>
    <row r="23" spans="8:9" x14ac:dyDescent="0.25">
      <c r="H23" s="46"/>
      <c r="I23" s="46"/>
    </row>
    <row r="24" spans="8:9" x14ac:dyDescent="0.25">
      <c r="H24" s="46"/>
      <c r="I24" s="46"/>
    </row>
    <row r="25" spans="8:9" x14ac:dyDescent="0.25">
      <c r="H25" s="46"/>
      <c r="I25" s="46"/>
    </row>
    <row r="26" spans="8:9" x14ac:dyDescent="0.25">
      <c r="H26" s="46"/>
      <c r="I26" s="46"/>
    </row>
    <row r="27" spans="8:9" x14ac:dyDescent="0.25">
      <c r="H27" s="46"/>
      <c r="I27" s="46"/>
    </row>
    <row r="28" spans="8:9" x14ac:dyDescent="0.25">
      <c r="H28" s="46"/>
      <c r="I28" s="46"/>
    </row>
    <row r="29" spans="8:9" x14ac:dyDescent="0.25">
      <c r="H29" s="46"/>
      <c r="I29" s="46"/>
    </row>
    <row r="30" spans="8:9" x14ac:dyDescent="0.25">
      <c r="H30" s="46"/>
      <c r="I30" s="46"/>
    </row>
    <row r="31" spans="8:9" x14ac:dyDescent="0.25">
      <c r="H31" s="46"/>
      <c r="I31" s="46"/>
    </row>
    <row r="32" spans="8:9" x14ac:dyDescent="0.25">
      <c r="H32" s="46"/>
      <c r="I32" s="46"/>
    </row>
    <row r="33" spans="8:9" x14ac:dyDescent="0.25">
      <c r="H33" s="46"/>
      <c r="I33" s="46"/>
    </row>
    <row r="34" spans="8:9" x14ac:dyDescent="0.25">
      <c r="H34" s="46"/>
      <c r="I34" s="46"/>
    </row>
    <row r="35" spans="8:9" x14ac:dyDescent="0.25">
      <c r="H35" s="46"/>
      <c r="I35" s="46"/>
    </row>
    <row r="36" spans="8:9" x14ac:dyDescent="0.25">
      <c r="H36" s="46"/>
      <c r="I36" s="46"/>
    </row>
    <row r="37" spans="8:9" x14ac:dyDescent="0.25">
      <c r="H37" s="46"/>
      <c r="I37" s="46"/>
    </row>
    <row r="38" spans="8:9" x14ac:dyDescent="0.25">
      <c r="H38" s="46"/>
      <c r="I38" s="46"/>
    </row>
    <row r="39" spans="8:9" x14ac:dyDescent="0.25">
      <c r="H39" s="46"/>
      <c r="I39" s="46"/>
    </row>
    <row r="40" spans="8:9" x14ac:dyDescent="0.25">
      <c r="H40" s="46"/>
      <c r="I40" s="46"/>
    </row>
    <row r="41" spans="8:9" x14ac:dyDescent="0.25">
      <c r="H41" s="46"/>
      <c r="I41" s="46"/>
    </row>
    <row r="42" spans="8:9" x14ac:dyDescent="0.25">
      <c r="H42" s="46"/>
      <c r="I42" s="46"/>
    </row>
    <row r="43" spans="8:9" x14ac:dyDescent="0.25">
      <c r="H43" s="46"/>
      <c r="I43" s="46"/>
    </row>
    <row r="44" spans="8:9" x14ac:dyDescent="0.25">
      <c r="H44" s="46"/>
      <c r="I44" s="46"/>
    </row>
    <row r="45" spans="8:9" x14ac:dyDescent="0.25">
      <c r="H45" s="46"/>
      <c r="I45" s="46"/>
    </row>
    <row r="46" spans="8:9" x14ac:dyDescent="0.25">
      <c r="H46" s="46"/>
      <c r="I46" s="46"/>
    </row>
    <row r="47" spans="8:9" x14ac:dyDescent="0.25">
      <c r="H47" s="46"/>
      <c r="I47" s="46"/>
    </row>
    <row r="48" spans="8:9" x14ac:dyDescent="0.25">
      <c r="H48" s="46"/>
      <c r="I48" s="46"/>
    </row>
    <row r="49" spans="8:9" x14ac:dyDescent="0.25">
      <c r="H49" s="46"/>
      <c r="I49" s="46"/>
    </row>
    <row r="50" spans="8:9" x14ac:dyDescent="0.25">
      <c r="H50" s="46"/>
      <c r="I50" s="46"/>
    </row>
    <row r="51" spans="8:9" x14ac:dyDescent="0.25">
      <c r="H51" s="46"/>
      <c r="I51" s="46"/>
    </row>
    <row r="52" spans="8:9" x14ac:dyDescent="0.25">
      <c r="H52" s="46"/>
      <c r="I52" s="46"/>
    </row>
    <row r="53" spans="8:9" x14ac:dyDescent="0.25">
      <c r="H53" s="46"/>
      <c r="I53" s="46"/>
    </row>
    <row r="54" spans="8:9" x14ac:dyDescent="0.25">
      <c r="H54" s="46"/>
      <c r="I54" s="46"/>
    </row>
    <row r="55" spans="8:9" x14ac:dyDescent="0.25">
      <c r="H55" s="46"/>
      <c r="I55" s="46"/>
    </row>
    <row r="56" spans="8:9" x14ac:dyDescent="0.25">
      <c r="H56" s="46"/>
      <c r="I56" s="46"/>
    </row>
    <row r="57" spans="8:9" x14ac:dyDescent="0.25">
      <c r="H57" s="46"/>
      <c r="I57" s="46"/>
    </row>
  </sheetData>
  <mergeCells count="2">
    <mergeCell ref="A1:F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ED89-4EE2-49D2-81DA-04296993FA21}">
  <sheetPr>
    <tabColor theme="9" tint="0.39997558519241921"/>
  </sheetPr>
  <dimension ref="A1:K38"/>
  <sheetViews>
    <sheetView zoomScale="130" zoomScaleNormal="130" workbookViewId="0">
      <selection activeCell="E3" sqref="E3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6.42578125" style="29" bestFit="1" customWidth="1"/>
    <col min="7" max="7" width="3.7109375" customWidth="1"/>
    <col min="8" max="8" width="6.85546875" bestFit="1" customWidth="1"/>
    <col min="9" max="9" width="17.42578125" bestFit="1" customWidth="1"/>
    <col min="10" max="10" width="6.42578125" bestFit="1" customWidth="1"/>
    <col min="11" max="11" width="15.28515625" customWidth="1"/>
  </cols>
  <sheetData>
    <row r="1" spans="1:11" ht="36" customHeight="1" x14ac:dyDescent="0.25">
      <c r="A1" s="61" t="s">
        <v>0</v>
      </c>
      <c r="B1" s="61"/>
      <c r="C1" s="61"/>
      <c r="D1" s="61"/>
      <c r="E1" s="61"/>
      <c r="F1" s="28"/>
    </row>
    <row r="2" spans="1:11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4" t="s">
        <v>91</v>
      </c>
      <c r="H2" s="14" t="s">
        <v>52</v>
      </c>
      <c r="I2" s="24" t="s">
        <v>53</v>
      </c>
      <c r="J2" s="24" t="s">
        <v>91</v>
      </c>
      <c r="K2" s="18" t="s">
        <v>86</v>
      </c>
    </row>
    <row r="3" spans="1:11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2" t="s">
        <v>93</v>
      </c>
      <c r="H3" s="27" t="s">
        <v>54</v>
      </c>
      <c r="I3" s="32" t="s">
        <v>55</v>
      </c>
      <c r="J3" s="32" t="s">
        <v>93</v>
      </c>
      <c r="K3" s="30">
        <f>SUMIFS($E$3:$E$32,$C$3:$C$32,H3,$D$3:$D$32,I3,$F$3:$F$32,J3)</f>
        <v>1499.96</v>
      </c>
    </row>
    <row r="4" spans="1:11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2" t="s">
        <v>92</v>
      </c>
      <c r="H4" s="27" t="s">
        <v>54</v>
      </c>
      <c r="I4" s="32" t="s">
        <v>55</v>
      </c>
      <c r="J4" s="32" t="s">
        <v>92</v>
      </c>
      <c r="K4" s="30">
        <f>SUMIFS($E$3:$E$32,$C$3:$C$32,H4,$D$3:$D$32,I4,$F$3:$F$32,J4)</f>
        <v>1749.9999999999991</v>
      </c>
    </row>
    <row r="5" spans="1:11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2" t="s">
        <v>93</v>
      </c>
      <c r="H5" s="27" t="s">
        <v>54</v>
      </c>
      <c r="I5" s="32" t="s">
        <v>62</v>
      </c>
      <c r="J5" s="32" t="s">
        <v>93</v>
      </c>
      <c r="K5" s="30">
        <f>SUMIFS($E$3:$E$32,$C$3:$C$32,H5,$D$3:$D$32,I5,$F$3:$F$32,J5)</f>
        <v>0</v>
      </c>
    </row>
    <row r="6" spans="1:11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2" t="s">
        <v>93</v>
      </c>
      <c r="H6" s="27" t="s">
        <v>54</v>
      </c>
      <c r="I6" s="32" t="s">
        <v>62</v>
      </c>
      <c r="J6" s="32" t="s">
        <v>92</v>
      </c>
      <c r="K6" s="30">
        <f t="shared" ref="K5:K10" si="0">SUMIFS($E$3:$E$32,$C$3:$C$32,H6,$D$3:$D$32,I6,$F$3:$F$32,J6)</f>
        <v>3250</v>
      </c>
    </row>
    <row r="7" spans="1:11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2" t="s">
        <v>92</v>
      </c>
      <c r="H7" s="27" t="s">
        <v>54</v>
      </c>
      <c r="I7" s="32" t="s">
        <v>63</v>
      </c>
      <c r="J7" s="32" t="s">
        <v>93</v>
      </c>
      <c r="K7" s="30">
        <f t="shared" si="0"/>
        <v>5299.98</v>
      </c>
    </row>
    <row r="8" spans="1:11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2" t="s">
        <v>93</v>
      </c>
      <c r="H8" s="27" t="s">
        <v>54</v>
      </c>
      <c r="I8" s="32" t="s">
        <v>63</v>
      </c>
      <c r="J8" s="32" t="s">
        <v>92</v>
      </c>
      <c r="K8" s="30">
        <f>SUMIFS($E$3:$E$32,$C$3:$C$32,H8,$D$3:$D$32,I8,$F$3:$F$32,J8)</f>
        <v>0</v>
      </c>
    </row>
    <row r="9" spans="1:11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2" t="s">
        <v>93</v>
      </c>
      <c r="H9" s="27" t="s">
        <v>54</v>
      </c>
      <c r="I9" s="32" t="s">
        <v>67</v>
      </c>
      <c r="J9" s="32" t="s">
        <v>93</v>
      </c>
      <c r="K9" s="30">
        <f t="shared" si="0"/>
        <v>1750</v>
      </c>
    </row>
    <row r="10" spans="1:11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2" t="s">
        <v>93</v>
      </c>
      <c r="H10" s="27" t="s">
        <v>54</v>
      </c>
      <c r="I10" s="32" t="s">
        <v>67</v>
      </c>
      <c r="J10" s="32" t="s">
        <v>92</v>
      </c>
      <c r="K10" s="30">
        <f t="shared" si="0"/>
        <v>3249.94</v>
      </c>
    </row>
    <row r="11" spans="1:11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2" t="s">
        <v>92</v>
      </c>
    </row>
    <row r="12" spans="1:11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2" t="s">
        <v>92</v>
      </c>
    </row>
    <row r="13" spans="1:11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2" t="s">
        <v>93</v>
      </c>
      <c r="K13" s="12"/>
    </row>
    <row r="14" spans="1:11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2" t="s">
        <v>92</v>
      </c>
      <c r="K14" s="12"/>
    </row>
    <row r="15" spans="1:11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2" t="s">
        <v>93</v>
      </c>
    </row>
    <row r="16" spans="1:11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2" t="s">
        <v>93</v>
      </c>
    </row>
    <row r="17" spans="1:6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2" t="s">
        <v>92</v>
      </c>
    </row>
    <row r="18" spans="1:6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2" t="s">
        <v>93</v>
      </c>
    </row>
    <row r="19" spans="1:6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2" t="s">
        <v>93</v>
      </c>
    </row>
    <row r="20" spans="1:6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2" t="s">
        <v>93</v>
      </c>
    </row>
    <row r="21" spans="1:6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2" t="s">
        <v>92</v>
      </c>
    </row>
    <row r="22" spans="1:6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2" t="s">
        <v>92</v>
      </c>
    </row>
    <row r="23" spans="1:6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2" t="s">
        <v>93</v>
      </c>
    </row>
    <row r="24" spans="1:6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2" t="s">
        <v>92</v>
      </c>
    </row>
    <row r="25" spans="1:6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2" t="s">
        <v>93</v>
      </c>
    </row>
    <row r="26" spans="1:6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2" t="s">
        <v>93</v>
      </c>
    </row>
    <row r="27" spans="1:6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2" t="s">
        <v>92</v>
      </c>
    </row>
    <row r="28" spans="1:6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2" t="s">
        <v>93</v>
      </c>
    </row>
    <row r="29" spans="1:6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2" t="s">
        <v>93</v>
      </c>
    </row>
    <row r="30" spans="1:6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2" t="s">
        <v>93</v>
      </c>
    </row>
    <row r="31" spans="1:6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2" t="s">
        <v>92</v>
      </c>
    </row>
    <row r="32" spans="1:6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2" t="s">
        <v>92</v>
      </c>
    </row>
    <row r="33" spans="3:6" x14ac:dyDescent="0.25">
      <c r="C33" s="16"/>
      <c r="E33" s="17"/>
      <c r="F33" s="17"/>
    </row>
    <row r="34" spans="3:6" x14ac:dyDescent="0.25">
      <c r="C34" s="16"/>
      <c r="E34" s="17"/>
      <c r="F34" s="17"/>
    </row>
    <row r="35" spans="3:6" x14ac:dyDescent="0.25">
      <c r="C35" s="16"/>
      <c r="E35" s="17"/>
      <c r="F35" s="17"/>
    </row>
    <row r="36" spans="3:6" x14ac:dyDescent="0.25">
      <c r="C36" s="16"/>
      <c r="E36" s="17"/>
      <c r="F36" s="17"/>
    </row>
    <row r="37" spans="3:6" x14ac:dyDescent="0.25">
      <c r="C37" s="16"/>
      <c r="E37" s="17"/>
      <c r="F37" s="17"/>
    </row>
    <row r="38" spans="3:6" x14ac:dyDescent="0.25">
      <c r="C38" s="16"/>
      <c r="E38" s="17"/>
      <c r="F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07B8-F246-48D0-961B-A45DFDEA4D15}">
  <sheetPr>
    <tabColor theme="9" tint="0.59999389629810485"/>
  </sheetPr>
  <dimension ref="A1:H38"/>
  <sheetViews>
    <sheetView zoomScale="130" zoomScaleNormal="130" workbookViewId="0">
      <selection activeCell="F9" sqref="F9"/>
    </sheetView>
  </sheetViews>
  <sheetFormatPr defaultRowHeight="15" x14ac:dyDescent="0.25"/>
  <cols>
    <col min="1" max="1" width="12.42578125" customWidth="1"/>
    <col min="2" max="2" width="22.5703125" customWidth="1"/>
    <col min="3" max="3" width="9.28515625" style="10" bestFit="1" customWidth="1"/>
    <col min="4" max="4" width="11.28515625" style="10" bestFit="1" customWidth="1"/>
    <col min="5" max="5" width="8.42578125" style="15" bestFit="1" customWidth="1"/>
    <col min="6" max="6" width="12.7109375" style="10" customWidth="1"/>
    <col min="7" max="7" width="16.7109375" style="10" customWidth="1"/>
    <col min="8" max="8" width="13.140625" style="19" customWidth="1"/>
    <col min="9" max="10" width="15" bestFit="1" customWidth="1"/>
  </cols>
  <sheetData>
    <row r="1" spans="1:8" ht="36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</row>
    <row r="2" spans="1:8" ht="15" customHeight="1" x14ac:dyDescent="0.25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18" t="s">
        <v>18</v>
      </c>
    </row>
    <row r="3" spans="1:8" x14ac:dyDescent="0.25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9" t="s">
        <v>7</v>
      </c>
    </row>
    <row r="4" spans="1:8" x14ac:dyDescent="0.25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9" t="s">
        <v>8</v>
      </c>
    </row>
    <row r="5" spans="1:8" x14ac:dyDescent="0.25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>IFERROR(D5/E5,0)</f>
        <v>0</v>
      </c>
      <c r="G5" s="12">
        <f t="shared" si="1"/>
        <v>2499.98</v>
      </c>
      <c r="H5" s="19" t="s">
        <v>9</v>
      </c>
    </row>
    <row r="6" spans="1:8" x14ac:dyDescent="0.25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9" t="s">
        <v>10</v>
      </c>
    </row>
    <row r="7" spans="1:8" x14ac:dyDescent="0.25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9" t="s">
        <v>7</v>
      </c>
    </row>
    <row r="8" spans="1:8" x14ac:dyDescent="0.25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9" t="s">
        <v>8</v>
      </c>
    </row>
    <row r="9" spans="1:8" x14ac:dyDescent="0.25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9" t="s">
        <v>9</v>
      </c>
    </row>
    <row r="10" spans="1:8" x14ac:dyDescent="0.25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9" t="s">
        <v>10</v>
      </c>
    </row>
    <row r="11" spans="1:8" x14ac:dyDescent="0.25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9" t="s">
        <v>7</v>
      </c>
    </row>
    <row r="12" spans="1:8" x14ac:dyDescent="0.25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9" t="s">
        <v>8</v>
      </c>
    </row>
    <row r="13" spans="1:8" x14ac:dyDescent="0.25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9" t="s">
        <v>9</v>
      </c>
    </row>
    <row r="14" spans="1:8" x14ac:dyDescent="0.25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9" t="s">
        <v>10</v>
      </c>
    </row>
    <row r="15" spans="1:8" x14ac:dyDescent="0.25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9" t="s">
        <v>7</v>
      </c>
    </row>
    <row r="16" spans="1:8" x14ac:dyDescent="0.25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9" t="s">
        <v>8</v>
      </c>
    </row>
    <row r="17" spans="1:8" x14ac:dyDescent="0.25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9" t="s">
        <v>9</v>
      </c>
    </row>
    <row r="18" spans="1:8" x14ac:dyDescent="0.25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9" t="s">
        <v>10</v>
      </c>
    </row>
    <row r="19" spans="1:8" x14ac:dyDescent="0.25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9" t="s">
        <v>7</v>
      </c>
    </row>
    <row r="20" spans="1:8" x14ac:dyDescent="0.25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9" t="s">
        <v>8</v>
      </c>
    </row>
    <row r="21" spans="1:8" x14ac:dyDescent="0.25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9" t="s">
        <v>9</v>
      </c>
    </row>
    <row r="22" spans="1:8" x14ac:dyDescent="0.25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9" t="s">
        <v>10</v>
      </c>
    </row>
    <row r="23" spans="1:8" x14ac:dyDescent="0.25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9" t="s">
        <v>7</v>
      </c>
    </row>
    <row r="24" spans="1:8" x14ac:dyDescent="0.25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9" t="s">
        <v>8</v>
      </c>
    </row>
    <row r="25" spans="1:8" x14ac:dyDescent="0.25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9" t="s">
        <v>9</v>
      </c>
    </row>
    <row r="26" spans="1:8" x14ac:dyDescent="0.25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9" t="s">
        <v>10</v>
      </c>
    </row>
    <row r="27" spans="1:8" x14ac:dyDescent="0.25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9" t="s">
        <v>7</v>
      </c>
    </row>
    <row r="28" spans="1:8" x14ac:dyDescent="0.25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9" t="s">
        <v>8</v>
      </c>
    </row>
    <row r="29" spans="1:8" x14ac:dyDescent="0.25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9" t="s">
        <v>9</v>
      </c>
    </row>
    <row r="30" spans="1:8" x14ac:dyDescent="0.25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9" t="s">
        <v>10</v>
      </c>
    </row>
    <row r="31" spans="1:8" x14ac:dyDescent="0.25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9" t="s">
        <v>7</v>
      </c>
    </row>
    <row r="32" spans="1:8" x14ac:dyDescent="0.25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9" t="s">
        <v>8</v>
      </c>
    </row>
    <row r="33" spans="3:7" x14ac:dyDescent="0.25">
      <c r="C33" s="16"/>
      <c r="G33" s="17"/>
    </row>
    <row r="34" spans="3:7" x14ac:dyDescent="0.25">
      <c r="C34" s="16"/>
      <c r="G34" s="17"/>
    </row>
    <row r="35" spans="3:7" x14ac:dyDescent="0.25">
      <c r="C35" s="16"/>
      <c r="G35" s="17"/>
    </row>
    <row r="36" spans="3:7" x14ac:dyDescent="0.25">
      <c r="C36" s="16"/>
      <c r="G36" s="17"/>
    </row>
    <row r="37" spans="3:7" x14ac:dyDescent="0.25">
      <c r="C37" s="16"/>
      <c r="G37" s="17"/>
    </row>
    <row r="38" spans="3:7" x14ac:dyDescent="0.25">
      <c r="C38" s="16"/>
      <c r="G38" s="17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E56B-2141-4419-B713-3F28DF34272A}">
  <sheetPr>
    <tabColor theme="9" tint="0.39997558519241921"/>
  </sheetPr>
  <dimension ref="A1:I38"/>
  <sheetViews>
    <sheetView zoomScale="130" zoomScaleNormal="130" workbookViewId="0">
      <selection activeCell="H7" sqref="H7"/>
    </sheetView>
  </sheetViews>
  <sheetFormatPr defaultRowHeight="15" x14ac:dyDescent="0.25"/>
  <cols>
    <col min="1" max="1" width="12.42578125" customWidth="1"/>
    <col min="2" max="2" width="22.5703125" customWidth="1"/>
    <col min="3" max="3" width="9.28515625" style="11" bestFit="1" customWidth="1"/>
    <col min="4" max="4" width="11.28515625" style="11" bestFit="1" customWidth="1"/>
    <col min="5" max="5" width="8.42578125" style="15" bestFit="1" customWidth="1"/>
    <col min="6" max="6" width="12.7109375" style="11" customWidth="1"/>
    <col min="7" max="7" width="16.7109375" style="11" customWidth="1"/>
    <col min="8" max="8" width="13" style="15" customWidth="1"/>
    <col min="9" max="9" width="13.140625" style="19" customWidth="1"/>
    <col min="10" max="11" width="15" bestFit="1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spans="1:9" ht="15" customHeight="1" x14ac:dyDescent="0.25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20" t="s">
        <v>51</v>
      </c>
      <c r="I2" s="18" t="s">
        <v>18</v>
      </c>
    </row>
    <row r="3" spans="1:9" x14ac:dyDescent="0.25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5">
        <f>_xlfn.RANK.EQ(G3,$G$3:$G$32,0)</f>
        <v>24</v>
      </c>
      <c r="I3" s="19" t="s">
        <v>7</v>
      </c>
    </row>
    <row r="4" spans="1:9" x14ac:dyDescent="0.25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5">
        <f>_xlfn.RANK.EQ(G4,$G$3:$G$32,0)</f>
        <v>13</v>
      </c>
      <c r="I4" s="19" t="s">
        <v>8</v>
      </c>
    </row>
    <row r="5" spans="1:9" x14ac:dyDescent="0.25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 t="shared" si="0"/>
        <v>0</v>
      </c>
      <c r="G5" s="12">
        <f t="shared" si="1"/>
        <v>2499.98</v>
      </c>
      <c r="H5" s="15">
        <f>_xlfn.RANK.EQ(G5,$G$3:$G$32,0)</f>
        <v>15</v>
      </c>
      <c r="I5" s="19" t="s">
        <v>9</v>
      </c>
    </row>
    <row r="6" spans="1:9" x14ac:dyDescent="0.25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5">
        <f>_xlfn.RANK.EQ(G6,$G$3:$G$32,0)</f>
        <v>10</v>
      </c>
      <c r="I6" s="19" t="s">
        <v>10</v>
      </c>
    </row>
    <row r="7" spans="1:9" x14ac:dyDescent="0.25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5">
        <f t="shared" ref="H7:H32" si="2">_xlfn.RANK.EQ(G7,$G$3:$G$32,0)</f>
        <v>7</v>
      </c>
      <c r="I7" s="19" t="s">
        <v>7</v>
      </c>
    </row>
    <row r="8" spans="1:9" x14ac:dyDescent="0.25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5">
        <f t="shared" si="2"/>
        <v>4</v>
      </c>
      <c r="I8" s="19" t="s">
        <v>8</v>
      </c>
    </row>
    <row r="9" spans="1:9" x14ac:dyDescent="0.25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5">
        <f t="shared" si="2"/>
        <v>25</v>
      </c>
      <c r="I9" s="19" t="s">
        <v>9</v>
      </c>
    </row>
    <row r="10" spans="1:9" x14ac:dyDescent="0.25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5">
        <f t="shared" si="2"/>
        <v>29</v>
      </c>
      <c r="I10" s="19" t="s">
        <v>10</v>
      </c>
    </row>
    <row r="11" spans="1:9" x14ac:dyDescent="0.25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5">
        <f t="shared" si="2"/>
        <v>2</v>
      </c>
      <c r="I11" s="19" t="s">
        <v>7</v>
      </c>
    </row>
    <row r="12" spans="1:9" x14ac:dyDescent="0.25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5">
        <f t="shared" si="2"/>
        <v>22</v>
      </c>
      <c r="I12" s="19" t="s">
        <v>8</v>
      </c>
    </row>
    <row r="13" spans="1:9" x14ac:dyDescent="0.25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5">
        <f t="shared" si="2"/>
        <v>26</v>
      </c>
      <c r="I13" s="19" t="s">
        <v>9</v>
      </c>
    </row>
    <row r="14" spans="1:9" x14ac:dyDescent="0.25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5">
        <f t="shared" si="2"/>
        <v>7</v>
      </c>
      <c r="I14" s="19" t="s">
        <v>10</v>
      </c>
    </row>
    <row r="15" spans="1:9" x14ac:dyDescent="0.25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5">
        <f t="shared" si="2"/>
        <v>11</v>
      </c>
      <c r="I15" s="19" t="s">
        <v>7</v>
      </c>
    </row>
    <row r="16" spans="1:9" x14ac:dyDescent="0.25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5">
        <f t="shared" si="2"/>
        <v>3</v>
      </c>
      <c r="I16" s="19" t="s">
        <v>8</v>
      </c>
    </row>
    <row r="17" spans="1:9" x14ac:dyDescent="0.25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5">
        <f t="shared" si="2"/>
        <v>21</v>
      </c>
      <c r="I17" s="19" t="s">
        <v>9</v>
      </c>
    </row>
    <row r="18" spans="1:9" x14ac:dyDescent="0.25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5">
        <f t="shared" si="2"/>
        <v>16</v>
      </c>
      <c r="I18" s="19" t="s">
        <v>10</v>
      </c>
    </row>
    <row r="19" spans="1:9" x14ac:dyDescent="0.25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5">
        <f t="shared" si="2"/>
        <v>29</v>
      </c>
      <c r="I19" s="19" t="s">
        <v>7</v>
      </c>
    </row>
    <row r="20" spans="1:9" x14ac:dyDescent="0.25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5">
        <f t="shared" si="2"/>
        <v>1</v>
      </c>
      <c r="I20" s="19" t="s">
        <v>8</v>
      </c>
    </row>
    <row r="21" spans="1:9" x14ac:dyDescent="0.25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5">
        <f t="shared" si="2"/>
        <v>27</v>
      </c>
      <c r="I21" s="19" t="s">
        <v>9</v>
      </c>
    </row>
    <row r="22" spans="1:9" x14ac:dyDescent="0.25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5">
        <f t="shared" si="2"/>
        <v>20</v>
      </c>
      <c r="I22" s="19" t="s">
        <v>10</v>
      </c>
    </row>
    <row r="23" spans="1:9" x14ac:dyDescent="0.25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5">
        <f t="shared" si="2"/>
        <v>5</v>
      </c>
      <c r="I23" s="19" t="s">
        <v>7</v>
      </c>
    </row>
    <row r="24" spans="1:9" x14ac:dyDescent="0.25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5">
        <f t="shared" si="2"/>
        <v>6</v>
      </c>
      <c r="I24" s="19" t="s">
        <v>8</v>
      </c>
    </row>
    <row r="25" spans="1:9" x14ac:dyDescent="0.25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5">
        <f t="shared" si="2"/>
        <v>18</v>
      </c>
      <c r="I25" s="19" t="s">
        <v>9</v>
      </c>
    </row>
    <row r="26" spans="1:9" x14ac:dyDescent="0.25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5">
        <f t="shared" si="2"/>
        <v>9</v>
      </c>
      <c r="I26" s="19" t="s">
        <v>10</v>
      </c>
    </row>
    <row r="27" spans="1:9" x14ac:dyDescent="0.25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5">
        <f t="shared" si="2"/>
        <v>17</v>
      </c>
      <c r="I27" s="19" t="s">
        <v>7</v>
      </c>
    </row>
    <row r="28" spans="1:9" x14ac:dyDescent="0.25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5">
        <f t="shared" si="2"/>
        <v>28</v>
      </c>
      <c r="I28" s="19" t="s">
        <v>8</v>
      </c>
    </row>
    <row r="29" spans="1:9" x14ac:dyDescent="0.25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5">
        <f t="shared" si="2"/>
        <v>12</v>
      </c>
      <c r="I29" s="19" t="s">
        <v>9</v>
      </c>
    </row>
    <row r="30" spans="1:9" x14ac:dyDescent="0.25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5">
        <f t="shared" si="2"/>
        <v>23</v>
      </c>
      <c r="I30" s="19" t="s">
        <v>10</v>
      </c>
    </row>
    <row r="31" spans="1:9" x14ac:dyDescent="0.25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5">
        <f t="shared" si="2"/>
        <v>19</v>
      </c>
      <c r="I31" s="19" t="s">
        <v>7</v>
      </c>
    </row>
    <row r="32" spans="1:9" x14ac:dyDescent="0.25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5">
        <f t="shared" si="2"/>
        <v>14</v>
      </c>
      <c r="I32" s="19" t="s">
        <v>8</v>
      </c>
    </row>
    <row r="33" spans="3:7" x14ac:dyDescent="0.25">
      <c r="C33" s="16"/>
      <c r="G33" s="17"/>
    </row>
    <row r="34" spans="3:7" x14ac:dyDescent="0.25">
      <c r="C34" s="16"/>
      <c r="G34" s="17"/>
    </row>
    <row r="35" spans="3:7" x14ac:dyDescent="0.25">
      <c r="C35" s="16"/>
      <c r="G35" s="17"/>
    </row>
    <row r="36" spans="3:7" x14ac:dyDescent="0.25">
      <c r="C36" s="16"/>
      <c r="G36" s="17"/>
    </row>
    <row r="37" spans="3:7" x14ac:dyDescent="0.25">
      <c r="C37" s="16"/>
      <c r="G37" s="17"/>
    </row>
    <row r="38" spans="3:7" x14ac:dyDescent="0.25">
      <c r="C38" s="16"/>
      <c r="G38" s="1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E14D-38AD-4226-A846-BD12F1BB093B}">
  <sheetPr>
    <tabColor theme="9" tint="-0.249977111117893"/>
  </sheetPr>
  <dimension ref="A1:I38"/>
  <sheetViews>
    <sheetView zoomScale="130" zoomScaleNormal="130" workbookViewId="0">
      <selection activeCell="I6" sqref="I6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1" bestFit="1" customWidth="1"/>
    <col min="4" max="4" width="19.5703125" style="26" customWidth="1"/>
    <col min="5" max="5" width="16.7109375" style="21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  <c r="F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68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SUMIF($F$3:$F$32,H3,$E$3:$E$32)</f>
        <v>15799.82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>SUMIF($F$3:$F$32,H4,$E$3:$E$32)</f>
        <v>16299.900000000001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ref="I5:I6" si="0">SUMIF($F$3:$F$32,H5,$E$3:$E$32)</f>
        <v>14999.869999999999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12800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70C7-86FF-4DBF-B47A-ED23FBA851D2}">
  <sheetPr>
    <tabColor theme="9" tint="-0.499984740745262"/>
  </sheetPr>
  <dimension ref="A1:I38"/>
  <sheetViews>
    <sheetView zoomScale="130" zoomScaleNormal="130" workbookViewId="0">
      <selection activeCell="I4" sqref="I4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  <c r="F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69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AVERAGEIF($F$3:$F$32,H3,$E$3:$E$32)</f>
        <v>1974.9775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>AVERAGEIF($F$3:$F$32,H4,$E$3:$E$32)</f>
        <v>2037.4875000000002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ref="I5:I6" si="0">AVERAGEIF($F$3:$F$32,H5,$E$3:$E$32)</f>
        <v>2142.8385714285714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1828.5714285714287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325C-C4BF-4E5E-9E7E-5EC13E9E76AD}">
  <sheetPr>
    <tabColor theme="9" tint="-0.249977111117893"/>
  </sheetPr>
  <dimension ref="A1:I38"/>
  <sheetViews>
    <sheetView zoomScale="130" zoomScaleNormal="130" workbookViewId="0">
      <selection activeCell="I4" sqref="I4:I6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9.2851562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  <c r="F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70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1">
        <f>COUNTIF($F$3:$F$32,H3)</f>
        <v>8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1">
        <f>COUNTIF($F$3:$F$32,H4)</f>
        <v>8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1">
        <f t="shared" ref="I5:I6" si="0">COUNTIF($F$3:$F$32,H5)</f>
        <v>7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1">
        <f t="shared" si="0"/>
        <v>7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EEC-BCFC-4764-BDB5-2D2CE4666B52}">
  <sheetPr>
    <tabColor theme="9" tint="0.39997558519241921"/>
  </sheetPr>
  <dimension ref="A1:I38"/>
  <sheetViews>
    <sheetView zoomScale="130" zoomScaleNormal="130" workbookViewId="0">
      <selection activeCell="H10" sqref="H10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SUMIFS($E$3:$E$32,$C$3:$C$32,G3,$D$3:$D$32,H3)</f>
        <v>3249.9599999999991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SUMIFS($E$3:$E$32,$C$3:$C$32,G4,$D$3:$D$32,H4)</f>
        <v>3250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SUMIFS($E$3:$E$32,$C$3:$C$32,G5,$D$3:$D$32,H5)</f>
        <v>5299.98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4999.9400000000005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3100</v>
      </c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9149.92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>SUMIFS($E$3:$E$32,$C$3:$C$32,G10,$D$3:$D$32,H10)</f>
        <v>8099.92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7399.9699999999993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8A3-1399-4F6D-8AFE-EDAA81D38F61}">
  <sheetPr>
    <tabColor theme="9" tint="0.59999389629810485"/>
  </sheetPr>
  <dimension ref="A1:I38"/>
  <sheetViews>
    <sheetView zoomScale="130" zoomScaleNormal="130" workbookViewId="0">
      <selection activeCell="H10" sqref="H10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69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AVERAGEIFS($E$3:$E$32,$C$3:$C$32,G3,$D$3:$D$32,H3)</f>
        <v>1624.9799999999996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AVERAGEIFS($E$3:$E$32,$C$3:$C$32,G4,$D$3:$D$32,H4)</f>
        <v>1625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AVERAGEIFS($E$3:$E$32,$C$3:$C$32,G5,$D$3:$D$32,H5)</f>
        <v>2649.99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1666.6466666666668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1550</v>
      </c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2287.48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1983.3266666666666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>AVERAGEIFS($E$3:$E$32,$C$3:$C$32,G10,$D$3:$D$32,H10)</f>
        <v>2024.98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2349.98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1849.9924999999998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5516-2427-4CE1-8C29-77B26A08F519}">
  <sheetPr>
    <tabColor theme="9" tint="0.79998168889431442"/>
  </sheetPr>
  <dimension ref="A1:I38"/>
  <sheetViews>
    <sheetView zoomScale="130" zoomScaleNormal="130" workbookViewId="0">
      <selection activeCell="I3" sqref="I3"/>
    </sheetView>
  </sheetViews>
  <sheetFormatPr defaultRowHeight="15" x14ac:dyDescent="0.2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9.28515625" customWidth="1"/>
  </cols>
  <sheetData>
    <row r="1" spans="1:9" ht="36" customHeight="1" x14ac:dyDescent="0.25">
      <c r="A1" s="61" t="s">
        <v>0</v>
      </c>
      <c r="B1" s="61"/>
      <c r="C1" s="61"/>
      <c r="D1" s="61"/>
      <c r="E1" s="61"/>
    </row>
    <row r="2" spans="1:9" ht="15" customHeight="1" x14ac:dyDescent="0.25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70</v>
      </c>
    </row>
    <row r="3" spans="1:9" x14ac:dyDescent="0.25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3">
        <f>COUNTIFS($C$3:$C$32,G3,$D$3:$D$32,H3)</f>
        <v>2</v>
      </c>
    </row>
    <row r="4" spans="1:9" x14ac:dyDescent="0.25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3">
        <f>COUNTIFS($C$3:$C$32,G4,$D$3:$D$32,H4)</f>
        <v>2</v>
      </c>
    </row>
    <row r="5" spans="1:9" x14ac:dyDescent="0.25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3">
        <f t="shared" ref="I5:I12" si="0">COUNTIFS($C$3:$C$32,G5,$D$3:$D$32,H5)</f>
        <v>2</v>
      </c>
    </row>
    <row r="6" spans="1:9" x14ac:dyDescent="0.25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3">
        <f t="shared" si="0"/>
        <v>3</v>
      </c>
    </row>
    <row r="7" spans="1:9" x14ac:dyDescent="0.25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3">
        <f t="shared" si="0"/>
        <v>2</v>
      </c>
    </row>
    <row r="8" spans="1:9" x14ac:dyDescent="0.25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3">
        <f t="shared" si="0"/>
        <v>4</v>
      </c>
    </row>
    <row r="9" spans="1:9" x14ac:dyDescent="0.25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3">
        <f t="shared" si="0"/>
        <v>3</v>
      </c>
    </row>
    <row r="10" spans="1:9" x14ac:dyDescent="0.25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3">
        <f t="shared" si="0"/>
        <v>4</v>
      </c>
    </row>
    <row r="11" spans="1:9" x14ac:dyDescent="0.25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3">
        <f t="shared" si="0"/>
        <v>4</v>
      </c>
    </row>
    <row r="12" spans="1:9" x14ac:dyDescent="0.25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3">
        <f t="shared" si="0"/>
        <v>4</v>
      </c>
    </row>
    <row r="13" spans="1:9" x14ac:dyDescent="0.25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 x14ac:dyDescent="0.25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 x14ac:dyDescent="0.25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 x14ac:dyDescent="0.25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 x14ac:dyDescent="0.2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 x14ac:dyDescent="0.2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 x14ac:dyDescent="0.2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 x14ac:dyDescent="0.2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 x14ac:dyDescent="0.2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 x14ac:dyDescent="0.2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 x14ac:dyDescent="0.2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 x14ac:dyDescent="0.2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 x14ac:dyDescent="0.2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 x14ac:dyDescent="0.2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 x14ac:dyDescent="0.2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 x14ac:dyDescent="0.2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 x14ac:dyDescent="0.2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 x14ac:dyDescent="0.2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 x14ac:dyDescent="0.2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 x14ac:dyDescent="0.2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 x14ac:dyDescent="0.25">
      <c r="C33" s="16"/>
      <c r="E33" s="17"/>
    </row>
    <row r="34" spans="3:5" x14ac:dyDescent="0.25">
      <c r="C34" s="16"/>
      <c r="E34" s="17"/>
    </row>
    <row r="35" spans="3:5" x14ac:dyDescent="0.25">
      <c r="C35" s="16"/>
      <c r="E35" s="17"/>
    </row>
    <row r="36" spans="3:5" x14ac:dyDescent="0.25">
      <c r="C36" s="16"/>
      <c r="E36" s="17"/>
    </row>
    <row r="37" spans="3:5" x14ac:dyDescent="0.25">
      <c r="C37" s="16"/>
      <c r="E37" s="17"/>
    </row>
    <row r="38" spans="3:5" x14ac:dyDescent="0.2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Função SE Comissão Vendedores</vt:lpstr>
      <vt:lpstr>Função SEERRO</vt:lpstr>
      <vt:lpstr>Função ORDEM</vt:lpstr>
      <vt:lpstr>Função SOMASE</vt:lpstr>
      <vt:lpstr>Função MÉDIASE</vt:lpstr>
      <vt:lpstr>Função CONT.SE</vt:lpstr>
      <vt:lpstr>Função SOMASES</vt:lpstr>
      <vt:lpstr>Função MÉDIASES</vt:lpstr>
      <vt:lpstr>Função CONT.SES</vt:lpstr>
      <vt:lpstr>Função SOMASES Teste Lógico</vt:lpstr>
      <vt:lpstr>Função PROCV Exata</vt:lpstr>
      <vt:lpstr>Função PROCV Aproximada</vt:lpstr>
      <vt:lpstr>Função PROCV Reajuste de Preços</vt:lpstr>
      <vt:lpstr>Função PROCV Nomes Intervalos</vt:lpstr>
      <vt:lpstr>Função PROCH</vt:lpstr>
      <vt:lpstr>Função SOMARPRODUTO</vt:lpstr>
      <vt:lpstr>Lição de Casa</vt:lpstr>
      <vt:lpstr>regrasProch</vt:lpstr>
      <vt:lpstr>regrasProcv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2018-08-01T00:46:30Z</dcterms:created>
  <dcterms:modified xsi:type="dcterms:W3CDTF">2018-08-06T12:50:13Z</dcterms:modified>
</cp:coreProperties>
</file>