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to the 20th deci" sheetId="1" r:id="rId4"/>
    <sheet state="visible" name="Reaction Complex" sheetId="2" r:id="rId5"/>
    <sheet state="visible" name="Sq RooT" sheetId="3" r:id="rId6"/>
    <sheet state="visible" name="N" sheetId="4" r:id="rId7"/>
    <sheet state="visible" name="S5" sheetId="5" r:id="rId8"/>
    <sheet state="visible" name="C5" sheetId="6" r:id="rId9"/>
    <sheet state="visible" name="OUTPUT " sheetId="7" r:id="rId10"/>
  </sheets>
  <definedNames/>
  <calcPr/>
</workbook>
</file>

<file path=xl/sharedStrings.xml><?xml version="1.0" encoding="utf-8"?>
<sst xmlns="http://schemas.openxmlformats.org/spreadsheetml/2006/main" count="5" uniqueCount="5">
  <si>
    <t>High</t>
  </si>
  <si>
    <t>Low</t>
  </si>
  <si>
    <t>Differential Input</t>
  </si>
  <si>
    <t>Differential</t>
  </si>
  <si>
    <t>in Lambda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</si>
</sst>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0000"/>
    <numFmt numFmtId="165" formatCode="#,##0.000000000"/>
    <numFmt numFmtId="166" formatCode="#,##0.000"/>
    <numFmt numFmtId="167" formatCode="#,##0.00000000000000"/>
    <numFmt numFmtId="168" formatCode="#,##0.0000"/>
  </numFmts>
  <fonts count="7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9.0"/>
      <color theme="1"/>
      <name val="Arial"/>
    </font>
    <font>
      <sz val="10.0"/>
      <color theme="1"/>
      <name val="Arial"/>
    </font>
    <font>
      <b/>
      <sz val="9.0"/>
      <color theme="1"/>
      <name val="Arial"/>
    </font>
    <font>
      <b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CCCCCC"/>
      </bottom>
    </border>
    <border>
      <left style="thin">
        <color rgb="FFEFEFEF"/>
      </left>
      <right style="thin">
        <color rgb="FFEFEFEF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bottom"/>
    </xf>
    <xf borderId="2" fillId="2" fontId="2" numFmtId="164" xfId="0" applyAlignment="1" applyBorder="1" applyFont="1" applyNumberFormat="1">
      <alignment horizontal="center"/>
    </xf>
    <xf borderId="2" fillId="2" fontId="1" numFmtId="4" xfId="0" applyAlignment="1" applyBorder="1" applyFont="1" applyNumberFormat="1">
      <alignment horizontal="center" vertical="bottom"/>
    </xf>
    <xf borderId="2" fillId="2" fontId="1" numFmtId="3" xfId="0" applyAlignment="1" applyBorder="1" applyFont="1" applyNumberFormat="1">
      <alignment horizontal="center"/>
    </xf>
    <xf borderId="2" fillId="2" fontId="1" numFmtId="4" xfId="0" applyAlignment="1" applyBorder="1" applyFont="1" applyNumberFormat="1">
      <alignment horizontal="center"/>
    </xf>
    <xf borderId="2" fillId="3" fontId="1" numFmtId="3" xfId="0" applyAlignment="1" applyBorder="1" applyFill="1" applyFont="1" applyNumberFormat="1">
      <alignment horizontal="center" vertical="bottom"/>
    </xf>
    <xf borderId="2" fillId="2" fontId="1" numFmtId="3" xfId="0" applyAlignment="1" applyBorder="1" applyFont="1" applyNumberFormat="1">
      <alignment horizontal="center" vertical="bottom"/>
    </xf>
    <xf borderId="2" fillId="2" fontId="1" numFmtId="165" xfId="0" applyAlignment="1" applyBorder="1" applyFont="1" applyNumberFormat="1">
      <alignment horizontal="center"/>
    </xf>
    <xf borderId="2" fillId="4" fontId="1" numFmtId="166" xfId="0" applyAlignment="1" applyBorder="1" applyFill="1" applyFont="1" applyNumberFormat="1">
      <alignment horizontal="center"/>
    </xf>
    <xf borderId="2" fillId="3" fontId="1" numFmtId="3" xfId="0" applyAlignment="1" applyBorder="1" applyFont="1" applyNumberFormat="1">
      <alignment horizontal="center"/>
    </xf>
    <xf borderId="3" fillId="4" fontId="1" numFmtId="167" xfId="0" applyAlignment="1" applyBorder="1" applyFont="1" applyNumberFormat="1">
      <alignment horizontal="center"/>
    </xf>
    <xf borderId="4" fillId="5" fontId="1" numFmtId="167" xfId="0" applyAlignment="1" applyBorder="1" applyFill="1" applyFont="1" applyNumberFormat="1">
      <alignment horizontal="center"/>
    </xf>
    <xf borderId="2" fillId="2" fontId="3" numFmtId="168" xfId="0" applyAlignment="1" applyBorder="1" applyFont="1" applyNumberFormat="1">
      <alignment horizontal="left" vertical="bottom"/>
    </xf>
    <xf borderId="2" fillId="2" fontId="4" numFmtId="168" xfId="0" applyAlignment="1" applyBorder="1" applyFont="1" applyNumberFormat="1">
      <alignment horizontal="left" vertical="bottom"/>
    </xf>
    <xf borderId="2" fillId="2" fontId="5" numFmtId="168" xfId="0" applyAlignment="1" applyBorder="1" applyFont="1" applyNumberFormat="1">
      <alignment horizontal="left" vertical="bottom"/>
    </xf>
    <xf borderId="2" fillId="2" fontId="5" numFmtId="168" xfId="0" applyAlignment="1" applyBorder="1" applyFont="1" applyNumberFormat="1">
      <alignment vertical="bottom"/>
    </xf>
    <xf borderId="2" fillId="2" fontId="5" numFmtId="168" xfId="0" applyAlignment="1" applyBorder="1" applyFont="1" applyNumberFormat="1">
      <alignment horizontal="right" vertical="bottom"/>
    </xf>
    <xf borderId="1" fillId="2" fontId="5" numFmtId="168" xfId="0" applyAlignment="1" applyBorder="1" applyFont="1" applyNumberFormat="1">
      <alignment horizontal="left" vertical="bottom"/>
    </xf>
    <xf borderId="1" fillId="2" fontId="5" numFmtId="168" xfId="0" applyAlignment="1" applyBorder="1" applyFont="1" applyNumberFormat="1">
      <alignment vertical="bottom"/>
    </xf>
    <xf borderId="1" fillId="2" fontId="5" numFmtId="168" xfId="0" applyAlignment="1" applyBorder="1" applyFont="1" applyNumberFormat="1">
      <alignment horizontal="right" vertical="bottom"/>
    </xf>
    <xf borderId="2" fillId="2" fontId="2" numFmtId="168" xfId="0" applyAlignment="1" applyBorder="1" applyFont="1" applyNumberFormat="1">
      <alignment horizontal="right" vertical="bottom"/>
    </xf>
    <xf borderId="2" fillId="2" fontId="2" numFmtId="168" xfId="0" applyAlignment="1" applyBorder="1" applyFont="1" applyNumberFormat="1">
      <alignment vertical="bottom"/>
    </xf>
    <xf borderId="2" fillId="2" fontId="3" numFmtId="168" xfId="0" applyAlignment="1" applyBorder="1" applyFont="1" applyNumberFormat="1">
      <alignment vertical="bottom"/>
    </xf>
    <xf borderId="2" fillId="2" fontId="4" numFmtId="168" xfId="0" applyAlignment="1" applyBorder="1" applyFont="1" applyNumberFormat="1">
      <alignment vertical="bottom"/>
    </xf>
    <xf borderId="2" fillId="2" fontId="3" numFmtId="1" xfId="0" applyAlignment="1" applyBorder="1" applyFont="1" applyNumberFormat="1">
      <alignment vertical="bottom"/>
    </xf>
    <xf borderId="5" fillId="2" fontId="2" numFmtId="168" xfId="0" applyAlignment="1" applyBorder="1" applyFont="1" applyNumberFormat="1">
      <alignment vertical="bottom"/>
    </xf>
    <xf borderId="2" fillId="2" fontId="4" numFmtId="164" xfId="0" applyAlignment="1" applyBorder="1" applyFont="1" applyNumberFormat="1">
      <alignment vertical="bottom"/>
    </xf>
    <xf borderId="6" fillId="2" fontId="3" numFmtId="1" xfId="0" applyAlignment="1" applyBorder="1" applyFont="1" applyNumberFormat="1">
      <alignment vertical="bottom"/>
    </xf>
    <xf borderId="7" fillId="2" fontId="2" numFmtId="168" xfId="0" applyAlignment="1" applyBorder="1" applyFont="1" applyNumberFormat="1">
      <alignment vertical="bottom"/>
    </xf>
    <xf borderId="8" fillId="2" fontId="2" numFmtId="168" xfId="0" applyAlignment="1" applyBorder="1" applyFont="1" applyNumberFormat="1">
      <alignment vertical="bottom"/>
    </xf>
    <xf borderId="6" fillId="5" fontId="3" numFmtId="1" xfId="0" applyAlignment="1" applyBorder="1" applyFont="1" applyNumberFormat="1">
      <alignment vertical="bottom"/>
    </xf>
    <xf borderId="8" fillId="5" fontId="2" numFmtId="168" xfId="0" applyAlignment="1" applyBorder="1" applyFont="1" applyNumberFormat="1">
      <alignment vertical="bottom"/>
    </xf>
    <xf borderId="2" fillId="5" fontId="4" numFmtId="164" xfId="0" applyAlignment="1" applyBorder="1" applyFont="1" applyNumberFormat="1">
      <alignment vertical="bottom"/>
    </xf>
    <xf borderId="2" fillId="5" fontId="2" numFmtId="168" xfId="0" applyAlignment="1" applyBorder="1" applyFont="1" applyNumberFormat="1">
      <alignment vertical="bottom"/>
    </xf>
    <xf borderId="2" fillId="5" fontId="2" numFmtId="168" xfId="0" applyAlignment="1" applyBorder="1" applyFont="1" applyNumberFormat="1">
      <alignment horizontal="right" vertical="bottom"/>
    </xf>
    <xf borderId="9" fillId="2" fontId="2" numFmtId="168" xfId="0" applyAlignment="1" applyBorder="1" applyFont="1" applyNumberFormat="1">
      <alignment vertical="bottom"/>
    </xf>
    <xf borderId="5" fillId="2" fontId="3" numFmtId="1" xfId="0" applyAlignment="1" applyBorder="1" applyFont="1" applyNumberFormat="1">
      <alignment vertical="bottom"/>
    </xf>
    <xf borderId="10" fillId="2" fontId="2" numFmtId="168" xfId="0" applyAlignment="1" applyBorder="1" applyFont="1" applyNumberFormat="1">
      <alignment vertical="bottom"/>
    </xf>
    <xf borderId="5" fillId="2" fontId="4" numFmtId="164" xfId="0" applyAlignment="1" applyBorder="1" applyFont="1" applyNumberFormat="1">
      <alignment vertical="bottom"/>
    </xf>
    <xf borderId="5" fillId="2" fontId="2" numFmtId="168" xfId="0" applyAlignment="1" applyBorder="1" applyFont="1" applyNumberFormat="1">
      <alignment horizontal="right" vertical="bottom"/>
    </xf>
    <xf borderId="4" fillId="5" fontId="3" numFmtId="1" xfId="0" applyAlignment="1" applyBorder="1" applyFont="1" applyNumberFormat="1">
      <alignment vertical="bottom"/>
    </xf>
    <xf borderId="4" fillId="5" fontId="2" numFmtId="168" xfId="0" applyAlignment="1" applyBorder="1" applyFont="1" applyNumberFormat="1">
      <alignment vertical="bottom"/>
    </xf>
    <xf borderId="4" fillId="5" fontId="4" numFmtId="164" xfId="0" applyAlignment="1" applyBorder="1" applyFont="1" applyNumberFormat="1">
      <alignment vertical="bottom"/>
    </xf>
    <xf borderId="4" fillId="5" fontId="2" numFmtId="168" xfId="0" applyAlignment="1" applyBorder="1" applyFont="1" applyNumberFormat="1">
      <alignment horizontal="right" vertical="bottom"/>
    </xf>
    <xf borderId="1" fillId="2" fontId="3" numFmtId="1" xfId="0" applyAlignment="1" applyBorder="1" applyFont="1" applyNumberFormat="1">
      <alignment vertical="bottom"/>
    </xf>
    <xf borderId="1" fillId="2" fontId="2" numFmtId="168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vertical="bottom"/>
    </xf>
    <xf borderId="1" fillId="2" fontId="2" numFmtId="168" xfId="0" applyAlignment="1" applyBorder="1" applyFont="1" applyNumberFormat="1">
      <alignment horizontal="right" vertical="bottom"/>
    </xf>
    <xf borderId="0" fillId="2" fontId="3" numFmtId="1" xfId="0" applyAlignment="1" applyFont="1" applyNumberFormat="1">
      <alignment vertical="bottom"/>
    </xf>
    <xf borderId="0" fillId="2" fontId="2" numFmtId="168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2" fontId="2" numFmtId="168" xfId="0" applyAlignment="1" applyFont="1" applyNumberFormat="1">
      <alignment horizontal="right" vertical="bottom"/>
    </xf>
    <xf borderId="2" fillId="2" fontId="2" numFmtId="168" xfId="0" applyAlignment="1" applyBorder="1" applyFont="1" applyNumberFormat="1">
      <alignment horizontal="center"/>
    </xf>
    <xf borderId="0" fillId="2" fontId="6" numFmtId="168" xfId="0" applyAlignment="1" applyFont="1" applyNumberFormat="1">
      <alignment horizontal="center"/>
    </xf>
    <xf borderId="2" fillId="2" fontId="6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5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Pt>
            <c:idx val="1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</c:dPt>
          <c:dPt>
            <c:idx val="59"/>
            <c:marker>
              <c:symbol val="none"/>
            </c:marker>
          </c:dPt>
          <c:val>
            <c:numRef>
              <c:f>'S5'!$C$6:$C$70</c:f>
            </c:numRef>
          </c:val>
          <c:smooth val="0"/>
        </c:ser>
        <c:axId val="1356560829"/>
        <c:axId val="807529291"/>
      </c:lineChart>
      <c:catAx>
        <c:axId val="135656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7529291"/>
      </c:catAx>
      <c:valAx>
        <c:axId val="807529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Differential 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65608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3490938"/>
        <c:axId val="394008661"/>
      </c:lineChart>
      <c:catAx>
        <c:axId val="11349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4008661"/>
      </c:catAx>
      <c:valAx>
        <c:axId val="3940086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34909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6.43"/>
    <col customWidth="1" min="2" max="6" width="14.43"/>
  </cols>
  <sheetData>
    <row r="1" ht="15.75" customHeight="1">
      <c r="A1" s="1">
        <v>1.2421</v>
      </c>
    </row>
    <row r="2" ht="15.75" customHeight="1">
      <c r="A2" s="2">
        <f>A1-A3</f>
        <v>0.0046</v>
      </c>
    </row>
    <row r="3" ht="15.75" customHeight="1">
      <c r="A3" s="2">
        <f>1.2375</f>
        <v>1.2375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/>
      <c r="B1" s="4">
        <f t="shared" ref="B1:M1" si="1">E4-D3-C2</f>
        <v>0</v>
      </c>
      <c r="C1" s="4">
        <f t="shared" si="1"/>
        <v>-0.0046</v>
      </c>
      <c r="D1" s="4">
        <f t="shared" si="1"/>
        <v>-0.0092</v>
      </c>
      <c r="E1" s="4">
        <f t="shared" si="1"/>
        <v>-0.0138</v>
      </c>
      <c r="F1" s="4">
        <f t="shared" si="1"/>
        <v>-0.0184</v>
      </c>
      <c r="G1" s="4">
        <f t="shared" si="1"/>
        <v>-0.023</v>
      </c>
      <c r="H1" s="4">
        <f t="shared" si="1"/>
        <v>-0.0276</v>
      </c>
      <c r="I1" s="4">
        <f t="shared" si="1"/>
        <v>-0.0322</v>
      </c>
      <c r="J1" s="4">
        <f t="shared" si="1"/>
        <v>-0.0368</v>
      </c>
      <c r="K1" s="4">
        <f t="shared" si="1"/>
        <v>-0.0966</v>
      </c>
      <c r="L1" s="4">
        <f t="shared" si="1"/>
        <v>-0.0506</v>
      </c>
      <c r="M1" s="4">
        <f t="shared" si="1"/>
        <v>0</v>
      </c>
    </row>
    <row r="2" ht="15.75" customHeight="1">
      <c r="A2" s="5"/>
      <c r="B2" s="6">
        <f>SUM(B1:M1)</f>
        <v>-0.3128</v>
      </c>
      <c r="C2" s="7">
        <f t="shared" ref="C2:M2" si="2">C3-0</f>
        <v>0.0046</v>
      </c>
      <c r="D2" s="7">
        <f t="shared" si="2"/>
        <v>0.0092</v>
      </c>
      <c r="E2" s="7">
        <f t="shared" si="2"/>
        <v>0.0138</v>
      </c>
      <c r="F2" s="7">
        <f t="shared" si="2"/>
        <v>0.0184</v>
      </c>
      <c r="G2" s="7">
        <f t="shared" si="2"/>
        <v>0.023</v>
      </c>
      <c r="H2" s="7">
        <f t="shared" si="2"/>
        <v>0.0276</v>
      </c>
      <c r="I2" s="7">
        <f t="shared" si="2"/>
        <v>0.0322</v>
      </c>
      <c r="J2" s="7">
        <f t="shared" si="2"/>
        <v>0.0368</v>
      </c>
      <c r="K2" s="7">
        <f t="shared" si="2"/>
        <v>0.0414</v>
      </c>
      <c r="L2" s="7">
        <f t="shared" si="2"/>
        <v>0.046</v>
      </c>
      <c r="M2" s="7">
        <f t="shared" si="2"/>
        <v>0.0506</v>
      </c>
    </row>
    <row r="3" ht="15.75" customHeight="1">
      <c r="A3" s="8"/>
      <c r="B3" s="9">
        <f>(B2*B4)+(B4/B2)</f>
        <v>1.09784384</v>
      </c>
      <c r="C3" s="4">
        <f>('Decimalisation to the 20th deci'!A2*1)</f>
        <v>0.0046</v>
      </c>
      <c r="D3" s="4">
        <f>('Decimalisation to the 20th deci'!A2*2)</f>
        <v>0.0092</v>
      </c>
      <c r="E3" s="4">
        <f>('Decimalisation to the 20th deci'!A2*3)</f>
        <v>0.0138</v>
      </c>
      <c r="F3" s="4">
        <f>('Decimalisation to the 20th deci'!A2*4)</f>
        <v>0.0184</v>
      </c>
      <c r="G3" s="4">
        <f>('Decimalisation to the 20th deci'!A2*5)</f>
        <v>0.023</v>
      </c>
      <c r="H3" s="4">
        <f>('Decimalisation to the 20th deci'!A2*6)</f>
        <v>0.0276</v>
      </c>
      <c r="I3" s="4">
        <f>('Decimalisation to the 20th deci'!A2*7)</f>
        <v>0.0322</v>
      </c>
      <c r="J3" s="4">
        <f>('Decimalisation to the 20th deci'!A2*8)</f>
        <v>0.0368</v>
      </c>
      <c r="K3" s="4">
        <f>('Decimalisation to the 20th deci'!A2*9)</f>
        <v>0.0414</v>
      </c>
      <c r="L3" s="4">
        <f>('Decimalisation to the 20th deci'!A2*10)</f>
        <v>0.046</v>
      </c>
      <c r="M3" s="4">
        <f>('Decimalisation to the 20th deci'!A2*11)</f>
        <v>0.0506</v>
      </c>
    </row>
    <row r="4" ht="15.75" customHeight="1">
      <c r="A4" s="5"/>
      <c r="B4" s="10">
        <f>SUM(B5:M5)</f>
        <v>-0.3128</v>
      </c>
      <c r="C4" s="4">
        <f t="shared" ref="C4:M4" si="3">C3-0</f>
        <v>0.0046</v>
      </c>
      <c r="D4" s="4">
        <f t="shared" si="3"/>
        <v>0.0092</v>
      </c>
      <c r="E4" s="4">
        <f t="shared" si="3"/>
        <v>0.0138</v>
      </c>
      <c r="F4" s="4">
        <f t="shared" si="3"/>
        <v>0.0184</v>
      </c>
      <c r="G4" s="4">
        <f t="shared" si="3"/>
        <v>0.023</v>
      </c>
      <c r="H4" s="4">
        <f t="shared" si="3"/>
        <v>0.0276</v>
      </c>
      <c r="I4" s="4">
        <f t="shared" si="3"/>
        <v>0.0322</v>
      </c>
      <c r="J4" s="4">
        <f t="shared" si="3"/>
        <v>0.0368</v>
      </c>
      <c r="K4" s="4">
        <f t="shared" si="3"/>
        <v>0.0414</v>
      </c>
      <c r="L4" s="4">
        <f t="shared" si="3"/>
        <v>0.046</v>
      </c>
      <c r="M4" s="4">
        <f t="shared" si="3"/>
        <v>0.0506</v>
      </c>
    </row>
    <row r="5" ht="15.75" customHeight="1">
      <c r="A5" s="5"/>
      <c r="B5" s="4">
        <f t="shared" ref="B5:M5" si="4">E2-D3-C4</f>
        <v>0</v>
      </c>
      <c r="C5" s="4">
        <f t="shared" si="4"/>
        <v>-0.0046</v>
      </c>
      <c r="D5" s="4">
        <f t="shared" si="4"/>
        <v>-0.0092</v>
      </c>
      <c r="E5" s="4">
        <f t="shared" si="4"/>
        <v>-0.0138</v>
      </c>
      <c r="F5" s="4">
        <f t="shared" si="4"/>
        <v>-0.0184</v>
      </c>
      <c r="G5" s="4">
        <f t="shared" si="4"/>
        <v>-0.023</v>
      </c>
      <c r="H5" s="4">
        <f t="shared" si="4"/>
        <v>-0.0276</v>
      </c>
      <c r="I5" s="4">
        <f t="shared" si="4"/>
        <v>-0.0322</v>
      </c>
      <c r="J5" s="4">
        <f t="shared" si="4"/>
        <v>-0.0368</v>
      </c>
      <c r="K5" s="4">
        <f t="shared" si="4"/>
        <v>-0.0966</v>
      </c>
      <c r="L5" s="4">
        <f t="shared" si="4"/>
        <v>-0.0506</v>
      </c>
      <c r="M5" s="4">
        <f t="shared" si="4"/>
        <v>0</v>
      </c>
    </row>
    <row r="6" ht="15.7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29"/>
    <col customWidth="1" min="2" max="6" width="14.43"/>
  </cols>
  <sheetData>
    <row r="1" ht="15.75" customHeight="1">
      <c r="A1" s="11">
        <f>('Reaction Complex'!B3+A2)/('Reaction Complex'!B2*'Reaction Complex'!C1)</f>
        <v>764.050632</v>
      </c>
    </row>
    <row r="2" ht="15.75" customHeight="1">
      <c r="A2" s="11">
        <f>('Decimalisation to the 20th deci'!A2)/3</f>
        <v>0.001533333333</v>
      </c>
    </row>
    <row r="3" ht="15.75" customHeight="1">
      <c r="A3" s="12">
        <f>A1^A2</f>
        <v>1.010231224</v>
      </c>
    </row>
    <row r="4" ht="15.75" customHeight="1">
      <c r="A4" s="12">
        <f>A1^-A2</f>
        <v>0.9898723942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9.57"/>
    <col customWidth="1" min="3" max="3" width="38.29"/>
    <col customWidth="1" min="4" max="7" width="19.57"/>
  </cols>
  <sheetData>
    <row r="1" ht="15.75" customHeight="1">
      <c r="A1" s="13" t="s">
        <v>0</v>
      </c>
      <c r="B1" s="13" t="s">
        <v>1</v>
      </c>
      <c r="C1" s="14" t="s">
        <v>2</v>
      </c>
      <c r="D1" s="15" t="s">
        <v>3</v>
      </c>
      <c r="E1" s="16"/>
      <c r="F1" s="17"/>
      <c r="G1" s="17"/>
    </row>
    <row r="2" ht="15.75" customHeight="1">
      <c r="A2" s="13">
        <f>'Sq RooT'!A4</f>
        <v>0.9898723942</v>
      </c>
      <c r="B2" s="13">
        <f>'Sq RooT'!A3</f>
        <v>1.010231224</v>
      </c>
      <c r="C2" s="14">
        <f>A2-B2</f>
        <v>-0.02035882936</v>
      </c>
      <c r="D2" s="18" t="s">
        <v>4</v>
      </c>
      <c r="E2" s="19"/>
      <c r="F2" s="20"/>
      <c r="G2" s="20"/>
    </row>
    <row r="3" ht="15.75" customHeight="1">
      <c r="A3" s="21">
        <f t="shared" ref="A3:G3" si="1">SUM(A9:A64)</f>
        <v>1988</v>
      </c>
      <c r="B3" s="21" t="str">
        <f t="shared" si="1"/>
        <v>#NUM!</v>
      </c>
      <c r="C3" s="21">
        <f t="shared" si="1"/>
        <v>-4.844833936</v>
      </c>
      <c r="D3" s="21" t="str">
        <f t="shared" si="1"/>
        <v>#NUM!</v>
      </c>
      <c r="E3" s="21" t="str">
        <f t="shared" si="1"/>
        <v>#NUM!</v>
      </c>
      <c r="F3" s="21" t="str">
        <f t="shared" si="1"/>
        <v>#NUM!</v>
      </c>
      <c r="G3" s="21" t="str">
        <f t="shared" si="1"/>
        <v>#NUM!</v>
      </c>
    </row>
    <row r="4" ht="15.75" customHeight="1">
      <c r="A4" s="22" t="str">
        <f>SUM(B4:G4)</f>
        <v>#NUM!</v>
      </c>
      <c r="B4" s="22" t="str">
        <f t="shared" ref="B4:E4" si="2">SUM(B6:B11)</f>
        <v>#NUM!</v>
      </c>
      <c r="C4" s="22">
        <f t="shared" si="2"/>
        <v>0.04347826064</v>
      </c>
      <c r="D4" s="22" t="str">
        <f t="shared" si="2"/>
        <v>#NUM!</v>
      </c>
      <c r="E4" s="22" t="str">
        <f t="shared" si="2"/>
        <v>#NUM!</v>
      </c>
      <c r="F4" s="22" t="str">
        <f>SUM(F6:F7)</f>
        <v>#NUM!</v>
      </c>
      <c r="G4" s="22" t="str">
        <f>SUM(G6:G11)</f>
        <v>#NUM!</v>
      </c>
    </row>
    <row r="5" ht="15.75" customHeight="1">
      <c r="A5" s="23"/>
      <c r="B5" s="22"/>
      <c r="C5" s="24"/>
      <c r="D5" s="16"/>
      <c r="E5" s="16"/>
      <c r="F5" s="17"/>
      <c r="G5" s="17"/>
    </row>
    <row r="6" ht="15.75" customHeight="1">
      <c r="A6" s="25">
        <v>5.0</v>
      </c>
      <c r="B6" s="26" t="str">
        <f>((C2^C6)-C2)</f>
        <v>#NUM!</v>
      </c>
      <c r="C6" s="27">
        <f>1/24</f>
        <v>0.04166666667</v>
      </c>
      <c r="D6" s="22" t="str">
        <f t="shared" ref="D6:D70" si="3">((B6+C6)/2)+(D5)</f>
        <v>#NUM!</v>
      </c>
      <c r="E6" s="22" t="str">
        <f>((B6+B5)/2)-(D6+D7)</f>
        <v>#NUM!</v>
      </c>
      <c r="F6" s="21" t="str">
        <f>(E13)</f>
        <v>#NUM!</v>
      </c>
      <c r="G6" s="21" t="str">
        <f>E11</f>
        <v>#NUM!</v>
      </c>
    </row>
    <row r="7" ht="15.75" customHeight="1">
      <c r="A7" s="28">
        <v>6.0</v>
      </c>
      <c r="B7" s="29" t="str">
        <f>((B6^C7)-C2)</f>
        <v>#NUM!</v>
      </c>
      <c r="C7" s="27">
        <f t="shared" ref="C7:C15" si="4">C6/24</f>
        <v>0.001736111111</v>
      </c>
      <c r="D7" s="22" t="str">
        <f t="shared" si="3"/>
        <v>#NUM!</v>
      </c>
      <c r="E7" s="22" t="str">
        <f t="shared" ref="E7:E9" si="5">((B7+B6)/2)/(D16)</f>
        <v>#NUM!</v>
      </c>
      <c r="F7" s="21" t="str">
        <f t="shared" ref="F7:F9" si="6">(F6^1.31325)-D7</f>
        <v>#NUM!</v>
      </c>
      <c r="G7" s="21" t="str">
        <f t="shared" ref="G7:G70" si="7">((B6+B5)/2)+(C6+G6)</f>
        <v>#NUM!</v>
      </c>
    </row>
    <row r="8" ht="15.75" customHeight="1">
      <c r="A8" s="28">
        <v>7.0</v>
      </c>
      <c r="B8" s="30" t="str">
        <f>((B7^C8)-C2)</f>
        <v>#NUM!</v>
      </c>
      <c r="C8" s="27">
        <f t="shared" si="4"/>
        <v>0.00007233796296</v>
      </c>
      <c r="D8" s="22" t="str">
        <f t="shared" si="3"/>
        <v>#NUM!</v>
      </c>
      <c r="E8" s="22" t="str">
        <f t="shared" si="5"/>
        <v>#NUM!</v>
      </c>
      <c r="F8" s="21" t="str">
        <f t="shared" si="6"/>
        <v>#NUM!</v>
      </c>
      <c r="G8" s="21" t="str">
        <f t="shared" si="7"/>
        <v>#NUM!</v>
      </c>
    </row>
    <row r="9" ht="15.75" customHeight="1">
      <c r="A9" s="28">
        <v>8.0</v>
      </c>
      <c r="B9" s="30" t="str">
        <f>((B8^C9)-C2)</f>
        <v>#NUM!</v>
      </c>
      <c r="C9" s="27">
        <f t="shared" si="4"/>
        <v>0.00000301408179</v>
      </c>
      <c r="D9" s="22" t="str">
        <f t="shared" si="3"/>
        <v>#NUM!</v>
      </c>
      <c r="E9" s="22" t="str">
        <f t="shared" si="5"/>
        <v>#NUM!</v>
      </c>
      <c r="F9" s="21" t="str">
        <f t="shared" si="6"/>
        <v>#NUM!</v>
      </c>
      <c r="G9" s="21" t="str">
        <f t="shared" si="7"/>
        <v>#NUM!</v>
      </c>
    </row>
    <row r="10" ht="15.75" customHeight="1">
      <c r="A10" s="28">
        <v>9.0</v>
      </c>
      <c r="B10" s="30" t="str">
        <f>((B9^C10)-C2)</f>
        <v>#NUM!</v>
      </c>
      <c r="C10" s="27">
        <f t="shared" si="4"/>
        <v>0.0000001255867413</v>
      </c>
      <c r="D10" s="22" t="str">
        <f t="shared" si="3"/>
        <v>#NUM!</v>
      </c>
      <c r="E10" s="22"/>
      <c r="F10" s="21"/>
      <c r="G10" s="21" t="str">
        <f t="shared" si="7"/>
        <v>#NUM!</v>
      </c>
    </row>
    <row r="11" ht="15.75" customHeight="1">
      <c r="A11" s="28">
        <v>10.0</v>
      </c>
      <c r="B11" s="30" t="str">
        <f>((B10^C11)-C2)</f>
        <v>#NUM!</v>
      </c>
      <c r="C11" s="27">
        <f t="shared" si="4"/>
        <v>0.000000005232780886</v>
      </c>
      <c r="D11" s="22" t="str">
        <f t="shared" si="3"/>
        <v>#NUM!</v>
      </c>
      <c r="E11" s="22" t="str">
        <f>SUM(E6:E9)</f>
        <v>#NUM!</v>
      </c>
      <c r="F11" s="21"/>
      <c r="G11" s="21" t="str">
        <f t="shared" si="7"/>
        <v>#NUM!</v>
      </c>
    </row>
    <row r="12" ht="15.75" customHeight="1">
      <c r="A12" s="28">
        <v>11.0</v>
      </c>
      <c r="B12" s="30" t="str">
        <f>((B11^C12)-C2)</f>
        <v>#NUM!</v>
      </c>
      <c r="C12" s="27">
        <f t="shared" si="4"/>
        <v>0.0000000002180325369</v>
      </c>
      <c r="D12" s="22" t="str">
        <f t="shared" si="3"/>
        <v>#NUM!</v>
      </c>
      <c r="E12" s="22" t="str">
        <f t="shared" ref="E12:E13" si="8">E11/2</f>
        <v>#NUM!</v>
      </c>
      <c r="F12" s="21"/>
      <c r="G12" s="21" t="str">
        <f t="shared" si="7"/>
        <v>#NUM!</v>
      </c>
    </row>
    <row r="13" ht="15.75" customHeight="1">
      <c r="A13" s="28">
        <v>12.0</v>
      </c>
      <c r="B13" s="30" t="str">
        <f>((B12^C13)-C2)</f>
        <v>#NUM!</v>
      </c>
      <c r="C13" s="27">
        <f t="shared" si="4"/>
        <v>0</v>
      </c>
      <c r="D13" s="22" t="str">
        <f t="shared" si="3"/>
        <v>#NUM!</v>
      </c>
      <c r="E13" s="22" t="str">
        <f t="shared" si="8"/>
        <v>#NUM!</v>
      </c>
      <c r="F13" s="21"/>
      <c r="G13" s="21" t="str">
        <f t="shared" si="7"/>
        <v>#NUM!</v>
      </c>
    </row>
    <row r="14" ht="15.75" customHeight="1">
      <c r="A14" s="28">
        <v>13.0</v>
      </c>
      <c r="B14" s="30" t="str">
        <f>((B13^C14)-C2)</f>
        <v>#NUM!</v>
      </c>
      <c r="C14" s="27">
        <f t="shared" si="4"/>
        <v>0</v>
      </c>
      <c r="D14" s="22" t="str">
        <f t="shared" si="3"/>
        <v>#NUM!</v>
      </c>
      <c r="E14" s="22"/>
      <c r="F14" s="21"/>
      <c r="G14" s="21" t="str">
        <f t="shared" si="7"/>
        <v>#NUM!</v>
      </c>
    </row>
    <row r="15" ht="15.75" customHeight="1">
      <c r="A15" s="28">
        <v>14.0</v>
      </c>
      <c r="B15" s="30" t="str">
        <f>((B14^C15)-C2)</f>
        <v>#NUM!</v>
      </c>
      <c r="C15" s="27">
        <f t="shared" si="4"/>
        <v>0</v>
      </c>
      <c r="D15" s="22" t="str">
        <f t="shared" si="3"/>
        <v>#NUM!</v>
      </c>
      <c r="E15" s="22"/>
      <c r="F15" s="21"/>
      <c r="G15" s="21" t="str">
        <f t="shared" si="7"/>
        <v>#NUM!</v>
      </c>
    </row>
    <row r="16" ht="15.75" customHeight="1">
      <c r="A16" s="31">
        <v>15.0</v>
      </c>
      <c r="B16" s="32" t="str">
        <f>((B15^(C16/5)-C2))</f>
        <v>#NUM!</v>
      </c>
      <c r="C16" s="33">
        <f>(C15/2.4)*-1000000000000000</f>
        <v>-6.571678991</v>
      </c>
      <c r="D16" s="34" t="str">
        <f t="shared" si="3"/>
        <v>#NUM!</v>
      </c>
      <c r="E16" s="34"/>
      <c r="F16" s="35"/>
      <c r="G16" s="35" t="str">
        <f t="shared" si="7"/>
        <v>#NUM!</v>
      </c>
    </row>
    <row r="17" ht="15.75" customHeight="1">
      <c r="A17" s="28">
        <v>16.0</v>
      </c>
      <c r="B17" s="30" t="str">
        <f>((B16^(C17/5)-C2))</f>
        <v>#NUM!</v>
      </c>
      <c r="C17" s="27">
        <f t="shared" ref="C17:C18" si="9">C16/2.4</f>
        <v>-2.73819958</v>
      </c>
      <c r="D17" s="22" t="str">
        <f t="shared" si="3"/>
        <v>#NUM!</v>
      </c>
      <c r="E17" s="22"/>
      <c r="F17" s="21"/>
      <c r="G17" s="21" t="str">
        <f t="shared" si="7"/>
        <v>#NUM!</v>
      </c>
    </row>
    <row r="18" ht="15.75" customHeight="1">
      <c r="A18" s="28">
        <v>17.0</v>
      </c>
      <c r="B18" s="30" t="str">
        <f>((B17^(C18/5)-C2))</f>
        <v>#NUM!</v>
      </c>
      <c r="C18" s="27">
        <f t="shared" si="9"/>
        <v>-1.140916492</v>
      </c>
      <c r="D18" s="22" t="str">
        <f t="shared" si="3"/>
        <v>#NUM!</v>
      </c>
      <c r="E18" s="22"/>
      <c r="F18" s="21"/>
      <c r="G18" s="21" t="str">
        <f t="shared" si="7"/>
        <v>#NUM!</v>
      </c>
    </row>
    <row r="19" ht="15.75" customHeight="1">
      <c r="A19" s="28">
        <v>18.0</v>
      </c>
      <c r="B19" s="36" t="str">
        <f>((B18^(C19/5)-C2))</f>
        <v>#NUM!</v>
      </c>
      <c r="C19" s="27">
        <f>(C18/2.4)*-10</f>
        <v>4.753818715</v>
      </c>
      <c r="D19" s="22" t="str">
        <f t="shared" si="3"/>
        <v>#NUM!</v>
      </c>
      <c r="E19" s="22"/>
      <c r="F19" s="21"/>
      <c r="G19" s="21" t="str">
        <f t="shared" si="7"/>
        <v>#NUM!</v>
      </c>
    </row>
    <row r="20" ht="15.75" customHeight="1">
      <c r="A20" s="37">
        <v>19.0</v>
      </c>
      <c r="B20" s="38" t="str">
        <f>((B19^(C20/5)-C2))</f>
        <v>#NUM!</v>
      </c>
      <c r="C20" s="39">
        <f>C19/2.4</f>
        <v>1.980757798</v>
      </c>
      <c r="D20" s="26" t="str">
        <f t="shared" si="3"/>
        <v>#NUM!</v>
      </c>
      <c r="E20" s="26"/>
      <c r="F20" s="40"/>
      <c r="G20" s="40" t="str">
        <f t="shared" si="7"/>
        <v>#NUM!</v>
      </c>
    </row>
    <row r="21" ht="15.75" customHeight="1">
      <c r="A21" s="41">
        <v>20.0</v>
      </c>
      <c r="B21" s="42" t="str">
        <f>((B20^(C21/5)-C2))</f>
        <v>#NUM!</v>
      </c>
      <c r="C21" s="43">
        <f>(C20/2.4)*-10</f>
        <v>-8.253157491</v>
      </c>
      <c r="D21" s="42" t="str">
        <f t="shared" si="3"/>
        <v>#NUM!</v>
      </c>
      <c r="E21" s="42"/>
      <c r="F21" s="44"/>
      <c r="G21" s="44" t="str">
        <f t="shared" si="7"/>
        <v>#NUM!</v>
      </c>
    </row>
    <row r="22" ht="15.75" customHeight="1">
      <c r="A22" s="41">
        <v>21.0</v>
      </c>
      <c r="B22" s="42" t="str">
        <f>((B21^(C22/5)-C2))</f>
        <v>#NUM!</v>
      </c>
      <c r="C22" s="43">
        <f t="shared" ref="C22:C23" si="10">(C21/2.4)</f>
        <v>-3.438815621</v>
      </c>
      <c r="D22" s="42" t="str">
        <f t="shared" si="3"/>
        <v>#NUM!</v>
      </c>
      <c r="E22" s="42"/>
      <c r="F22" s="44"/>
      <c r="G22" s="44" t="str">
        <f t="shared" si="7"/>
        <v>#NUM!</v>
      </c>
    </row>
    <row r="23" ht="15.75" customHeight="1">
      <c r="A23" s="45">
        <v>22.0</v>
      </c>
      <c r="B23" s="46" t="str">
        <f>((B22^(C23/5)-C2))</f>
        <v>#NUM!</v>
      </c>
      <c r="C23" s="47">
        <f t="shared" si="10"/>
        <v>-1.432839842</v>
      </c>
      <c r="D23" s="46" t="str">
        <f t="shared" si="3"/>
        <v>#NUM!</v>
      </c>
      <c r="E23" s="46"/>
      <c r="F23" s="48"/>
      <c r="G23" s="48" t="str">
        <f t="shared" si="7"/>
        <v>#NUM!</v>
      </c>
    </row>
    <row r="24" ht="15.75" customHeight="1">
      <c r="A24" s="25">
        <v>23.0</v>
      </c>
      <c r="B24" s="46" t="str">
        <f>((B23^(C24/5)-C2))</f>
        <v>#NUM!</v>
      </c>
      <c r="C24" s="27">
        <f>(C23/2.4)*-10</f>
        <v>5.970166009</v>
      </c>
      <c r="D24" s="22" t="str">
        <f t="shared" si="3"/>
        <v>#NUM!</v>
      </c>
      <c r="E24" s="22"/>
      <c r="F24" s="21"/>
      <c r="G24" s="21" t="str">
        <f t="shared" si="7"/>
        <v>#NUM!</v>
      </c>
    </row>
    <row r="25" ht="15.75" customHeight="1">
      <c r="A25" s="25">
        <v>24.0</v>
      </c>
      <c r="B25" s="46" t="str">
        <f>((B24^(C25/5)-C2))</f>
        <v>#NUM!</v>
      </c>
      <c r="C25" s="27">
        <f t="shared" ref="C25:C26" si="11">C24/2.4</f>
        <v>2.48756917</v>
      </c>
      <c r="D25" s="22" t="str">
        <f t="shared" si="3"/>
        <v>#NUM!</v>
      </c>
      <c r="E25" s="22"/>
      <c r="F25" s="21"/>
      <c r="G25" s="21" t="str">
        <f t="shared" si="7"/>
        <v>#NUM!</v>
      </c>
    </row>
    <row r="26" ht="15.75" customHeight="1">
      <c r="A26" s="25">
        <v>25.0</v>
      </c>
      <c r="B26" s="46" t="str">
        <f>((B25^(C26/5)-C2))</f>
        <v>#NUM!</v>
      </c>
      <c r="C26" s="27">
        <f t="shared" si="11"/>
        <v>1.036487154</v>
      </c>
      <c r="D26" s="22" t="str">
        <f t="shared" si="3"/>
        <v>#NUM!</v>
      </c>
      <c r="E26" s="22"/>
      <c r="F26" s="21"/>
      <c r="G26" s="21" t="str">
        <f t="shared" si="7"/>
        <v>#NUM!</v>
      </c>
    </row>
    <row r="27" ht="15.75" customHeight="1">
      <c r="A27" s="25">
        <v>26.0</v>
      </c>
      <c r="B27" s="46" t="str">
        <f>((B26^(C27/5)-C2))</f>
        <v>#NUM!</v>
      </c>
      <c r="C27" s="27">
        <f>(C26/2.4)*-10</f>
        <v>-4.318696476</v>
      </c>
      <c r="D27" s="22" t="str">
        <f t="shared" si="3"/>
        <v>#NUM!</v>
      </c>
      <c r="E27" s="22"/>
      <c r="F27" s="21"/>
      <c r="G27" s="21" t="str">
        <f t="shared" si="7"/>
        <v>#NUM!</v>
      </c>
    </row>
    <row r="28" ht="15.75" customHeight="1">
      <c r="A28" s="25">
        <v>27.0</v>
      </c>
      <c r="B28" s="46" t="str">
        <f>((B27^(C28/5)-C2))</f>
        <v>#NUM!</v>
      </c>
      <c r="C28" s="27">
        <f>C27/2.4</f>
        <v>-1.799456865</v>
      </c>
      <c r="D28" s="22" t="str">
        <f t="shared" si="3"/>
        <v>#NUM!</v>
      </c>
      <c r="E28" s="22"/>
      <c r="F28" s="21"/>
      <c r="G28" s="21" t="str">
        <f t="shared" si="7"/>
        <v>#NUM!</v>
      </c>
    </row>
    <row r="29" ht="15.75" customHeight="1">
      <c r="A29" s="25">
        <v>28.0</v>
      </c>
      <c r="B29" s="46" t="str">
        <f>((B28^(C29/5)-C2))</f>
        <v>#NUM!</v>
      </c>
      <c r="C29" s="27">
        <f>(C28/2.4)*-10</f>
        <v>7.497736938</v>
      </c>
      <c r="D29" s="22" t="str">
        <f t="shared" si="3"/>
        <v>#NUM!</v>
      </c>
      <c r="E29" s="22"/>
      <c r="F29" s="21"/>
      <c r="G29" s="21" t="str">
        <f t="shared" si="7"/>
        <v>#NUM!</v>
      </c>
    </row>
    <row r="30" ht="15.75" customHeight="1">
      <c r="A30" s="25">
        <v>29.0</v>
      </c>
      <c r="B30" s="46" t="str">
        <f>((B29^(C30/5)-C2))</f>
        <v>#NUM!</v>
      </c>
      <c r="C30" s="27">
        <f t="shared" ref="C30:C31" si="12">C29/2.4</f>
        <v>3.124057058</v>
      </c>
      <c r="D30" s="22" t="str">
        <f t="shared" si="3"/>
        <v>#NUM!</v>
      </c>
      <c r="E30" s="22"/>
      <c r="F30" s="21"/>
      <c r="G30" s="21" t="str">
        <f t="shared" si="7"/>
        <v>#NUM!</v>
      </c>
    </row>
    <row r="31" ht="15.75" customHeight="1">
      <c r="A31" s="25">
        <v>30.0</v>
      </c>
      <c r="B31" s="46" t="str">
        <f>((B30^(C31/5)-C2))</f>
        <v>#NUM!</v>
      </c>
      <c r="C31" s="27">
        <f t="shared" si="12"/>
        <v>1.301690441</v>
      </c>
      <c r="D31" s="22" t="str">
        <f t="shared" si="3"/>
        <v>#NUM!</v>
      </c>
      <c r="E31" s="22"/>
      <c r="F31" s="21"/>
      <c r="G31" s="21" t="str">
        <f t="shared" si="7"/>
        <v>#NUM!</v>
      </c>
    </row>
    <row r="32" ht="15.75" customHeight="1">
      <c r="A32" s="25">
        <v>31.0</v>
      </c>
      <c r="B32" s="46" t="str">
        <f>((B31^(C32/5)-C2))</f>
        <v>#NUM!</v>
      </c>
      <c r="C32" s="27">
        <f>(C31/2.4)*-10</f>
        <v>-5.423710169</v>
      </c>
      <c r="D32" s="22" t="str">
        <f t="shared" si="3"/>
        <v>#NUM!</v>
      </c>
      <c r="E32" s="22"/>
      <c r="F32" s="21"/>
      <c r="G32" s="21" t="str">
        <f t="shared" si="7"/>
        <v>#NUM!</v>
      </c>
    </row>
    <row r="33" ht="15.75" customHeight="1">
      <c r="A33" s="25">
        <v>32.0</v>
      </c>
      <c r="B33" s="46" t="str">
        <f>((B32^(C33/5)-C2))</f>
        <v>#NUM!</v>
      </c>
      <c r="C33" s="27">
        <f>C32/2.4</f>
        <v>-2.259879237</v>
      </c>
      <c r="D33" s="22" t="str">
        <f t="shared" si="3"/>
        <v>#NUM!</v>
      </c>
      <c r="E33" s="22"/>
      <c r="F33" s="21"/>
      <c r="G33" s="21" t="str">
        <f t="shared" si="7"/>
        <v>#NUM!</v>
      </c>
    </row>
    <row r="34" ht="15.75" customHeight="1">
      <c r="A34" s="25">
        <v>33.0</v>
      </c>
      <c r="B34" s="46" t="str">
        <f>((B33^(C34/5)-C2))</f>
        <v>#NUM!</v>
      </c>
      <c r="C34" s="27">
        <f>(C33/2.4)*-10</f>
        <v>9.416163489</v>
      </c>
      <c r="D34" s="22" t="str">
        <f t="shared" si="3"/>
        <v>#NUM!</v>
      </c>
      <c r="E34" s="22"/>
      <c r="F34" s="21"/>
      <c r="G34" s="21" t="str">
        <f t="shared" si="7"/>
        <v>#NUM!</v>
      </c>
    </row>
    <row r="35" ht="15.75" customHeight="1">
      <c r="A35" s="25">
        <v>34.0</v>
      </c>
      <c r="B35" s="46" t="str">
        <f>((B34^(C35/5)-C2))</f>
        <v>#NUM!</v>
      </c>
      <c r="C35" s="27">
        <f t="shared" ref="C35:C36" si="13">C34/2.4</f>
        <v>3.923401454</v>
      </c>
      <c r="D35" s="22" t="str">
        <f t="shared" si="3"/>
        <v>#NUM!</v>
      </c>
      <c r="E35" s="22"/>
      <c r="F35" s="21"/>
      <c r="G35" s="21" t="str">
        <f t="shared" si="7"/>
        <v>#NUM!</v>
      </c>
    </row>
    <row r="36" ht="15.75" customHeight="1">
      <c r="A36" s="25">
        <v>35.0</v>
      </c>
      <c r="B36" s="46" t="str">
        <f>((B35^(C36/5)-C2))</f>
        <v>#NUM!</v>
      </c>
      <c r="C36" s="27">
        <f t="shared" si="13"/>
        <v>1.634750606</v>
      </c>
      <c r="D36" s="22" t="str">
        <f t="shared" si="3"/>
        <v>#NUM!</v>
      </c>
      <c r="E36" s="22"/>
      <c r="F36" s="21"/>
      <c r="G36" s="21" t="str">
        <f t="shared" si="7"/>
        <v>#NUM!</v>
      </c>
    </row>
    <row r="37" ht="15.75" customHeight="1">
      <c r="A37" s="25">
        <v>36.0</v>
      </c>
      <c r="B37" s="46" t="str">
        <f>((B36^(C37/5)-C2))</f>
        <v>#NUM!</v>
      </c>
      <c r="C37" s="27">
        <f>(C36/2.4)*-10</f>
        <v>-6.811460857</v>
      </c>
      <c r="D37" s="22" t="str">
        <f t="shared" si="3"/>
        <v>#NUM!</v>
      </c>
      <c r="E37" s="22"/>
      <c r="F37" s="21"/>
      <c r="G37" s="21" t="str">
        <f t="shared" si="7"/>
        <v>#NUM!</v>
      </c>
    </row>
    <row r="38" ht="15.75" customHeight="1">
      <c r="A38" s="25">
        <v>37.0</v>
      </c>
      <c r="B38" s="46" t="str">
        <f>((B37^(C38/5)-C2))</f>
        <v>#NUM!</v>
      </c>
      <c r="C38" s="27">
        <f t="shared" ref="C38:C39" si="14">C37/2.4</f>
        <v>-2.83810869</v>
      </c>
      <c r="D38" s="22" t="str">
        <f t="shared" si="3"/>
        <v>#NUM!</v>
      </c>
      <c r="E38" s="22"/>
      <c r="F38" s="21"/>
      <c r="G38" s="21" t="str">
        <f t="shared" si="7"/>
        <v>#NUM!</v>
      </c>
    </row>
    <row r="39" ht="15.75" customHeight="1">
      <c r="A39" s="25">
        <v>38.0</v>
      </c>
      <c r="B39" s="46" t="str">
        <f>((B38^(C39/5)-C2))</f>
        <v>#NUM!</v>
      </c>
      <c r="C39" s="27">
        <f t="shared" si="14"/>
        <v>-1.182545288</v>
      </c>
      <c r="D39" s="22" t="str">
        <f t="shared" si="3"/>
        <v>#NUM!</v>
      </c>
      <c r="E39" s="22"/>
      <c r="F39" s="21"/>
      <c r="G39" s="21" t="str">
        <f t="shared" si="7"/>
        <v>#NUM!</v>
      </c>
    </row>
    <row r="40" ht="15.75" customHeight="1">
      <c r="A40" s="25">
        <v>39.0</v>
      </c>
      <c r="B40" s="46" t="str">
        <f>((B39^(C40/5)-C2))</f>
        <v>#NUM!</v>
      </c>
      <c r="C40" s="27">
        <f>(C39/2.4)*-10</f>
        <v>4.927272032</v>
      </c>
      <c r="D40" s="22" t="str">
        <f t="shared" si="3"/>
        <v>#NUM!</v>
      </c>
      <c r="E40" s="22"/>
      <c r="F40" s="21"/>
      <c r="G40" s="21" t="str">
        <f t="shared" si="7"/>
        <v>#NUM!</v>
      </c>
    </row>
    <row r="41" ht="15.75" customHeight="1">
      <c r="A41" s="25">
        <v>40.0</v>
      </c>
      <c r="B41" s="46" t="str">
        <f>((B40^(C41/5)-C2))</f>
        <v>#NUM!</v>
      </c>
      <c r="C41" s="27">
        <f>C40/2.4</f>
        <v>2.053030013</v>
      </c>
      <c r="D41" s="22" t="str">
        <f t="shared" si="3"/>
        <v>#NUM!</v>
      </c>
      <c r="E41" s="22"/>
      <c r="F41" s="21"/>
      <c r="G41" s="21" t="str">
        <f t="shared" si="7"/>
        <v>#NUM!</v>
      </c>
    </row>
    <row r="42" ht="15.75" customHeight="1">
      <c r="A42" s="25">
        <v>41.0</v>
      </c>
      <c r="B42" s="46" t="str">
        <f>((B41^(C42/5)-C2))</f>
        <v>#NUM!</v>
      </c>
      <c r="C42" s="27">
        <f>(C41/2.4)*-10</f>
        <v>-8.554291722</v>
      </c>
      <c r="D42" s="22" t="str">
        <f t="shared" si="3"/>
        <v>#NUM!</v>
      </c>
      <c r="E42" s="22"/>
      <c r="F42" s="21"/>
      <c r="G42" s="21" t="str">
        <f t="shared" si="7"/>
        <v>#NUM!</v>
      </c>
    </row>
    <row r="43" ht="15.75" customHeight="1">
      <c r="A43" s="25">
        <v>42.0</v>
      </c>
      <c r="B43" s="46" t="str">
        <f>((B42^(C43/5)-C2))</f>
        <v>#NUM!</v>
      </c>
      <c r="C43" s="27">
        <f t="shared" ref="C43:C44" si="15">C42/2.4</f>
        <v>-3.564288218</v>
      </c>
      <c r="D43" s="22" t="str">
        <f t="shared" si="3"/>
        <v>#NUM!</v>
      </c>
      <c r="E43" s="22"/>
      <c r="F43" s="21"/>
      <c r="G43" s="21" t="str">
        <f t="shared" si="7"/>
        <v>#NUM!</v>
      </c>
    </row>
    <row r="44" ht="15.75" customHeight="1">
      <c r="A44" s="25">
        <v>43.0</v>
      </c>
      <c r="B44" s="46" t="str">
        <f>((B43^(C44/5)-C2))</f>
        <v>#NUM!</v>
      </c>
      <c r="C44" s="27">
        <f t="shared" si="15"/>
        <v>-1.485120091</v>
      </c>
      <c r="D44" s="22" t="str">
        <f t="shared" si="3"/>
        <v>#NUM!</v>
      </c>
      <c r="E44" s="22"/>
      <c r="F44" s="21"/>
      <c r="G44" s="21" t="str">
        <f t="shared" si="7"/>
        <v>#NUM!</v>
      </c>
    </row>
    <row r="45" ht="15.75" customHeight="1">
      <c r="A45" s="25">
        <v>44.0</v>
      </c>
      <c r="B45" s="46" t="str">
        <f>((B44^(C45/5)-C2))</f>
        <v>#NUM!</v>
      </c>
      <c r="C45" s="27">
        <f>(C44/2.4)*-10</f>
        <v>6.188000378</v>
      </c>
      <c r="D45" s="22" t="str">
        <f t="shared" si="3"/>
        <v>#NUM!</v>
      </c>
      <c r="E45" s="22"/>
      <c r="F45" s="21"/>
      <c r="G45" s="21" t="str">
        <f t="shared" si="7"/>
        <v>#NUM!</v>
      </c>
    </row>
    <row r="46" ht="15.75" customHeight="1">
      <c r="A46" s="25">
        <v>45.0</v>
      </c>
      <c r="B46" s="46" t="str">
        <f>((B45^(C46/5)-C2))</f>
        <v>#NUM!</v>
      </c>
      <c r="C46" s="27">
        <f t="shared" ref="C46:C47" si="16">C45/2.4</f>
        <v>2.578333491</v>
      </c>
      <c r="D46" s="22" t="str">
        <f t="shared" si="3"/>
        <v>#NUM!</v>
      </c>
      <c r="E46" s="22"/>
      <c r="F46" s="21"/>
      <c r="G46" s="21" t="str">
        <f t="shared" si="7"/>
        <v>#NUM!</v>
      </c>
    </row>
    <row r="47" ht="15.75" customHeight="1">
      <c r="A47" s="25">
        <v>46.0</v>
      </c>
      <c r="B47" s="46" t="str">
        <f>((B46^(C47/5)-C2))</f>
        <v>#NUM!</v>
      </c>
      <c r="C47" s="27">
        <f t="shared" si="16"/>
        <v>1.074305621</v>
      </c>
      <c r="D47" s="22" t="str">
        <f t="shared" si="3"/>
        <v>#NUM!</v>
      </c>
      <c r="E47" s="22"/>
      <c r="F47" s="21"/>
      <c r="G47" s="21" t="str">
        <f t="shared" si="7"/>
        <v>#NUM!</v>
      </c>
    </row>
    <row r="48" ht="15.75" customHeight="1">
      <c r="A48" s="25">
        <v>47.0</v>
      </c>
      <c r="B48" s="46" t="str">
        <f>((B47^(C48/5)-C2))</f>
        <v>#NUM!</v>
      </c>
      <c r="C48" s="27">
        <f>(C47/2.4)*-10</f>
        <v>-4.476273421</v>
      </c>
      <c r="D48" s="22" t="str">
        <f t="shared" si="3"/>
        <v>#NUM!</v>
      </c>
      <c r="E48" s="22"/>
      <c r="F48" s="21"/>
      <c r="G48" s="21" t="str">
        <f t="shared" si="7"/>
        <v>#NUM!</v>
      </c>
    </row>
    <row r="49" ht="15.75" customHeight="1">
      <c r="A49" s="25">
        <v>48.0</v>
      </c>
      <c r="B49" s="46" t="str">
        <f>((B48^(C49/5)-C2))</f>
        <v>#NUM!</v>
      </c>
      <c r="C49" s="27">
        <f>C48/2.4</f>
        <v>-1.865113926</v>
      </c>
      <c r="D49" s="22" t="str">
        <f t="shared" si="3"/>
        <v>#NUM!</v>
      </c>
      <c r="E49" s="22"/>
      <c r="F49" s="21"/>
      <c r="G49" s="21" t="str">
        <f t="shared" si="7"/>
        <v>#NUM!</v>
      </c>
    </row>
    <row r="50" ht="15.75" customHeight="1">
      <c r="A50" s="25">
        <v>49.0</v>
      </c>
      <c r="B50" s="46" t="str">
        <f>((B49^(C50/5)-C2))</f>
        <v>#NUM!</v>
      </c>
      <c r="C50" s="27">
        <f>(C49/2.4)*-10</f>
        <v>7.771308023</v>
      </c>
      <c r="D50" s="22" t="str">
        <f t="shared" si="3"/>
        <v>#NUM!</v>
      </c>
      <c r="E50" s="22"/>
      <c r="F50" s="21"/>
      <c r="G50" s="21" t="str">
        <f t="shared" si="7"/>
        <v>#NUM!</v>
      </c>
    </row>
    <row r="51" ht="15.75" customHeight="1">
      <c r="A51" s="25">
        <v>50.0</v>
      </c>
      <c r="B51" s="46" t="str">
        <f>((B50^(C51/5)-C2))</f>
        <v>#NUM!</v>
      </c>
      <c r="C51" s="27">
        <f t="shared" ref="C51:C52" si="17">C50/2.4</f>
        <v>3.23804501</v>
      </c>
      <c r="D51" s="22" t="str">
        <f t="shared" si="3"/>
        <v>#NUM!</v>
      </c>
      <c r="E51" s="22"/>
      <c r="F51" s="21"/>
      <c r="G51" s="21" t="str">
        <f t="shared" si="7"/>
        <v>#NUM!</v>
      </c>
    </row>
    <row r="52" ht="15.75" customHeight="1">
      <c r="A52" s="25">
        <v>51.0</v>
      </c>
      <c r="B52" s="46" t="str">
        <f>((B51^(C52/5)-C2))</f>
        <v>#NUM!</v>
      </c>
      <c r="C52" s="27">
        <f t="shared" si="17"/>
        <v>1.349185421</v>
      </c>
      <c r="D52" s="22" t="str">
        <f t="shared" si="3"/>
        <v>#NUM!</v>
      </c>
      <c r="E52" s="22"/>
      <c r="F52" s="21"/>
      <c r="G52" s="21" t="str">
        <f t="shared" si="7"/>
        <v>#NUM!</v>
      </c>
    </row>
    <row r="53" ht="15.75" customHeight="1">
      <c r="A53" s="25">
        <v>52.0</v>
      </c>
      <c r="B53" s="46" t="str">
        <f>((B52^(C53/5)-C2))</f>
        <v>#NUM!</v>
      </c>
      <c r="C53" s="27">
        <f>(C52/2.4)*-10</f>
        <v>-5.62160592</v>
      </c>
      <c r="D53" s="22" t="str">
        <f t="shared" si="3"/>
        <v>#NUM!</v>
      </c>
      <c r="E53" s="22"/>
      <c r="F53" s="21"/>
      <c r="G53" s="21" t="str">
        <f t="shared" si="7"/>
        <v>#NUM!</v>
      </c>
    </row>
    <row r="54" ht="15.75" customHeight="1">
      <c r="A54" s="25">
        <v>53.0</v>
      </c>
      <c r="B54" s="46" t="str">
        <f>((B53^(C54/5)-C2))</f>
        <v>#NUM!</v>
      </c>
      <c r="C54" s="27">
        <f>C53/2.4</f>
        <v>-2.3423358</v>
      </c>
      <c r="D54" s="22" t="str">
        <f t="shared" si="3"/>
        <v>#NUM!</v>
      </c>
      <c r="E54" s="22"/>
      <c r="F54" s="21"/>
      <c r="G54" s="21" t="str">
        <f t="shared" si="7"/>
        <v>#NUM!</v>
      </c>
    </row>
    <row r="55" ht="15.75" customHeight="1">
      <c r="A55" s="25">
        <v>54.0</v>
      </c>
      <c r="B55" s="46" t="str">
        <f>((B54^(C55/5)-C2))</f>
        <v>#NUM!</v>
      </c>
      <c r="C55" s="27">
        <f>(C54/2.4)*-10</f>
        <v>9.759732499</v>
      </c>
      <c r="D55" s="22" t="str">
        <f t="shared" si="3"/>
        <v>#NUM!</v>
      </c>
      <c r="E55" s="22"/>
      <c r="F55" s="21"/>
      <c r="G55" s="21" t="str">
        <f t="shared" si="7"/>
        <v>#NUM!</v>
      </c>
    </row>
    <row r="56" ht="15.75" customHeight="1">
      <c r="A56" s="25">
        <v>55.0</v>
      </c>
      <c r="B56" s="46" t="str">
        <f>((B55^(C56/5)-C2))</f>
        <v>#NUM!</v>
      </c>
      <c r="C56" s="27">
        <f t="shared" ref="C56:C57" si="18">C55/2.4</f>
        <v>4.066555208</v>
      </c>
      <c r="D56" s="22" t="str">
        <f t="shared" si="3"/>
        <v>#NUM!</v>
      </c>
      <c r="E56" s="22"/>
      <c r="F56" s="21"/>
      <c r="G56" s="21" t="str">
        <f t="shared" si="7"/>
        <v>#NUM!</v>
      </c>
    </row>
    <row r="57" ht="15.75" customHeight="1">
      <c r="A57" s="25">
        <v>56.0</v>
      </c>
      <c r="B57" s="46" t="str">
        <f>((B56^(C57/5)-C2))</f>
        <v>#NUM!</v>
      </c>
      <c r="C57" s="27">
        <f t="shared" si="18"/>
        <v>1.694398003</v>
      </c>
      <c r="D57" s="22" t="str">
        <f t="shared" si="3"/>
        <v>#NUM!</v>
      </c>
      <c r="E57" s="22"/>
      <c r="F57" s="21"/>
      <c r="G57" s="21" t="str">
        <f t="shared" si="7"/>
        <v>#NUM!</v>
      </c>
    </row>
    <row r="58" ht="15.75" customHeight="1">
      <c r="A58" s="25">
        <v>57.0</v>
      </c>
      <c r="B58" s="46" t="str">
        <f>((B57^(C58/5)-C2))</f>
        <v>#NUM!</v>
      </c>
      <c r="C58" s="27">
        <f>(C57/2.4)*-10</f>
        <v>-7.059991681</v>
      </c>
      <c r="D58" s="22" t="str">
        <f t="shared" si="3"/>
        <v>#NUM!</v>
      </c>
      <c r="E58" s="22"/>
      <c r="F58" s="21"/>
      <c r="G58" s="21" t="str">
        <f t="shared" si="7"/>
        <v>#NUM!</v>
      </c>
    </row>
    <row r="59" ht="15.75" customHeight="1">
      <c r="A59" s="25">
        <v>58.0</v>
      </c>
      <c r="B59" s="46" t="str">
        <f>((B58^(C59/5)-C2))</f>
        <v>#NUM!</v>
      </c>
      <c r="C59" s="27">
        <f t="shared" ref="C59:C60" si="19">C58/2.4</f>
        <v>-2.9416632</v>
      </c>
      <c r="D59" s="22" t="str">
        <f t="shared" si="3"/>
        <v>#NUM!</v>
      </c>
      <c r="E59" s="22"/>
      <c r="F59" s="21"/>
      <c r="G59" s="21" t="str">
        <f t="shared" si="7"/>
        <v>#NUM!</v>
      </c>
    </row>
    <row r="60" ht="15.75" customHeight="1">
      <c r="A60" s="25">
        <v>59.0</v>
      </c>
      <c r="B60" s="46" t="str">
        <f>((B59^(C60/5)-C2))</f>
        <v>#NUM!</v>
      </c>
      <c r="C60" s="27">
        <f t="shared" si="19"/>
        <v>-1.225693</v>
      </c>
      <c r="D60" s="22" t="str">
        <f t="shared" si="3"/>
        <v>#NUM!</v>
      </c>
      <c r="E60" s="22"/>
      <c r="F60" s="21"/>
      <c r="G60" s="21" t="str">
        <f t="shared" si="7"/>
        <v>#NUM!</v>
      </c>
    </row>
    <row r="61" ht="15.75" customHeight="1">
      <c r="A61" s="25">
        <v>60.0</v>
      </c>
      <c r="B61" s="46" t="str">
        <f>((B60^(C61/5)-C2))</f>
        <v>#NUM!</v>
      </c>
      <c r="C61" s="27">
        <f>(C60/2.4)*-10</f>
        <v>5.107054167</v>
      </c>
      <c r="D61" s="22" t="str">
        <f t="shared" si="3"/>
        <v>#NUM!</v>
      </c>
      <c r="E61" s="22"/>
      <c r="F61" s="21"/>
      <c r="G61" s="21" t="str">
        <f t="shared" si="7"/>
        <v>#NUM!</v>
      </c>
    </row>
    <row r="62" ht="15.75" customHeight="1">
      <c r="A62" s="25">
        <v>61.0</v>
      </c>
      <c r="B62" s="46" t="str">
        <f>((B61^(C62/5)-C2))</f>
        <v>#NUM!</v>
      </c>
      <c r="C62" s="27">
        <f>C61/2.4</f>
        <v>2.127939236</v>
      </c>
      <c r="D62" s="22" t="str">
        <f t="shared" si="3"/>
        <v>#NUM!</v>
      </c>
      <c r="E62" s="22"/>
      <c r="F62" s="21"/>
      <c r="G62" s="21" t="str">
        <f t="shared" si="7"/>
        <v>#NUM!</v>
      </c>
    </row>
    <row r="63" ht="15.75" customHeight="1">
      <c r="A63" s="25">
        <v>62.0</v>
      </c>
      <c r="B63" s="46" t="str">
        <f>((B62^(C63/5)-C2))</f>
        <v>#NUM!</v>
      </c>
      <c r="C63" s="27">
        <f>(C62/2.4)*-10</f>
        <v>-8.866413485</v>
      </c>
      <c r="D63" s="22" t="str">
        <f t="shared" si="3"/>
        <v>#NUM!</v>
      </c>
      <c r="E63" s="22"/>
      <c r="F63" s="21"/>
      <c r="G63" s="21" t="str">
        <f t="shared" si="7"/>
        <v>#NUM!</v>
      </c>
    </row>
    <row r="64" ht="15.75" customHeight="1">
      <c r="A64" s="25">
        <v>63.0</v>
      </c>
      <c r="B64" s="46" t="str">
        <f>((B63^(C64/5)-C2))</f>
        <v>#NUM!</v>
      </c>
      <c r="C64" s="27">
        <f t="shared" ref="C64:C65" si="20">C63/2.4</f>
        <v>-3.694338952</v>
      </c>
      <c r="D64" s="22" t="str">
        <f t="shared" si="3"/>
        <v>#NUM!</v>
      </c>
      <c r="E64" s="22"/>
      <c r="F64" s="21"/>
      <c r="G64" s="21" t="str">
        <f t="shared" si="7"/>
        <v>#NUM!</v>
      </c>
    </row>
    <row r="65" ht="15.75" customHeight="1">
      <c r="A65" s="25">
        <v>64.0</v>
      </c>
      <c r="B65" s="46" t="str">
        <f>((B64^(C65/5)-C2))</f>
        <v>#NUM!</v>
      </c>
      <c r="C65" s="27">
        <f t="shared" si="20"/>
        <v>-1.539307897</v>
      </c>
      <c r="D65" s="22" t="str">
        <f t="shared" si="3"/>
        <v>#NUM!</v>
      </c>
      <c r="E65" s="22"/>
      <c r="F65" s="21"/>
      <c r="G65" s="21" t="str">
        <f t="shared" si="7"/>
        <v>#NUM!</v>
      </c>
    </row>
    <row r="66" ht="15.75" customHeight="1">
      <c r="A66" s="25">
        <v>65.0</v>
      </c>
      <c r="B66" s="46" t="str">
        <f>((B65^(C66/5)-C2))</f>
        <v>#NUM!</v>
      </c>
      <c r="C66" s="27">
        <f>(C65/2.4)*-10</f>
        <v>6.413782903</v>
      </c>
      <c r="D66" s="22" t="str">
        <f t="shared" si="3"/>
        <v>#NUM!</v>
      </c>
      <c r="E66" s="22"/>
      <c r="F66" s="21"/>
      <c r="G66" s="21" t="str">
        <f t="shared" si="7"/>
        <v>#NUM!</v>
      </c>
    </row>
    <row r="67" ht="15.75" customHeight="1">
      <c r="A67" s="25">
        <v>66.0</v>
      </c>
      <c r="B67" s="46" t="str">
        <f>((B66^(C67/5)-C2))</f>
        <v>#NUM!</v>
      </c>
      <c r="C67" s="27">
        <f t="shared" ref="C67:C68" si="21">C66/2.4</f>
        <v>2.672409543</v>
      </c>
      <c r="D67" s="22" t="str">
        <f t="shared" si="3"/>
        <v>#NUM!</v>
      </c>
      <c r="E67" s="22"/>
      <c r="F67" s="21"/>
      <c r="G67" s="21" t="str">
        <f t="shared" si="7"/>
        <v>#NUM!</v>
      </c>
    </row>
    <row r="68" ht="15.75" customHeight="1">
      <c r="A68" s="25">
        <v>67.0</v>
      </c>
      <c r="B68" s="46" t="str">
        <f>((B67^(C68/5)-C2))</f>
        <v>#NUM!</v>
      </c>
      <c r="C68" s="27">
        <f t="shared" si="21"/>
        <v>1.113503976</v>
      </c>
      <c r="D68" s="22" t="str">
        <f t="shared" si="3"/>
        <v>#NUM!</v>
      </c>
      <c r="E68" s="22"/>
      <c r="F68" s="21"/>
      <c r="G68" s="21" t="str">
        <f t="shared" si="7"/>
        <v>#NUM!</v>
      </c>
    </row>
    <row r="69" ht="15.75" customHeight="1">
      <c r="A69" s="25">
        <v>68.0</v>
      </c>
      <c r="B69" s="46" t="str">
        <f>((B68^(C69/5)-C2))</f>
        <v>#NUM!</v>
      </c>
      <c r="C69" s="27">
        <f>(C68/2.4)*-10</f>
        <v>-4.639599901</v>
      </c>
      <c r="D69" s="22" t="str">
        <f t="shared" si="3"/>
        <v>#NUM!</v>
      </c>
      <c r="E69" s="22"/>
      <c r="F69" s="21"/>
      <c r="G69" s="21" t="str">
        <f t="shared" si="7"/>
        <v>#NUM!</v>
      </c>
    </row>
    <row r="70" ht="15.75" customHeight="1">
      <c r="A70" s="25">
        <v>69.0</v>
      </c>
      <c r="B70" s="46" t="str">
        <f>((B69^(C70/5)-C2))</f>
        <v>#NUM!</v>
      </c>
      <c r="C70" s="27">
        <f>C69/2.4</f>
        <v>-1.933166625</v>
      </c>
      <c r="D70" s="22" t="str">
        <f t="shared" si="3"/>
        <v>#NUM!</v>
      </c>
      <c r="E70" s="22"/>
      <c r="F70" s="21"/>
      <c r="G70" s="21" t="str">
        <f t="shared" si="7"/>
        <v>#NUM!</v>
      </c>
    </row>
    <row r="71" ht="15.75" customHeight="1">
      <c r="A71" s="49"/>
      <c r="B71" s="50"/>
      <c r="C71" s="51"/>
      <c r="D71" s="50"/>
      <c r="E71" s="50"/>
      <c r="F71" s="52"/>
      <c r="G71" s="52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14"/>
    <col customWidth="1" min="2" max="6" width="14.43"/>
  </cols>
  <sheetData>
    <row r="1" ht="15.75" customHeight="1">
      <c r="A1" s="53" t="str">
        <f>('Decimalisation to the 20th deci'!A2*'S5'!B16)+'Decimalisation to the 20th deci'!A3</f>
        <v>#NUM!</v>
      </c>
    </row>
    <row r="2" ht="15.75" customHeight="1">
      <c r="A2" s="54" t="str">
        <f>(A1+A4)/2</f>
        <v>#NUM!</v>
      </c>
    </row>
    <row r="3" ht="15.75" customHeight="1">
      <c r="A3" s="55" t="str">
        <f>(A1+A4)/2</f>
        <v>#NUM!</v>
      </c>
    </row>
    <row r="4" ht="15.75" customHeight="1">
      <c r="A4" s="55" t="str">
        <f>(A1+A5)/2</f>
        <v>#NUM!</v>
      </c>
    </row>
    <row r="5" ht="15.75" customHeight="1">
      <c r="A5" s="53" t="str">
        <f>('Decimalisation to the 20th deci'!A2*'S5'!B15)+'Decimalisation to the 20th deci'!A3</f>
        <v>#NUM!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