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cimalisation  1i" sheetId="1" r:id="rId4"/>
    <sheet state="visible" name="Reaction Complex  2i" sheetId="2" r:id="rId5"/>
    <sheet state="visible" name="Square Root" sheetId="3" r:id="rId6"/>
    <sheet state="visible" name="Holographic Principle" sheetId="4" r:id="rId7"/>
    <sheet state="visible" name="Sequence" sheetId="5" r:id="rId8"/>
    <sheet state="visible" name="C1" sheetId="6" r:id="rId9"/>
    <sheet state="visible" name="Lambda" sheetId="7" r:id="rId10"/>
  </sheets>
  <definedNames/>
  <calcPr/>
</workbook>
</file>

<file path=xl/sharedStrings.xml><?xml version="1.0" encoding="utf-8"?>
<sst xmlns="http://schemas.openxmlformats.org/spreadsheetml/2006/main" count="14" uniqueCount="5">
  <si>
    <t>INPUT</t>
  </si>
  <si>
    <t>OUTPUT</t>
  </si>
  <si>
    <t>(S)</t>
  </si>
  <si>
    <t>(N)</t>
  </si>
  <si>
    <t>(L)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</si>
</sst>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000000"/>
    <numFmt numFmtId="165" formatCode="#,##0.00000000000000"/>
    <numFmt numFmtId="166" formatCode="#,##0.0000"/>
  </numFmts>
  <fonts count="9">
    <font>
      <sz val="10.0"/>
      <color rgb="FF000000"/>
      <name val="Arial"/>
    </font>
    <font>
      <color theme="1"/>
      <name val="Arial"/>
    </font>
    <font>
      <color rgb="FF999999"/>
      <name val="Arial"/>
    </font>
    <font>
      <color rgb="FFCC0000"/>
      <name val="Arial"/>
    </font>
    <font>
      <b/>
      <color rgb="FF999999"/>
      <name val="Arial"/>
    </font>
    <font>
      <color rgb="FF000000"/>
      <name val="Arial"/>
    </font>
    <font>
      <b/>
      <color theme="1"/>
      <name val="Arial"/>
    </font>
    <font>
      <color rgb="FFFFFFFF"/>
      <name val="Arial"/>
    </font>
    <font>
      <b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9">
    <border/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right style="thin">
        <color rgb="FFEFEFEF"/>
      </right>
      <bottom style="thin">
        <color rgb="FFEFEFEF"/>
      </bottom>
    </border>
    <border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left style="thin">
        <color rgb="FFEFEFEF"/>
      </left>
      <top style="thin">
        <color rgb="FFEFEFEF"/>
      </top>
      <bottom style="thin">
        <color rgb="FFEFEFE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readingOrder="0"/>
    </xf>
    <xf borderId="1" fillId="2" fontId="1" numFmtId="164" xfId="0" applyAlignment="1" applyBorder="1" applyFont="1" applyNumberFormat="1">
      <alignment horizontal="center"/>
    </xf>
    <xf borderId="1" fillId="2" fontId="2" numFmtId="3" xfId="0" applyAlignment="1" applyBorder="1" applyFont="1" applyNumberFormat="1">
      <alignment horizontal="center" readingOrder="0"/>
    </xf>
    <xf borderId="1" fillId="2" fontId="3" numFmtId="3" xfId="0" applyAlignment="1" applyBorder="1" applyFont="1" applyNumberFormat="1">
      <alignment horizontal="center" readingOrder="0"/>
    </xf>
    <xf borderId="1" fillId="2" fontId="4" numFmtId="164" xfId="0" applyAlignment="1" applyBorder="1" applyFont="1" applyNumberFormat="1">
      <alignment horizontal="center"/>
    </xf>
    <xf borderId="1" fillId="2" fontId="4" numFmtId="164" xfId="0" applyAlignment="1" applyBorder="1" applyFont="1" applyNumberFormat="1">
      <alignment horizontal="center" readingOrder="0"/>
    </xf>
    <xf borderId="2" fillId="2" fontId="1" numFmtId="164" xfId="0" applyAlignment="1" applyBorder="1" applyFont="1" applyNumberFormat="1">
      <alignment horizontal="center" readingOrder="0" vertical="bottom"/>
    </xf>
    <xf borderId="1" fillId="2" fontId="5" numFmtId="164" xfId="0" applyAlignment="1" applyBorder="1" applyFont="1" applyNumberFormat="1">
      <alignment horizontal="center" readingOrder="0" vertical="bottom"/>
    </xf>
    <xf borderId="3" fillId="2" fontId="5" numFmtId="164" xfId="0" applyAlignment="1" applyBorder="1" applyFont="1" applyNumberFormat="1">
      <alignment horizontal="center" readingOrder="0" vertical="bottom"/>
    </xf>
    <xf borderId="1" fillId="2" fontId="6" numFmtId="164" xfId="0" applyAlignment="1" applyBorder="1" applyFont="1" applyNumberFormat="1">
      <alignment horizontal="center"/>
    </xf>
    <xf borderId="4" fillId="2" fontId="1" numFmtId="164" xfId="0" applyAlignment="1" applyBorder="1" applyFont="1" applyNumberFormat="1">
      <alignment horizontal="center" vertical="bottom"/>
    </xf>
    <xf borderId="1" fillId="2" fontId="1" numFmtId="164" xfId="0" applyAlignment="1" applyBorder="1" applyFont="1" applyNumberFormat="1">
      <alignment horizontal="center" vertical="bottom"/>
    </xf>
    <xf borderId="2" fillId="2" fontId="1" numFmtId="164" xfId="0" applyAlignment="1" applyBorder="1" applyFont="1" applyNumberFormat="1">
      <alignment horizontal="center" vertical="bottom"/>
    </xf>
    <xf borderId="4" fillId="2" fontId="1" numFmtId="164" xfId="0" applyAlignment="1" applyBorder="1" applyFont="1" applyNumberFormat="1">
      <alignment horizontal="center" readingOrder="0" vertical="bottom"/>
    </xf>
    <xf borderId="1" fillId="2" fontId="2" numFmtId="164" xfId="0" applyAlignment="1" applyBorder="1" applyFont="1" applyNumberFormat="1">
      <alignment horizontal="center" readingOrder="0" vertical="bottom"/>
    </xf>
    <xf borderId="1" fillId="2" fontId="2" numFmtId="164" xfId="0" applyAlignment="1" applyBorder="1" applyFont="1" applyNumberFormat="1">
      <alignment horizontal="center" readingOrder="0"/>
    </xf>
    <xf borderId="4" fillId="2" fontId="5" numFmtId="164" xfId="0" applyAlignment="1" applyBorder="1" applyFont="1" applyNumberFormat="1">
      <alignment horizontal="center" vertical="bottom"/>
    </xf>
    <xf borderId="4" fillId="2" fontId="5" numFmtId="164" xfId="0" applyAlignment="1" applyBorder="1" applyFont="1" applyNumberFormat="1">
      <alignment horizontal="center" readingOrder="0" vertical="bottom"/>
    </xf>
    <xf borderId="2" fillId="2" fontId="5" numFmtId="164" xfId="0" applyAlignment="1" applyBorder="1" applyFont="1" applyNumberFormat="1">
      <alignment horizontal="center" readingOrder="0" vertical="bottom"/>
    </xf>
    <xf borderId="2" fillId="2" fontId="5" numFmtId="164" xfId="0" applyAlignment="1" applyBorder="1" applyFont="1" applyNumberFormat="1">
      <alignment horizontal="center" vertical="bottom"/>
    </xf>
    <xf borderId="1" fillId="2" fontId="5" numFmtId="4" xfId="0" applyAlignment="1" applyBorder="1" applyFont="1" applyNumberFormat="1">
      <alignment horizontal="center" vertical="bottom"/>
    </xf>
    <xf borderId="1" fillId="2" fontId="5" numFmtId="3" xfId="0" applyAlignment="1" applyBorder="1" applyFont="1" applyNumberFormat="1">
      <alignment horizontal="center"/>
    </xf>
    <xf borderId="5" fillId="3" fontId="7" numFmtId="3" xfId="0" applyAlignment="1" applyBorder="1" applyFill="1" applyFont="1" applyNumberFormat="1">
      <alignment horizontal="center"/>
    </xf>
    <xf borderId="1" fillId="2" fontId="5" numFmtId="4" xfId="0" applyAlignment="1" applyBorder="1" applyFont="1" applyNumberFormat="1">
      <alignment horizontal="center" readingOrder="0"/>
    </xf>
    <xf borderId="1" fillId="4" fontId="5" numFmtId="3" xfId="0" applyAlignment="1" applyBorder="1" applyFill="1" applyFont="1" applyNumberFormat="1">
      <alignment horizontal="center" readingOrder="0" vertical="bottom"/>
    </xf>
    <xf borderId="1" fillId="2" fontId="5" numFmtId="3" xfId="0" applyAlignment="1" applyBorder="1" applyFont="1" applyNumberFormat="1">
      <alignment horizontal="center" readingOrder="0" vertical="bottom"/>
    </xf>
    <xf borderId="1" fillId="2" fontId="5" numFmtId="164" xfId="0" applyAlignment="1" applyBorder="1" applyFont="1" applyNumberFormat="1">
      <alignment horizontal="center" readingOrder="0"/>
    </xf>
    <xf borderId="1" fillId="5" fontId="5" numFmtId="3" xfId="0" applyAlignment="1" applyBorder="1" applyFill="1" applyFont="1" applyNumberFormat="1">
      <alignment horizontal="center"/>
    </xf>
    <xf borderId="1" fillId="2" fontId="5" numFmtId="3" xfId="0" applyAlignment="1" applyBorder="1" applyFont="1" applyNumberFormat="1">
      <alignment horizontal="center" readingOrder="0"/>
    </xf>
    <xf borderId="5" fillId="3" fontId="7" numFmtId="3" xfId="0" applyAlignment="1" applyBorder="1" applyFont="1" applyNumberFormat="1">
      <alignment horizontal="center" readingOrder="0"/>
    </xf>
    <xf borderId="1" fillId="5" fontId="5" numFmtId="3" xfId="0" applyAlignment="1" applyBorder="1" applyFont="1" applyNumberFormat="1">
      <alignment horizontal="center" readingOrder="0"/>
    </xf>
    <xf borderId="1" fillId="4" fontId="5" numFmtId="3" xfId="0" applyAlignment="1" applyBorder="1" applyFont="1" applyNumberFormat="1">
      <alignment horizontal="center"/>
    </xf>
    <xf borderId="4" fillId="2" fontId="5" numFmtId="4" xfId="0" applyAlignment="1" applyBorder="1" applyFont="1" applyNumberFormat="1">
      <alignment horizontal="center" readingOrder="0"/>
    </xf>
    <xf borderId="4" fillId="2" fontId="5" numFmtId="4" xfId="0" applyAlignment="1" applyBorder="1" applyFont="1" applyNumberFormat="1">
      <alignment horizontal="center" vertical="bottom"/>
    </xf>
    <xf borderId="5" fillId="3" fontId="7" numFmtId="3" xfId="0" applyAlignment="1" applyBorder="1" applyFont="1" applyNumberFormat="1">
      <alignment horizontal="center" vertical="bottom"/>
    </xf>
    <xf borderId="2" fillId="2" fontId="5" numFmtId="3" xfId="0" applyAlignment="1" applyBorder="1" applyFont="1" applyNumberFormat="1">
      <alignment horizontal="center" readingOrder="0" vertical="bottom"/>
    </xf>
    <xf borderId="2" fillId="2" fontId="5" numFmtId="3" xfId="0" applyAlignment="1" applyBorder="1" applyFont="1" applyNumberFormat="1">
      <alignment horizontal="center" vertical="bottom"/>
    </xf>
    <xf borderId="1" fillId="2" fontId="5" numFmtId="4" xfId="0" applyAlignment="1" applyBorder="1" applyFont="1" applyNumberFormat="1">
      <alignment horizontal="center" readingOrder="0" vertical="bottom"/>
    </xf>
    <xf borderId="5" fillId="3" fontId="7" numFmtId="3" xfId="0" applyAlignment="1" applyBorder="1" applyFont="1" applyNumberFormat="1">
      <alignment horizontal="center" readingOrder="0" vertical="bottom"/>
    </xf>
    <xf borderId="4" fillId="2" fontId="5" numFmtId="4" xfId="0" applyAlignment="1" applyBorder="1" applyFont="1" applyNumberFormat="1">
      <alignment horizontal="center" readingOrder="0" vertical="bottom"/>
    </xf>
    <xf borderId="1" fillId="2" fontId="5" numFmtId="165" xfId="0" applyAlignment="1" applyBorder="1" applyFont="1" applyNumberFormat="1">
      <alignment horizontal="center"/>
    </xf>
    <xf borderId="1" fillId="4" fontId="5" numFmtId="165" xfId="0" applyAlignment="1" applyBorder="1" applyFont="1" applyNumberFormat="1">
      <alignment horizontal="center" readingOrder="0" vertical="bottom"/>
    </xf>
    <xf borderId="1" fillId="5" fontId="5" numFmtId="165" xfId="0" applyAlignment="1" applyBorder="1" applyFont="1" applyNumberFormat="1">
      <alignment horizontal="center" readingOrder="0"/>
    </xf>
    <xf borderId="1" fillId="4" fontId="5" numFmtId="165" xfId="0" applyAlignment="1" applyBorder="1" applyFont="1" applyNumberFormat="1">
      <alignment horizontal="center"/>
    </xf>
    <xf borderId="2" fillId="2" fontId="5" numFmtId="165" xfId="0" applyAlignment="1" applyBorder="1" applyFont="1" applyNumberFormat="1">
      <alignment horizontal="center" readingOrder="0" vertical="bottom"/>
    </xf>
    <xf borderId="1" fillId="2" fontId="5" numFmtId="165" xfId="0" applyAlignment="1" applyBorder="1" applyFont="1" applyNumberFormat="1">
      <alignment horizontal="center" readingOrder="0" vertical="bottom"/>
    </xf>
    <xf borderId="6" fillId="5" fontId="5" numFmtId="166" xfId="0" applyAlignment="1" applyBorder="1" applyFont="1" applyNumberFormat="1">
      <alignment horizontal="center" readingOrder="0"/>
    </xf>
    <xf borderId="1" fillId="2" fontId="2" numFmtId="166" xfId="0" applyAlignment="1" applyBorder="1" applyFont="1" applyNumberFormat="1">
      <alignment horizontal="center" readingOrder="0"/>
    </xf>
    <xf borderId="7" fillId="2" fontId="2" numFmtId="166" xfId="0" applyAlignment="1" applyBorder="1" applyFont="1" applyNumberFormat="1">
      <alignment horizontal="center" readingOrder="0" vertical="bottom"/>
    </xf>
    <xf borderId="8" fillId="5" fontId="5" numFmtId="166" xfId="0" applyAlignment="1" applyBorder="1" applyFont="1" applyNumberFormat="1">
      <alignment horizontal="center" readingOrder="0"/>
    </xf>
    <xf borderId="6" fillId="5" fontId="5" numFmtId="166" xfId="0" applyAlignment="1" applyBorder="1" applyFont="1" applyNumberFormat="1">
      <alignment horizontal="center" readingOrder="0" vertical="bottom"/>
    </xf>
    <xf borderId="7" fillId="2" fontId="2" numFmtId="166" xfId="0" applyAlignment="1" applyBorder="1" applyFont="1" applyNumberFormat="1">
      <alignment horizontal="center" readingOrder="0"/>
    </xf>
    <xf borderId="8" fillId="5" fontId="5" numFmtId="166" xfId="0" applyAlignment="1" applyBorder="1" applyFont="1" applyNumberFormat="1">
      <alignment horizontal="center"/>
    </xf>
    <xf borderId="7" fillId="2" fontId="2" numFmtId="166" xfId="0" applyAlignment="1" applyBorder="1" applyFont="1" applyNumberFormat="1">
      <alignment horizontal="center"/>
    </xf>
    <xf borderId="6" fillId="5" fontId="5" numFmtId="166" xfId="0" applyAlignment="1" applyBorder="1" applyFont="1" applyNumberFormat="1">
      <alignment horizontal="center" vertical="bottom"/>
    </xf>
    <xf borderId="1" fillId="2" fontId="2" numFmtId="166" xfId="0" applyAlignment="1" applyBorder="1" applyFont="1" applyNumberFormat="1">
      <alignment horizontal="center" vertical="bottom"/>
    </xf>
    <xf borderId="6" fillId="5" fontId="1" numFmtId="166" xfId="0" applyAlignment="1" applyBorder="1" applyFont="1" applyNumberFormat="1">
      <alignment horizontal="center" vertical="bottom"/>
    </xf>
    <xf borderId="1" fillId="2" fontId="2" numFmtId="166" xfId="0" applyAlignment="1" applyBorder="1" applyFont="1" applyNumberFormat="1">
      <alignment horizontal="center" readingOrder="0" vertical="bottom"/>
    </xf>
    <xf borderId="1" fillId="2" fontId="8" numFmtId="166" xfId="0" applyAlignment="1" applyBorder="1" applyFont="1" applyNumberFormat="1">
      <alignment horizontal="center" readingOrder="0"/>
    </xf>
    <xf borderId="1" fillId="2" fontId="4" numFmtId="166" xfId="0" applyAlignment="1" applyBorder="1" applyFont="1" applyNumberFormat="1">
      <alignment horizontal="center" readingOrder="0"/>
    </xf>
    <xf borderId="1" fillId="2" fontId="5" numFmtId="166" xfId="0" applyAlignment="1" applyBorder="1" applyFont="1" applyNumberFormat="1">
      <alignment horizontal="center" readingOrder="0" vertical="bottom"/>
    </xf>
    <xf borderId="1" fillId="2" fontId="5" numFmtId="166" xfId="0" applyAlignment="1" applyBorder="1" applyFont="1" applyNumberFormat="1">
      <alignment horizontal="center" readingOrder="0"/>
    </xf>
    <xf borderId="1" fillId="2" fontId="5" numFmtId="166" xfId="0" applyAlignment="1" applyBorder="1" applyFont="1" applyNumberFormat="1">
      <alignment horizontal="center" vertical="bottom"/>
    </xf>
    <xf borderId="1" fillId="2" fontId="1" numFmtId="166" xfId="0" applyAlignment="1" applyBorder="1" applyFont="1" applyNumberFormat="1">
      <alignment horizontal="center" vertical="bottom"/>
    </xf>
    <xf borderId="1" fillId="2" fontId="1" numFmtId="166" xfId="0" applyAlignment="1" applyBorder="1" applyFont="1" applyNumberFormat="1">
      <alignment horizontal="center" readingOrder="0" vertical="bottom"/>
    </xf>
    <xf borderId="1" fillId="2" fontId="8" numFmtId="166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6.xml"/><Relationship Id="rId9" Type="http://schemas.openxmlformats.org/officeDocument/2006/relationships/chartsheet" Target="chart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Sequence!$A$1:$A$7</c:f>
            </c:numRef>
          </c:val>
          <c:smooth val="0"/>
        </c:ser>
        <c:ser>
          <c:idx val="1"/>
          <c:order val="1"/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Sequence!$B$8:$B$14</c:f>
            </c:numRef>
          </c:val>
          <c:smooth val="0"/>
        </c:ser>
        <c:ser>
          <c:idx val="2"/>
          <c:order val="2"/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Sequence!$D$1:$D$7</c:f>
            </c:numRef>
          </c:val>
          <c:smooth val="0"/>
        </c:ser>
        <c:ser>
          <c:idx val="3"/>
          <c:order val="3"/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Lambda!$C$1:$C$14</c:f>
            </c:numRef>
          </c:val>
          <c:smooth val="0"/>
        </c:ser>
        <c:axId val="1958912008"/>
        <c:axId val="43337507"/>
      </c:lineChart>
      <c:catAx>
        <c:axId val="1958912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337507"/>
      </c:catAx>
      <c:valAx>
        <c:axId val="433375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89120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9" width="22.86"/>
  </cols>
  <sheetData>
    <row r="1">
      <c r="A1" s="1"/>
      <c r="B1" s="2"/>
      <c r="C1" s="3"/>
      <c r="D1" s="3"/>
      <c r="E1" s="4"/>
      <c r="F1" s="3"/>
      <c r="G1" s="3"/>
      <c r="H1" s="3"/>
      <c r="I1" s="5"/>
    </row>
    <row r="2">
      <c r="A2" s="1" t="s">
        <v>0</v>
      </c>
      <c r="B2" s="2"/>
      <c r="C2" s="3"/>
      <c r="D2" s="3"/>
      <c r="E2" s="4"/>
      <c r="F2" s="3"/>
      <c r="G2" s="3"/>
      <c r="H2" s="3"/>
      <c r="I2" s="6" t="s">
        <v>1</v>
      </c>
    </row>
    <row r="3">
      <c r="A3" s="1"/>
      <c r="B3" s="2"/>
      <c r="C3" s="3"/>
      <c r="D3" s="3"/>
      <c r="E3" s="4"/>
      <c r="F3" s="3"/>
      <c r="G3" s="3"/>
      <c r="H3" s="3"/>
      <c r="I3" s="6"/>
    </row>
    <row r="4">
      <c r="A4" s="1" t="s">
        <v>2</v>
      </c>
      <c r="B4" s="2"/>
      <c r="C4" s="3">
        <v>0.0</v>
      </c>
      <c r="D4" s="3">
        <v>0.0</v>
      </c>
      <c r="E4" s="4">
        <v>-1.0</v>
      </c>
      <c r="F4" s="3">
        <v>-2.0</v>
      </c>
      <c r="G4" s="3">
        <v>-3.0</v>
      </c>
      <c r="H4" s="3">
        <v>-4.0</v>
      </c>
      <c r="I4" s="5"/>
    </row>
    <row r="5">
      <c r="A5" s="1">
        <v>1.5779</v>
      </c>
      <c r="B5" s="1">
        <f>A5-A6</f>
        <v>0.30591</v>
      </c>
      <c r="C5" s="7">
        <v>0.0</v>
      </c>
      <c r="D5" s="8">
        <v>0.3</v>
      </c>
      <c r="E5" s="9">
        <v>0.0</v>
      </c>
      <c r="F5" s="9">
        <v>0.005</v>
      </c>
      <c r="G5" s="9">
        <v>9.0E-4</v>
      </c>
      <c r="H5" s="9">
        <v>1.0E-5</v>
      </c>
      <c r="I5" s="10"/>
    </row>
    <row r="6">
      <c r="A6" s="1">
        <v>1.27199</v>
      </c>
      <c r="B6" s="2"/>
      <c r="C6" s="11">
        <f>C5/(1^5)</f>
        <v>0</v>
      </c>
      <c r="D6" s="11">
        <f>D5/(-1^5)</f>
        <v>-0.3</v>
      </c>
      <c r="E6" s="11">
        <f>E5/(-2^5)</f>
        <v>0</v>
      </c>
      <c r="F6" s="11">
        <f>F5/(-3^5)</f>
        <v>-0.00002057613169</v>
      </c>
      <c r="G6" s="11">
        <f>G5/(-4^5)</f>
        <v>-0.00000087890625</v>
      </c>
      <c r="H6" s="11">
        <f>H5/(-5^5)</f>
        <v>-0.0000000032</v>
      </c>
      <c r="I6" s="10">
        <f>(SUM(C6:H6))</f>
        <v>-0.3000214582</v>
      </c>
    </row>
    <row r="7">
      <c r="A7" s="1"/>
      <c r="B7" s="2"/>
      <c r="C7" s="2"/>
      <c r="D7" s="11"/>
      <c r="E7" s="11"/>
      <c r="F7" s="11"/>
      <c r="G7" s="11"/>
      <c r="H7" s="11"/>
      <c r="I7" s="10">
        <f>((B5*B5)^I6)</f>
        <v>2.035475466</v>
      </c>
    </row>
    <row r="8">
      <c r="A8" s="12"/>
      <c r="B8" s="2"/>
      <c r="C8" s="1"/>
      <c r="D8" s="11"/>
      <c r="E8" s="13"/>
      <c r="F8" s="13"/>
      <c r="G8" s="13"/>
      <c r="H8" s="13"/>
      <c r="I8" s="10"/>
    </row>
    <row r="9">
      <c r="A9" s="11" t="s">
        <v>3</v>
      </c>
      <c r="B9" s="13"/>
      <c r="C9" s="13"/>
      <c r="D9" s="13"/>
      <c r="E9" s="13"/>
      <c r="F9" s="13"/>
      <c r="G9" s="13"/>
      <c r="H9" s="13"/>
      <c r="I9" s="10"/>
    </row>
    <row r="10">
      <c r="A10" s="14">
        <f>A5</f>
        <v>1.5779</v>
      </c>
      <c r="B10" s="1">
        <f>A10-A11</f>
        <v>0.49806</v>
      </c>
      <c r="C10" s="7">
        <v>0.4</v>
      </c>
      <c r="D10" s="7">
        <v>0.09</v>
      </c>
      <c r="E10" s="7">
        <v>0.008</v>
      </c>
      <c r="F10" s="7">
        <v>0.0</v>
      </c>
      <c r="G10" s="7">
        <v>6.0E-5</v>
      </c>
      <c r="H10" s="7">
        <v>0.0</v>
      </c>
      <c r="I10" s="10"/>
    </row>
    <row r="11">
      <c r="A11" s="14">
        <f>A16</f>
        <v>1.07984</v>
      </c>
      <c r="B11" s="13"/>
      <c r="C11" s="11">
        <f>C10/(1^5)</f>
        <v>0.4</v>
      </c>
      <c r="D11" s="11">
        <f>D10/(-1^5)</f>
        <v>-0.09</v>
      </c>
      <c r="E11" s="11">
        <f>E10/(-2^5)</f>
        <v>-0.00025</v>
      </c>
      <c r="F11" s="11">
        <f>F10/(-3^5)</f>
        <v>0</v>
      </c>
      <c r="G11" s="11">
        <f>G10/(-4^5)</f>
        <v>-0.00000005859375</v>
      </c>
      <c r="H11" s="11">
        <f>H10/(-5^5)</f>
        <v>0</v>
      </c>
      <c r="I11" s="10">
        <f>(SUM(C11:H11))</f>
        <v>0.3097499414</v>
      </c>
    </row>
    <row r="12">
      <c r="A12" s="1"/>
      <c r="B12" s="2"/>
      <c r="C12" s="11"/>
      <c r="D12" s="11"/>
      <c r="E12" s="11"/>
      <c r="F12" s="11"/>
      <c r="G12" s="11"/>
      <c r="H12" s="11"/>
      <c r="I12" s="10">
        <f>((B10*B10)^I11)</f>
        <v>0.6493308344</v>
      </c>
    </row>
    <row r="13">
      <c r="A13" s="15"/>
      <c r="B13" s="16"/>
      <c r="C13" s="16"/>
      <c r="D13" s="16"/>
      <c r="E13" s="16"/>
      <c r="F13" s="16"/>
      <c r="G13" s="16"/>
      <c r="H13" s="16"/>
      <c r="I13" s="10"/>
    </row>
    <row r="14">
      <c r="A14" s="17" t="s">
        <v>4</v>
      </c>
      <c r="B14" s="13"/>
      <c r="C14" s="13"/>
      <c r="D14" s="13"/>
      <c r="E14" s="13"/>
      <c r="F14" s="13"/>
      <c r="G14" s="13"/>
      <c r="H14" s="13"/>
      <c r="I14" s="10"/>
    </row>
    <row r="15">
      <c r="A15" s="18">
        <v>1.38559</v>
      </c>
      <c r="B15" s="1">
        <f>A15-A16</f>
        <v>0.30575</v>
      </c>
      <c r="C15" s="7">
        <v>0.3</v>
      </c>
      <c r="D15" s="19">
        <v>0.0</v>
      </c>
      <c r="E15" s="19">
        <v>0.005</v>
      </c>
      <c r="F15" s="19">
        <v>7.0E-4</v>
      </c>
      <c r="G15" s="19">
        <v>5.0E-5</v>
      </c>
      <c r="H15" s="19">
        <v>0.0</v>
      </c>
      <c r="I15" s="10"/>
    </row>
    <row r="16">
      <c r="A16" s="18">
        <v>1.07984</v>
      </c>
      <c r="B16" s="20"/>
      <c r="C16" s="11">
        <f>C15/(1^5)</f>
        <v>0.3</v>
      </c>
      <c r="D16" s="11">
        <f>D15/(-1^5)</f>
        <v>0</v>
      </c>
      <c r="E16" s="11">
        <f>E15/(-2^5)</f>
        <v>-0.00015625</v>
      </c>
      <c r="F16" s="11">
        <f>F15/(-3^5)</f>
        <v>-0.000002880658436</v>
      </c>
      <c r="G16" s="11">
        <f>G15/(-4^5)</f>
        <v>-0.000000048828125</v>
      </c>
      <c r="H16" s="11">
        <f>H15/(-5^5)</f>
        <v>0</v>
      </c>
      <c r="I16" s="10">
        <f>(SUM(C16:H16))</f>
        <v>0.2998408205</v>
      </c>
    </row>
    <row r="17">
      <c r="A17" s="15"/>
      <c r="B17" s="16"/>
      <c r="C17" s="16"/>
      <c r="D17" s="11"/>
      <c r="E17" s="11"/>
      <c r="F17" s="11"/>
      <c r="G17" s="11"/>
      <c r="H17" s="11"/>
      <c r="I17" s="10">
        <f>((B15*B15)^I16)</f>
        <v>0.4913418058</v>
      </c>
    </row>
    <row r="18">
      <c r="A18" s="15"/>
      <c r="B18" s="16"/>
      <c r="C18" s="16"/>
      <c r="D18" s="16"/>
      <c r="E18" s="16"/>
      <c r="F18" s="16"/>
      <c r="G18" s="16"/>
      <c r="H18" s="16"/>
      <c r="I18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.71"/>
  </cols>
  <sheetData>
    <row r="1">
      <c r="A1" s="21"/>
      <c r="B1" s="22">
        <f>H6-G5-F4-E3-C2</f>
        <v>22</v>
      </c>
      <c r="C1" s="22">
        <f>(H5-G4-F3-E2)</f>
        <v>-12</v>
      </c>
      <c r="D1" s="23"/>
      <c r="E1" s="22">
        <f t="shared" ref="E1:M1" si="1">I5-H4-G3-F2</f>
        <v>-16</v>
      </c>
      <c r="F1" s="22">
        <f t="shared" si="1"/>
        <v>-18</v>
      </c>
      <c r="G1" s="22">
        <f t="shared" si="1"/>
        <v>-15</v>
      </c>
      <c r="H1" s="22">
        <f t="shared" si="1"/>
        <v>-23</v>
      </c>
      <c r="I1" s="22">
        <f t="shared" si="1"/>
        <v>-22</v>
      </c>
      <c r="J1" s="22">
        <f t="shared" si="1"/>
        <v>-9</v>
      </c>
      <c r="K1" s="22">
        <f t="shared" si="1"/>
        <v>-3</v>
      </c>
      <c r="L1" s="22">
        <f t="shared" si="1"/>
        <v>-14</v>
      </c>
      <c r="M1" s="22">
        <f t="shared" si="1"/>
        <v>0</v>
      </c>
      <c r="N1" s="22"/>
    </row>
    <row r="2">
      <c r="A2" s="24" t="s">
        <v>2</v>
      </c>
      <c r="B2" s="25">
        <f>SUM(B1:N1)</f>
        <v>-110</v>
      </c>
      <c r="C2" s="26">
        <f>C4-C3</f>
        <v>2</v>
      </c>
      <c r="D2" s="23"/>
      <c r="E2" s="26">
        <f t="shared" ref="E2:M2" si="2">E4-E3</f>
        <v>3</v>
      </c>
      <c r="F2" s="26">
        <f t="shared" si="2"/>
        <v>3</v>
      </c>
      <c r="G2" s="26">
        <f t="shared" si="2"/>
        <v>5</v>
      </c>
      <c r="H2" s="26">
        <f t="shared" si="2"/>
        <v>4</v>
      </c>
      <c r="I2" s="26">
        <f t="shared" si="2"/>
        <v>9</v>
      </c>
      <c r="J2" s="26">
        <f t="shared" si="2"/>
        <v>6</v>
      </c>
      <c r="K2" s="26">
        <f t="shared" si="2"/>
        <v>8</v>
      </c>
      <c r="L2" s="26">
        <f t="shared" si="2"/>
        <v>11</v>
      </c>
      <c r="M2" s="26">
        <f t="shared" si="2"/>
        <v>14</v>
      </c>
      <c r="N2" s="26"/>
    </row>
    <row r="3">
      <c r="A3" s="27">
        <f>'Decimalisation  1i'!I6</f>
        <v>-0.3000214582</v>
      </c>
      <c r="B3" s="28"/>
      <c r="C3" s="29">
        <v>0.0</v>
      </c>
      <c r="D3" s="30"/>
      <c r="E3" s="29">
        <v>-3.0</v>
      </c>
      <c r="F3" s="29">
        <v>0.0</v>
      </c>
      <c r="G3" s="29">
        <v>0.0</v>
      </c>
      <c r="H3" s="29">
        <v>0.0</v>
      </c>
      <c r="I3" s="29">
        <v>-2.0</v>
      </c>
      <c r="J3" s="29">
        <v>-1.0</v>
      </c>
      <c r="K3" s="29">
        <v>-4.0</v>
      </c>
      <c r="L3" s="29">
        <v>-5.0</v>
      </c>
      <c r="M3" s="29">
        <v>-8.0</v>
      </c>
      <c r="N3" s="29"/>
    </row>
    <row r="4">
      <c r="A4" s="27">
        <f>'Decimalisation  1i'!I7</f>
        <v>2.035475466</v>
      </c>
      <c r="B4" s="31">
        <f>B5+B2</f>
        <v>-41</v>
      </c>
      <c r="C4" s="29">
        <v>2.0</v>
      </c>
      <c r="D4" s="30"/>
      <c r="E4" s="29">
        <v>0.0</v>
      </c>
      <c r="F4" s="29">
        <v>3.0</v>
      </c>
      <c r="G4" s="29">
        <v>5.0</v>
      </c>
      <c r="H4" s="29">
        <v>4.0</v>
      </c>
      <c r="I4" s="29">
        <v>7.0</v>
      </c>
      <c r="J4" s="29">
        <v>5.0</v>
      </c>
      <c r="K4" s="29">
        <v>4.0</v>
      </c>
      <c r="L4" s="29">
        <v>6.0</v>
      </c>
      <c r="M4" s="29">
        <v>6.0</v>
      </c>
      <c r="N4" s="29"/>
    </row>
    <row r="5">
      <c r="A5" s="24"/>
      <c r="B5" s="32">
        <f>SUM(B6:N6)</f>
        <v>69</v>
      </c>
      <c r="C5" s="22">
        <f>C3-C4</f>
        <v>-2</v>
      </c>
      <c r="D5" s="23"/>
      <c r="E5" s="22">
        <f t="shared" ref="E5:M5" si="3">E3-E4</f>
        <v>-3</v>
      </c>
      <c r="F5" s="22">
        <f t="shared" si="3"/>
        <v>-3</v>
      </c>
      <c r="G5" s="22">
        <f t="shared" si="3"/>
        <v>-5</v>
      </c>
      <c r="H5" s="22">
        <f t="shared" si="3"/>
        <v>-4</v>
      </c>
      <c r="I5" s="22">
        <f t="shared" si="3"/>
        <v>-9</v>
      </c>
      <c r="J5" s="22">
        <f t="shared" si="3"/>
        <v>-6</v>
      </c>
      <c r="K5" s="22">
        <f t="shared" si="3"/>
        <v>-8</v>
      </c>
      <c r="L5" s="22">
        <f t="shared" si="3"/>
        <v>-11</v>
      </c>
      <c r="M5" s="22">
        <f t="shared" si="3"/>
        <v>-14</v>
      </c>
      <c r="N5" s="22"/>
    </row>
    <row r="6">
      <c r="A6" s="24"/>
      <c r="B6" s="22">
        <f>H1-G2-F3-E4-C5</f>
        <v>-26</v>
      </c>
      <c r="C6" s="29">
        <f>H2-G3-F4-E5</f>
        <v>4</v>
      </c>
      <c r="D6" s="23"/>
      <c r="E6" s="22">
        <f t="shared" ref="E6:M6" si="4">I2-H3-G4-F5</f>
        <v>7</v>
      </c>
      <c r="F6" s="22">
        <f t="shared" si="4"/>
        <v>9</v>
      </c>
      <c r="G6" s="22">
        <f t="shared" si="4"/>
        <v>6</v>
      </c>
      <c r="H6" s="22">
        <f t="shared" si="4"/>
        <v>19</v>
      </c>
      <c r="I6" s="22">
        <f t="shared" si="4"/>
        <v>21</v>
      </c>
      <c r="J6" s="22">
        <f t="shared" si="4"/>
        <v>10</v>
      </c>
      <c r="K6" s="22">
        <f t="shared" si="4"/>
        <v>5</v>
      </c>
      <c r="L6" s="22">
        <f t="shared" si="4"/>
        <v>14</v>
      </c>
      <c r="M6" s="22">
        <f t="shared" si="4"/>
        <v>0</v>
      </c>
      <c r="N6" s="22"/>
    </row>
    <row r="7">
      <c r="A7" s="24"/>
      <c r="B7" s="22"/>
      <c r="C7" s="22"/>
      <c r="D7" s="23"/>
      <c r="E7" s="22"/>
      <c r="F7" s="22"/>
      <c r="G7" s="22"/>
      <c r="H7" s="22"/>
      <c r="I7" s="22"/>
      <c r="J7" s="22"/>
      <c r="K7" s="22"/>
      <c r="L7" s="22"/>
      <c r="M7" s="22"/>
      <c r="N7" s="22"/>
    </row>
    <row r="8">
      <c r="A8" s="24"/>
      <c r="B8" s="22"/>
      <c r="C8" s="22"/>
      <c r="D8" s="23"/>
      <c r="E8" s="22"/>
      <c r="F8" s="22"/>
      <c r="G8" s="22"/>
      <c r="H8" s="22"/>
      <c r="I8" s="22"/>
      <c r="J8" s="22"/>
      <c r="K8" s="22"/>
      <c r="L8" s="22"/>
      <c r="M8" s="22"/>
      <c r="N8" s="22"/>
    </row>
    <row r="9">
      <c r="A9" s="24"/>
      <c r="B9" s="22"/>
      <c r="C9" s="22"/>
      <c r="D9" s="23"/>
      <c r="E9" s="22"/>
      <c r="F9" s="22"/>
      <c r="G9" s="22"/>
      <c r="H9" s="22"/>
      <c r="I9" s="22"/>
      <c r="J9" s="22"/>
      <c r="K9" s="22"/>
      <c r="L9" s="22"/>
      <c r="M9" s="22"/>
      <c r="N9" s="22"/>
    </row>
    <row r="10">
      <c r="A10" s="21"/>
      <c r="B10" s="22"/>
      <c r="C10" s="22"/>
      <c r="D10" s="23"/>
      <c r="E10" s="22"/>
      <c r="F10" s="22"/>
      <c r="G10" s="22"/>
      <c r="H10" s="22"/>
      <c r="I10" s="22"/>
      <c r="J10" s="22"/>
      <c r="K10" s="22"/>
      <c r="L10" s="22"/>
      <c r="M10" s="22"/>
      <c r="N10" s="22"/>
    </row>
    <row r="11">
      <c r="A11" s="33"/>
      <c r="B11" s="22">
        <f>H16-G15-F14-E13-C12</f>
        <v>-15</v>
      </c>
      <c r="C11" s="22">
        <f>(H15-G14-F13-E12)</f>
        <v>-8</v>
      </c>
      <c r="D11" s="23"/>
      <c r="E11" s="22">
        <f t="shared" ref="E11:M11" si="5">I15-H14-G13-F12</f>
        <v>-15</v>
      </c>
      <c r="F11" s="22">
        <f t="shared" si="5"/>
        <v>-1</v>
      </c>
      <c r="G11" s="22">
        <f t="shared" si="5"/>
        <v>1</v>
      </c>
      <c r="H11" s="22">
        <f t="shared" si="5"/>
        <v>-18</v>
      </c>
      <c r="I11" s="22">
        <f t="shared" si="5"/>
        <v>-7</v>
      </c>
      <c r="J11" s="22">
        <f t="shared" si="5"/>
        <v>-4</v>
      </c>
      <c r="K11" s="22">
        <f t="shared" si="5"/>
        <v>-2</v>
      </c>
      <c r="L11" s="22">
        <f t="shared" si="5"/>
        <v>-4</v>
      </c>
      <c r="M11" s="22">
        <f t="shared" si="5"/>
        <v>0</v>
      </c>
      <c r="N11" s="22"/>
    </row>
    <row r="12">
      <c r="A12" s="34" t="s">
        <v>3</v>
      </c>
      <c r="B12" s="25">
        <f>SUM(B11:N11)</f>
        <v>-73</v>
      </c>
      <c r="C12" s="26">
        <f>C14-C13</f>
        <v>0</v>
      </c>
      <c r="D12" s="23"/>
      <c r="E12" s="22">
        <f t="shared" ref="E12:M12" si="6">E14-E13</f>
        <v>3</v>
      </c>
      <c r="F12" s="22">
        <f t="shared" si="6"/>
        <v>4</v>
      </c>
      <c r="G12" s="22">
        <f t="shared" si="6"/>
        <v>0</v>
      </c>
      <c r="H12" s="22">
        <f t="shared" si="6"/>
        <v>-4</v>
      </c>
      <c r="I12" s="22">
        <f t="shared" si="6"/>
        <v>-1</v>
      </c>
      <c r="J12" s="22">
        <f t="shared" si="6"/>
        <v>-9</v>
      </c>
      <c r="K12" s="22">
        <f t="shared" si="6"/>
        <v>-1</v>
      </c>
      <c r="L12" s="22">
        <f t="shared" si="6"/>
        <v>2</v>
      </c>
      <c r="M12" s="22">
        <f t="shared" si="6"/>
        <v>4</v>
      </c>
      <c r="N12" s="22"/>
    </row>
    <row r="13">
      <c r="A13" s="27">
        <f>'Decimalisation  1i'!I11</f>
        <v>0.3097499414</v>
      </c>
      <c r="B13" s="28"/>
      <c r="C13" s="29">
        <v>0.0</v>
      </c>
      <c r="D13" s="35"/>
      <c r="E13" s="36">
        <v>3.0</v>
      </c>
      <c r="F13" s="26">
        <v>0.0</v>
      </c>
      <c r="G13" s="26">
        <v>9.0</v>
      </c>
      <c r="H13" s="36">
        <v>7.0</v>
      </c>
      <c r="I13" s="36">
        <v>4.0</v>
      </c>
      <c r="J13" s="36">
        <v>9.0</v>
      </c>
      <c r="K13" s="36">
        <v>9.0</v>
      </c>
      <c r="L13" s="36">
        <v>1.0</v>
      </c>
      <c r="M13" s="36">
        <v>0.0</v>
      </c>
      <c r="N13" s="36"/>
    </row>
    <row r="14">
      <c r="A14" s="27">
        <f>'Decimalisation  1i'!I12</f>
        <v>0.6493308344</v>
      </c>
      <c r="B14" s="31">
        <f>B15+B12</f>
        <v>-181</v>
      </c>
      <c r="C14" s="29">
        <v>0.0</v>
      </c>
      <c r="D14" s="35"/>
      <c r="E14" s="36">
        <v>6.0</v>
      </c>
      <c r="F14" s="26">
        <v>4.0</v>
      </c>
      <c r="G14" s="26">
        <v>9.0</v>
      </c>
      <c r="H14" s="36">
        <v>3.0</v>
      </c>
      <c r="I14" s="36">
        <v>3.0</v>
      </c>
      <c r="J14" s="36">
        <v>0.0</v>
      </c>
      <c r="K14" s="36">
        <v>8.0</v>
      </c>
      <c r="L14" s="36">
        <v>3.0</v>
      </c>
      <c r="M14" s="36">
        <v>4.0</v>
      </c>
      <c r="N14" s="37"/>
    </row>
    <row r="15">
      <c r="A15" s="24"/>
      <c r="B15" s="32">
        <f>SUM(B16:N16)</f>
        <v>-108</v>
      </c>
      <c r="C15" s="22">
        <f>C13-C14</f>
        <v>0</v>
      </c>
      <c r="D15" s="23"/>
      <c r="E15" s="22">
        <f t="shared" ref="E15:M15" si="7">E13-E14</f>
        <v>-3</v>
      </c>
      <c r="F15" s="22">
        <f t="shared" si="7"/>
        <v>-4</v>
      </c>
      <c r="G15" s="22">
        <f t="shared" si="7"/>
        <v>0</v>
      </c>
      <c r="H15" s="22">
        <f t="shared" si="7"/>
        <v>4</v>
      </c>
      <c r="I15" s="22">
        <f t="shared" si="7"/>
        <v>1</v>
      </c>
      <c r="J15" s="22">
        <f t="shared" si="7"/>
        <v>9</v>
      </c>
      <c r="K15" s="22">
        <f t="shared" si="7"/>
        <v>1</v>
      </c>
      <c r="L15" s="22">
        <f t="shared" si="7"/>
        <v>-2</v>
      </c>
      <c r="M15" s="22">
        <f t="shared" si="7"/>
        <v>-4</v>
      </c>
      <c r="N15" s="22"/>
    </row>
    <row r="16">
      <c r="A16" s="24"/>
      <c r="B16" s="22">
        <f>H11-G12-F13-E14-C15</f>
        <v>-24</v>
      </c>
      <c r="C16" s="29">
        <f>H12-G13-F14-E15</f>
        <v>-14</v>
      </c>
      <c r="D16" s="23"/>
      <c r="E16" s="22">
        <f t="shared" ref="E16:M16" si="8">I12-H13-G14-F15</f>
        <v>-13</v>
      </c>
      <c r="F16" s="22">
        <f t="shared" si="8"/>
        <v>-16</v>
      </c>
      <c r="G16" s="22">
        <f t="shared" si="8"/>
        <v>-17</v>
      </c>
      <c r="H16" s="22">
        <f t="shared" si="8"/>
        <v>-8</v>
      </c>
      <c r="I16" s="22">
        <f t="shared" si="8"/>
        <v>-14</v>
      </c>
      <c r="J16" s="22">
        <f t="shared" si="8"/>
        <v>-4</v>
      </c>
      <c r="K16" s="22">
        <f t="shared" si="8"/>
        <v>-2</v>
      </c>
      <c r="L16" s="22">
        <f t="shared" si="8"/>
        <v>4</v>
      </c>
      <c r="M16" s="22">
        <f t="shared" si="8"/>
        <v>0</v>
      </c>
      <c r="N16" s="22"/>
    </row>
    <row r="17">
      <c r="A17" s="24"/>
      <c r="B17" s="22"/>
      <c r="C17" s="22"/>
      <c r="D17" s="23"/>
      <c r="E17" s="22"/>
      <c r="F17" s="22"/>
      <c r="G17" s="22"/>
      <c r="H17" s="22"/>
      <c r="I17" s="22"/>
      <c r="J17" s="22"/>
      <c r="K17" s="22"/>
      <c r="L17" s="22"/>
      <c r="M17" s="22"/>
      <c r="N17" s="22"/>
    </row>
    <row r="18">
      <c r="A18" s="38"/>
      <c r="B18" s="26"/>
      <c r="C18" s="26"/>
      <c r="D18" s="39"/>
      <c r="E18" s="26"/>
      <c r="F18" s="26"/>
      <c r="G18" s="26"/>
      <c r="H18" s="26"/>
      <c r="I18" s="26"/>
      <c r="J18" s="26"/>
      <c r="K18" s="26"/>
      <c r="L18" s="26"/>
      <c r="M18" s="26"/>
      <c r="N18" s="26"/>
    </row>
    <row r="19">
      <c r="A19" s="40"/>
      <c r="B19" s="36"/>
      <c r="C19" s="26"/>
      <c r="D19" s="39"/>
      <c r="E19" s="26"/>
      <c r="F19" s="26"/>
      <c r="G19" s="26"/>
      <c r="H19" s="26"/>
      <c r="I19" s="26"/>
      <c r="J19" s="26"/>
      <c r="K19" s="26"/>
      <c r="L19" s="26"/>
      <c r="M19" s="26"/>
      <c r="N19" s="26"/>
    </row>
    <row r="20">
      <c r="A20" s="40"/>
      <c r="B20" s="36"/>
      <c r="C20" s="26"/>
      <c r="D20" s="39"/>
      <c r="E20" s="26"/>
      <c r="F20" s="26"/>
      <c r="G20" s="26"/>
      <c r="H20" s="26"/>
      <c r="I20" s="26"/>
      <c r="J20" s="26"/>
      <c r="K20" s="26"/>
      <c r="L20" s="26"/>
      <c r="M20" s="26"/>
      <c r="N20" s="26"/>
    </row>
    <row r="21">
      <c r="A21" s="40"/>
      <c r="B21" s="22">
        <f>H26-G25-F24-E23-C22</f>
        <v>-28</v>
      </c>
      <c r="C21" s="22">
        <f>(H25-G24-F23-E22)</f>
        <v>-63</v>
      </c>
      <c r="D21" s="23"/>
      <c r="E21" s="22">
        <f t="shared" ref="E21:M21" si="9">I25-H24-G23-F22</f>
        <v>-58</v>
      </c>
      <c r="F21" s="22">
        <f t="shared" si="9"/>
        <v>-46</v>
      </c>
      <c r="G21" s="22">
        <f t="shared" si="9"/>
        <v>-33</v>
      </c>
      <c r="H21" s="22">
        <f t="shared" si="9"/>
        <v>-28</v>
      </c>
      <c r="I21" s="22">
        <f t="shared" si="9"/>
        <v>-22</v>
      </c>
      <c r="J21" s="22">
        <f t="shared" si="9"/>
        <v>-9</v>
      </c>
      <c r="K21" s="22">
        <f t="shared" si="9"/>
        <v>-1</v>
      </c>
      <c r="L21" s="22">
        <f t="shared" si="9"/>
        <v>0</v>
      </c>
      <c r="M21" s="22">
        <f t="shared" si="9"/>
        <v>0</v>
      </c>
      <c r="N21" s="22"/>
    </row>
    <row r="22">
      <c r="A22" s="34" t="s">
        <v>4</v>
      </c>
      <c r="B22" s="25">
        <f>SUM(B21:N21)</f>
        <v>-288</v>
      </c>
      <c r="C22" s="26">
        <f>C24-C23</f>
        <v>0</v>
      </c>
      <c r="D22" s="23"/>
      <c r="E22" s="22">
        <f t="shared" ref="E22:M22" si="10">E20-E21</f>
        <v>58</v>
      </c>
      <c r="F22" s="22">
        <f t="shared" si="10"/>
        <v>46</v>
      </c>
      <c r="G22" s="22">
        <f t="shared" si="10"/>
        <v>33</v>
      </c>
      <c r="H22" s="22">
        <f t="shared" si="10"/>
        <v>28</v>
      </c>
      <c r="I22" s="22">
        <f t="shared" si="10"/>
        <v>22</v>
      </c>
      <c r="J22" s="22">
        <f t="shared" si="10"/>
        <v>9</v>
      </c>
      <c r="K22" s="22">
        <f t="shared" si="10"/>
        <v>1</v>
      </c>
      <c r="L22" s="22">
        <f t="shared" si="10"/>
        <v>0</v>
      </c>
      <c r="M22" s="22">
        <f t="shared" si="10"/>
        <v>0</v>
      </c>
      <c r="N22" s="22"/>
    </row>
    <row r="23">
      <c r="A23" s="27">
        <f>'Decimalisation  1i'!I16</f>
        <v>0.2998408205</v>
      </c>
      <c r="B23" s="28"/>
      <c r="C23" s="29">
        <v>0.0</v>
      </c>
      <c r="D23" s="35"/>
      <c r="E23" s="36">
        <v>2.0</v>
      </c>
      <c r="F23" s="26">
        <v>9.0</v>
      </c>
      <c r="G23" s="26">
        <v>9.0</v>
      </c>
      <c r="H23" s="36">
        <v>8.0</v>
      </c>
      <c r="I23" s="36">
        <v>4.0</v>
      </c>
      <c r="J23" s="36">
        <v>0.0</v>
      </c>
      <c r="K23" s="36">
        <v>8.0</v>
      </c>
      <c r="L23" s="36">
        <v>2.0</v>
      </c>
      <c r="M23" s="36">
        <v>1.0</v>
      </c>
      <c r="N23" s="36"/>
    </row>
    <row r="24">
      <c r="A24" s="27">
        <f>'Decimalisation  1i'!I17</f>
        <v>0.4913418058</v>
      </c>
      <c r="B24" s="31">
        <f>B25+B22</f>
        <v>-373</v>
      </c>
      <c r="C24" s="29">
        <v>0.0</v>
      </c>
      <c r="D24" s="35"/>
      <c r="E24" s="36">
        <v>4.0</v>
      </c>
      <c r="F24" s="26">
        <v>9.0</v>
      </c>
      <c r="G24" s="26">
        <v>1.0</v>
      </c>
      <c r="H24" s="36">
        <v>3.0</v>
      </c>
      <c r="I24" s="36">
        <v>4.0</v>
      </c>
      <c r="J24" s="36">
        <v>1.0</v>
      </c>
      <c r="K24" s="36">
        <v>8.0</v>
      </c>
      <c r="L24" s="36">
        <v>0.0</v>
      </c>
      <c r="M24" s="36">
        <v>6.0</v>
      </c>
      <c r="N24" s="37"/>
    </row>
    <row r="25">
      <c r="A25" s="38"/>
      <c r="B25" s="32">
        <f>SUM(B26:N26)</f>
        <v>-85</v>
      </c>
      <c r="C25" s="22">
        <f>C23-C24</f>
        <v>0</v>
      </c>
      <c r="D25" s="23"/>
      <c r="E25" s="22">
        <f t="shared" ref="E25:M25" si="11">E23-E24</f>
        <v>-2</v>
      </c>
      <c r="F25" s="22">
        <f t="shared" si="11"/>
        <v>0</v>
      </c>
      <c r="G25" s="22">
        <f t="shared" si="11"/>
        <v>8</v>
      </c>
      <c r="H25" s="22">
        <f t="shared" si="11"/>
        <v>5</v>
      </c>
      <c r="I25" s="22">
        <f t="shared" si="11"/>
        <v>0</v>
      </c>
      <c r="J25" s="22">
        <f t="shared" si="11"/>
        <v>-1</v>
      </c>
      <c r="K25" s="22">
        <f t="shared" si="11"/>
        <v>0</v>
      </c>
      <c r="L25" s="22">
        <f t="shared" si="11"/>
        <v>2</v>
      </c>
      <c r="M25" s="22">
        <f t="shared" si="11"/>
        <v>-5</v>
      </c>
      <c r="N25" s="22"/>
    </row>
    <row r="26">
      <c r="A26" s="38"/>
      <c r="B26" s="22">
        <f>H21-G22-F23-E24-C25</f>
        <v>-74</v>
      </c>
      <c r="C26" s="29">
        <f>H22-G23-F24-E25</f>
        <v>12</v>
      </c>
      <c r="D26" s="23"/>
      <c r="E26" s="22">
        <f t="shared" ref="E26:M26" si="12">I22-H23-G24-F25</f>
        <v>13</v>
      </c>
      <c r="F26" s="22">
        <f t="shared" si="12"/>
        <v>-6</v>
      </c>
      <c r="G26" s="22">
        <f t="shared" si="12"/>
        <v>-8</v>
      </c>
      <c r="H26" s="22">
        <f t="shared" si="12"/>
        <v>-9</v>
      </c>
      <c r="I26" s="22">
        <f t="shared" si="12"/>
        <v>-9</v>
      </c>
      <c r="J26" s="22">
        <f t="shared" si="12"/>
        <v>-1</v>
      </c>
      <c r="K26" s="22">
        <f t="shared" si="12"/>
        <v>-8</v>
      </c>
      <c r="L26" s="22">
        <f t="shared" si="12"/>
        <v>5</v>
      </c>
      <c r="M26" s="22">
        <f t="shared" si="12"/>
        <v>0</v>
      </c>
      <c r="N26" s="22"/>
    </row>
    <row r="27">
      <c r="A27" s="38"/>
      <c r="B27" s="26"/>
      <c r="C27" s="26"/>
      <c r="D27" s="39"/>
      <c r="E27" s="26"/>
      <c r="F27" s="26"/>
      <c r="G27" s="26"/>
      <c r="H27" s="26"/>
      <c r="I27" s="26"/>
      <c r="J27" s="26"/>
      <c r="K27" s="26"/>
      <c r="L27" s="26"/>
      <c r="M27" s="26"/>
      <c r="N27" s="2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2.29"/>
  </cols>
  <sheetData>
    <row r="1">
      <c r="A1" s="21"/>
      <c r="B1" s="41">
        <f>('Reaction Complex  2i'!B4+B2)/(100*100)</f>
        <v>-0.004161068632</v>
      </c>
    </row>
    <row r="2">
      <c r="A2" s="24" t="s">
        <v>2</v>
      </c>
      <c r="B2" s="42">
        <f>A3*A4</f>
        <v>-0.6106863175</v>
      </c>
    </row>
    <row r="3">
      <c r="A3" s="27">
        <f>'Decimalisation  1i'!I6</f>
        <v>-0.3000214582</v>
      </c>
      <c r="B3" s="43"/>
    </row>
    <row r="4">
      <c r="A4" s="27">
        <f>'Decimalisation  1i'!I7</f>
        <v>2.035475466</v>
      </c>
      <c r="B4" s="43"/>
    </row>
    <row r="5">
      <c r="A5" s="24"/>
      <c r="B5" s="44">
        <f>A3*A4</f>
        <v>-0.6106863175</v>
      </c>
    </row>
    <row r="6">
      <c r="A6" s="24"/>
      <c r="B6" s="41"/>
    </row>
    <row r="7">
      <c r="A7" s="21"/>
      <c r="B7" s="41"/>
    </row>
    <row r="8">
      <c r="A8" s="34" t="s">
        <v>3</v>
      </c>
      <c r="B8" s="42">
        <f>A9*A10</f>
        <v>0.2011301879</v>
      </c>
    </row>
    <row r="9">
      <c r="A9" s="27">
        <f>'Decimalisation  1i'!I11</f>
        <v>0.3097499414</v>
      </c>
      <c r="B9" s="43"/>
    </row>
    <row r="10">
      <c r="A10" s="27">
        <f>'Decimalisation  1i'!I12</f>
        <v>0.6493308344</v>
      </c>
      <c r="B10" s="43"/>
    </row>
    <row r="11">
      <c r="A11" s="24"/>
      <c r="B11" s="44">
        <f>A9*A10</f>
        <v>0.2011301879</v>
      </c>
    </row>
    <row r="12">
      <c r="A12" s="40"/>
      <c r="B12" s="45">
        <f>(B11+'Reaction Complex  2i'!B13)/(100*100)</f>
        <v>0.00002011301879</v>
      </c>
    </row>
    <row r="13">
      <c r="A13" s="40"/>
      <c r="B13" s="45"/>
    </row>
    <row r="14">
      <c r="A14" s="34" t="s">
        <v>4</v>
      </c>
      <c r="B14" s="42">
        <f>A15*A16</f>
        <v>0.1473243302</v>
      </c>
    </row>
    <row r="15">
      <c r="A15" s="27">
        <f>'Decimalisation  1i'!I16</f>
        <v>0.2998408205</v>
      </c>
      <c r="B15" s="43"/>
    </row>
    <row r="16">
      <c r="A16" s="27">
        <f>'Decimalisation  1i'!I17</f>
        <v>0.4913418058</v>
      </c>
      <c r="B16" s="43"/>
    </row>
    <row r="17">
      <c r="A17" s="38"/>
      <c r="B17" s="44">
        <f>A15*A16</f>
        <v>0.1473243302</v>
      </c>
    </row>
    <row r="18">
      <c r="A18" s="38"/>
      <c r="B18" s="46">
        <f>(B17+'Reaction Complex  2i'!B23)/(100*100)</f>
        <v>0.00001473243302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19.57"/>
  </cols>
  <sheetData>
    <row r="1">
      <c r="A1" s="47"/>
      <c r="B1" s="48"/>
      <c r="C1" s="48"/>
      <c r="D1" s="49"/>
      <c r="E1" s="50"/>
    </row>
    <row r="2">
      <c r="A2" s="47"/>
      <c r="B2" s="48"/>
      <c r="C2" s="48" t="s">
        <v>2</v>
      </c>
      <c r="D2" s="49"/>
      <c r="E2" s="50"/>
    </row>
    <row r="3">
      <c r="A3" s="51">
        <f>C4+'Square Root'!B1</f>
        <v>1.267828931</v>
      </c>
      <c r="B3" s="48"/>
      <c r="C3" s="48">
        <f>'Decimalisation  1i'!A5</f>
        <v>1.5779</v>
      </c>
      <c r="D3" s="52"/>
      <c r="E3" s="53">
        <f>C3+'Square Root'!B1</f>
        <v>1.573738931</v>
      </c>
    </row>
    <row r="4">
      <c r="A4" s="51">
        <f>C4-'Square Root'!B1</f>
        <v>1.276151069</v>
      </c>
      <c r="B4" s="48"/>
      <c r="C4" s="48">
        <f>'Decimalisation  1i'!A6</f>
        <v>1.27199</v>
      </c>
      <c r="D4" s="52"/>
      <c r="E4" s="53">
        <f>C3-'Square Root'!B1</f>
        <v>1.582061069</v>
      </c>
    </row>
    <row r="5">
      <c r="A5" s="47"/>
      <c r="B5" s="48"/>
      <c r="C5" s="48"/>
      <c r="D5" s="54"/>
      <c r="E5" s="53"/>
    </row>
    <row r="6">
      <c r="A6" s="55"/>
      <c r="B6" s="56"/>
      <c r="C6" s="56"/>
      <c r="D6" s="54"/>
      <c r="E6" s="53"/>
    </row>
    <row r="7">
      <c r="A7" s="57"/>
      <c r="B7" s="56"/>
      <c r="C7" s="56" t="s">
        <v>3</v>
      </c>
      <c r="D7" s="54"/>
      <c r="E7" s="53"/>
    </row>
    <row r="8">
      <c r="A8" s="51">
        <f>C9+'Square Root'!B12</f>
        <v>1.079860113</v>
      </c>
      <c r="B8" s="58"/>
      <c r="C8" s="58">
        <f>'Decimalisation  1i'!A10</f>
        <v>1.5779</v>
      </c>
      <c r="D8" s="52"/>
      <c r="E8" s="53">
        <f>C8+'Square Root'!B12</f>
        <v>1.577920113</v>
      </c>
    </row>
    <row r="9">
      <c r="A9" s="51">
        <f>C9-'Square Root'!B12</f>
        <v>1.079819887</v>
      </c>
      <c r="B9" s="56"/>
      <c r="C9" s="56">
        <f>'Decimalisation  1i'!A11</f>
        <v>1.07984</v>
      </c>
      <c r="D9" s="52"/>
      <c r="E9" s="53">
        <f>C9-'Square Root'!B12</f>
        <v>1.079819887</v>
      </c>
    </row>
    <row r="10">
      <c r="A10" s="47"/>
      <c r="B10" s="48"/>
      <c r="C10" s="48"/>
      <c r="D10" s="54"/>
      <c r="E10" s="53"/>
    </row>
    <row r="11">
      <c r="A11" s="51"/>
      <c r="B11" s="58"/>
      <c r="C11" s="58"/>
      <c r="D11" s="54"/>
      <c r="E11" s="53"/>
    </row>
    <row r="12">
      <c r="A12" s="55"/>
      <c r="B12" s="56"/>
      <c r="C12" s="56" t="s">
        <v>4</v>
      </c>
      <c r="D12" s="49"/>
      <c r="E12" s="50"/>
    </row>
    <row r="13">
      <c r="A13" s="51">
        <f>C14-'Square Root'!B18</f>
        <v>1.079825268</v>
      </c>
      <c r="B13" s="58"/>
      <c r="C13" s="58">
        <f>'Decimalisation  1i'!A15</f>
        <v>1.38559</v>
      </c>
      <c r="D13" s="52"/>
      <c r="E13" s="53">
        <f>C13+'Square Root'!B18</f>
        <v>1.385604732</v>
      </c>
    </row>
    <row r="14">
      <c r="A14" s="51">
        <f>C14+'Square Root'!B18</f>
        <v>1.079854732</v>
      </c>
      <c r="B14" s="58"/>
      <c r="C14" s="58">
        <f>'Decimalisation  1i'!A16</f>
        <v>1.07984</v>
      </c>
      <c r="D14" s="52"/>
      <c r="E14" s="50">
        <f>C14+'Square Root'!B18</f>
        <v>1.079854732</v>
      </c>
    </row>
    <row r="15">
      <c r="A15" s="51"/>
      <c r="B15" s="58"/>
      <c r="C15" s="58"/>
      <c r="D15" s="54"/>
      <c r="E15" s="5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4" width="19.57"/>
  </cols>
  <sheetData>
    <row r="1">
      <c r="A1" s="59">
        <f>SUM(A2:A7)/6</f>
        <v>1.236463291</v>
      </c>
      <c r="B1" s="59">
        <f>SUM(B2:B7)/4</f>
        <v>1.222784959</v>
      </c>
      <c r="C1" s="59">
        <f>SUM(C2:C7)/2</f>
        <v>1.222784959</v>
      </c>
      <c r="D1" s="60">
        <f t="shared" ref="D1:D7" si="2">SUM(A1:C1)/3</f>
        <v>1.227344403</v>
      </c>
    </row>
    <row r="2">
      <c r="A2" s="61">
        <f>IFERROR(__xludf.DUMMYFUNCTION("GOOGLEFINANCE(""CURRENCY:eurusd"")"),1.12554)</f>
        <v>1.12554</v>
      </c>
      <c r="B2" s="48">
        <f t="shared" ref="B2:C2" si="1">(A2+A4)/2</f>
        <v>1.204606667</v>
      </c>
      <c r="C2" s="48">
        <f t="shared" si="1"/>
        <v>1.267405178</v>
      </c>
      <c r="D2" s="60">
        <f t="shared" si="2"/>
        <v>1.199183948</v>
      </c>
    </row>
    <row r="3">
      <c r="A3" s="61">
        <f>('Holographic Principle'!A14+'Holographic Principle'!C14+'Holographic Principle'!E14)/3</f>
        <v>1.079849822</v>
      </c>
      <c r="B3" s="48">
        <f t="shared" ref="B3:C3" si="3">(A3+A5)/2</f>
        <v>1.079838206</v>
      </c>
      <c r="C3" s="48">
        <f t="shared" si="3"/>
        <v>1.17816474</v>
      </c>
      <c r="D3" s="60">
        <f t="shared" si="2"/>
        <v>1.112617589</v>
      </c>
    </row>
    <row r="4">
      <c r="A4" s="62">
        <f>('Holographic Principle'!A13+'Holographic Principle'!C13+'Holographic Principle'!E13)/3</f>
        <v>1.283673333</v>
      </c>
      <c r="B4" s="48">
        <f t="shared" ref="B4:B5" si="4">(A4+A6)/2</f>
        <v>1.33020369</v>
      </c>
      <c r="C4" s="48"/>
      <c r="D4" s="60">
        <f t="shared" si="2"/>
        <v>0.871292341</v>
      </c>
    </row>
    <row r="5">
      <c r="A5" s="63">
        <f>('Holographic Principle'!A9+'Holographic Principle'!C9+'Holographic Principle'!E9)/3</f>
        <v>1.079826591</v>
      </c>
      <c r="B5" s="48">
        <f t="shared" si="4"/>
        <v>1.276491273</v>
      </c>
      <c r="C5" s="48"/>
      <c r="D5" s="60">
        <f t="shared" si="2"/>
        <v>0.785439288</v>
      </c>
    </row>
    <row r="6">
      <c r="A6" s="64">
        <f>('Holographic Principle'!A4+'Holographic Principle'!C4+'Holographic Principle'!E4)/3</f>
        <v>1.376734046</v>
      </c>
      <c r="B6" s="48"/>
      <c r="C6" s="48"/>
      <c r="D6" s="60">
        <f t="shared" si="2"/>
        <v>0.4589113486</v>
      </c>
    </row>
    <row r="7">
      <c r="A7" s="61">
        <f>('Holographic Principle'!A3+'Holographic Principle'!C3+'Holographic Principle'!E3)/3</f>
        <v>1.473155954</v>
      </c>
      <c r="B7" s="48"/>
      <c r="C7" s="48"/>
      <c r="D7" s="60">
        <f t="shared" si="2"/>
        <v>0.4910519847</v>
      </c>
    </row>
    <row r="8">
      <c r="A8" s="61"/>
      <c r="B8" s="48">
        <f t="shared" ref="B8:B14" si="5">(A1+D1)/2</f>
        <v>1.231903847</v>
      </c>
      <c r="C8" s="48"/>
      <c r="D8" s="48"/>
    </row>
    <row r="9">
      <c r="A9" s="61"/>
      <c r="B9" s="48">
        <f t="shared" si="5"/>
        <v>1.162361974</v>
      </c>
      <c r="C9" s="48"/>
      <c r="D9" s="48"/>
    </row>
    <row r="10">
      <c r="A10" s="61"/>
      <c r="B10" s="48">
        <f t="shared" si="5"/>
        <v>1.096233705</v>
      </c>
      <c r="C10" s="48"/>
      <c r="D10" s="48"/>
    </row>
    <row r="11">
      <c r="A11" s="62"/>
      <c r="B11" s="48">
        <f t="shared" si="5"/>
        <v>1.077482837</v>
      </c>
      <c r="C11" s="48"/>
      <c r="D11" s="48"/>
    </row>
    <row r="12">
      <c r="A12" s="65"/>
      <c r="B12" s="48">
        <f t="shared" si="5"/>
        <v>0.9326329397</v>
      </c>
      <c r="C12" s="48"/>
      <c r="D12" s="48"/>
    </row>
    <row r="13">
      <c r="A13" s="61"/>
      <c r="B13" s="48">
        <f t="shared" si="5"/>
        <v>0.9178226972</v>
      </c>
      <c r="C13" s="48"/>
      <c r="D13" s="48"/>
    </row>
    <row r="14">
      <c r="A14" s="61"/>
      <c r="B14" s="48">
        <f t="shared" si="5"/>
        <v>0.9821039695</v>
      </c>
      <c r="C14" s="48"/>
      <c r="D14" s="4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4" width="19.57"/>
  </cols>
  <sheetData>
    <row r="1">
      <c r="A1" s="66">
        <f>Sequence!A6</f>
        <v>1.376734046</v>
      </c>
      <c r="B1" s="66">
        <f>A1-A2</f>
        <v>0.1047440458</v>
      </c>
      <c r="C1" s="66">
        <f>A1+B1</f>
        <v>1.481478092</v>
      </c>
      <c r="D1" s="64"/>
    </row>
    <row r="2">
      <c r="A2" s="63">
        <f>'Decimalisation  1i'!A6</f>
        <v>1.27199</v>
      </c>
      <c r="B2" s="64"/>
      <c r="C2" s="64"/>
      <c r="D2" s="64"/>
    </row>
    <row r="3">
      <c r="A3" s="64"/>
      <c r="B3" s="64"/>
      <c r="C3" s="64">
        <f>(C1+C5)/2</f>
        <v>1.673975</v>
      </c>
      <c r="D3" s="64"/>
    </row>
    <row r="4">
      <c r="A4" s="63"/>
      <c r="B4" s="64"/>
      <c r="C4" s="64"/>
      <c r="D4" s="64"/>
    </row>
    <row r="5">
      <c r="A5" s="66">
        <f>Sequence!A7</f>
        <v>1.473155954</v>
      </c>
      <c r="B5" s="66">
        <f>A5-A6</f>
        <v>0.3933159542</v>
      </c>
      <c r="C5" s="66">
        <f>A5+B5</f>
        <v>1.866471908</v>
      </c>
      <c r="D5" s="64"/>
    </row>
    <row r="6">
      <c r="A6" s="63">
        <f>'Decimalisation  1i'!A16</f>
        <v>1.07984</v>
      </c>
      <c r="B6" s="64"/>
      <c r="C6" s="64"/>
      <c r="D6" s="64"/>
    </row>
    <row r="7">
      <c r="A7" s="63"/>
      <c r="B7" s="64"/>
      <c r="C7" s="64"/>
      <c r="D7" s="64"/>
    </row>
    <row r="8">
      <c r="A8" s="63"/>
      <c r="B8" s="64"/>
      <c r="C8" s="64"/>
      <c r="D8" s="64"/>
    </row>
    <row r="9">
      <c r="A9" s="63"/>
      <c r="B9" s="64"/>
      <c r="C9" s="64"/>
      <c r="D9" s="65"/>
    </row>
    <row r="10">
      <c r="A10" s="63">
        <f>A5</f>
        <v>1.473155954</v>
      </c>
      <c r="B10" s="66">
        <f>A10-A11</f>
        <v>0.2011659542</v>
      </c>
      <c r="C10" s="64">
        <f>A10-B10</f>
        <v>1.27199</v>
      </c>
      <c r="D10" s="64"/>
    </row>
    <row r="11">
      <c r="A11" s="63">
        <f>A2</f>
        <v>1.27199</v>
      </c>
      <c r="B11" s="64"/>
      <c r="C11" s="64">
        <f>A11-B10</f>
        <v>1.070824046</v>
      </c>
      <c r="D11" s="64"/>
    </row>
    <row r="12">
      <c r="A12" s="64"/>
      <c r="B12" s="64"/>
      <c r="C12" s="64">
        <f>(C10+C11)/2</f>
        <v>1.171407023</v>
      </c>
      <c r="D12" s="64"/>
    </row>
    <row r="13">
      <c r="A13" s="63"/>
      <c r="B13" s="64"/>
      <c r="C13" s="64"/>
      <c r="D13" s="64"/>
    </row>
    <row r="14">
      <c r="A14" s="63"/>
      <c r="B14" s="64"/>
      <c r="C14" s="64"/>
      <c r="D14" s="64"/>
    </row>
  </sheetData>
  <drawing r:id="rId1"/>
</worksheet>
</file>