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Sequence" sheetId="4" r:id="rId7"/>
    <sheet state="visible" name="Holographic Principle" sheetId="5" r:id="rId8"/>
    <sheet state="visible" name="Linear potential" sheetId="6" r:id="rId9"/>
    <sheet state="visible" name="Lambda Wave 6" sheetId="7" r:id="rId10"/>
  </sheets>
  <definedNames/>
  <calcPr/>
</workbook>
</file>

<file path=xl/sharedStrings.xml><?xml version="1.0" encoding="utf-8"?>
<sst xmlns="http://schemas.openxmlformats.org/spreadsheetml/2006/main" count="14" uniqueCount="14">
  <si>
    <t>High</t>
  </si>
  <si>
    <t>Low</t>
  </si>
  <si>
    <t>Differential Input</t>
  </si>
  <si>
    <t>Differential</t>
  </si>
  <si>
    <t>Waves</t>
  </si>
  <si>
    <t>in Lambda</t>
  </si>
  <si>
    <t>(S)</t>
  </si>
  <si>
    <t>^</t>
  </si>
  <si>
    <t>Divided by Zero</t>
  </si>
  <si>
    <t>Output : Target</t>
  </si>
  <si>
    <t>(N)</t>
  </si>
  <si>
    <t>(L)</t>
  </si>
  <si>
    <t>^6</t>
  </si>
  <si>
    <t>Negative ^6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</si>
</sst>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0000000000000"/>
    <numFmt numFmtId="165" formatCode="#,##0.00000000"/>
    <numFmt numFmtId="166" formatCode="#,##0.00000000000000"/>
    <numFmt numFmtId="167" formatCode="#,##0.0000"/>
    <numFmt numFmtId="168" formatCode="#,##0.000000000"/>
  </numFmts>
  <fonts count="7">
    <font>
      <sz val="10.0"/>
      <color rgb="FF000000"/>
      <name val="Arial"/>
    </font>
    <font>
      <color rgb="FF000000"/>
      <name val="Arial"/>
    </font>
    <font>
      <color theme="1"/>
      <name val="Arial"/>
    </font>
    <font>
      <b/>
      <u/>
      <sz val="9.0"/>
      <color rgb="FF1155CC"/>
      <name val="Arial"/>
    </font>
    <font>
      <sz val="9.0"/>
      <color theme="1"/>
      <name val="Arial"/>
    </font>
    <font>
      <b/>
      <sz val="9.0"/>
      <color theme="1"/>
      <name val="Arial"/>
    </font>
    <font>
      <color rgb="FF999999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vertical="bottom"/>
    </xf>
    <xf borderId="2" fillId="2" fontId="2" numFmtId="164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 readingOrder="0"/>
    </xf>
    <xf borderId="1" fillId="2" fontId="1" numFmtId="3" xfId="0" applyAlignment="1" applyBorder="1" applyFont="1" applyNumberFormat="1">
      <alignment horizontal="center"/>
    </xf>
    <xf borderId="1" fillId="3" fontId="1" numFmtId="166" xfId="0" applyAlignment="1" applyBorder="1" applyFill="1" applyFont="1" applyNumberFormat="1">
      <alignment horizontal="center"/>
    </xf>
    <xf borderId="1" fillId="2" fontId="1" numFmtId="165" xfId="0" applyAlignment="1" applyBorder="1" applyFont="1" applyNumberFormat="1">
      <alignment horizontal="center" readingOrder="0"/>
    </xf>
    <xf borderId="1" fillId="2" fontId="1" numFmtId="166" xfId="0" applyAlignment="1" applyBorder="1" applyFont="1" applyNumberFormat="1">
      <alignment horizontal="center" readingOrder="0" vertical="bottom"/>
    </xf>
    <xf borderId="1" fillId="2" fontId="1" numFmtId="4" xfId="0" applyAlignment="1" applyBorder="1" applyFont="1" applyNumberFormat="1">
      <alignment horizontal="center" readingOrder="0"/>
    </xf>
    <xf borderId="1" fillId="2" fontId="3" numFmtId="167" xfId="0" applyAlignment="1" applyBorder="1" applyFont="1" applyNumberFormat="1">
      <alignment vertical="bottom"/>
    </xf>
    <xf borderId="1" fillId="2" fontId="1" numFmtId="166" xfId="0" applyAlignment="1" applyBorder="1" applyFont="1" applyNumberFormat="1">
      <alignment horizontal="center" readingOrder="0"/>
    </xf>
    <xf borderId="1" fillId="2" fontId="4" numFmtId="167" xfId="0" applyAlignment="1" applyBorder="1" applyFont="1" applyNumberFormat="1">
      <alignment vertical="bottom"/>
    </xf>
    <xf borderId="1" fillId="3" fontId="1" numFmtId="3" xfId="0" applyAlignment="1" applyBorder="1" applyFont="1" applyNumberFormat="1">
      <alignment horizontal="center" readingOrder="0" vertical="bottom"/>
    </xf>
    <xf borderId="1" fillId="3" fontId="1" numFmtId="166" xfId="0" applyAlignment="1" applyBorder="1" applyFont="1" applyNumberFormat="1">
      <alignment horizontal="center" readingOrder="0"/>
    </xf>
    <xf borderId="1" fillId="2" fontId="2" numFmtId="164" xfId="0" applyAlignment="1" applyBorder="1" applyFont="1" applyNumberFormat="1">
      <alignment vertical="bottom"/>
    </xf>
    <xf borderId="1" fillId="2" fontId="1" numFmtId="3" xfId="0" applyAlignment="1" applyBorder="1" applyFont="1" applyNumberFormat="1">
      <alignment horizontal="center" readingOrder="0" vertical="bottom"/>
    </xf>
    <xf borderId="1" fillId="2" fontId="2" numFmtId="167" xfId="0" applyAlignment="1" applyBorder="1" applyFont="1" applyNumberFormat="1">
      <alignment vertical="bottom"/>
    </xf>
    <xf borderId="1" fillId="2" fontId="1" numFmtId="166" xfId="0" applyAlignment="1" applyBorder="1" applyFont="1" applyNumberFormat="1">
      <alignment horizontal="center"/>
    </xf>
    <xf borderId="1" fillId="2" fontId="1" numFmtId="168" xfId="0" applyAlignment="1" applyBorder="1" applyFont="1" applyNumberFormat="1">
      <alignment horizontal="center" readingOrder="0"/>
    </xf>
    <xf borderId="1" fillId="2" fontId="2" numFmtId="164" xfId="0" applyAlignment="1" applyBorder="1" applyFont="1" applyNumberFormat="1">
      <alignment horizontal="center" readingOrder="0" vertical="bottom"/>
    </xf>
    <xf borderId="1" fillId="2" fontId="5" numFmtId="167" xfId="0" applyAlignment="1" applyBorder="1" applyFont="1" applyNumberFormat="1">
      <alignment vertical="bottom"/>
    </xf>
    <xf borderId="1" fillId="4" fontId="1" numFmtId="3" xfId="0" applyAlignment="1" applyBorder="1" applyFill="1" applyFont="1" applyNumberFormat="1">
      <alignment horizontal="center" readingOrder="0"/>
    </xf>
    <xf borderId="1" fillId="2" fontId="6" numFmtId="167" xfId="0" applyAlignment="1" applyBorder="1" applyFont="1" applyNumberFormat="1">
      <alignment horizontal="center" readingOrder="0"/>
    </xf>
    <xf borderId="3" fillId="2" fontId="6" numFmtId="167" xfId="0" applyAlignment="1" applyBorder="1" applyFont="1" applyNumberFormat="1">
      <alignment horizontal="center" readingOrder="0" vertical="bottom"/>
    </xf>
    <xf borderId="1" fillId="2" fontId="1" numFmtId="3" xfId="0" applyAlignment="1" applyBorder="1" applyFont="1" applyNumberFormat="1">
      <alignment horizontal="center" vertical="bottom"/>
    </xf>
    <xf borderId="3" fillId="2" fontId="6" numFmtId="167" xfId="0" applyAlignment="1" applyBorder="1" applyFont="1" applyNumberFormat="1">
      <alignment horizontal="center" readingOrder="0"/>
    </xf>
    <xf borderId="4" fillId="2" fontId="1" numFmtId="3" xfId="0" applyAlignment="1" applyBorder="1" applyFont="1" applyNumberFormat="1">
      <alignment horizontal="center" vertical="bottom"/>
    </xf>
    <xf borderId="3" fillId="2" fontId="6" numFmtId="167" xfId="0" applyAlignment="1" applyBorder="1" applyFont="1" applyNumberFormat="1">
      <alignment horizontal="center"/>
    </xf>
    <xf borderId="1" fillId="2" fontId="6" numFmtId="167" xfId="0" applyAlignment="1" applyBorder="1" applyFont="1" applyNumberFormat="1">
      <alignment horizontal="center" vertical="bottom"/>
    </xf>
    <xf borderId="1" fillId="2" fontId="6" numFmtId="167" xfId="0" applyAlignment="1" applyBorder="1" applyFont="1" applyNumberFormat="1">
      <alignment horizontal="center" readingOrder="0" vertical="bottom"/>
    </xf>
    <xf borderId="1" fillId="2" fontId="4" numFmtId="1" xfId="0" applyAlignment="1" applyBorder="1" applyFont="1" applyNumberFormat="1">
      <alignment vertical="bottom"/>
    </xf>
    <xf borderId="1" fillId="2" fontId="4" numFmtId="167" xfId="0" applyAlignment="1" applyBorder="1" applyFont="1" applyNumberFormat="1">
      <alignment horizontal="right" readingOrder="0" vertical="bottom"/>
    </xf>
    <xf borderId="1" fillId="2" fontId="1" numFmtId="3" xfId="0" applyAlignment="1" applyBorder="1" applyFont="1" applyNumberFormat="1">
      <alignment horizontal="center" readingOrder="0"/>
    </xf>
    <xf borderId="1" fillId="3" fontId="1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chartsheet" Target="chartsheets/sheet2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Sequence!$E$3:$E$9</c:f>
            </c:numRef>
          </c:val>
          <c:smooth val="0"/>
        </c:ser>
        <c:axId val="567457718"/>
        <c:axId val="2067356818"/>
      </c:lineChart>
      <c:catAx>
        <c:axId val="567457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356818"/>
      </c:catAx>
      <c:valAx>
        <c:axId val="2067356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457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Attenuation Wave 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Sequence!$E$3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0000FF"/>
                </a:solidFill>
                <a:ln cmpd="sng">
                  <a:solidFill>
                    <a:srgbClr val="0000FF"/>
                  </a:solidFill>
                </a:ln>
              </c:spPr>
            </c:marker>
          </c:dPt>
          <c:dPt>
            <c:idx val="10"/>
            <c:marker>
              <c:symbol val="circle"/>
              <c:size val="14"/>
              <c:spPr>
                <a:solidFill>
                  <a:srgbClr val="4285F4"/>
                </a:solidFill>
                <a:ln cmpd="sng">
                  <a:solidFill>
                    <a:srgbClr val="4285F4"/>
                  </a:solidFill>
                </a:ln>
              </c:spPr>
            </c:marker>
          </c:dPt>
          <c:dPt>
            <c:idx val="11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Sequence!$E$4:$E$15</c:f>
            </c:numRef>
          </c:val>
          <c:smooth val="0"/>
        </c:ser>
        <c:axId val="1944572098"/>
        <c:axId val="598102325"/>
      </c:lineChart>
      <c:catAx>
        <c:axId val="1944572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102325"/>
      </c:catAx>
      <c:valAx>
        <c:axId val="598102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572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14"/>
  </cols>
  <sheetData>
    <row r="1">
      <c r="A1" s="2">
        <f>A2-0.2%</f>
        <v>1.5554</v>
      </c>
    </row>
    <row r="2">
      <c r="A2" s="4">
        <f>0.15574*10</f>
        <v>1.5574</v>
      </c>
    </row>
    <row r="3">
      <c r="A3" s="4">
        <f>A2+0.2%</f>
        <v>1.5594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5">
        <f t="shared" ref="B1:L1" si="1">(H7-G6-F5-E4-D3-C2)</f>
        <v>-56.0664</v>
      </c>
      <c r="C1" s="5">
        <f t="shared" si="1"/>
        <v>-65.3868</v>
      </c>
      <c r="D1" s="5">
        <f t="shared" si="1"/>
        <v>-56.0644</v>
      </c>
      <c r="E1" s="5">
        <f t="shared" si="1"/>
        <v>-45.1626</v>
      </c>
      <c r="F1" s="5">
        <f t="shared" si="1"/>
        <v>-32.6794</v>
      </c>
      <c r="G1" s="5">
        <f t="shared" si="1"/>
        <v>-37.3736</v>
      </c>
      <c r="H1" s="5">
        <f t="shared" si="1"/>
        <v>-42.0458</v>
      </c>
      <c r="I1" s="5">
        <f t="shared" si="1"/>
        <v>-46.742</v>
      </c>
      <c r="J1" s="5">
        <f t="shared" si="1"/>
        <v>-32.7034</v>
      </c>
      <c r="K1" s="5">
        <f t="shared" si="1"/>
        <v>-17.1294</v>
      </c>
      <c r="L1" s="5">
        <f t="shared" si="1"/>
        <v>-0.022</v>
      </c>
      <c r="M1" s="5">
        <f>(R7-Q6-P4-O3-N2)</f>
        <v>0</v>
      </c>
    </row>
    <row r="2">
      <c r="A2" s="9"/>
      <c r="B2" s="13">
        <f>SUM(B1:M1)</f>
        <v>-431.3758</v>
      </c>
      <c r="C2" s="16">
        <f t="shared" ref="C2:M2" si="2">(C4-C3)</f>
        <v>0.002</v>
      </c>
      <c r="D2" s="16">
        <f t="shared" si="2"/>
        <v>0.004</v>
      </c>
      <c r="E2" s="16">
        <f t="shared" si="2"/>
        <v>0.006</v>
      </c>
      <c r="F2" s="16">
        <f t="shared" si="2"/>
        <v>0.008</v>
      </c>
      <c r="G2" s="16">
        <f t="shared" si="2"/>
        <v>0.01</v>
      </c>
      <c r="H2" s="16">
        <f t="shared" si="2"/>
        <v>0.012</v>
      </c>
      <c r="I2" s="16">
        <f t="shared" si="2"/>
        <v>0.014</v>
      </c>
      <c r="J2" s="16">
        <f t="shared" si="2"/>
        <v>0.016</v>
      </c>
      <c r="K2" s="16">
        <f t="shared" si="2"/>
        <v>0.018</v>
      </c>
      <c r="L2" s="16">
        <f t="shared" si="2"/>
        <v>0.02</v>
      </c>
      <c r="M2" s="16">
        <f t="shared" si="2"/>
        <v>0.022</v>
      </c>
    </row>
    <row r="3">
      <c r="A3" s="19"/>
      <c r="B3" s="22"/>
      <c r="C3" s="25">
        <f>('Decimalisation  1i'!A1*1)</f>
        <v>1.5554</v>
      </c>
      <c r="D3" s="27">
        <f>('Decimalisation  1i'!A1*2)</f>
        <v>3.1108</v>
      </c>
      <c r="E3" s="27">
        <f>('Decimalisation  1i'!A1*3)</f>
        <v>4.6662</v>
      </c>
      <c r="F3" s="27">
        <f>('Decimalisation  1i'!A1*4)</f>
        <v>6.2216</v>
      </c>
      <c r="G3" s="27">
        <f>('Decimalisation  1i'!A1*5)</f>
        <v>7.777</v>
      </c>
      <c r="H3" s="27">
        <f>('Decimalisation  1i'!A1*6)</f>
        <v>9.3324</v>
      </c>
      <c r="I3" s="27">
        <f>('Decimalisation  1i'!A1*7)</f>
        <v>10.8878</v>
      </c>
      <c r="J3" s="27">
        <f>('Decimalisation  1i'!A1*8)</f>
        <v>12.4432</v>
      </c>
      <c r="K3" s="27">
        <f>('Decimalisation  1i'!A1*9)</f>
        <v>13.9986</v>
      </c>
      <c r="L3" s="27">
        <f>('Decimalisation  1i'!A1*10)</f>
        <v>15.554</v>
      </c>
      <c r="M3" s="27">
        <f>('Decimalisation  1i'!A1*11)</f>
        <v>17.1094</v>
      </c>
    </row>
    <row r="4">
      <c r="A4" s="19"/>
      <c r="B4" s="22">
        <f>(B2*B6)+(B6/B2)</f>
        <v>186106.787</v>
      </c>
      <c r="C4" s="33">
        <f>('Decimalisation  1i'!A2*1)</f>
        <v>1.5574</v>
      </c>
      <c r="D4" s="33">
        <f>('Decimalisation  1i'!A2*2)</f>
        <v>3.1148</v>
      </c>
      <c r="E4" s="33">
        <f>('Decimalisation  1i'!A2*3)</f>
        <v>4.6722</v>
      </c>
      <c r="F4" s="33">
        <f>('Decimalisation  1i'!A2*4)</f>
        <v>6.2296</v>
      </c>
      <c r="G4" s="33">
        <f>('Decimalisation  1i'!A2*5)</f>
        <v>7.787</v>
      </c>
      <c r="H4" s="33">
        <f>('Decimalisation  1i'!A2*6)</f>
        <v>9.3444</v>
      </c>
      <c r="I4" s="33">
        <f>('Decimalisation  1i'!A2*7)</f>
        <v>10.9018</v>
      </c>
      <c r="J4" s="33">
        <f>('Decimalisation  1i'!A2*8)</f>
        <v>12.4592</v>
      </c>
      <c r="K4" s="33">
        <f>('Decimalisation  1i'!A2*9)</f>
        <v>14.0166</v>
      </c>
      <c r="L4" s="33">
        <f>('Decimalisation  1i'!A2*10)</f>
        <v>15.574</v>
      </c>
      <c r="M4" s="33">
        <f>('Decimalisation  1i'!A2*11)</f>
        <v>17.1314</v>
      </c>
    </row>
    <row r="5">
      <c r="A5" s="19"/>
      <c r="B5" s="22"/>
      <c r="C5" s="33">
        <f>('Decimalisation  1i'!A3*1)</f>
        <v>1.5594</v>
      </c>
      <c r="D5" s="33">
        <f>('Decimalisation  1i'!A3*2)</f>
        <v>3.1188</v>
      </c>
      <c r="E5" s="33">
        <f>('Decimalisation  1i'!A3*3)</f>
        <v>4.6782</v>
      </c>
      <c r="F5" s="33">
        <f>('Decimalisation  1i'!A3*4)</f>
        <v>6.2376</v>
      </c>
      <c r="G5" s="33">
        <f>('Decimalisation  1i'!A3*5)</f>
        <v>7.797</v>
      </c>
      <c r="H5" s="33">
        <f>('Decimalisation  1i'!A3*6)</f>
        <v>9.3564</v>
      </c>
      <c r="I5" s="33">
        <f>('Decimalisation  1i'!A3*7)</f>
        <v>10.9158</v>
      </c>
      <c r="J5" s="33">
        <f>('Decimalisation  1i'!A3*8)</f>
        <v>12.4752</v>
      </c>
      <c r="K5" s="33">
        <f>('Decimalisation  1i'!A3*9)</f>
        <v>14.0346</v>
      </c>
      <c r="L5" s="33">
        <f>('Decimalisation  1i'!A3*10)</f>
        <v>15.594</v>
      </c>
      <c r="M5" s="33">
        <f>('Decimalisation  1i'!A3*11)</f>
        <v>17.1534</v>
      </c>
    </row>
    <row r="6">
      <c r="A6" s="9"/>
      <c r="B6" s="34">
        <f>SUM(B7:M7)</f>
        <v>-431.4238</v>
      </c>
      <c r="C6" s="5">
        <f t="shared" ref="C6:M6" si="3">(C3-C4)</f>
        <v>-0.002</v>
      </c>
      <c r="D6" s="5">
        <f t="shared" si="3"/>
        <v>-0.004</v>
      </c>
      <c r="E6" s="5">
        <f t="shared" si="3"/>
        <v>-0.006</v>
      </c>
      <c r="F6" s="5">
        <f t="shared" si="3"/>
        <v>-0.008</v>
      </c>
      <c r="G6" s="5">
        <f t="shared" si="3"/>
        <v>-0.01</v>
      </c>
      <c r="H6" s="5">
        <f t="shared" si="3"/>
        <v>-0.012</v>
      </c>
      <c r="I6" s="5">
        <f t="shared" si="3"/>
        <v>-0.014</v>
      </c>
      <c r="J6" s="5">
        <f t="shared" si="3"/>
        <v>-0.016</v>
      </c>
      <c r="K6" s="5">
        <f t="shared" si="3"/>
        <v>-0.018</v>
      </c>
      <c r="L6" s="5">
        <f t="shared" si="3"/>
        <v>-0.02</v>
      </c>
      <c r="M6" s="5">
        <f t="shared" si="3"/>
        <v>-0.022</v>
      </c>
    </row>
    <row r="7">
      <c r="A7" s="9"/>
      <c r="B7" s="5">
        <f t="shared" ref="B7:M7" si="4">(H1-G2-F3-E4-D5-C6)</f>
        <v>-56.0664</v>
      </c>
      <c r="C7" s="5">
        <f t="shared" si="4"/>
        <v>-65.4348</v>
      </c>
      <c r="D7" s="5">
        <f t="shared" si="4"/>
        <v>-56.0684</v>
      </c>
      <c r="E7" s="5">
        <f t="shared" si="4"/>
        <v>-45.1666</v>
      </c>
      <c r="F7" s="5">
        <f t="shared" si="4"/>
        <v>-32.7314</v>
      </c>
      <c r="G7" s="5">
        <f t="shared" si="4"/>
        <v>-37.3816</v>
      </c>
      <c r="H7" s="5">
        <f t="shared" si="4"/>
        <v>-42.0538</v>
      </c>
      <c r="I7" s="5">
        <f t="shared" si="4"/>
        <v>-46.702</v>
      </c>
      <c r="J7" s="5">
        <f t="shared" si="4"/>
        <v>-32.7074</v>
      </c>
      <c r="K7" s="5">
        <f t="shared" si="4"/>
        <v>-17.1334</v>
      </c>
      <c r="L7" s="5">
        <f t="shared" si="4"/>
        <v>0.022</v>
      </c>
      <c r="M7" s="5">
        <f t="shared" si="4"/>
        <v>0</v>
      </c>
    </row>
    <row r="8">
      <c r="A8" s="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</cols>
  <sheetData>
    <row r="1">
      <c r="A1" s="3"/>
      <c r="B1" s="6">
        <f>('Reaction Complex  2i'!B4+B2)/('Reaction Complex  2i'!B2*'Reaction Complex  2i'!C1)</f>
        <v>6.598227002</v>
      </c>
    </row>
    <row r="2">
      <c r="A2" s="7">
        <f>'Decimalisation  1i'!A1</f>
        <v>1.5554</v>
      </c>
      <c r="B2" s="8">
        <f>A2+A3+A4</f>
        <v>4.6722</v>
      </c>
    </row>
    <row r="3">
      <c r="A3" s="7">
        <f>'Decimalisation  1i'!A2</f>
        <v>1.5574</v>
      </c>
      <c r="B3" s="11">
        <f>(B2+B5)/3</f>
        <v>1.036933333</v>
      </c>
    </row>
    <row r="4">
      <c r="A4" s="7">
        <f>'Decimalisation  1i'!A3</f>
        <v>1.5594</v>
      </c>
      <c r="B4" s="14">
        <f>B3+B1</f>
        <v>7.635160336</v>
      </c>
    </row>
    <row r="5">
      <c r="A5" s="7"/>
      <c r="B5" s="18">
        <f>A2-A3-A4</f>
        <v>-1.5614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19.57"/>
    <col customWidth="1" min="5" max="5" width="67.57"/>
  </cols>
  <sheetData>
    <row r="1">
      <c r="A1" s="10"/>
      <c r="B1" s="12" t="s">
        <v>0</v>
      </c>
      <c r="C1" s="12" t="s">
        <v>1</v>
      </c>
      <c r="D1" s="12" t="s">
        <v>2</v>
      </c>
      <c r="E1" s="15"/>
    </row>
    <row r="2">
      <c r="A2" s="17"/>
      <c r="B2" s="12">
        <f>'Square Root'!B4</f>
        <v>7.635160336</v>
      </c>
      <c r="C2" s="12">
        <f>'Square Root'!B1</f>
        <v>6.598227002</v>
      </c>
      <c r="D2" s="17">
        <f>B2-C2</f>
        <v>1.036933333</v>
      </c>
      <c r="E2" s="15"/>
    </row>
    <row r="3">
      <c r="A3" s="17"/>
      <c r="B3" s="17"/>
      <c r="C3" s="17"/>
      <c r="D3" s="17"/>
      <c r="E3" s="20"/>
    </row>
    <row r="4">
      <c r="A4" s="21" t="s">
        <v>3</v>
      </c>
      <c r="B4" s="12" t="s">
        <v>4</v>
      </c>
      <c r="C4" s="17">
        <f>C5/(1.14^6)</f>
        <v>0.4724128775</v>
      </c>
      <c r="D4" s="17"/>
      <c r="E4" s="15">
        <f t="shared" ref="E4:E10" si="1">(C4^1.14)</f>
        <v>0.4253307378</v>
      </c>
    </row>
    <row r="5">
      <c r="A5" s="21" t="s">
        <v>5</v>
      </c>
      <c r="B5" s="12">
        <v>1.0</v>
      </c>
      <c r="C5" s="17">
        <f>D2</f>
        <v>1.036933333</v>
      </c>
      <c r="D5" s="17"/>
      <c r="E5" s="15">
        <f t="shared" si="1"/>
        <v>1.04221172</v>
      </c>
    </row>
    <row r="6">
      <c r="A6" s="17"/>
      <c r="B6" s="12">
        <v>2.0</v>
      </c>
      <c r="C6" s="17">
        <f>D2*1.14</f>
        <v>1.182104</v>
      </c>
      <c r="D6" s="17"/>
      <c r="E6" s="15">
        <f t="shared" si="1"/>
        <v>1.210117337</v>
      </c>
    </row>
    <row r="7">
      <c r="A7" s="17"/>
      <c r="B7" s="12">
        <v>3.0</v>
      </c>
      <c r="C7" s="17">
        <f t="shared" ref="C7:C9" si="2">C6*1.14</f>
        <v>1.34759856</v>
      </c>
      <c r="D7" s="17"/>
      <c r="E7" s="15">
        <f t="shared" si="1"/>
        <v>1.405073405</v>
      </c>
    </row>
    <row r="8">
      <c r="A8" s="17"/>
      <c r="B8" s="12">
        <v>4.0</v>
      </c>
      <c r="C8" s="17">
        <f t="shared" si="2"/>
        <v>1.536262358</v>
      </c>
      <c r="D8" s="17"/>
      <c r="E8" s="15">
        <f t="shared" si="1"/>
        <v>1.631437888</v>
      </c>
    </row>
    <row r="9">
      <c r="A9" s="17"/>
      <c r="B9" s="12">
        <v>5.0</v>
      </c>
      <c r="C9" s="17">
        <f t="shared" si="2"/>
        <v>1.751339089</v>
      </c>
      <c r="D9" s="17"/>
      <c r="E9" s="15">
        <f t="shared" si="1"/>
        <v>1.894270843</v>
      </c>
    </row>
    <row r="10">
      <c r="A10" s="17">
        <f>C10/E10</f>
        <v>3.598637427</v>
      </c>
      <c r="B10" s="12" t="s">
        <v>7</v>
      </c>
      <c r="C10" s="17">
        <f>(D2^C9)/(100*100)</f>
        <v>0.000106557753</v>
      </c>
      <c r="D10" s="12" t="s">
        <v>8</v>
      </c>
      <c r="E10" s="15">
        <f t="shared" si="1"/>
        <v>0.00002961058323</v>
      </c>
    </row>
    <row r="11">
      <c r="A11" s="17"/>
      <c r="B11" s="12"/>
      <c r="C11" s="17"/>
      <c r="D11" s="17"/>
      <c r="E11" s="15">
        <f t="shared" ref="E11:E12" si="3">(C13^1.14)</f>
        <v>12.03713438</v>
      </c>
    </row>
    <row r="12">
      <c r="A12" s="17"/>
      <c r="B12" s="12" t="s">
        <v>9</v>
      </c>
      <c r="C12" s="12"/>
      <c r="D12" s="17"/>
      <c r="E12" s="15">
        <f t="shared" si="3"/>
        <v>9.367088934</v>
      </c>
    </row>
    <row r="13">
      <c r="A13" s="17"/>
      <c r="B13" s="31">
        <v>5.0</v>
      </c>
      <c r="C13" s="12">
        <f>((B2+C2)/2)+C9</f>
        <v>8.868032757</v>
      </c>
      <c r="D13" s="17"/>
      <c r="E13" s="15">
        <f>(C4^1.14)</f>
        <v>0.4253307378</v>
      </c>
    </row>
    <row r="14">
      <c r="A14" s="17"/>
      <c r="B14" s="32" t="s">
        <v>12</v>
      </c>
      <c r="C14" s="17">
        <f>((B2+C2)/2)+C10</f>
        <v>7.116800227</v>
      </c>
      <c r="D14" s="12" t="s">
        <v>13</v>
      </c>
      <c r="E14" s="15">
        <f>((E10/(1.5578^0.1762))/E12)</f>
        <v>0.000002923625603</v>
      </c>
    </row>
    <row r="15">
      <c r="A15" s="17"/>
      <c r="B15" s="32"/>
      <c r="C15" s="17"/>
      <c r="D15" s="12"/>
      <c r="E15" s="15">
        <f>(sum(C4:C10)+sum(C13:C14)+SUM(E4:E14))/20</f>
        <v>2.637480914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9.57"/>
  </cols>
  <sheetData>
    <row r="1">
      <c r="A1" s="23"/>
      <c r="B1" s="23"/>
      <c r="C1" s="24"/>
    </row>
    <row r="2">
      <c r="A2" s="23"/>
      <c r="B2" s="23" t="s">
        <v>6</v>
      </c>
      <c r="C2" s="24"/>
    </row>
    <row r="3">
      <c r="A3" s="23"/>
      <c r="B3" s="23"/>
      <c r="C3" s="26"/>
    </row>
    <row r="4">
      <c r="A4" s="23"/>
      <c r="B4" s="23">
        <f>'Square Root'!B4</f>
        <v>7.635160336</v>
      </c>
      <c r="C4" s="26"/>
    </row>
    <row r="5">
      <c r="A5" s="23"/>
      <c r="B5" s="23"/>
      <c r="C5" s="28"/>
    </row>
    <row r="6">
      <c r="A6" s="29"/>
      <c r="B6" s="29"/>
      <c r="C6" s="28"/>
    </row>
    <row r="7">
      <c r="A7" s="29"/>
      <c r="B7" s="29" t="s">
        <v>10</v>
      </c>
      <c r="C7" s="28"/>
    </row>
    <row r="8">
      <c r="A8" s="30"/>
      <c r="B8" s="30">
        <f>'Square Root'!B1</f>
        <v>6.598227002</v>
      </c>
      <c r="C8" s="26"/>
    </row>
    <row r="9">
      <c r="A9" s="29"/>
      <c r="B9" s="29"/>
      <c r="C9" s="26"/>
    </row>
    <row r="10">
      <c r="A10" s="23"/>
      <c r="B10" s="23"/>
      <c r="C10" s="28"/>
    </row>
    <row r="11">
      <c r="A11" s="30"/>
      <c r="B11" s="30"/>
      <c r="C11" s="28"/>
    </row>
    <row r="12">
      <c r="A12" s="29"/>
      <c r="B12" s="29" t="s">
        <v>11</v>
      </c>
      <c r="C12" s="24"/>
    </row>
    <row r="13">
      <c r="A13" s="30"/>
      <c r="B13" s="30">
        <f>1.14</f>
        <v>1.14</v>
      </c>
      <c r="C13" s="26"/>
    </row>
    <row r="14">
      <c r="A14" s="30"/>
      <c r="B14" s="30"/>
      <c r="C14" s="26"/>
    </row>
    <row r="15">
      <c r="A15" s="30"/>
      <c r="B15" s="30"/>
      <c r="C15" s="28"/>
    </row>
  </sheetData>
  <drawing r:id="rId1"/>
</worksheet>
</file>