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<sst xmlns="http://schemas.openxmlformats.org/spreadsheetml/2006/main" count="42" uniqueCount="42">
  <si>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Param</t>
  </si>
  <si>
    <t>Total</t>
  </si>
  <si>
    <t>Layer Name</t>
  </si>
  <si>
    <t>conv2d_1</t>
  </si>
  <si>
    <t>BN_1</t>
  </si>
  <si>
    <t>Leaky_relu_1</t>
  </si>
  <si>
    <t>conv2d_2</t>
  </si>
  <si>
    <t>BN_2</t>
  </si>
  <si>
    <t>Leaky_relu_2</t>
  </si>
  <si>
    <t>conv2d_3</t>
  </si>
  <si>
    <t>BN_3</t>
  </si>
  <si>
    <t>Leaky_relu_3</t>
  </si>
  <si>
    <t>input data size(KB)</t>
  </si>
  <si>
    <t>Float ops</t>
  </si>
  <si>
    <t>output data size(KB)</t>
  </si>
  <si>
    <t>param size(KB)=num*data_size</t>
  </si>
  <si>
    <t>is Conv Layer</t>
  </si>
  <si>
    <t>is FC Layer</t>
  </si>
  <si>
    <t>is BN Layer</t>
  </si>
  <si>
    <t>is eltwise Layer</t>
  </si>
  <si>
    <t>is UpSampiling Layer</t>
  </si>
  <si>
    <t>is Pooling Layer</t>
  </si>
  <si>
    <t>is sigmoid Layer</t>
  </si>
  <si>
    <t>is NMS layer</t>
  </si>
  <si>
    <t>input.h</t>
  </si>
  <si>
    <t>input.w</t>
  </si>
  <si>
    <t>input.c</t>
  </si>
  <si>
    <t>input.pad.h</t>
  </si>
  <si>
    <t>input.pad.w</t>
  </si>
  <si>
    <t>filter.h</t>
  </si>
  <si>
    <t>filter.w</t>
  </si>
  <si>
    <t>filter num</t>
  </si>
  <si>
    <t>stride.h</t>
  </si>
  <si>
    <t>stride.w</t>
  </si>
  <si>
    <t>pool.h</t>
  </si>
  <si>
    <t>pool.w</t>
  </si>
  <si>
    <t>pool stride</t>
  </si>
  <si>
    <t>pool pad</t>
  </si>
  <si>
    <t>output.h</t>
  </si>
  <si>
    <t>output.w</t>
  </si>
  <si>
    <t>output.c</t>
  </si>
  <si>
    <t>data size(float=4Byte)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</si>
</sst>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workbookViewId="0">
      <selection activeCell="H20" sqref="H20"/>
    </sheetView>
  </sheetViews>
  <sheetFormatPr defaultColWidth="9" defaultRowHeight="13.5"/>
  <cols>
    <col min="1" max="1" width="25" customWidth="1"/>
    <col min="3" max="3" width="13.5" customWidth="1"/>
    <col min="4" max="4" width="9.375"/>
    <col min="5" max="5" width="9.875" customWidth="1"/>
    <col min="6" max="6" width="10.375" customWidth="1"/>
    <col min="9" max="9" width="10.625" customWidth="1"/>
  </cols>
  <sheetData>
    <row r="1" s="1" customFormat="1" ht="24" customHeight="1" spans="1:24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="2" customFormat="1" ht="27" spans="3:11"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t="s">
        <v>12</v>
      </c>
      <c r="C3">
        <f t="shared" ref="C3:K3" si="0">C15*C16*C17*C32/(1024)</f>
        <v>2028</v>
      </c>
      <c r="D3">
        <f t="shared" si="0"/>
        <v>21632</v>
      </c>
      <c r="E3">
        <f t="shared" si="0"/>
        <v>21632</v>
      </c>
      <c r="F3">
        <f t="shared" si="0"/>
        <v>21632</v>
      </c>
      <c r="G3">
        <f t="shared" si="0"/>
        <v>10816</v>
      </c>
      <c r="H3">
        <f t="shared" si="0"/>
        <v>10816</v>
      </c>
      <c r="I3">
        <f t="shared" si="0"/>
        <v>10816</v>
      </c>
      <c r="J3">
        <f t="shared" si="0"/>
        <v>5408</v>
      </c>
      <c r="K3">
        <f t="shared" si="0"/>
        <v>5408</v>
      </c>
    </row>
    <row r="4" spans="1:11">
      <c r="A4" t="s">
        <v>13</v>
      </c>
      <c r="C4">
        <f>C17*C20*C21*C29*C30*C31</f>
        <v>149520384</v>
      </c>
      <c r="D4">
        <f>2*D16*D17*D15</f>
        <v>11075584</v>
      </c>
      <c r="E4">
        <f>E16*E17*E15</f>
        <v>5537792</v>
      </c>
      <c r="F4">
        <f>F17*F20*F21*F29*F30*F31</f>
        <v>797442048</v>
      </c>
      <c r="G4">
        <f>2*G16*G17*G15</f>
        <v>5537792</v>
      </c>
      <c r="H4">
        <f>H16*H17*H15</f>
        <v>2768896</v>
      </c>
      <c r="I4">
        <f>I17*I20*I21*I29*I30*I31</f>
        <v>797442048</v>
      </c>
      <c r="J4">
        <f>2*J16*J17*J15</f>
        <v>2768896</v>
      </c>
      <c r="K4">
        <f>K16*K17*K15</f>
        <v>1384448</v>
      </c>
    </row>
    <row r="5" spans="1:11">
      <c r="A5" t="s">
        <v>14</v>
      </c>
      <c r="C5">
        <f t="shared" ref="C5:K5" si="1">C29*C30*C31*C32/(1024)</f>
        <v>21632</v>
      </c>
      <c r="D5">
        <f t="shared" si="1"/>
        <v>21632</v>
      </c>
      <c r="E5">
        <f t="shared" si="1"/>
        <v>21632</v>
      </c>
      <c r="F5">
        <f t="shared" si="1"/>
        <v>10816</v>
      </c>
      <c r="G5">
        <f t="shared" si="1"/>
        <v>10816</v>
      </c>
      <c r="H5">
        <f t="shared" si="1"/>
        <v>10816</v>
      </c>
      <c r="I5">
        <f t="shared" si="1"/>
        <v>5408</v>
      </c>
      <c r="J5">
        <f t="shared" si="1"/>
        <v>5408</v>
      </c>
      <c r="K5">
        <f t="shared" si="1"/>
        <v>5408</v>
      </c>
    </row>
    <row r="6" ht="27" spans="1:11">
      <c r="A6" s="4" t="s">
        <v>15</v>
      </c>
      <c r="C6">
        <f>C20*C21*C22*C17*C32/(1024)</f>
        <v>3.375</v>
      </c>
      <c r="D6">
        <f>D17*2*D32/(1024)</f>
        <v>0.25</v>
      </c>
      <c r="E6">
        <f>0</f>
        <v>0</v>
      </c>
      <c r="F6">
        <f>F20*F21*F22*F17*F32/(1024)</f>
        <v>72</v>
      </c>
      <c r="G6">
        <f>G17*2*G32/(1024)</f>
        <v>0.5</v>
      </c>
      <c r="H6">
        <f>0</f>
        <v>0</v>
      </c>
      <c r="I6">
        <f>I20*I21*I22*I17*I32/(1024)</f>
        <v>72</v>
      </c>
      <c r="J6">
        <f>J17*2*J32/(1024)</f>
        <v>0.25</v>
      </c>
      <c r="K6">
        <f>0</f>
        <v>0</v>
      </c>
    </row>
    <row r="7" spans="1:11">
      <c r="A7" t="s">
        <v>16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>
      <c r="A10" t="s">
        <v>19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</row>
    <row r="11" spans="1:11">
      <c r="A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C15">
        <v>416</v>
      </c>
      <c r="D15">
        <f t="shared" ref="D15:K15" si="2">C29</f>
        <v>416</v>
      </c>
      <c r="E15">
        <f t="shared" ref="E15:E17" si="3">D29</f>
        <v>416</v>
      </c>
      <c r="F15">
        <f t="shared" si="2"/>
        <v>416</v>
      </c>
      <c r="G15">
        <f t="shared" si="2"/>
        <v>208</v>
      </c>
      <c r="H15">
        <f t="shared" si="2"/>
        <v>208</v>
      </c>
      <c r="I15">
        <f t="shared" si="2"/>
        <v>208</v>
      </c>
      <c r="J15">
        <f t="shared" si="2"/>
        <v>208</v>
      </c>
      <c r="K15">
        <f t="shared" si="2"/>
        <v>208</v>
      </c>
    </row>
    <row r="16" spans="1:11">
      <c r="A16" t="s">
        <v>25</v>
      </c>
      <c r="C16">
        <v>416</v>
      </c>
      <c r="D16">
        <f t="shared" ref="D16:K16" si="4">C30</f>
        <v>416</v>
      </c>
      <c r="E16">
        <f t="shared" si="3"/>
        <v>416</v>
      </c>
      <c r="F16">
        <f t="shared" si="4"/>
        <v>416</v>
      </c>
      <c r="G16">
        <f t="shared" si="4"/>
        <v>208</v>
      </c>
      <c r="H16">
        <f t="shared" si="4"/>
        <v>208</v>
      </c>
      <c r="I16">
        <f t="shared" si="4"/>
        <v>208</v>
      </c>
      <c r="J16">
        <f t="shared" si="4"/>
        <v>208</v>
      </c>
      <c r="K16">
        <f t="shared" si="4"/>
        <v>208</v>
      </c>
    </row>
    <row r="17" spans="1:11">
      <c r="A17" t="s">
        <v>26</v>
      </c>
      <c r="C17">
        <v>3</v>
      </c>
      <c r="D17">
        <f t="shared" ref="D17:K17" si="5">C31</f>
        <v>32</v>
      </c>
      <c r="E17">
        <f t="shared" si="3"/>
        <v>32</v>
      </c>
      <c r="F17">
        <f t="shared" si="5"/>
        <v>32</v>
      </c>
      <c r="G17">
        <f t="shared" si="5"/>
        <v>64</v>
      </c>
      <c r="H17">
        <f t="shared" si="5"/>
        <v>64</v>
      </c>
      <c r="I17">
        <f t="shared" si="5"/>
        <v>64</v>
      </c>
      <c r="J17">
        <f t="shared" si="5"/>
        <v>32</v>
      </c>
      <c r="K17">
        <f t="shared" si="5"/>
        <v>32</v>
      </c>
    </row>
    <row r="18" spans="1:11">
      <c r="A18" t="s">
        <v>27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t="s">
        <v>28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29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</row>
    <row r="21" spans="1:11">
      <c r="A21" t="s">
        <v>30</v>
      </c>
      <c r="C21">
        <v>3</v>
      </c>
      <c r="D21">
        <v>0</v>
      </c>
      <c r="E21">
        <v>0</v>
      </c>
      <c r="F21">
        <v>3</v>
      </c>
      <c r="G21">
        <v>0</v>
      </c>
      <c r="H21">
        <v>0</v>
      </c>
      <c r="I21">
        <v>3</v>
      </c>
      <c r="J21">
        <v>0</v>
      </c>
      <c r="K21">
        <v>0</v>
      </c>
    </row>
    <row r="22" spans="1:11">
      <c r="A22" t="s">
        <v>31</v>
      </c>
      <c r="C22">
        <v>32</v>
      </c>
      <c r="D22">
        <v>0</v>
      </c>
      <c r="E22">
        <v>0</v>
      </c>
      <c r="F22">
        <v>64</v>
      </c>
      <c r="G22">
        <v>0</v>
      </c>
      <c r="H22">
        <v>0</v>
      </c>
      <c r="I22">
        <v>32</v>
      </c>
      <c r="J22">
        <v>0</v>
      </c>
      <c r="K22">
        <v>0</v>
      </c>
    </row>
    <row r="23" spans="1:11">
      <c r="A23" t="s">
        <v>32</v>
      </c>
      <c r="C23">
        <v>1</v>
      </c>
      <c r="D23">
        <v>0</v>
      </c>
      <c r="E23">
        <v>0</v>
      </c>
      <c r="F23">
        <v>2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 t="s">
        <v>33</v>
      </c>
      <c r="C24">
        <v>1</v>
      </c>
      <c r="D24">
        <v>0</v>
      </c>
      <c r="E24">
        <v>0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C29">
        <f>INT((C15+C18*2-C20)/C23+1)</f>
        <v>416</v>
      </c>
      <c r="D29">
        <f>IF($D$10,D15)</f>
        <v>416</v>
      </c>
      <c r="E29">
        <f t="shared" ref="E29:E31" si="6">IF($D$10,E15)</f>
        <v>416</v>
      </c>
      <c r="F29">
        <f>INT((F15+F18*2-F20)/F23+1)</f>
        <v>208</v>
      </c>
      <c r="G29">
        <f t="shared" ref="G29:G31" si="7">IF($D$10,G15)</f>
        <v>208</v>
      </c>
      <c r="H29">
        <f t="shared" ref="H29:H31" si="8">IF($D$10,H15)</f>
        <v>208</v>
      </c>
      <c r="I29">
        <f>INT((I15+I18*2-I20)/I23+1)</f>
        <v>208</v>
      </c>
      <c r="J29">
        <f t="shared" ref="J29:J31" si="9">IF($D$10,J15)</f>
        <v>208</v>
      </c>
      <c r="K29">
        <f t="shared" ref="K29:K31" si="10">IF($D$10,K15)</f>
        <v>208</v>
      </c>
    </row>
    <row r="30" spans="1:11">
      <c r="A30" t="s">
        <v>39</v>
      </c>
      <c r="C30">
        <f>INT((C16+C19*2-C21)/C24+1)</f>
        <v>416</v>
      </c>
      <c r="D30">
        <f>IF($D$10,D16)</f>
        <v>416</v>
      </c>
      <c r="E30">
        <f t="shared" si="6"/>
        <v>416</v>
      </c>
      <c r="F30">
        <f>INT((F16+F19*2-F21)/F24+1)</f>
        <v>208</v>
      </c>
      <c r="G30">
        <f t="shared" si="7"/>
        <v>208</v>
      </c>
      <c r="H30">
        <f t="shared" si="8"/>
        <v>208</v>
      </c>
      <c r="I30">
        <f>INT((I16+I19*2-I21)/I24+1)</f>
        <v>208</v>
      </c>
      <c r="J30">
        <f t="shared" si="9"/>
        <v>208</v>
      </c>
      <c r="K30">
        <f t="shared" si="10"/>
        <v>208</v>
      </c>
    </row>
    <row r="31" spans="1:11">
      <c r="A31" t="s">
        <v>40</v>
      </c>
      <c r="C31">
        <f>C22</f>
        <v>32</v>
      </c>
      <c r="D31">
        <f>IF($D$10,D17)</f>
        <v>32</v>
      </c>
      <c r="E31">
        <f t="shared" si="6"/>
        <v>32</v>
      </c>
      <c r="F31">
        <f>F22</f>
        <v>64</v>
      </c>
      <c r="G31">
        <f t="shared" si="7"/>
        <v>64</v>
      </c>
      <c r="H31">
        <f t="shared" si="8"/>
        <v>64</v>
      </c>
      <c r="I31">
        <f>I22</f>
        <v>32</v>
      </c>
      <c r="J31">
        <f t="shared" si="9"/>
        <v>32</v>
      </c>
      <c r="K31">
        <f t="shared" si="10"/>
        <v>32</v>
      </c>
    </row>
    <row r="32" spans="1:15">
      <c r="A32" t="s">
        <v>41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</row>
  </sheetData>
  <mergeCells count="1">
    <mergeCell ref="C1:X1"/>
  </mergeCells>
  <pageMargins left="0.75" right="0.75" top="1" bottom="1" header="0.5" footer="0.5"/>
  <headerFooter/>
  <ignoredErrors>
    <ignoredError sqref="F29:F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2018-12-10T05:43:00Z</dcterms:created>
  <dcterms:modified xsi:type="dcterms:W3CDTF">2018-12-12T23:10:22Z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