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b4ffe6fb8eb658/Escritorio/EXCEL/"/>
    </mc:Choice>
  </mc:AlternateContent>
  <xr:revisionPtr revIDLastSave="0" documentId="8_{0A2FDECD-EC37-456E-A5F7-745FCD8CE6C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ortada" sheetId="18" r:id="rId1"/>
    <sheet name="Ejercicio 1" sheetId="16" r:id="rId2"/>
    <sheet name="Ejercicio 2" sheetId="15" r:id="rId3"/>
    <sheet name="Ejercicio 3" sheetId="17" r:id="rId4"/>
  </sheets>
  <definedNames>
    <definedName name="_xlnm._FilterDatabase" localSheetId="3" hidden="1">'Ejercicio 3'!#REF!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6" l="1"/>
  <c r="E16" i="16"/>
  <c r="E17" i="16"/>
  <c r="E18" i="16"/>
  <c r="E19" i="16"/>
  <c r="E20" i="16"/>
  <c r="E21" i="16"/>
  <c r="E22" i="16"/>
  <c r="E23" i="16"/>
  <c r="E14" i="16"/>
  <c r="K23" i="17"/>
  <c r="K24" i="17"/>
  <c r="K25" i="17"/>
  <c r="K26" i="17"/>
  <c r="K27" i="17"/>
  <c r="K28" i="17"/>
  <c r="K22" i="17"/>
  <c r="K7" i="17"/>
  <c r="K8" i="17"/>
  <c r="K9" i="17"/>
  <c r="K10" i="17"/>
  <c r="K11" i="17"/>
  <c r="K6" i="17"/>
  <c r="L15" i="17"/>
  <c r="L16" i="17"/>
  <c r="L17" i="17"/>
  <c r="L18" i="17"/>
  <c r="L19" i="17"/>
  <c r="L14" i="17"/>
  <c r="K15" i="17"/>
  <c r="K16" i="17"/>
  <c r="K17" i="17"/>
  <c r="K18" i="17"/>
  <c r="K19" i="17"/>
  <c r="K14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B73" i="17"/>
  <c r="B74" i="17"/>
  <c r="B75" i="17"/>
  <c r="B5" i="17"/>
  <c r="K9" i="15"/>
  <c r="F15" i="16"/>
  <c r="F16" i="16"/>
  <c r="F17" i="16"/>
  <c r="F18" i="16"/>
  <c r="F19" i="16"/>
  <c r="F20" i="16"/>
  <c r="F21" i="16"/>
  <c r="F22" i="16"/>
  <c r="F23" i="16"/>
  <c r="F14" i="16"/>
  <c r="F4" i="16"/>
  <c r="F5" i="16"/>
  <c r="F6" i="16"/>
  <c r="F7" i="16"/>
  <c r="F8" i="16"/>
  <c r="F9" i="16"/>
  <c r="F10" i="16"/>
  <c r="F3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Grow Up</author>
  </authors>
  <commentList>
    <comment ref="F12" authorId="0" shapeId="0" xr:uid="{121C83C7-D582-4F93-93F1-EB5D6A2B9D43}">
      <text>
        <r>
          <rPr>
            <sz val="9"/>
            <color indexed="81"/>
            <rFont val="Tahoma"/>
            <family val="2"/>
          </rPr>
          <t>Que solo se pueda digitar un código de 4 dígitos.</t>
        </r>
      </text>
    </comment>
    <comment ref="I12" authorId="0" shapeId="0" xr:uid="{6ACF7A8A-F19D-46D2-BB2D-5310B82AB339}">
      <text>
        <r>
          <rPr>
            <sz val="9"/>
            <color indexed="81"/>
            <rFont val="Tahoma"/>
            <family val="2"/>
          </rPr>
          <t>Que solo se pueda escribir un nombre entre 5 y 15 caracteres.</t>
        </r>
      </text>
    </comment>
    <comment ref="F14" authorId="0" shapeId="0" xr:uid="{433958BB-B001-4B3A-96C7-EB34C681ED5C}">
      <text>
        <r>
          <rPr>
            <sz val="9"/>
            <color indexed="81"/>
            <rFont val="Tahoma"/>
            <family val="2"/>
          </rPr>
          <t>Una lista desplegable con el nombre de las áreas.</t>
        </r>
      </text>
    </comment>
    <comment ref="I14" authorId="0" shapeId="0" xr:uid="{4C2B2A2F-4AF8-4893-B740-B3F155F14141}">
      <text>
        <r>
          <rPr>
            <sz val="9"/>
            <color indexed="81"/>
            <rFont val="Tahoma"/>
            <family val="2"/>
          </rPr>
          <t>Una lista desplegable que muestre el nombre de los Departamentos.</t>
        </r>
      </text>
    </comment>
    <comment ref="F16" authorId="0" shapeId="0" xr:uid="{C3780A95-5549-407C-8B9C-9DC9F7FE929F}">
      <text>
        <r>
          <rPr>
            <sz val="9"/>
            <color indexed="81"/>
            <rFont val="Tahoma"/>
            <family val="2"/>
          </rPr>
          <t>Que solo se puedan escribir Fechas entre el 20/12/2021 y hoy.</t>
        </r>
      </text>
    </comment>
    <comment ref="F18" authorId="0" shapeId="0" xr:uid="{6917960F-F126-4B52-A935-056E587B961E}">
      <text>
        <r>
          <rPr>
            <sz val="9"/>
            <color indexed="81"/>
            <rFont val="Tahoma"/>
            <family val="2"/>
          </rPr>
          <t>Que solo se puedan escribir números enteros que estén entre 3 y 12.</t>
        </r>
      </text>
    </comment>
  </commentList>
</comments>
</file>

<file path=xl/sharedStrings.xml><?xml version="1.0" encoding="utf-8"?>
<sst xmlns="http://schemas.openxmlformats.org/spreadsheetml/2006/main" count="242" uniqueCount="154">
  <si>
    <t>Edad</t>
  </si>
  <si>
    <t>Categoría</t>
  </si>
  <si>
    <t>Contabilidad</t>
  </si>
  <si>
    <t>Finanzas</t>
  </si>
  <si>
    <t>Logística</t>
  </si>
  <si>
    <t>PLANTILLA DE SOLICITUD DE VACACIONES</t>
  </si>
  <si>
    <t>Código de Empleado:</t>
  </si>
  <si>
    <t>Nombre del Empleado:</t>
  </si>
  <si>
    <t>Área:</t>
  </si>
  <si>
    <t>Departamento:</t>
  </si>
  <si>
    <t>Fecha de inicio:</t>
  </si>
  <si>
    <t>Cantidad de días solicitados:</t>
  </si>
  <si>
    <t>Áreas</t>
  </si>
  <si>
    <t>Administración</t>
  </si>
  <si>
    <t>Ventas</t>
  </si>
  <si>
    <t>Materia Prima</t>
  </si>
  <si>
    <t>Producción</t>
  </si>
  <si>
    <t>Mercadeo</t>
  </si>
  <si>
    <t>Empaque</t>
  </si>
  <si>
    <t>Producto Terminado</t>
  </si>
  <si>
    <t>Ingeniería</t>
  </si>
  <si>
    <t>Mantenimiento</t>
  </si>
  <si>
    <t>Departamento</t>
  </si>
  <si>
    <t>Nº de socio</t>
  </si>
  <si>
    <t>Nombre</t>
  </si>
  <si>
    <t>Deuda / Cuotas</t>
  </si>
  <si>
    <t>Antigüedad</t>
  </si>
  <si>
    <t>I-1255</t>
  </si>
  <si>
    <t>Pedro Pou</t>
  </si>
  <si>
    <t>J-2148</t>
  </si>
  <si>
    <t>Luis Sanguineti</t>
  </si>
  <si>
    <t>M-2365</t>
  </si>
  <si>
    <t>Martín Gallo</t>
  </si>
  <si>
    <t>M-3255</t>
  </si>
  <si>
    <t>Jose Piperno</t>
  </si>
  <si>
    <t>M-3654</t>
  </si>
  <si>
    <t>Marcelo Tinelli</t>
  </si>
  <si>
    <t>J-4578</t>
  </si>
  <si>
    <t>Luisa Vehil</t>
  </si>
  <si>
    <t>I-5967</t>
  </si>
  <si>
    <t>Martín Redrado</t>
  </si>
  <si>
    <t>J-6685</t>
  </si>
  <si>
    <t>Rolando Rivas</t>
  </si>
  <si>
    <t xml:space="preserve">País </t>
  </si>
  <si>
    <t>Deuda externa</t>
  </si>
  <si>
    <t>PBI/Hab.</t>
  </si>
  <si>
    <t>%Alfabet.</t>
  </si>
  <si>
    <t>Argentina</t>
  </si>
  <si>
    <t>Brasil</t>
  </si>
  <si>
    <t>Chile</t>
  </si>
  <si>
    <t>Uruguay</t>
  </si>
  <si>
    <t>Bolivia</t>
  </si>
  <si>
    <t>Paraguay</t>
  </si>
  <si>
    <t>Perú</t>
  </si>
  <si>
    <t>Ecuador</t>
  </si>
  <si>
    <t>Venezuela</t>
  </si>
  <si>
    <t>Colombia</t>
  </si>
  <si>
    <t>Fecha</t>
  </si>
  <si>
    <t>Hora</t>
  </si>
  <si>
    <t>Cédula Cliente</t>
  </si>
  <si>
    <t>Provincia</t>
  </si>
  <si>
    <t>Duración (min)</t>
  </si>
  <si>
    <t>Steven</t>
  </si>
  <si>
    <t>Heredia</t>
  </si>
  <si>
    <t>Duración de llamada (min)</t>
  </si>
  <si>
    <t>Scarlett</t>
  </si>
  <si>
    <t>San José</t>
  </si>
  <si>
    <t>Fernanda</t>
  </si>
  <si>
    <t>Uriel</t>
  </si>
  <si>
    <t>Nataniel</t>
  </si>
  <si>
    <t>Carmen</t>
  </si>
  <si>
    <t>Alajuela</t>
  </si>
  <si>
    <t>Paula</t>
  </si>
  <si>
    <t>Jorge</t>
  </si>
  <si>
    <t>Cartago</t>
  </si>
  <si>
    <t>Ana Lucia</t>
  </si>
  <si>
    <t xml:space="preserve">Berta </t>
  </si>
  <si>
    <t>Adriana</t>
  </si>
  <si>
    <t>Iris Sofia</t>
  </si>
  <si>
    <t>Puntarenas</t>
  </si>
  <si>
    <t>Rachel</t>
  </si>
  <si>
    <t>Izzy</t>
  </si>
  <si>
    <t>Matilda</t>
  </si>
  <si>
    <t>Mes</t>
  </si>
  <si>
    <t>Cantidad de llamadas</t>
  </si>
  <si>
    <t>Enero</t>
  </si>
  <si>
    <t>Maria</t>
  </si>
  <si>
    <t>Febrero</t>
  </si>
  <si>
    <t>Daniela</t>
  </si>
  <si>
    <t>Marzo</t>
  </si>
  <si>
    <t>Abril</t>
  </si>
  <si>
    <t>Jacob</t>
  </si>
  <si>
    <t>Mayo</t>
  </si>
  <si>
    <t>Nicole</t>
  </si>
  <si>
    <t>Junio</t>
  </si>
  <si>
    <t>Talhah</t>
  </si>
  <si>
    <t>Limón</t>
  </si>
  <si>
    <t>Candy</t>
  </si>
  <si>
    <t>Sofia</t>
  </si>
  <si>
    <t>Fabian</t>
  </si>
  <si>
    <t>Eamonn</t>
  </si>
  <si>
    <t>Alonso</t>
  </si>
  <si>
    <t>Klara</t>
  </si>
  <si>
    <t>Shania</t>
  </si>
  <si>
    <t>Kershia</t>
  </si>
  <si>
    <t>Raquel</t>
  </si>
  <si>
    <t>Tania</t>
  </si>
  <si>
    <t>Adam Jim</t>
  </si>
  <si>
    <t>Pedro</t>
  </si>
  <si>
    <t>Amanda</t>
  </si>
  <si>
    <t>Julia</t>
  </si>
  <si>
    <t>Guanacaste</t>
  </si>
  <si>
    <t>Hernesto</t>
  </si>
  <si>
    <t>Gabriel</t>
  </si>
  <si>
    <t>Natalia</t>
  </si>
  <si>
    <t>Susana</t>
  </si>
  <si>
    <t>Leo</t>
  </si>
  <si>
    <t>Aurelia</t>
  </si>
  <si>
    <t>Tommy-Lee</t>
  </si>
  <si>
    <t>Tiffany</t>
  </si>
  <si>
    <t>Johana</t>
  </si>
  <si>
    <t>Felipe</t>
  </si>
  <si>
    <t>Jordon</t>
  </si>
  <si>
    <t>Genesis</t>
  </si>
  <si>
    <t>Italy</t>
  </si>
  <si>
    <t>Wenddy</t>
  </si>
  <si>
    <t>Antonio</t>
  </si>
  <si>
    <t>Caris</t>
  </si>
  <si>
    <t>Erica Decker</t>
  </si>
  <si>
    <t>Angela Barry</t>
  </si>
  <si>
    <t>Daniel Cole</t>
  </si>
  <si>
    <t>Adam Chaffee</t>
  </si>
  <si>
    <t>Susan Donnell</t>
  </si>
  <si>
    <t>Elizabeth Fern</t>
  </si>
  <si>
    <t>Janet Ellis</t>
  </si>
  <si>
    <t>Bob Chung</t>
  </si>
  <si>
    <t>Sabrina Flanders</t>
  </si>
  <si>
    <t>John Clark</t>
  </si>
  <si>
    <t>Mary Boller</t>
  </si>
  <si>
    <t>Elizabeth Carol</t>
  </si>
  <si>
    <t>Anna Clark</t>
  </si>
  <si>
    <t>Sin identificar</t>
  </si>
  <si>
    <t>Códigos</t>
  </si>
  <si>
    <t>Complete el siguiente formulario con las validaciones correspondientes (18pts)</t>
  </si>
  <si>
    <t>Promedio de minutos</t>
  </si>
  <si>
    <t>b) Inserte un gráfico circular  que muestre la distribución porcentual de la cantidad de clientes por provincia 3pts</t>
  </si>
  <si>
    <t>Riesgo</t>
  </si>
  <si>
    <r>
      <t xml:space="preserve">a) Complete  en el cuadro la columna de duración de la llamada utilizando las </t>
    </r>
    <r>
      <rPr>
        <b/>
        <sz val="11"/>
        <color theme="1"/>
        <rFont val="Calibri"/>
        <family val="2"/>
        <scheme val="minor"/>
      </rPr>
      <t>funciones 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búsqueda</t>
    </r>
    <r>
      <rPr>
        <sz val="11"/>
        <color theme="1"/>
        <rFont val="Calibri"/>
        <family val="2"/>
        <scheme val="minor"/>
      </rPr>
      <t xml:space="preserve"> correspondientes  4pts</t>
    </r>
  </si>
  <si>
    <r>
      <t>c) Complete el cuadro con el promedio en minutos y la cantidad de llamadas realizadas por mes (</t>
    </r>
    <r>
      <rPr>
        <b/>
        <sz val="11"/>
        <color theme="1"/>
        <rFont val="Calibri"/>
        <family val="2"/>
        <scheme val="minor"/>
      </rPr>
      <t>use operaciones condicionales</t>
    </r>
    <r>
      <rPr>
        <sz val="11"/>
        <color theme="1"/>
        <rFont val="Calibri"/>
        <family val="2"/>
        <scheme val="minor"/>
      </rPr>
      <t>) 5pts</t>
    </r>
  </si>
  <si>
    <t xml:space="preserve">Brainer Fallas Prado </t>
  </si>
  <si>
    <t xml:space="preserve">Brainer </t>
  </si>
  <si>
    <t xml:space="preserve">Mes </t>
  </si>
  <si>
    <t xml:space="preserve">Cantidad de clientes </t>
  </si>
  <si>
    <t xml:space="preserve">Provincias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</si>
</sst>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70" formatCode="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9"/>
      <color indexed="81"/>
      <name val="Tahoma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48"/>
      <color theme="1"/>
      <name val="Calibri"/>
      <family val="2"/>
      <scheme val="minor"/>
    </font>
    <font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15457A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1" fillId="0" borderId="0"/>
  </cellStyleXfs>
  <cellXfs count="42">
    <xf numFmtId="0" fontId="0" fillId="0" borderId="0" xfId="0"/>
    <xf numFmtId="0" fontId="0" fillId="0" borderId="10" xfId="0" applyBorder="1"/>
    <xf numFmtId="0" fontId="17" fillId="34" borderId="0" xfId="0" applyFont="1" applyFill="1"/>
    <xf numFmtId="0" fontId="0" fillId="36" borderId="0" xfId="0" applyFill="1"/>
    <xf numFmtId="0" fontId="17" fillId="34" borderId="0" xfId="0" applyFont="1" applyFill="1" applyAlignment="1">
      <alignment horizontal="right"/>
    </xf>
    <xf numFmtId="0" fontId="13" fillId="37" borderId="12" xfId="0" applyFont="1" applyFill="1" applyBorder="1"/>
    <xf numFmtId="0" fontId="0" fillId="38" borderId="12" xfId="0" applyFill="1" applyBorder="1"/>
    <xf numFmtId="0" fontId="0" fillId="0" borderId="12" xfId="0" applyBorder="1"/>
    <xf numFmtId="0" fontId="22" fillId="0" borderId="0" xfId="43" applyFont="1"/>
    <xf numFmtId="0" fontId="23" fillId="0" borderId="0" xfId="43" applyFont="1"/>
    <xf numFmtId="0" fontId="21" fillId="0" borderId="0" xfId="43"/>
    <xf numFmtId="0" fontId="1" fillId="0" borderId="10" xfId="18" applyFont="1" applyFill="1" applyBorder="1" applyAlignment="1">
      <alignment horizontal="center" vertical="center"/>
    </xf>
    <xf numFmtId="0" fontId="1" fillId="0" borderId="10" xfId="18" applyFont="1" applyFill="1" applyBorder="1" applyAlignment="1">
      <alignment horizontal="center" vertical="center" wrapText="1"/>
    </xf>
    <xf numFmtId="0" fontId="1" fillId="39" borderId="10" xfId="18" applyFont="1" applyFill="1" applyBorder="1" applyAlignment="1">
      <alignment horizontal="center" vertical="center"/>
    </xf>
    <xf numFmtId="0" fontId="1" fillId="0" borderId="10" xfId="19" applyFill="1" applyBorder="1" applyAlignment="1">
      <alignment horizontal="center" vertical="center"/>
    </xf>
    <xf numFmtId="0" fontId="1" fillId="0" borderId="10" xfId="19" applyFill="1" applyBorder="1" applyAlignment="1">
      <alignment vertical="center"/>
    </xf>
    <xf numFmtId="0" fontId="24" fillId="0" borderId="10" xfId="43" applyFont="1" applyBorder="1" applyAlignment="1">
      <alignment horizontal="center" vertical="center"/>
    </xf>
    <xf numFmtId="0" fontId="24" fillId="40" borderId="10" xfId="43" applyFont="1" applyFill="1" applyBorder="1" applyAlignment="1">
      <alignment horizontal="center" vertical="center"/>
    </xf>
    <xf numFmtId="0" fontId="1" fillId="0" borderId="10" xfId="18" applyFont="1" applyFill="1" applyBorder="1" applyAlignment="1">
      <alignment horizontal="center"/>
    </xf>
    <xf numFmtId="0" fontId="1" fillId="35" borderId="10" xfId="18" applyFont="1" applyFill="1" applyBorder="1" applyAlignment="1">
      <alignment horizontal="center"/>
    </xf>
    <xf numFmtId="0" fontId="1" fillId="0" borderId="10" xfId="19" applyFill="1" applyBorder="1" applyAlignment="1">
      <alignment horizontal="left"/>
    </xf>
    <xf numFmtId="0" fontId="25" fillId="0" borderId="10" xfId="43" applyFont="1" applyBorder="1" applyAlignment="1">
      <alignment horizontal="right" indent="3"/>
    </xf>
    <xf numFmtId="0" fontId="25" fillId="40" borderId="10" xfId="43" applyFont="1" applyFill="1" applyBorder="1" applyAlignment="1">
      <alignment horizontal="right" indent="3"/>
    </xf>
    <xf numFmtId="0" fontId="23" fillId="0" borderId="0" xfId="43" applyFont="1" applyAlignment="1">
      <alignment vertical="top"/>
    </xf>
    <xf numFmtId="0" fontId="17" fillId="42" borderId="10" xfId="0" applyFont="1" applyFill="1" applyBorder="1" applyAlignment="1">
      <alignment horizontal="center"/>
    </xf>
    <xf numFmtId="14" fontId="0" fillId="0" borderId="10" xfId="0" applyNumberFormat="1" applyBorder="1"/>
    <xf numFmtId="164" fontId="0" fillId="0" borderId="10" xfId="0" applyNumberFormat="1" applyBorder="1"/>
    <xf numFmtId="0" fontId="0" fillId="0" borderId="10" xfId="0" applyBorder="1" applyAlignment="1">
      <alignment horizontal="center"/>
    </xf>
    <xf numFmtId="0" fontId="0" fillId="41" borderId="10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18" fillId="34" borderId="0" xfId="0" applyFont="1" applyFill="1" applyAlignment="1">
      <alignment horizontal="center"/>
    </xf>
    <xf numFmtId="0" fontId="18" fillId="42" borderId="0" xfId="0" applyFont="1" applyFill="1" applyAlignment="1">
      <alignment horizontal="center"/>
    </xf>
    <xf numFmtId="0" fontId="0" fillId="41" borderId="10" xfId="0" applyFill="1" applyBorder="1" applyAlignment="1">
      <alignment horizontal="left" wrapText="1"/>
    </xf>
    <xf numFmtId="0" fontId="26" fillId="0" borderId="0" xfId="0" applyFont="1" applyAlignment="1">
      <alignment horizontal="center"/>
    </xf>
    <xf numFmtId="0" fontId="27" fillId="33" borderId="11" xfId="0" applyFont="1" applyFill="1" applyBorder="1" applyProtection="1">
      <protection locked="0"/>
    </xf>
    <xf numFmtId="14" fontId="0" fillId="36" borderId="0" xfId="0" applyNumberFormat="1" applyFill="1"/>
    <xf numFmtId="14" fontId="27" fillId="33" borderId="11" xfId="0" applyNumberFormat="1" applyFont="1" applyFill="1" applyBorder="1" applyProtection="1">
      <protection locked="0"/>
    </xf>
    <xf numFmtId="170" fontId="0" fillId="41" borderId="10" xfId="0" applyNumberFormat="1" applyFill="1" applyBorder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3" xr:uid="{0A10A239-8EBE-4AF3-B615-BD90426F8F09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2" xr:uid="{EF09AFE1-11D3-43D0-9131-0D509A43BD97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Cantidad de clientes X Provincia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'Ejercicio 3'!$K$21</c:f>
              <c:strCache>
                <c:ptCount val="1"/>
                <c:pt idx="0">
                  <c:v>Cantidad de clientes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'Ejercicio 3'!$J$22:$J$28</c:f>
              <c:strCache>
                <c:ptCount val="7"/>
                <c:pt idx="0">
                  <c:v>Heredia</c:v>
                </c:pt>
                <c:pt idx="1">
                  <c:v>San José</c:v>
                </c:pt>
                <c:pt idx="2">
                  <c:v>Alajuela</c:v>
                </c:pt>
                <c:pt idx="3">
                  <c:v>Cartago</c:v>
                </c:pt>
                <c:pt idx="4">
                  <c:v>Puntarenas</c:v>
                </c:pt>
                <c:pt idx="5">
                  <c:v>Limón</c:v>
                </c:pt>
                <c:pt idx="6">
                  <c:v>Guanacaste</c:v>
                </c:pt>
              </c:strCache>
            </c:strRef>
          </c:cat>
          <c:val>
            <c:numRef>
              <c:f>'Ejercicio 3'!$K$22:$K$28</c:f>
              <c:numCache>
                <c:formatCode>General</c:formatCode>
                <c:ptCount val="7"/>
                <c:pt idx="0">
                  <c:v>19</c:v>
                </c:pt>
                <c:pt idx="1">
                  <c:v>15</c:v>
                </c:pt>
                <c:pt idx="2">
                  <c:v>16</c:v>
                </c:pt>
                <c:pt idx="3">
                  <c:v>11</c:v>
                </c:pt>
                <c:pt idx="4">
                  <c:v>4</c:v>
                </c:pt>
                <c:pt idx="5">
                  <c:v>2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E7-421F-8107-CB514379933D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195652</xdr:colOff>
      <xdr:row>1</xdr:row>
      <xdr:rowOff>93160</xdr:rowOff>
    </xdr:from>
    <xdr:ext cx="7038210" cy="937629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57030447-26FD-4143-B3A5-00EBD0995CC1}"/>
            </a:ext>
          </a:extLst>
        </xdr:cNvPr>
        <xdr:cNvSpPr/>
      </xdr:nvSpPr>
      <xdr:spPr>
        <a:xfrm>
          <a:off x="1719652" y="283660"/>
          <a:ext cx="703821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UNIVERSIDAD</a:t>
          </a:r>
          <a:r>
            <a:rPr lang="es-ES" sz="54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FIDELITAS</a:t>
          </a:r>
          <a:endParaRPr lang="es-ES" sz="54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</xdr:col>
      <xdr:colOff>32999</xdr:colOff>
      <xdr:row>7</xdr:row>
      <xdr:rowOff>57150</xdr:rowOff>
    </xdr:from>
    <xdr:ext cx="2958374" cy="937629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406930D-CDCB-4339-85DB-872F2142623F}"/>
            </a:ext>
          </a:extLst>
        </xdr:cNvPr>
        <xdr:cNvSpPr/>
      </xdr:nvSpPr>
      <xdr:spPr>
        <a:xfrm>
          <a:off x="1556999" y="1390650"/>
          <a:ext cx="29583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0" cap="none" spc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NOMBRE:</a:t>
          </a:r>
        </a:p>
      </xdr:txBody>
    </xdr:sp>
    <xdr:clientData/>
  </xdr:oneCellAnchor>
  <xdr:oneCellAnchor>
    <xdr:from>
      <xdr:col>0</xdr:col>
      <xdr:colOff>252885</xdr:colOff>
      <xdr:row>11</xdr:row>
      <xdr:rowOff>152400</xdr:rowOff>
    </xdr:from>
    <xdr:ext cx="10119565" cy="937629"/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B0A438C4-9BE6-4373-9168-02A556968741}"/>
            </a:ext>
          </a:extLst>
        </xdr:cNvPr>
        <xdr:cNvSpPr/>
      </xdr:nvSpPr>
      <xdr:spPr>
        <a:xfrm>
          <a:off x="252885" y="2247900"/>
          <a:ext cx="10119565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0" cap="none" spc="0">
              <a:ln w="0"/>
              <a:solidFill>
                <a:srgbClr val="00B05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EXAMEN</a:t>
          </a:r>
          <a:r>
            <a:rPr lang="es-ES" sz="5400" b="0" cap="none" spc="0" baseline="0">
              <a:ln w="0"/>
              <a:solidFill>
                <a:srgbClr val="00B05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FINAL EXCEL INTERMEDIO</a:t>
          </a:r>
          <a:endParaRPr lang="es-ES" sz="5400" b="0" cap="none" spc="0">
            <a:ln w="0"/>
            <a:solidFill>
              <a:srgbClr val="00B05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</xdr:col>
      <xdr:colOff>685800</xdr:colOff>
      <xdr:row>16</xdr:row>
      <xdr:rowOff>152400</xdr:rowOff>
    </xdr:from>
    <xdr:ext cx="6972300" cy="942975"/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B0CB0A05-AEC0-4826-A0C0-4FA5C9F1F9AE}"/>
            </a:ext>
          </a:extLst>
        </xdr:cNvPr>
        <xdr:cNvSpPr/>
      </xdr:nvSpPr>
      <xdr:spPr>
        <a:xfrm>
          <a:off x="2209800" y="3200400"/>
          <a:ext cx="6972300" cy="94297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5400" b="0" cap="none" spc="0" baseline="0">
              <a:ln w="0"/>
              <a:solidFill>
                <a:srgbClr val="C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29 DE OCTUBRE 2024</a:t>
          </a:r>
          <a:endParaRPr lang="es-ES" sz="5400" b="0" cap="none" spc="0">
            <a:ln w="0"/>
            <a:solidFill>
              <a:srgbClr val="C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endParaRPr lang="es-ES" sz="5400" b="0" cap="none" spc="0">
            <a:ln w="0"/>
            <a:solidFill>
              <a:srgbClr val="00B05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133350</xdr:rowOff>
    </xdr:from>
    <xdr:to>
      <xdr:col>10</xdr:col>
      <xdr:colOff>304800</xdr:colOff>
      <xdr:row>5</xdr:row>
      <xdr:rowOff>95250</xdr:rowOff>
    </xdr:to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FB1F9E43-0515-4227-9480-602BEC0EFF3B}"/>
            </a:ext>
          </a:extLst>
        </xdr:cNvPr>
        <xdr:cNvSpPr txBox="1"/>
      </xdr:nvSpPr>
      <xdr:spPr>
        <a:xfrm>
          <a:off x="6324600" y="133350"/>
          <a:ext cx="2590800" cy="107632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Complete</a:t>
          </a:r>
          <a:r>
            <a:rPr lang="en-US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Categoría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 la cantidad de cuotas adeudas es mayor a 2 y el socio tiene mas de 20 años de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edad coloque "Habitual" sino coloque "Parentesco" </a:t>
          </a:r>
          <a:r>
            <a:rPr lang="en-US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4pts</a:t>
          </a:r>
        </a:p>
      </xdr:txBody>
    </xdr:sp>
    <xdr:clientData/>
  </xdr:twoCellAnchor>
  <xdr:twoCellAnchor>
    <xdr:from>
      <xdr:col>6</xdr:col>
      <xdr:colOff>295275</xdr:colOff>
      <xdr:row>11</xdr:row>
      <xdr:rowOff>19050</xdr:rowOff>
    </xdr:from>
    <xdr:to>
      <xdr:col>10</xdr:col>
      <xdr:colOff>733425</xdr:colOff>
      <xdr:row>24</xdr:row>
      <xdr:rowOff>85726</xdr:rowOff>
    </xdr:to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F14D8517-877D-4E48-A3CF-E66BDCEF8638}"/>
            </a:ext>
          </a:extLst>
        </xdr:cNvPr>
        <xdr:cNvSpPr txBox="1"/>
      </xdr:nvSpPr>
      <xdr:spPr>
        <a:xfrm>
          <a:off x="5857875" y="2247900"/>
          <a:ext cx="3486150" cy="2486026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Complete</a:t>
          </a:r>
          <a:r>
            <a:rPr lang="en-US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columna de Códigos en donde se especifique:</a:t>
          </a:r>
          <a:r>
            <a:rPr lang="en-US"/>
            <a:t> </a:t>
          </a:r>
        </a:p>
        <a:p>
          <a:endParaRPr lang="en-US"/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aquellos países que tengan una deuda externa menor a 40000 y cumplan con al menos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una de las siguientes condiciones: PBI/Hab &gt; 4000 ó %Alfabet. &gt; 90 coloque el código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sino código </a:t>
          </a:r>
          <a:r>
            <a:rPr lang="en-US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 (utilice la funciones correspondientes) 4pts</a:t>
          </a:r>
        </a:p>
        <a:p>
          <a:endParaRPr lang="en-US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Complete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columna Riesgo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 es Argentina, Bolivia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 Venezuela, como "Medio", sino como: "Moderado"</a:t>
          </a:r>
          <a:endParaRPr lang="es-CR">
            <a:effectLst/>
          </a:endParaRPr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144780</xdr:colOff>
      <xdr:row>20</xdr:row>
      <xdr:rowOff>11430</xdr:rowOff>
    </xdr:from>
    <xdr:to>
      <xdr:col>17</xdr:col>
      <xdr:colOff>274320</xdr:colOff>
      <xdr:row>35</xdr:row>
      <xdr:rowOff>11430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206BD46-7235-0BA2-48CE-7C680BFFB1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C77B00-D6CF-4F47-BECF-41C88C02390B}" name="tabla14" displayName="tabla14" ref="F24:F34" totalsRowShown="0">
  <autoFilter ref="F24:F34" xr:uid="{1DABC59D-E905-4C3E-85AC-95D3581DC941}"/>
  <tableColumns count="1">
    <tableColumn id="1" xr3:uid="{553D9E45-8457-4B6D-94A2-2713A6536CFA}" name="Departame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0C5C-FB84-4307-B368-D60BE7D4AFC6}">
  <dimension ref="G9:O11"/>
  <sheetViews>
    <sheetView showGridLines="0" workbookViewId="0">
      <selection activeCell="N18" sqref="N18"/>
    </sheetView>
  </sheetViews>
  <sheetFormatPr baseColWidth="10" defaultRowHeight="14.4" x14ac:dyDescent="0.3"/>
  <sheetData>
    <row r="9" spans="7:15" x14ac:dyDescent="0.3">
      <c r="G9" s="37" t="s">
        <v>149</v>
      </c>
      <c r="H9" s="32"/>
      <c r="I9" s="32"/>
      <c r="J9" s="32"/>
      <c r="K9" s="32"/>
      <c r="L9" s="32"/>
      <c r="M9" s="32"/>
      <c r="N9" s="32"/>
      <c r="O9" s="32"/>
    </row>
    <row r="10" spans="7:15" x14ac:dyDescent="0.3">
      <c r="G10" s="32"/>
      <c r="H10" s="32"/>
      <c r="I10" s="32"/>
      <c r="J10" s="32"/>
      <c r="K10" s="32"/>
      <c r="L10" s="32"/>
      <c r="M10" s="32"/>
      <c r="N10" s="32"/>
      <c r="O10" s="32"/>
    </row>
    <row r="11" spans="7:15" x14ac:dyDescent="0.3">
      <c r="G11" s="33"/>
      <c r="H11" s="33"/>
      <c r="I11" s="33"/>
      <c r="J11" s="33"/>
      <c r="K11" s="33"/>
      <c r="L11" s="33"/>
      <c r="M11" s="33"/>
      <c r="N11" s="33"/>
      <c r="O11" s="33"/>
    </row>
  </sheetData>
  <mergeCells count="1">
    <mergeCell ref="G9:O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3546-9FC7-4FC1-9AC6-2568BE0CB939}">
  <dimension ref="A1:F36"/>
  <sheetViews>
    <sheetView showGridLines="0" topLeftCell="A11" zoomScale="131" zoomScaleNormal="131" workbookViewId="0">
      <selection activeCell="E14" sqref="E14"/>
    </sheetView>
  </sheetViews>
  <sheetFormatPr baseColWidth="10" defaultColWidth="11.44140625" defaultRowHeight="13.2" x14ac:dyDescent="0.25"/>
  <cols>
    <col min="1" max="1" width="11.44140625" style="10"/>
    <col min="2" max="2" width="14.88671875" style="10" bestFit="1" customWidth="1"/>
    <col min="3" max="5" width="11.44140625" style="10"/>
    <col min="6" max="6" width="13.6640625" style="10" bestFit="1" customWidth="1"/>
    <col min="7" max="16384" width="11.44140625" style="10"/>
  </cols>
  <sheetData>
    <row r="1" spans="1:6" x14ac:dyDescent="0.25">
      <c r="A1" s="9"/>
      <c r="B1" s="9"/>
      <c r="C1" s="9"/>
      <c r="D1" s="9"/>
      <c r="E1" s="9"/>
      <c r="F1" s="9"/>
    </row>
    <row r="2" spans="1:6" ht="28.8" x14ac:dyDescent="0.25">
      <c r="A2" s="11" t="s">
        <v>23</v>
      </c>
      <c r="B2" s="11" t="s">
        <v>24</v>
      </c>
      <c r="C2" s="11" t="s">
        <v>0</v>
      </c>
      <c r="D2" s="12" t="s">
        <v>25</v>
      </c>
      <c r="E2" s="11" t="s">
        <v>26</v>
      </c>
      <c r="F2" s="13" t="s">
        <v>1</v>
      </c>
    </row>
    <row r="3" spans="1:6" ht="14.4" x14ac:dyDescent="0.25">
      <c r="A3" s="14" t="s">
        <v>27</v>
      </c>
      <c r="B3" s="15" t="s">
        <v>28</v>
      </c>
      <c r="C3" s="16">
        <v>11</v>
      </c>
      <c r="D3" s="16">
        <v>0</v>
      </c>
      <c r="E3" s="16">
        <v>1</v>
      </c>
      <c r="F3" s="17" t="str">
        <f>+IF(AND(D3&gt;2,C3&gt;20),"habitual","Parentesco")</f>
        <v>Parentesco</v>
      </c>
    </row>
    <row r="4" spans="1:6" ht="14.4" x14ac:dyDescent="0.25">
      <c r="A4" s="14" t="s">
        <v>29</v>
      </c>
      <c r="B4" s="15" t="s">
        <v>30</v>
      </c>
      <c r="C4" s="16">
        <v>18</v>
      </c>
      <c r="D4" s="16">
        <v>0</v>
      </c>
      <c r="E4" s="16">
        <v>5</v>
      </c>
      <c r="F4" s="17" t="str">
        <f t="shared" ref="F4:F10" si="0">+IF(AND(D4&gt;2,C4&gt;20),"habitual","Parentesco")</f>
        <v>Parentesco</v>
      </c>
    </row>
    <row r="5" spans="1:6" ht="14.4" x14ac:dyDescent="0.25">
      <c r="A5" s="14" t="s">
        <v>31</v>
      </c>
      <c r="B5" s="15" t="s">
        <v>32</v>
      </c>
      <c r="C5" s="16">
        <v>23</v>
      </c>
      <c r="D5" s="16">
        <v>1</v>
      </c>
      <c r="E5" s="16">
        <v>6</v>
      </c>
      <c r="F5" s="17" t="str">
        <f t="shared" si="0"/>
        <v>Parentesco</v>
      </c>
    </row>
    <row r="6" spans="1:6" ht="14.4" x14ac:dyDescent="0.25">
      <c r="A6" s="14" t="s">
        <v>33</v>
      </c>
      <c r="B6" s="15" t="s">
        <v>34</v>
      </c>
      <c r="C6" s="16">
        <v>43</v>
      </c>
      <c r="D6" s="16">
        <v>5</v>
      </c>
      <c r="E6" s="16">
        <v>3</v>
      </c>
      <c r="F6" s="17" t="str">
        <f t="shared" si="0"/>
        <v>habitual</v>
      </c>
    </row>
    <row r="7" spans="1:6" ht="14.4" x14ac:dyDescent="0.25">
      <c r="A7" s="14" t="s">
        <v>35</v>
      </c>
      <c r="B7" s="15" t="s">
        <v>36</v>
      </c>
      <c r="C7" s="16">
        <v>22</v>
      </c>
      <c r="D7" s="16">
        <v>0</v>
      </c>
      <c r="E7" s="16">
        <v>1</v>
      </c>
      <c r="F7" s="17" t="str">
        <f t="shared" si="0"/>
        <v>Parentesco</v>
      </c>
    </row>
    <row r="8" spans="1:6" ht="14.4" x14ac:dyDescent="0.25">
      <c r="A8" s="14" t="s">
        <v>37</v>
      </c>
      <c r="B8" s="15" t="s">
        <v>38</v>
      </c>
      <c r="C8" s="16">
        <v>56</v>
      </c>
      <c r="D8" s="16">
        <v>3</v>
      </c>
      <c r="E8" s="16">
        <v>20</v>
      </c>
      <c r="F8" s="17" t="str">
        <f t="shared" si="0"/>
        <v>habitual</v>
      </c>
    </row>
    <row r="9" spans="1:6" ht="14.4" x14ac:dyDescent="0.25">
      <c r="A9" s="14" t="s">
        <v>39</v>
      </c>
      <c r="B9" s="15" t="s">
        <v>40</v>
      </c>
      <c r="C9" s="16">
        <v>11</v>
      </c>
      <c r="D9" s="16">
        <v>1</v>
      </c>
      <c r="E9" s="16">
        <v>2</v>
      </c>
      <c r="F9" s="17" t="str">
        <f t="shared" si="0"/>
        <v>Parentesco</v>
      </c>
    </row>
    <row r="10" spans="1:6" ht="14.4" x14ac:dyDescent="0.25">
      <c r="A10" s="14" t="s">
        <v>41</v>
      </c>
      <c r="B10" s="15" t="s">
        <v>42</v>
      </c>
      <c r="C10" s="16">
        <v>20</v>
      </c>
      <c r="D10" s="16">
        <v>1</v>
      </c>
      <c r="E10" s="16">
        <v>12</v>
      </c>
      <c r="F10" s="17" t="str">
        <f t="shared" si="0"/>
        <v>Parentesco</v>
      </c>
    </row>
    <row r="11" spans="1:6" x14ac:dyDescent="0.25">
      <c r="A11" s="9"/>
      <c r="B11" s="9"/>
      <c r="C11" s="9"/>
      <c r="D11" s="9"/>
      <c r="E11" s="9"/>
      <c r="F11" s="9"/>
    </row>
    <row r="12" spans="1:6" x14ac:dyDescent="0.25">
      <c r="A12" s="9"/>
      <c r="B12" s="9"/>
      <c r="C12" s="9"/>
      <c r="D12" s="9"/>
      <c r="E12" s="9"/>
      <c r="F12" s="9"/>
    </row>
    <row r="13" spans="1:6" ht="14.4" x14ac:dyDescent="0.3">
      <c r="A13" s="18" t="s">
        <v>43</v>
      </c>
      <c r="B13" s="18" t="s">
        <v>44</v>
      </c>
      <c r="C13" s="18" t="s">
        <v>45</v>
      </c>
      <c r="D13" s="18" t="s">
        <v>46</v>
      </c>
      <c r="E13" s="19" t="s">
        <v>142</v>
      </c>
      <c r="F13" s="19" t="s">
        <v>146</v>
      </c>
    </row>
    <row r="14" spans="1:6" ht="14.4" x14ac:dyDescent="0.3">
      <c r="A14" s="20" t="s">
        <v>47</v>
      </c>
      <c r="B14" s="21">
        <v>155000</v>
      </c>
      <c r="C14" s="21">
        <v>5000</v>
      </c>
      <c r="D14" s="21">
        <v>97</v>
      </c>
      <c r="E14" s="22" t="str">
        <f>IF(B14&lt;40000,IF(OR(C14&gt;4000,D14&gt;90),"A","B"),"B")</f>
        <v>B</v>
      </c>
      <c r="F14" s="22" t="str">
        <f>+IF(OR(A14="Argentina",A14="Bolivia",A14="Venezuela"),"Medio","Moderado")</f>
        <v>Medio</v>
      </c>
    </row>
    <row r="15" spans="1:6" ht="14.4" x14ac:dyDescent="0.3">
      <c r="A15" s="20" t="s">
        <v>48</v>
      </c>
      <c r="B15" s="21">
        <v>182000</v>
      </c>
      <c r="C15" s="21">
        <v>3850</v>
      </c>
      <c r="D15" s="21">
        <v>85</v>
      </c>
      <c r="E15" s="22" t="str">
        <f t="shared" ref="E15:E23" si="1">IF(B15&lt;40000,IF(OR(C15&gt;4000,D15&gt;90),"A","B"),"B")</f>
        <v>B</v>
      </c>
      <c r="F15" s="22" t="str">
        <f t="shared" ref="F15:F23" si="2">+IF(OR(A15="Argentina",A15="Bolivia",A15="Venezuela"),"Medio","Moderado")</f>
        <v>Moderado</v>
      </c>
    </row>
    <row r="16" spans="1:6" ht="14.4" x14ac:dyDescent="0.3">
      <c r="A16" s="20" t="s">
        <v>49</v>
      </c>
      <c r="B16" s="21">
        <v>36000</v>
      </c>
      <c r="C16" s="21">
        <v>4850</v>
      </c>
      <c r="D16" s="21">
        <v>94</v>
      </c>
      <c r="E16" s="22" t="str">
        <f t="shared" si="1"/>
        <v>A</v>
      </c>
      <c r="F16" s="22" t="str">
        <f t="shared" si="2"/>
        <v>Moderado</v>
      </c>
    </row>
    <row r="17" spans="1:6" ht="14.4" x14ac:dyDescent="0.3">
      <c r="A17" s="20" t="s">
        <v>50</v>
      </c>
      <c r="B17" s="21">
        <v>21000</v>
      </c>
      <c r="C17" s="21">
        <v>4700</v>
      </c>
      <c r="D17" s="21">
        <v>97</v>
      </c>
      <c r="E17" s="22" t="str">
        <f t="shared" si="1"/>
        <v>A</v>
      </c>
      <c r="F17" s="22" t="str">
        <f t="shared" si="2"/>
        <v>Moderado</v>
      </c>
    </row>
    <row r="18" spans="1:6" ht="14.4" x14ac:dyDescent="0.3">
      <c r="A18" s="20" t="s">
        <v>51</v>
      </c>
      <c r="B18" s="21">
        <v>29500</v>
      </c>
      <c r="C18" s="21">
        <v>2850</v>
      </c>
      <c r="D18" s="21">
        <v>80</v>
      </c>
      <c r="E18" s="22" t="str">
        <f t="shared" si="1"/>
        <v>B</v>
      </c>
      <c r="F18" s="22" t="str">
        <f t="shared" si="2"/>
        <v>Medio</v>
      </c>
    </row>
    <row r="19" spans="1:6" ht="14.4" x14ac:dyDescent="0.3">
      <c r="A19" s="20" t="s">
        <v>52</v>
      </c>
      <c r="B19" s="21">
        <v>32000</v>
      </c>
      <c r="C19" s="21">
        <v>2850</v>
      </c>
      <c r="D19" s="21">
        <v>80</v>
      </c>
      <c r="E19" s="22" t="str">
        <f t="shared" si="1"/>
        <v>B</v>
      </c>
      <c r="F19" s="22" t="str">
        <f t="shared" si="2"/>
        <v>Moderado</v>
      </c>
    </row>
    <row r="20" spans="1:6" ht="14.4" x14ac:dyDescent="0.3">
      <c r="A20" s="20" t="s">
        <v>53</v>
      </c>
      <c r="B20" s="21">
        <v>45000</v>
      </c>
      <c r="C20" s="21">
        <v>3200</v>
      </c>
      <c r="D20" s="21">
        <v>85</v>
      </c>
      <c r="E20" s="22" t="str">
        <f t="shared" si="1"/>
        <v>B</v>
      </c>
      <c r="F20" s="22" t="str">
        <f t="shared" si="2"/>
        <v>Moderado</v>
      </c>
    </row>
    <row r="21" spans="1:6" ht="14.4" x14ac:dyDescent="0.3">
      <c r="A21" s="20" t="s">
        <v>54</v>
      </c>
      <c r="B21" s="21">
        <v>56000</v>
      </c>
      <c r="C21" s="21">
        <v>3000</v>
      </c>
      <c r="D21" s="21">
        <v>83</v>
      </c>
      <c r="E21" s="22" t="str">
        <f t="shared" si="1"/>
        <v>B</v>
      </c>
      <c r="F21" s="22" t="str">
        <f t="shared" si="2"/>
        <v>Moderado</v>
      </c>
    </row>
    <row r="22" spans="1:6" ht="14.4" x14ac:dyDescent="0.3">
      <c r="A22" s="20" t="s">
        <v>55</v>
      </c>
      <c r="B22" s="21">
        <v>88000</v>
      </c>
      <c r="C22" s="21">
        <v>4500</v>
      </c>
      <c r="D22" s="21">
        <v>89</v>
      </c>
      <c r="E22" s="22" t="str">
        <f t="shared" si="1"/>
        <v>B</v>
      </c>
      <c r="F22" s="22" t="str">
        <f t="shared" si="2"/>
        <v>Medio</v>
      </c>
    </row>
    <row r="23" spans="1:6" ht="14.4" x14ac:dyDescent="0.3">
      <c r="A23" s="20" t="s">
        <v>56</v>
      </c>
      <c r="B23" s="21">
        <v>100000</v>
      </c>
      <c r="C23" s="21">
        <v>3200</v>
      </c>
      <c r="D23" s="21">
        <v>80</v>
      </c>
      <c r="E23" s="22" t="str">
        <f t="shared" si="1"/>
        <v>B</v>
      </c>
      <c r="F23" s="22" t="str">
        <f t="shared" si="2"/>
        <v>Moderado</v>
      </c>
    </row>
    <row r="24" spans="1:6" x14ac:dyDescent="0.25">
      <c r="A24" s="9"/>
      <c r="B24" s="9"/>
      <c r="C24" s="9"/>
      <c r="D24" s="9"/>
      <c r="E24" s="9"/>
      <c r="F24" s="9"/>
    </row>
    <row r="25" spans="1:6" x14ac:dyDescent="0.25">
      <c r="A25" s="8"/>
      <c r="B25" s="8"/>
      <c r="C25" s="8"/>
      <c r="D25" s="8"/>
      <c r="E25" s="8"/>
      <c r="F25" s="9"/>
    </row>
    <row r="26" spans="1:6" ht="18.75" customHeight="1" x14ac:dyDescent="0.25">
      <c r="A26" s="23"/>
      <c r="B26" s="23"/>
      <c r="C26" s="9"/>
      <c r="D26" s="9"/>
      <c r="E26" s="9"/>
      <c r="F26" s="9"/>
    </row>
    <row r="27" spans="1:6" ht="23.25" customHeight="1" x14ac:dyDescent="0.25">
      <c r="A27" s="23"/>
      <c r="B27" s="23"/>
      <c r="C27" s="9"/>
      <c r="D27" s="9"/>
      <c r="E27" s="9"/>
      <c r="F27" s="9"/>
    </row>
    <row r="28" spans="1:6" ht="30.75" customHeight="1" x14ac:dyDescent="0.25">
      <c r="A28" s="23"/>
      <c r="B28" s="23"/>
      <c r="C28" s="9"/>
      <c r="D28" s="9"/>
      <c r="E28" s="9"/>
      <c r="F28" s="9"/>
    </row>
    <row r="29" spans="1:6" ht="16.5" customHeight="1" x14ac:dyDescent="0.25">
      <c r="A29" s="23"/>
      <c r="B29" s="23"/>
      <c r="C29" s="9"/>
      <c r="D29" s="9"/>
      <c r="E29" s="9"/>
      <c r="F29" s="9"/>
    </row>
    <row r="30" spans="1:6" x14ac:dyDescent="0.25">
      <c r="A30" s="9"/>
      <c r="B30" s="9"/>
      <c r="C30" s="9"/>
      <c r="D30" s="9"/>
      <c r="E30" s="9"/>
      <c r="F30" s="9"/>
    </row>
    <row r="36" ht="14.25" customHeigh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59B5-7FB1-475F-B55A-3DD30FD5E866}">
  <dimension ref="D7:K34"/>
  <sheetViews>
    <sheetView topLeftCell="A9" workbookViewId="0">
      <selection activeCell="J23" sqref="J23"/>
    </sheetView>
  </sheetViews>
  <sheetFormatPr baseColWidth="10" defaultColWidth="11.5546875" defaultRowHeight="14.4" x14ac:dyDescent="0.3"/>
  <cols>
    <col min="1" max="1" width="5" style="3" customWidth="1"/>
    <col min="2" max="2" width="11.5546875" style="3"/>
    <col min="3" max="3" width="7.44140625" style="3" customWidth="1"/>
    <col min="4" max="4" width="14.109375" style="3" customWidth="1"/>
    <col min="5" max="5" width="26.109375" style="3" bestFit="1" customWidth="1"/>
    <col min="6" max="6" width="21.6640625" style="3" bestFit="1" customWidth="1"/>
    <col min="7" max="7" width="21.6640625" style="3" customWidth="1"/>
    <col min="8" max="16384" width="11.5546875" style="3"/>
  </cols>
  <sheetData>
    <row r="7" spans="4:11" ht="15.6" x14ac:dyDescent="0.3">
      <c r="D7" s="35" t="s">
        <v>143</v>
      </c>
      <c r="E7" s="35"/>
      <c r="F7" s="35"/>
      <c r="G7" s="35"/>
      <c r="H7" s="35"/>
      <c r="I7" s="35"/>
      <c r="J7" s="35"/>
    </row>
    <row r="9" spans="4:11" x14ac:dyDescent="0.3">
      <c r="D9" s="2"/>
      <c r="E9" s="2"/>
      <c r="F9" s="2"/>
      <c r="G9" s="2"/>
      <c r="H9" s="2"/>
      <c r="I9" s="2"/>
      <c r="J9" s="2"/>
      <c r="K9" s="39">
        <f ca="1">+TODAY()</f>
        <v>45594</v>
      </c>
    </row>
    <row r="10" spans="4:11" ht="15.6" x14ac:dyDescent="0.3">
      <c r="D10" s="2"/>
      <c r="E10" s="34" t="s">
        <v>5</v>
      </c>
      <c r="F10" s="34"/>
      <c r="G10" s="34"/>
      <c r="H10" s="34"/>
      <c r="I10" s="34"/>
      <c r="J10" s="2"/>
    </row>
    <row r="11" spans="4:11" x14ac:dyDescent="0.3">
      <c r="D11" s="2"/>
      <c r="E11" s="2"/>
      <c r="F11" s="2"/>
      <c r="G11" s="2"/>
      <c r="H11" s="2"/>
      <c r="I11" s="2"/>
      <c r="J11" s="2"/>
    </row>
    <row r="12" spans="4:11" x14ac:dyDescent="0.3">
      <c r="D12" s="2"/>
      <c r="E12" s="4" t="s">
        <v>6</v>
      </c>
      <c r="F12" s="38">
        <v>1800</v>
      </c>
      <c r="G12" s="2"/>
      <c r="H12" s="4" t="s">
        <v>7</v>
      </c>
      <c r="I12" s="38" t="s">
        <v>150</v>
      </c>
      <c r="J12" s="2"/>
    </row>
    <row r="13" spans="4:11" x14ac:dyDescent="0.3">
      <c r="D13" s="2"/>
      <c r="E13" s="4"/>
      <c r="F13" s="2"/>
      <c r="G13" s="2"/>
      <c r="H13" s="4"/>
      <c r="I13" s="2"/>
      <c r="J13" s="2"/>
    </row>
    <row r="14" spans="4:11" x14ac:dyDescent="0.3">
      <c r="D14" s="2"/>
      <c r="E14" s="4" t="s">
        <v>8</v>
      </c>
      <c r="F14" s="38" t="s">
        <v>16</v>
      </c>
      <c r="G14" s="2"/>
      <c r="H14" s="4" t="s">
        <v>9</v>
      </c>
      <c r="I14" s="38" t="s">
        <v>17</v>
      </c>
      <c r="J14" s="2"/>
    </row>
    <row r="15" spans="4:11" x14ac:dyDescent="0.3">
      <c r="D15" s="2"/>
      <c r="E15" s="4"/>
      <c r="F15" s="2"/>
      <c r="G15" s="2"/>
      <c r="H15" s="2"/>
      <c r="I15" s="2"/>
      <c r="J15" s="2"/>
    </row>
    <row r="16" spans="4:11" x14ac:dyDescent="0.3">
      <c r="D16" s="2"/>
      <c r="E16" s="4" t="s">
        <v>10</v>
      </c>
      <c r="F16" s="40">
        <v>45219</v>
      </c>
      <c r="G16" s="2"/>
      <c r="H16" s="2"/>
      <c r="I16" s="2"/>
      <c r="J16" s="2"/>
    </row>
    <row r="17" spans="4:10" x14ac:dyDescent="0.3">
      <c r="D17" s="2"/>
      <c r="E17" s="4"/>
      <c r="F17" s="2"/>
      <c r="G17" s="2"/>
      <c r="H17" s="2"/>
      <c r="I17" s="2"/>
      <c r="J17" s="2"/>
    </row>
    <row r="18" spans="4:10" x14ac:dyDescent="0.3">
      <c r="D18" s="2"/>
      <c r="E18" s="4" t="s">
        <v>11</v>
      </c>
      <c r="F18" s="38">
        <v>6</v>
      </c>
      <c r="G18" s="2"/>
      <c r="H18" s="2"/>
      <c r="I18" s="2"/>
      <c r="J18" s="2"/>
    </row>
    <row r="19" spans="4:10" x14ac:dyDescent="0.3">
      <c r="D19" s="2"/>
      <c r="E19" s="2"/>
      <c r="F19" s="2"/>
      <c r="G19" s="2"/>
      <c r="H19" s="2"/>
      <c r="I19" s="2"/>
      <c r="J19" s="2"/>
    </row>
    <row r="20" spans="4:10" x14ac:dyDescent="0.3">
      <c r="D20" s="2"/>
      <c r="E20" s="2"/>
      <c r="F20" s="2"/>
      <c r="G20" s="2"/>
      <c r="H20" s="2"/>
      <c r="I20" s="2"/>
      <c r="J20" s="2"/>
    </row>
    <row r="24" spans="4:10" x14ac:dyDescent="0.3">
      <c r="E24" s="5" t="s">
        <v>12</v>
      </c>
      <c r="F24" t="s">
        <v>22</v>
      </c>
    </row>
    <row r="25" spans="4:10" x14ac:dyDescent="0.3">
      <c r="E25" s="6" t="s">
        <v>13</v>
      </c>
      <c r="F25" t="s">
        <v>14</v>
      </c>
    </row>
    <row r="26" spans="4:10" x14ac:dyDescent="0.3">
      <c r="E26" s="7" t="s">
        <v>16</v>
      </c>
      <c r="F26" t="s">
        <v>17</v>
      </c>
    </row>
    <row r="27" spans="4:10" x14ac:dyDescent="0.3">
      <c r="F27" t="s">
        <v>3</v>
      </c>
    </row>
    <row r="28" spans="4:10" x14ac:dyDescent="0.3">
      <c r="F28" t="s">
        <v>2</v>
      </c>
    </row>
    <row r="29" spans="4:10" x14ac:dyDescent="0.3">
      <c r="F29" t="s">
        <v>20</v>
      </c>
    </row>
    <row r="30" spans="4:10" x14ac:dyDescent="0.3">
      <c r="F30" t="s">
        <v>15</v>
      </c>
    </row>
    <row r="31" spans="4:10" x14ac:dyDescent="0.3">
      <c r="F31" t="s">
        <v>18</v>
      </c>
    </row>
    <row r="32" spans="4:10" x14ac:dyDescent="0.3">
      <c r="F32" t="s">
        <v>19</v>
      </c>
    </row>
    <row r="33" spans="6:6" x14ac:dyDescent="0.3">
      <c r="F33" t="s">
        <v>4</v>
      </c>
    </row>
    <row r="34" spans="6:6" x14ac:dyDescent="0.3">
      <c r="F34" t="s">
        <v>21</v>
      </c>
    </row>
  </sheetData>
  <mergeCells count="2">
    <mergeCell ref="E10:I10"/>
    <mergeCell ref="D7:J7"/>
  </mergeCells>
  <dataValidations count="6">
    <dataValidation type="whole" allowBlank="1" showInputMessage="1" showErrorMessage="1" errorTitle="digite solo 4 digitos " error="solo se puede 4 digitos " promptTitle="solo 4 digitos " sqref="F12" xr:uid="{3592F8C9-65A0-463A-A457-964DBA058F64}">
      <formula1>1</formula1>
      <formula2>9999</formula2>
    </dataValidation>
    <dataValidation type="list" allowBlank="1" showInputMessage="1" showErrorMessage="1" errorTitle="Escoga la area " error="solo se puede alguna de estas areas " promptTitle="Area" sqref="F14" xr:uid="{C73DB475-730F-4101-8367-6CCDD44A07D2}">
      <formula1>$E$25:$E$26</formula1>
    </dataValidation>
    <dataValidation type="date" allowBlank="1" showInputMessage="1" showErrorMessage="1" errorTitle="Ingrese la fecha " error="Solo se puede entre 20/12/2021 al dia de hoy " promptTitle="Fecha " sqref="F16" xr:uid="{84608B95-D3AA-4B49-A209-789C5D135C3A}">
      <formula1>44550</formula1>
      <formula2>K9</formula2>
    </dataValidation>
    <dataValidation type="whole" allowBlank="1" showInputMessage="1" showErrorMessage="1" errorTitle="Cantidad de dias " error="Solo se puede entre 3 y 12 dias solicitados " promptTitle="Cantidad de dias solicitadados " sqref="F18" xr:uid="{8DBE097D-4623-4DB8-896A-F73B7F906F44}">
      <formula1>3</formula1>
      <formula2>12</formula2>
    </dataValidation>
    <dataValidation type="textLength" allowBlank="1" showInputMessage="1" showErrorMessage="1" promptTitle="Digite su Nombre " prompt="Solo se puede entre 5 a 15 letras " sqref="I12" xr:uid="{FA8C9B7F-B2B1-4AD7-AB5A-1E4217C4611A}">
      <formula1>5</formula1>
      <formula2>15</formula2>
    </dataValidation>
    <dataValidation type="list" allowBlank="1" showInputMessage="1" showErrorMessage="1" errorTitle="Escoga el departamente" error="Solo puede escoger los dados departamentos " promptTitle="Departamento " sqref="I14" xr:uid="{073AD925-849D-4371-A92C-B8B788CAE3EB}">
      <formula1>$F$25:$F$34</formula1>
    </dataValidation>
  </dataValidations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8FF5-EE43-484A-AA21-7D160327F866}">
  <sheetPr>
    <tabColor rgb="FF002060"/>
  </sheetPr>
  <dimension ref="A1:L75"/>
  <sheetViews>
    <sheetView tabSelected="1" topLeftCell="A22" zoomScaleNormal="100" workbookViewId="0">
      <selection activeCell="K6" sqref="K6"/>
    </sheetView>
  </sheetViews>
  <sheetFormatPr baseColWidth="10" defaultColWidth="8.88671875" defaultRowHeight="14.4" x14ac:dyDescent="0.3"/>
  <cols>
    <col min="1" max="1" width="10.6640625" bestFit="1" customWidth="1"/>
    <col min="2" max="2" width="10.6640625" customWidth="1"/>
    <col min="3" max="3" width="12.88671875" bestFit="1" customWidth="1"/>
    <col min="4" max="4" width="18.33203125" customWidth="1"/>
    <col min="5" max="5" width="20.33203125" bestFit="1" customWidth="1"/>
    <col min="6" max="6" width="18.33203125" bestFit="1" customWidth="1"/>
    <col min="7" max="7" width="14.109375" bestFit="1" customWidth="1"/>
    <col min="9" max="9" width="24.5546875" bestFit="1" customWidth="1"/>
    <col min="10" max="10" width="17.88671875" bestFit="1" customWidth="1"/>
    <col min="11" max="11" width="24.5546875" bestFit="1" customWidth="1"/>
    <col min="12" max="12" width="20.33203125" bestFit="1" customWidth="1"/>
  </cols>
  <sheetData>
    <row r="1" spans="1:12" ht="27.75" customHeight="1" x14ac:dyDescent="0.3">
      <c r="A1" s="36" t="s">
        <v>147</v>
      </c>
      <c r="B1" s="36"/>
      <c r="C1" s="36"/>
      <c r="D1" s="36"/>
      <c r="E1" s="36"/>
      <c r="F1" s="36"/>
      <c r="G1" s="36"/>
      <c r="H1" s="36"/>
      <c r="I1" s="36"/>
    </row>
    <row r="2" spans="1:12" ht="26.25" customHeight="1" x14ac:dyDescent="0.3">
      <c r="A2" s="36" t="s">
        <v>145</v>
      </c>
      <c r="B2" s="36"/>
      <c r="C2" s="36"/>
      <c r="D2" s="36"/>
      <c r="E2" s="36"/>
      <c r="F2" s="36"/>
      <c r="G2" s="36"/>
      <c r="H2" s="36"/>
      <c r="I2" s="36"/>
    </row>
    <row r="3" spans="1:12" ht="26.25" customHeight="1" x14ac:dyDescent="0.3">
      <c r="A3" s="36" t="s">
        <v>148</v>
      </c>
      <c r="B3" s="36"/>
      <c r="C3" s="36"/>
      <c r="D3" s="36"/>
      <c r="E3" s="36"/>
      <c r="F3" s="36"/>
      <c r="G3" s="36"/>
      <c r="H3" s="36"/>
      <c r="I3" s="36"/>
    </row>
    <row r="4" spans="1:12" x14ac:dyDescent="0.3">
      <c r="A4" s="24" t="s">
        <v>57</v>
      </c>
      <c r="B4" s="24" t="s">
        <v>151</v>
      </c>
      <c r="C4" s="24" t="s">
        <v>58</v>
      </c>
      <c r="D4" s="24" t="s">
        <v>59</v>
      </c>
      <c r="E4" s="24" t="s">
        <v>24</v>
      </c>
      <c r="F4" s="24" t="s">
        <v>60</v>
      </c>
      <c r="G4" s="24" t="s">
        <v>61</v>
      </c>
    </row>
    <row r="5" spans="1:12" x14ac:dyDescent="0.3">
      <c r="A5" s="25">
        <v>45384</v>
      </c>
      <c r="B5" s="25" t="str">
        <f>+TEXT(A5,"mmmmmm")</f>
        <v>abril</v>
      </c>
      <c r="C5" s="26">
        <v>1.4166666666666667</v>
      </c>
      <c r="D5" s="1">
        <v>6702169866</v>
      </c>
      <c r="E5" s="1" t="s">
        <v>62</v>
      </c>
      <c r="F5" s="1" t="s">
        <v>63</v>
      </c>
      <c r="G5" s="1">
        <v>19</v>
      </c>
      <c r="J5" s="24" t="s">
        <v>24</v>
      </c>
      <c r="K5" s="24" t="s">
        <v>64</v>
      </c>
    </row>
    <row r="6" spans="1:12" x14ac:dyDescent="0.3">
      <c r="A6" s="25">
        <v>45395</v>
      </c>
      <c r="B6" s="25" t="str">
        <f t="shared" ref="B6:B69" si="0">+TEXT(A6,"mmmmmm")</f>
        <v>abril</v>
      </c>
      <c r="C6" s="26">
        <v>0.58333333333333304</v>
      </c>
      <c r="D6" s="1">
        <v>3064668722</v>
      </c>
      <c r="E6" s="1" t="s">
        <v>65</v>
      </c>
      <c r="F6" s="1" t="s">
        <v>66</v>
      </c>
      <c r="G6" s="1">
        <v>24</v>
      </c>
      <c r="J6" s="27" t="s">
        <v>67</v>
      </c>
      <c r="K6" s="28">
        <f>+_xlfn.XLOOKUP(J6,$E$5:$E$75,$G$5:$G$75)</f>
        <v>16</v>
      </c>
    </row>
    <row r="7" spans="1:12" x14ac:dyDescent="0.3">
      <c r="A7" s="25">
        <v>45373</v>
      </c>
      <c r="B7" s="25" t="str">
        <f t="shared" si="0"/>
        <v>marzo</v>
      </c>
      <c r="C7" s="26">
        <v>0.625</v>
      </c>
      <c r="D7" s="1">
        <v>8338572344</v>
      </c>
      <c r="E7" s="1" t="s">
        <v>68</v>
      </c>
      <c r="F7" s="1" t="s">
        <v>63</v>
      </c>
      <c r="G7" s="1">
        <v>7</v>
      </c>
      <c r="J7" s="27" t="s">
        <v>69</v>
      </c>
      <c r="K7" s="28">
        <f t="shared" ref="K7:K11" si="1">+_xlfn.XLOOKUP(J7,$E$5:$E$75,$G$5:$G$75)</f>
        <v>9</v>
      </c>
    </row>
    <row r="8" spans="1:12" x14ac:dyDescent="0.3">
      <c r="A8" s="25">
        <v>45415</v>
      </c>
      <c r="B8" s="25" t="str">
        <f t="shared" si="0"/>
        <v>mayo</v>
      </c>
      <c r="C8" s="26">
        <v>0.66666666666666696</v>
      </c>
      <c r="D8" s="1">
        <v>4403820917</v>
      </c>
      <c r="E8" s="1" t="s">
        <v>70</v>
      </c>
      <c r="F8" s="1" t="s">
        <v>71</v>
      </c>
      <c r="G8" s="1">
        <v>14</v>
      </c>
      <c r="J8" s="27" t="s">
        <v>72</v>
      </c>
      <c r="K8" s="28">
        <f t="shared" si="1"/>
        <v>9</v>
      </c>
    </row>
    <row r="9" spans="1:12" x14ac:dyDescent="0.3">
      <c r="A9" s="25">
        <v>45440</v>
      </c>
      <c r="B9" s="25" t="str">
        <f t="shared" si="0"/>
        <v>mayo</v>
      </c>
      <c r="C9" s="26">
        <v>0.70833333333333304</v>
      </c>
      <c r="D9" s="1">
        <v>2622760704</v>
      </c>
      <c r="E9" s="1" t="s">
        <v>73</v>
      </c>
      <c r="F9" s="1" t="s">
        <v>74</v>
      </c>
      <c r="G9" s="1">
        <v>25</v>
      </c>
      <c r="J9" s="27" t="s">
        <v>75</v>
      </c>
      <c r="K9" s="28">
        <f t="shared" si="1"/>
        <v>13</v>
      </c>
    </row>
    <row r="10" spans="1:12" x14ac:dyDescent="0.3">
      <c r="A10" s="25">
        <v>45351</v>
      </c>
      <c r="B10" s="25" t="str">
        <f t="shared" si="0"/>
        <v>febrero</v>
      </c>
      <c r="C10" s="26">
        <v>0.75</v>
      </c>
      <c r="D10" s="1">
        <v>7802056948</v>
      </c>
      <c r="E10" s="1" t="s">
        <v>76</v>
      </c>
      <c r="F10" s="1" t="s">
        <v>63</v>
      </c>
      <c r="G10" s="1">
        <v>14</v>
      </c>
      <c r="J10" s="27" t="s">
        <v>77</v>
      </c>
      <c r="K10" s="28">
        <f t="shared" si="1"/>
        <v>18</v>
      </c>
    </row>
    <row r="11" spans="1:12" x14ac:dyDescent="0.3">
      <c r="A11" s="25">
        <v>45404</v>
      </c>
      <c r="B11" s="25" t="str">
        <f t="shared" si="0"/>
        <v>abril</v>
      </c>
      <c r="C11" s="26">
        <v>1.5416666666666701</v>
      </c>
      <c r="D11" s="1">
        <v>1781060213</v>
      </c>
      <c r="E11" s="1" t="s">
        <v>78</v>
      </c>
      <c r="F11" s="1" t="s">
        <v>79</v>
      </c>
      <c r="G11" s="1">
        <v>10</v>
      </c>
      <c r="J11" s="27" t="s">
        <v>80</v>
      </c>
      <c r="K11" s="28">
        <f t="shared" si="1"/>
        <v>21</v>
      </c>
    </row>
    <row r="12" spans="1:12" x14ac:dyDescent="0.3">
      <c r="A12" s="25">
        <v>45425</v>
      </c>
      <c r="B12" s="25" t="str">
        <f t="shared" si="0"/>
        <v>mayo</v>
      </c>
      <c r="C12" s="26">
        <v>1.5833333333333399</v>
      </c>
      <c r="D12" s="1">
        <v>7951902829</v>
      </c>
      <c r="E12" s="1" t="s">
        <v>81</v>
      </c>
      <c r="F12" s="1" t="s">
        <v>66</v>
      </c>
      <c r="G12" s="1">
        <v>8</v>
      </c>
    </row>
    <row r="13" spans="1:12" x14ac:dyDescent="0.3">
      <c r="A13" s="25">
        <v>45297</v>
      </c>
      <c r="B13" s="25" t="str">
        <f t="shared" si="0"/>
        <v>enero</v>
      </c>
      <c r="C13" s="26">
        <v>1.625</v>
      </c>
      <c r="D13" s="1">
        <v>9471724601</v>
      </c>
      <c r="E13" s="1" t="s">
        <v>82</v>
      </c>
      <c r="F13" s="1" t="s">
        <v>63</v>
      </c>
      <c r="G13" s="1">
        <v>5</v>
      </c>
      <c r="J13" s="24" t="s">
        <v>83</v>
      </c>
      <c r="K13" s="24" t="s">
        <v>84</v>
      </c>
      <c r="L13" s="24" t="s">
        <v>144</v>
      </c>
    </row>
    <row r="14" spans="1:12" x14ac:dyDescent="0.3">
      <c r="A14" s="25">
        <v>45390</v>
      </c>
      <c r="B14" s="25" t="str">
        <f t="shared" si="0"/>
        <v>abril</v>
      </c>
      <c r="C14" s="26">
        <v>1.6666666666666701</v>
      </c>
      <c r="D14" s="1">
        <v>2226935636</v>
      </c>
      <c r="E14" s="1" t="s">
        <v>72</v>
      </c>
      <c r="F14" s="1" t="s">
        <v>74</v>
      </c>
      <c r="G14" s="1">
        <v>9</v>
      </c>
      <c r="J14" s="27" t="s">
        <v>85</v>
      </c>
      <c r="K14" s="28">
        <f>+COUNTIF($B$5:$B$75,J14)</f>
        <v>14</v>
      </c>
      <c r="L14" s="41">
        <f>+AVERAGEIF($B$5:$B$75,J14,$G$5:$G$75)</f>
        <v>12.857142857142858</v>
      </c>
    </row>
    <row r="15" spans="1:12" x14ac:dyDescent="0.3">
      <c r="A15" s="25">
        <v>45350</v>
      </c>
      <c r="B15" s="25" t="str">
        <f t="shared" si="0"/>
        <v>febrero</v>
      </c>
      <c r="C15" s="26">
        <v>1.7083333333333399</v>
      </c>
      <c r="D15" s="1">
        <v>3642384106</v>
      </c>
      <c r="E15" s="1" t="s">
        <v>86</v>
      </c>
      <c r="F15" s="1" t="s">
        <v>71</v>
      </c>
      <c r="G15" s="1">
        <v>16</v>
      </c>
      <c r="J15" s="27" t="s">
        <v>87</v>
      </c>
      <c r="K15" s="28">
        <f t="shared" ref="K15:K19" si="2">+COUNTIF($B$5:$B$75,J15)</f>
        <v>15</v>
      </c>
      <c r="L15" s="41">
        <f t="shared" ref="L15:L19" si="3">+AVERAGEIF($B$5:$B$75,J15,$G$5:$G$75)</f>
        <v>13.6</v>
      </c>
    </row>
    <row r="16" spans="1:12" x14ac:dyDescent="0.3">
      <c r="A16" s="25">
        <v>45303</v>
      </c>
      <c r="B16" s="25" t="str">
        <f t="shared" si="0"/>
        <v>enero</v>
      </c>
      <c r="C16" s="26">
        <v>1.375</v>
      </c>
      <c r="D16" s="1">
        <v>8850062563</v>
      </c>
      <c r="E16" s="1" t="s">
        <v>88</v>
      </c>
      <c r="F16" s="1" t="s">
        <v>71</v>
      </c>
      <c r="G16" s="1">
        <v>7</v>
      </c>
      <c r="J16" s="27" t="s">
        <v>89</v>
      </c>
      <c r="K16" s="28">
        <f t="shared" si="2"/>
        <v>10</v>
      </c>
      <c r="L16" s="41">
        <f t="shared" si="3"/>
        <v>16.5</v>
      </c>
    </row>
    <row r="17" spans="1:12" x14ac:dyDescent="0.3">
      <c r="A17" s="25">
        <v>45416</v>
      </c>
      <c r="B17" s="25" t="str">
        <f t="shared" si="0"/>
        <v>mayo</v>
      </c>
      <c r="C17" s="26">
        <v>1.4166666666666667</v>
      </c>
      <c r="D17" s="1">
        <v>3704641865</v>
      </c>
      <c r="E17" s="1" t="s">
        <v>67</v>
      </c>
      <c r="F17" s="1" t="s">
        <v>71</v>
      </c>
      <c r="G17" s="1">
        <v>16</v>
      </c>
      <c r="J17" s="27" t="s">
        <v>90</v>
      </c>
      <c r="K17" s="28">
        <f t="shared" si="2"/>
        <v>11</v>
      </c>
      <c r="L17" s="41">
        <f t="shared" si="3"/>
        <v>17</v>
      </c>
    </row>
    <row r="18" spans="1:12" x14ac:dyDescent="0.3">
      <c r="A18" s="25">
        <v>45423</v>
      </c>
      <c r="B18" s="25" t="str">
        <f t="shared" si="0"/>
        <v>mayo</v>
      </c>
      <c r="C18" s="26">
        <v>1.4583333333333299</v>
      </c>
      <c r="D18" s="1">
        <v>4923245949</v>
      </c>
      <c r="E18" s="1" t="s">
        <v>91</v>
      </c>
      <c r="F18" s="1" t="s">
        <v>63</v>
      </c>
      <c r="G18" s="1">
        <v>10</v>
      </c>
      <c r="J18" s="27" t="s">
        <v>92</v>
      </c>
      <c r="K18" s="28">
        <f t="shared" si="2"/>
        <v>16</v>
      </c>
      <c r="L18" s="41">
        <f t="shared" si="3"/>
        <v>15.0625</v>
      </c>
    </row>
    <row r="19" spans="1:12" x14ac:dyDescent="0.3">
      <c r="A19" s="25">
        <v>45389</v>
      </c>
      <c r="B19" s="25" t="str">
        <f t="shared" si="0"/>
        <v>abril</v>
      </c>
      <c r="C19" s="26">
        <v>1.5</v>
      </c>
      <c r="D19" s="1">
        <v>2392651143</v>
      </c>
      <c r="E19" s="1" t="s">
        <v>93</v>
      </c>
      <c r="F19" s="1" t="s">
        <v>71</v>
      </c>
      <c r="G19" s="1">
        <v>20</v>
      </c>
      <c r="J19" s="27" t="s">
        <v>94</v>
      </c>
      <c r="K19" s="28">
        <f t="shared" si="2"/>
        <v>5</v>
      </c>
      <c r="L19" s="41">
        <f t="shared" si="3"/>
        <v>12.6</v>
      </c>
    </row>
    <row r="20" spans="1:12" x14ac:dyDescent="0.3">
      <c r="A20" s="25">
        <v>45306</v>
      </c>
      <c r="B20" s="25" t="str">
        <f t="shared" si="0"/>
        <v>enero</v>
      </c>
      <c r="C20" s="26">
        <v>1.5416666666666701</v>
      </c>
      <c r="D20" s="1">
        <v>2520828882</v>
      </c>
      <c r="E20" s="1" t="s">
        <v>95</v>
      </c>
      <c r="F20" s="1" t="s">
        <v>63</v>
      </c>
      <c r="G20" s="1">
        <v>8</v>
      </c>
    </row>
    <row r="21" spans="1:12" x14ac:dyDescent="0.3">
      <c r="A21" s="25">
        <v>45426</v>
      </c>
      <c r="B21" s="25" t="str">
        <f t="shared" si="0"/>
        <v>mayo</v>
      </c>
      <c r="C21" s="26">
        <v>1.5833333333333299</v>
      </c>
      <c r="D21" s="1">
        <v>7758110294</v>
      </c>
      <c r="E21" s="1" t="s">
        <v>69</v>
      </c>
      <c r="F21" s="1" t="s">
        <v>96</v>
      </c>
      <c r="G21" s="1">
        <v>9</v>
      </c>
      <c r="J21" s="24" t="s">
        <v>153</v>
      </c>
      <c r="K21" s="24" t="s">
        <v>152</v>
      </c>
    </row>
    <row r="22" spans="1:12" x14ac:dyDescent="0.3">
      <c r="A22" s="25">
        <v>45437</v>
      </c>
      <c r="B22" s="25" t="str">
        <f t="shared" si="0"/>
        <v>mayo</v>
      </c>
      <c r="C22" s="26">
        <v>1.625</v>
      </c>
      <c r="D22" s="1">
        <v>5605639821</v>
      </c>
      <c r="E22" s="1" t="s">
        <v>77</v>
      </c>
      <c r="F22" s="1" t="s">
        <v>63</v>
      </c>
      <c r="G22" s="1">
        <v>18</v>
      </c>
      <c r="J22" s="1" t="s">
        <v>63</v>
      </c>
      <c r="K22" s="28">
        <f>+COUNTIF($F$5:$F$75,J22)</f>
        <v>19</v>
      </c>
    </row>
    <row r="23" spans="1:12" x14ac:dyDescent="0.3">
      <c r="A23" s="25">
        <v>45365</v>
      </c>
      <c r="B23" s="25" t="str">
        <f t="shared" si="0"/>
        <v>marzo</v>
      </c>
      <c r="C23" s="26">
        <v>1.6666666666666701</v>
      </c>
      <c r="D23" s="1">
        <v>589922788</v>
      </c>
      <c r="E23" s="1" t="s">
        <v>97</v>
      </c>
      <c r="F23" s="1" t="s">
        <v>63</v>
      </c>
      <c r="G23" s="1">
        <v>18</v>
      </c>
      <c r="J23" s="1" t="s">
        <v>66</v>
      </c>
      <c r="K23" s="28">
        <f t="shared" ref="K23:K28" si="4">+COUNTIF($F$5:$F$75,J23)</f>
        <v>15</v>
      </c>
    </row>
    <row r="24" spans="1:12" x14ac:dyDescent="0.3">
      <c r="A24" s="25">
        <v>45333</v>
      </c>
      <c r="B24" s="25" t="str">
        <f t="shared" si="0"/>
        <v>febrero</v>
      </c>
      <c r="C24" s="26">
        <v>1.7083333333333299</v>
      </c>
      <c r="D24" s="1">
        <v>4855189673</v>
      </c>
      <c r="E24" s="1" t="s">
        <v>80</v>
      </c>
      <c r="F24" s="1" t="s">
        <v>66</v>
      </c>
      <c r="G24" s="1">
        <v>21</v>
      </c>
      <c r="J24" s="1" t="s">
        <v>71</v>
      </c>
      <c r="K24" s="28">
        <f t="shared" si="4"/>
        <v>16</v>
      </c>
    </row>
    <row r="25" spans="1:12" x14ac:dyDescent="0.3">
      <c r="A25" s="25">
        <v>45395</v>
      </c>
      <c r="B25" s="25" t="str">
        <f t="shared" si="0"/>
        <v>abril</v>
      </c>
      <c r="C25" s="26">
        <v>1.75</v>
      </c>
      <c r="D25" s="1">
        <v>6274605548</v>
      </c>
      <c r="E25" s="1" t="s">
        <v>75</v>
      </c>
      <c r="F25" s="1" t="s">
        <v>71</v>
      </c>
      <c r="G25" s="1">
        <v>13</v>
      </c>
      <c r="J25" s="1" t="s">
        <v>74</v>
      </c>
      <c r="K25" s="28">
        <f t="shared" si="4"/>
        <v>11</v>
      </c>
    </row>
    <row r="26" spans="1:12" x14ac:dyDescent="0.3">
      <c r="A26" s="25">
        <v>45442</v>
      </c>
      <c r="B26" s="25" t="str">
        <f t="shared" si="0"/>
        <v>mayo</v>
      </c>
      <c r="C26" s="26">
        <v>1.7916666666666701</v>
      </c>
      <c r="D26" s="1">
        <v>387981811</v>
      </c>
      <c r="E26" s="1" t="s">
        <v>98</v>
      </c>
      <c r="F26" s="1" t="s">
        <v>66</v>
      </c>
      <c r="G26" s="1">
        <v>20</v>
      </c>
      <c r="J26" s="1" t="s">
        <v>79</v>
      </c>
      <c r="K26" s="28">
        <f t="shared" si="4"/>
        <v>4</v>
      </c>
    </row>
    <row r="27" spans="1:12" x14ac:dyDescent="0.3">
      <c r="A27" s="25">
        <v>45349</v>
      </c>
      <c r="B27" s="25" t="str">
        <f t="shared" si="0"/>
        <v>febrero</v>
      </c>
      <c r="C27" s="26">
        <v>1.8333333333333299</v>
      </c>
      <c r="D27" s="1">
        <v>7127292703</v>
      </c>
      <c r="E27" s="1" t="s">
        <v>99</v>
      </c>
      <c r="F27" s="1" t="s">
        <v>63</v>
      </c>
      <c r="G27" s="1">
        <v>11</v>
      </c>
      <c r="J27" s="1" t="s">
        <v>96</v>
      </c>
      <c r="K27" s="28">
        <f t="shared" si="4"/>
        <v>2</v>
      </c>
    </row>
    <row r="28" spans="1:12" x14ac:dyDescent="0.3">
      <c r="A28" s="25">
        <v>45321</v>
      </c>
      <c r="B28" s="25" t="str">
        <f t="shared" si="0"/>
        <v>enero</v>
      </c>
      <c r="C28" s="26">
        <v>2.3333333333333335</v>
      </c>
      <c r="D28" s="1">
        <v>2309030427</v>
      </c>
      <c r="E28" s="1" t="s">
        <v>100</v>
      </c>
      <c r="F28" s="1" t="s">
        <v>74</v>
      </c>
      <c r="G28" s="1">
        <v>9</v>
      </c>
      <c r="J28" s="1" t="s">
        <v>111</v>
      </c>
      <c r="K28" s="28">
        <f t="shared" si="4"/>
        <v>4</v>
      </c>
    </row>
    <row r="29" spans="1:12" x14ac:dyDescent="0.3">
      <c r="A29" s="25">
        <v>45432</v>
      </c>
      <c r="B29" s="25" t="str">
        <f t="shared" si="0"/>
        <v>mayo</v>
      </c>
      <c r="C29" s="26">
        <v>2.375</v>
      </c>
      <c r="D29" s="1">
        <v>1525925</v>
      </c>
      <c r="E29" s="1" t="s">
        <v>101</v>
      </c>
      <c r="F29" s="1" t="s">
        <v>71</v>
      </c>
      <c r="G29" s="1">
        <v>10</v>
      </c>
    </row>
    <row r="30" spans="1:12" x14ac:dyDescent="0.3">
      <c r="A30" s="25">
        <v>45413</v>
      </c>
      <c r="B30" s="25" t="str">
        <f t="shared" si="0"/>
        <v>mayo</v>
      </c>
      <c r="C30" s="26">
        <v>2.4166666666666701</v>
      </c>
      <c r="D30" s="1">
        <v>1254310739</v>
      </c>
      <c r="E30" s="1" t="s">
        <v>102</v>
      </c>
      <c r="F30" s="1" t="s">
        <v>63</v>
      </c>
      <c r="G30" s="1">
        <v>16</v>
      </c>
    </row>
    <row r="31" spans="1:12" x14ac:dyDescent="0.3">
      <c r="A31" s="25">
        <v>45400</v>
      </c>
      <c r="B31" s="25" t="str">
        <f t="shared" si="0"/>
        <v>abril</v>
      </c>
      <c r="C31" s="26">
        <v>2.4583333333333299</v>
      </c>
      <c r="D31" s="1">
        <v>2131107517</v>
      </c>
      <c r="E31" s="1" t="s">
        <v>103</v>
      </c>
      <c r="F31" s="1" t="s">
        <v>63</v>
      </c>
      <c r="G31" s="1">
        <v>24</v>
      </c>
    </row>
    <row r="32" spans="1:12" x14ac:dyDescent="0.3">
      <c r="A32" s="25">
        <v>45407</v>
      </c>
      <c r="B32" s="25" t="str">
        <f t="shared" si="0"/>
        <v>abril</v>
      </c>
      <c r="C32" s="26">
        <v>2.5</v>
      </c>
      <c r="D32" s="1">
        <v>8983123264</v>
      </c>
      <c r="E32" s="1" t="s">
        <v>104</v>
      </c>
      <c r="F32" s="1" t="s">
        <v>66</v>
      </c>
      <c r="G32" s="1">
        <v>10</v>
      </c>
    </row>
    <row r="33" spans="1:7" x14ac:dyDescent="0.3">
      <c r="A33" s="25">
        <v>45331</v>
      </c>
      <c r="B33" s="25" t="str">
        <f t="shared" si="0"/>
        <v>febrero</v>
      </c>
      <c r="C33" s="26">
        <v>2.5416666666666701</v>
      </c>
      <c r="D33" s="1">
        <v>6208075198</v>
      </c>
      <c r="E33" s="1" t="s">
        <v>105</v>
      </c>
      <c r="F33" s="1" t="s">
        <v>66</v>
      </c>
      <c r="G33" s="1">
        <v>11</v>
      </c>
    </row>
    <row r="34" spans="1:7" x14ac:dyDescent="0.3">
      <c r="A34" s="25">
        <v>45443</v>
      </c>
      <c r="B34" s="25" t="str">
        <f t="shared" si="0"/>
        <v>mayo</v>
      </c>
      <c r="C34" s="26">
        <v>2.5833333333333299</v>
      </c>
      <c r="D34" s="1">
        <v>6727500229</v>
      </c>
      <c r="E34" s="1" t="s">
        <v>106</v>
      </c>
      <c r="F34" s="1" t="s">
        <v>66</v>
      </c>
      <c r="G34" s="1">
        <v>23</v>
      </c>
    </row>
    <row r="35" spans="1:7" x14ac:dyDescent="0.3">
      <c r="A35" s="25">
        <v>45399</v>
      </c>
      <c r="B35" s="25" t="str">
        <f t="shared" si="0"/>
        <v>abril</v>
      </c>
      <c r="C35" s="26">
        <v>2.625</v>
      </c>
      <c r="D35" s="1">
        <v>7517014069</v>
      </c>
      <c r="E35" s="1" t="s">
        <v>107</v>
      </c>
      <c r="F35" s="1" t="s">
        <v>71</v>
      </c>
      <c r="G35" s="1">
        <v>11</v>
      </c>
    </row>
    <row r="36" spans="1:7" x14ac:dyDescent="0.3">
      <c r="A36" s="25">
        <v>45368</v>
      </c>
      <c r="B36" s="25" t="str">
        <f t="shared" si="0"/>
        <v>marzo</v>
      </c>
      <c r="C36" s="26">
        <v>2.6666666666666701</v>
      </c>
      <c r="D36" s="1">
        <v>3239234596</v>
      </c>
      <c r="E36" s="1" t="s">
        <v>108</v>
      </c>
      <c r="F36" s="1" t="s">
        <v>66</v>
      </c>
      <c r="G36" s="1">
        <v>14</v>
      </c>
    </row>
    <row r="37" spans="1:7" x14ac:dyDescent="0.3">
      <c r="A37" s="25">
        <v>45433</v>
      </c>
      <c r="B37" s="25" t="str">
        <f t="shared" si="0"/>
        <v>mayo</v>
      </c>
      <c r="C37" s="26">
        <v>2.7083333333333299</v>
      </c>
      <c r="D37" s="1">
        <v>4707480087</v>
      </c>
      <c r="E37" s="1" t="s">
        <v>109</v>
      </c>
      <c r="F37" s="1" t="s">
        <v>96</v>
      </c>
      <c r="G37" s="1">
        <v>7</v>
      </c>
    </row>
    <row r="38" spans="1:7" x14ac:dyDescent="0.3">
      <c r="A38" s="25">
        <v>45335</v>
      </c>
      <c r="B38" s="25" t="str">
        <f t="shared" si="0"/>
        <v>febrero</v>
      </c>
      <c r="C38" s="26">
        <v>2.75</v>
      </c>
      <c r="D38" s="1">
        <v>5794244209</v>
      </c>
      <c r="E38" s="1" t="s">
        <v>110</v>
      </c>
      <c r="F38" s="1" t="s">
        <v>111</v>
      </c>
      <c r="G38" s="1">
        <v>13</v>
      </c>
    </row>
    <row r="39" spans="1:7" x14ac:dyDescent="0.3">
      <c r="A39" s="25">
        <v>45446</v>
      </c>
      <c r="B39" s="25" t="str">
        <f t="shared" si="0"/>
        <v>junio</v>
      </c>
      <c r="C39" s="26">
        <v>2.7916666666666701</v>
      </c>
      <c r="D39" s="1">
        <v>4158452101</v>
      </c>
      <c r="E39" s="1" t="s">
        <v>112</v>
      </c>
      <c r="F39" s="1" t="s">
        <v>79</v>
      </c>
      <c r="G39" s="1">
        <v>13</v>
      </c>
    </row>
    <row r="40" spans="1:7" x14ac:dyDescent="0.3">
      <c r="A40" s="25">
        <v>45445</v>
      </c>
      <c r="B40" s="25" t="str">
        <f t="shared" si="0"/>
        <v>junio</v>
      </c>
      <c r="C40" s="26">
        <v>2.625</v>
      </c>
      <c r="D40" s="1">
        <v>59254738</v>
      </c>
      <c r="E40" s="1" t="s">
        <v>113</v>
      </c>
      <c r="F40" s="1" t="s">
        <v>71</v>
      </c>
      <c r="G40" s="1">
        <v>13</v>
      </c>
    </row>
    <row r="41" spans="1:7" x14ac:dyDescent="0.3">
      <c r="A41" s="25">
        <v>45456</v>
      </c>
      <c r="B41" s="25" t="str">
        <f t="shared" si="0"/>
        <v>junio</v>
      </c>
      <c r="C41" s="26">
        <v>2.6666666666666701</v>
      </c>
      <c r="D41" s="1">
        <v>7495345927</v>
      </c>
      <c r="E41" s="1" t="s">
        <v>114</v>
      </c>
      <c r="F41" s="1" t="s">
        <v>74</v>
      </c>
      <c r="G41" s="1">
        <v>15</v>
      </c>
    </row>
    <row r="42" spans="1:7" x14ac:dyDescent="0.3">
      <c r="A42" s="25">
        <v>45331</v>
      </c>
      <c r="B42" s="25" t="str">
        <f t="shared" si="0"/>
        <v>febrero</v>
      </c>
      <c r="C42" s="26">
        <v>2.7083333333333299</v>
      </c>
      <c r="D42" s="1">
        <v>9941099277</v>
      </c>
      <c r="E42" s="1" t="s">
        <v>115</v>
      </c>
      <c r="F42" s="1" t="s">
        <v>63</v>
      </c>
      <c r="G42" s="1">
        <v>24</v>
      </c>
    </row>
    <row r="43" spans="1:7" x14ac:dyDescent="0.3">
      <c r="A43" s="25">
        <v>45397</v>
      </c>
      <c r="B43" s="25" t="str">
        <f t="shared" si="0"/>
        <v>abril</v>
      </c>
      <c r="C43" s="26">
        <v>2.75</v>
      </c>
      <c r="D43" s="1">
        <v>5057832575</v>
      </c>
      <c r="E43" s="1" t="s">
        <v>116</v>
      </c>
      <c r="F43" s="1" t="s">
        <v>63</v>
      </c>
      <c r="G43" s="1">
        <v>23</v>
      </c>
    </row>
    <row r="44" spans="1:7" x14ac:dyDescent="0.3">
      <c r="A44" s="25">
        <v>45381</v>
      </c>
      <c r="B44" s="25" t="str">
        <f t="shared" si="0"/>
        <v>marzo</v>
      </c>
      <c r="C44" s="26">
        <v>2.7916666666666701</v>
      </c>
      <c r="D44" s="1">
        <v>1552476577</v>
      </c>
      <c r="E44" s="1" t="s">
        <v>117</v>
      </c>
      <c r="F44" s="1" t="s">
        <v>63</v>
      </c>
      <c r="G44" s="1">
        <v>10</v>
      </c>
    </row>
    <row r="45" spans="1:7" x14ac:dyDescent="0.3">
      <c r="A45" s="25">
        <v>45310</v>
      </c>
      <c r="B45" s="25" t="str">
        <f t="shared" si="0"/>
        <v>enero</v>
      </c>
      <c r="C45" s="26">
        <v>3.3333333333333299</v>
      </c>
      <c r="D45" s="1">
        <v>96560564</v>
      </c>
      <c r="E45" s="1" t="s">
        <v>118</v>
      </c>
      <c r="F45" s="1" t="s">
        <v>71</v>
      </c>
      <c r="G45" s="1">
        <v>15</v>
      </c>
    </row>
    <row r="46" spans="1:7" x14ac:dyDescent="0.3">
      <c r="A46" s="25">
        <v>45436</v>
      </c>
      <c r="B46" s="25" t="str">
        <f t="shared" si="0"/>
        <v>mayo</v>
      </c>
      <c r="C46" s="26">
        <v>3.375</v>
      </c>
      <c r="D46" s="1">
        <v>1411481063</v>
      </c>
      <c r="E46" s="1" t="s">
        <v>119</v>
      </c>
      <c r="F46" s="1" t="s">
        <v>74</v>
      </c>
      <c r="G46" s="1">
        <v>11</v>
      </c>
    </row>
    <row r="47" spans="1:7" x14ac:dyDescent="0.3">
      <c r="A47" s="25">
        <v>45312</v>
      </c>
      <c r="B47" s="25" t="str">
        <f t="shared" si="0"/>
        <v>enero</v>
      </c>
      <c r="C47" s="26">
        <v>3.4166666666666599</v>
      </c>
      <c r="D47" s="1">
        <v>9091463973</v>
      </c>
      <c r="E47" s="1" t="s">
        <v>120</v>
      </c>
      <c r="F47" s="1" t="s">
        <v>66</v>
      </c>
      <c r="G47" s="1">
        <v>25</v>
      </c>
    </row>
    <row r="48" spans="1:7" x14ac:dyDescent="0.3">
      <c r="A48" s="25">
        <v>45310</v>
      </c>
      <c r="B48" s="25" t="str">
        <f t="shared" si="0"/>
        <v>enero</v>
      </c>
      <c r="C48" s="26">
        <v>3.4583333333333299</v>
      </c>
      <c r="D48" s="1">
        <v>6427808466</v>
      </c>
      <c r="E48" s="1" t="s">
        <v>121</v>
      </c>
      <c r="F48" s="1" t="s">
        <v>71</v>
      </c>
      <c r="G48" s="1">
        <v>23</v>
      </c>
    </row>
    <row r="49" spans="1:7" x14ac:dyDescent="0.3">
      <c r="A49" s="25">
        <v>45373</v>
      </c>
      <c r="B49" s="25" t="str">
        <f t="shared" si="0"/>
        <v>marzo</v>
      </c>
      <c r="C49" s="26">
        <v>3.5</v>
      </c>
      <c r="D49" s="1">
        <v>148197882</v>
      </c>
      <c r="E49" s="1" t="s">
        <v>122</v>
      </c>
      <c r="F49" s="1" t="s">
        <v>79</v>
      </c>
      <c r="G49" s="1">
        <v>23</v>
      </c>
    </row>
    <row r="50" spans="1:7" x14ac:dyDescent="0.3">
      <c r="A50" s="25">
        <v>45405</v>
      </c>
      <c r="B50" s="25" t="str">
        <f t="shared" si="0"/>
        <v>abril</v>
      </c>
      <c r="C50" s="26">
        <v>3.0416666666666701</v>
      </c>
      <c r="D50" s="1">
        <v>7904293954</v>
      </c>
      <c r="E50" s="1" t="s">
        <v>123</v>
      </c>
      <c r="F50" s="1" t="s">
        <v>63</v>
      </c>
      <c r="G50" s="1">
        <v>24</v>
      </c>
    </row>
    <row r="51" spans="1:7" x14ac:dyDescent="0.3">
      <c r="A51" s="25">
        <v>45293</v>
      </c>
      <c r="B51" s="25" t="str">
        <f t="shared" si="0"/>
        <v>enero</v>
      </c>
      <c r="C51" s="26">
        <v>3.2916666666666701</v>
      </c>
      <c r="D51" s="1">
        <v>5441755425</v>
      </c>
      <c r="E51" s="1" t="s">
        <v>124</v>
      </c>
      <c r="F51" s="1" t="s">
        <v>111</v>
      </c>
      <c r="G51" s="1">
        <v>25</v>
      </c>
    </row>
    <row r="52" spans="1:7" x14ac:dyDescent="0.3">
      <c r="A52" s="25">
        <v>45358</v>
      </c>
      <c r="B52" s="25" t="str">
        <f t="shared" si="0"/>
        <v>marzo</v>
      </c>
      <c r="C52" s="26">
        <v>3.3333333333333299</v>
      </c>
      <c r="D52" s="1">
        <v>2920316172</v>
      </c>
      <c r="E52" s="1" t="s">
        <v>125</v>
      </c>
      <c r="F52" s="1" t="s">
        <v>66</v>
      </c>
      <c r="G52" s="1">
        <v>23</v>
      </c>
    </row>
    <row r="53" spans="1:7" x14ac:dyDescent="0.3">
      <c r="A53" s="25">
        <v>45449</v>
      </c>
      <c r="B53" s="25" t="str">
        <f t="shared" si="0"/>
        <v>junio</v>
      </c>
      <c r="C53" s="26">
        <v>3.375</v>
      </c>
      <c r="D53" s="1">
        <v>2433545946</v>
      </c>
      <c r="E53" s="1" t="s">
        <v>126</v>
      </c>
      <c r="F53" s="1" t="s">
        <v>74</v>
      </c>
      <c r="G53" s="1">
        <v>12</v>
      </c>
    </row>
    <row r="54" spans="1:7" x14ac:dyDescent="0.3">
      <c r="A54" s="25">
        <v>45317</v>
      </c>
      <c r="B54" s="25" t="str">
        <f t="shared" si="0"/>
        <v>enero</v>
      </c>
      <c r="C54" s="26">
        <v>3.4166666666666701</v>
      </c>
      <c r="D54" s="1">
        <v>4031189917</v>
      </c>
      <c r="E54" s="1" t="s">
        <v>127</v>
      </c>
      <c r="F54" s="1" t="s">
        <v>71</v>
      </c>
      <c r="G54" s="1">
        <v>12</v>
      </c>
    </row>
    <row r="55" spans="1:7" x14ac:dyDescent="0.3">
      <c r="A55" s="25">
        <v>45309</v>
      </c>
      <c r="B55" s="25" t="str">
        <f t="shared" si="0"/>
        <v>enero</v>
      </c>
      <c r="C55" s="26">
        <v>3.4583333333333299</v>
      </c>
      <c r="D55" s="1">
        <v>8948026978</v>
      </c>
      <c r="E55" s="1" t="s">
        <v>128</v>
      </c>
      <c r="F55" s="1" t="s">
        <v>66</v>
      </c>
      <c r="G55" s="1">
        <v>11</v>
      </c>
    </row>
    <row r="56" spans="1:7" x14ac:dyDescent="0.3">
      <c r="A56" s="25">
        <v>45338</v>
      </c>
      <c r="B56" s="25" t="str">
        <f t="shared" si="0"/>
        <v>febrero</v>
      </c>
      <c r="C56" s="26">
        <v>3.5</v>
      </c>
      <c r="D56" s="1">
        <v>4820703757</v>
      </c>
      <c r="E56" s="1" t="s">
        <v>129</v>
      </c>
      <c r="F56" s="1" t="s">
        <v>66</v>
      </c>
      <c r="G56" s="1">
        <v>14</v>
      </c>
    </row>
    <row r="57" spans="1:7" x14ac:dyDescent="0.3">
      <c r="A57" s="25">
        <v>45328</v>
      </c>
      <c r="B57" s="25" t="str">
        <f t="shared" si="0"/>
        <v>febrero</v>
      </c>
      <c r="C57" s="26">
        <v>3.5416666666666701</v>
      </c>
      <c r="D57" s="1">
        <v>8724936674</v>
      </c>
      <c r="E57" s="1" t="s">
        <v>130</v>
      </c>
      <c r="F57" s="1" t="s">
        <v>71</v>
      </c>
      <c r="G57" s="1">
        <v>19</v>
      </c>
    </row>
    <row r="58" spans="1:7" x14ac:dyDescent="0.3">
      <c r="A58" s="25">
        <v>45343</v>
      </c>
      <c r="B58" s="25" t="str">
        <f t="shared" si="0"/>
        <v>febrero</v>
      </c>
      <c r="C58" s="26">
        <v>3.5833333333333299</v>
      </c>
      <c r="D58" s="1">
        <v>1790520951</v>
      </c>
      <c r="E58" s="1" t="s">
        <v>131</v>
      </c>
      <c r="F58" s="1" t="s">
        <v>66</v>
      </c>
      <c r="G58" s="1">
        <v>12</v>
      </c>
    </row>
    <row r="59" spans="1:7" x14ac:dyDescent="0.3">
      <c r="A59" s="25">
        <v>45344</v>
      </c>
      <c r="B59" s="25" t="str">
        <f t="shared" si="0"/>
        <v>febrero</v>
      </c>
      <c r="C59" s="26">
        <v>3.625</v>
      </c>
      <c r="D59" s="1">
        <v>1914120914</v>
      </c>
      <c r="E59" s="1" t="s">
        <v>132</v>
      </c>
      <c r="F59" s="1" t="s">
        <v>71</v>
      </c>
      <c r="G59" s="1">
        <v>9</v>
      </c>
    </row>
    <row r="60" spans="1:7" x14ac:dyDescent="0.3">
      <c r="A60" s="25">
        <v>45426</v>
      </c>
      <c r="B60" s="25" t="str">
        <f t="shared" si="0"/>
        <v>mayo</v>
      </c>
      <c r="C60" s="26">
        <v>3.6666666666666701</v>
      </c>
      <c r="D60" s="1">
        <v>3819391461</v>
      </c>
      <c r="E60" s="1" t="s">
        <v>133</v>
      </c>
      <c r="F60" s="1" t="s">
        <v>63</v>
      </c>
      <c r="G60" s="1">
        <v>12</v>
      </c>
    </row>
    <row r="61" spans="1:7" x14ac:dyDescent="0.3">
      <c r="A61" s="25">
        <v>45382</v>
      </c>
      <c r="B61" s="25" t="str">
        <f t="shared" si="0"/>
        <v>marzo</v>
      </c>
      <c r="C61" s="26">
        <v>3.7083333333333299</v>
      </c>
      <c r="D61" s="1">
        <v>7914670247</v>
      </c>
      <c r="E61" s="1" t="s">
        <v>134</v>
      </c>
      <c r="F61" s="1" t="s">
        <v>74</v>
      </c>
      <c r="G61" s="1">
        <v>25</v>
      </c>
    </row>
    <row r="62" spans="1:7" x14ac:dyDescent="0.3">
      <c r="A62" s="25">
        <v>45369</v>
      </c>
      <c r="B62" s="25" t="str">
        <f t="shared" si="0"/>
        <v>marzo</v>
      </c>
      <c r="C62" s="26">
        <v>3.75</v>
      </c>
      <c r="D62" s="1">
        <v>3266701254</v>
      </c>
      <c r="E62" s="1" t="s">
        <v>135</v>
      </c>
      <c r="F62" s="1" t="s">
        <v>66</v>
      </c>
      <c r="G62" s="1">
        <v>20</v>
      </c>
    </row>
    <row r="63" spans="1:7" x14ac:dyDescent="0.3">
      <c r="A63" s="25">
        <v>45331</v>
      </c>
      <c r="B63" s="25" t="str">
        <f t="shared" si="0"/>
        <v>febrero</v>
      </c>
      <c r="C63" s="26">
        <v>3.7916666666666701</v>
      </c>
      <c r="D63" s="1">
        <v>7902768029</v>
      </c>
      <c r="E63" s="1" t="s">
        <v>136</v>
      </c>
      <c r="F63" s="1" t="s">
        <v>111</v>
      </c>
      <c r="G63" s="1">
        <v>8</v>
      </c>
    </row>
    <row r="64" spans="1:7" x14ac:dyDescent="0.3">
      <c r="A64" s="25">
        <v>45330</v>
      </c>
      <c r="B64" s="25" t="str">
        <f t="shared" si="0"/>
        <v>febrero</v>
      </c>
      <c r="C64" s="26">
        <v>4.4583333333333401</v>
      </c>
      <c r="D64" s="1">
        <v>7366557817</v>
      </c>
      <c r="E64" s="1" t="s">
        <v>137</v>
      </c>
      <c r="F64" s="1" t="s">
        <v>71</v>
      </c>
      <c r="G64" s="1">
        <v>9</v>
      </c>
    </row>
    <row r="65" spans="1:7" x14ac:dyDescent="0.3">
      <c r="A65" s="25">
        <v>45347</v>
      </c>
      <c r="B65" s="25" t="str">
        <f t="shared" si="0"/>
        <v>febrero</v>
      </c>
      <c r="C65" s="26">
        <v>4.5000000000000098</v>
      </c>
      <c r="D65" s="1">
        <v>461745048</v>
      </c>
      <c r="E65" s="1" t="s">
        <v>138</v>
      </c>
      <c r="F65" s="1" t="s">
        <v>63</v>
      </c>
      <c r="G65" s="1">
        <v>6</v>
      </c>
    </row>
    <row r="66" spans="1:7" x14ac:dyDescent="0.3">
      <c r="A66" s="25">
        <v>45373</v>
      </c>
      <c r="B66" s="25" t="str">
        <f t="shared" si="0"/>
        <v>marzo</v>
      </c>
      <c r="C66" s="26">
        <v>4.5416666666666696</v>
      </c>
      <c r="D66" s="1">
        <v>4196600238</v>
      </c>
      <c r="E66" s="1" t="s">
        <v>139</v>
      </c>
      <c r="F66" s="1" t="s">
        <v>63</v>
      </c>
      <c r="G66" s="1">
        <v>14</v>
      </c>
    </row>
    <row r="67" spans="1:7" x14ac:dyDescent="0.3">
      <c r="A67" s="25">
        <v>45308</v>
      </c>
      <c r="B67" s="25" t="str">
        <f t="shared" si="0"/>
        <v>enero</v>
      </c>
      <c r="C67" s="26">
        <v>4.5833333333333401</v>
      </c>
      <c r="D67" s="1">
        <v>7756279183</v>
      </c>
      <c r="E67" s="29" t="s">
        <v>140</v>
      </c>
      <c r="F67" s="1" t="s">
        <v>74</v>
      </c>
      <c r="G67" s="1">
        <v>7</v>
      </c>
    </row>
    <row r="68" spans="1:7" ht="15" customHeight="1" x14ac:dyDescent="0.3">
      <c r="A68" s="25">
        <v>45440</v>
      </c>
      <c r="B68" s="25" t="str">
        <f t="shared" si="0"/>
        <v>mayo</v>
      </c>
      <c r="C68" s="26">
        <v>4.6250000000000098</v>
      </c>
      <c r="D68" s="30">
        <v>6850489822</v>
      </c>
      <c r="E68" s="29" t="s">
        <v>141</v>
      </c>
      <c r="F68" s="31" t="s">
        <v>74</v>
      </c>
      <c r="G68" s="1">
        <v>20</v>
      </c>
    </row>
    <row r="69" spans="1:7" x14ac:dyDescent="0.3">
      <c r="A69" s="25">
        <v>45422</v>
      </c>
      <c r="B69" s="25" t="str">
        <f t="shared" si="0"/>
        <v>mayo</v>
      </c>
      <c r="C69" s="26">
        <v>4.6666666666666696</v>
      </c>
      <c r="D69" s="30">
        <v>5039216284</v>
      </c>
      <c r="E69" s="29" t="s">
        <v>141</v>
      </c>
      <c r="F69" s="31" t="s">
        <v>79</v>
      </c>
      <c r="G69" s="1">
        <v>22</v>
      </c>
    </row>
    <row r="70" spans="1:7" x14ac:dyDescent="0.3">
      <c r="A70" s="25">
        <v>45345</v>
      </c>
      <c r="B70" s="25" t="str">
        <f t="shared" ref="B70:B75" si="5">+TEXT(A70,"mmmmmm")</f>
        <v>febrero</v>
      </c>
      <c r="C70" s="26">
        <v>4.7083333333333401</v>
      </c>
      <c r="D70" s="30">
        <v>1376079592</v>
      </c>
      <c r="E70" s="29" t="s">
        <v>141</v>
      </c>
      <c r="F70" s="31" t="s">
        <v>63</v>
      </c>
      <c r="G70" s="1">
        <v>17</v>
      </c>
    </row>
    <row r="71" spans="1:7" x14ac:dyDescent="0.3">
      <c r="A71" s="25">
        <v>45296</v>
      </c>
      <c r="B71" s="25" t="str">
        <f t="shared" si="5"/>
        <v>enero</v>
      </c>
      <c r="C71" s="26">
        <v>4.7500000000000098</v>
      </c>
      <c r="D71" s="30">
        <v>8672139653</v>
      </c>
      <c r="E71" s="29" t="s">
        <v>141</v>
      </c>
      <c r="F71" s="31" t="s">
        <v>74</v>
      </c>
      <c r="G71" s="1">
        <v>8</v>
      </c>
    </row>
    <row r="72" spans="1:7" x14ac:dyDescent="0.3">
      <c r="A72" s="25">
        <v>45449</v>
      </c>
      <c r="B72" s="25" t="str">
        <f t="shared" si="5"/>
        <v>junio</v>
      </c>
      <c r="C72" s="26">
        <v>4.7916666666666696</v>
      </c>
      <c r="D72" s="30">
        <v>6720786157</v>
      </c>
      <c r="E72" s="29" t="s">
        <v>141</v>
      </c>
      <c r="F72" s="31" t="s">
        <v>66</v>
      </c>
      <c r="G72" s="1">
        <v>10</v>
      </c>
    </row>
    <row r="73" spans="1:7" x14ac:dyDescent="0.3">
      <c r="A73" s="25">
        <v>45294</v>
      </c>
      <c r="B73" s="25" t="str">
        <f t="shared" si="5"/>
        <v>enero</v>
      </c>
      <c r="C73" s="26">
        <v>4.5416666666666696</v>
      </c>
      <c r="D73" s="30">
        <v>7758415479</v>
      </c>
      <c r="E73" s="29" t="s">
        <v>141</v>
      </c>
      <c r="F73" s="31" t="s">
        <v>74</v>
      </c>
      <c r="G73" s="1">
        <v>7</v>
      </c>
    </row>
    <row r="74" spans="1:7" x14ac:dyDescent="0.3">
      <c r="A74" s="25">
        <v>45379</v>
      </c>
      <c r="B74" s="25" t="str">
        <f t="shared" si="5"/>
        <v>marzo</v>
      </c>
      <c r="C74" s="26">
        <v>4.5833333333333401</v>
      </c>
      <c r="D74" s="30">
        <v>252388073</v>
      </c>
      <c r="E74" s="29" t="s">
        <v>141</v>
      </c>
      <c r="F74" s="31" t="s">
        <v>111</v>
      </c>
      <c r="G74" s="1">
        <v>11</v>
      </c>
    </row>
    <row r="75" spans="1:7" x14ac:dyDescent="0.3">
      <c r="A75" s="25">
        <v>45294</v>
      </c>
      <c r="B75" s="25" t="str">
        <f t="shared" si="5"/>
        <v>enero</v>
      </c>
      <c r="C75" s="26">
        <v>4.625</v>
      </c>
      <c r="D75" s="30">
        <v>6211432234</v>
      </c>
      <c r="E75" s="1" t="s">
        <v>141</v>
      </c>
      <c r="F75" s="31" t="s">
        <v>71</v>
      </c>
      <c r="G75" s="1">
        <v>18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Portada</vt:lpstr>
      <vt:lpstr>Ejercicio 1</vt:lpstr>
      <vt:lpstr>Ejercicio 2</vt:lpstr>
      <vt:lpstr>Ejercicio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anaranjor</dc:creator>
  <cp:lastModifiedBy>Brainer Fallas Prado</cp:lastModifiedBy>
  <dcterms:created xsi:type="dcterms:W3CDTF">2020-09-06T20:42:27Z</dcterms:created>
  <dcterms:modified xsi:type="dcterms:W3CDTF">2024-10-30T01:17:20Z</dcterms:modified>
</cp:coreProperties>
</file>