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3040" windowHeight="10452" tabRatio="300"/>
  </bookViews>
  <sheets>
    <sheet name="C21 Training plan" sheetId="14" r:id="rId1"/>
    <sheet name="C21 kickoff Basic of electronic" sheetId="11" r:id="rId2"/>
    <sheet name="About" sheetId="12" r:id="rId3"/>
  </sheets>
  <definedNames>
    <definedName name="Display_Week" localSheetId="0">'C21 Training plan'!$E$4</definedName>
    <definedName name="Display_Week">'C21 kickoff Basic of electronic'!$E$4</definedName>
    <definedName name="_xlnm.Print_Titles" localSheetId="1">'C21 kickoff Basic of electronic'!$4:$6</definedName>
    <definedName name="_xlnm.Print_Titles" localSheetId="0">'C21 Training plan'!$4:$6</definedName>
    <definedName name="Project_Start" localSheetId="0">'C21 Training plan'!$E$3</definedName>
    <definedName name="Project_Start">'C21 kickoff Basic of electronic'!$E$3</definedName>
    <definedName name="task_end" localSheetId="1">'C21 kickoff Basic of electronic'!$F1</definedName>
    <definedName name="task_end" localSheetId="0">'C21 Training plan'!$F1</definedName>
    <definedName name="task_progress" localSheetId="1">'C21 kickoff Basic of electronic'!$D1</definedName>
    <definedName name="task_progress" localSheetId="0">'C21 Training plan'!$D1</definedName>
    <definedName name="task_start" localSheetId="1">'C21 kickoff Basic of electronic'!$E1</definedName>
    <definedName name="task_start" localSheetId="0">'C21 Training plan'!$E1</definedName>
    <definedName name="today" localSheetId="1">TODAY()</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14" l="1"/>
  <c r="F16" i="14"/>
  <c r="F18" i="14"/>
  <c r="F15" i="14"/>
  <c r="E3" i="14"/>
  <c r="I5" i="14" s="1"/>
  <c r="I4" i="14" s="1"/>
  <c r="E19" i="11"/>
  <c r="F19" i="11"/>
  <c r="E9" i="14" l="1"/>
  <c r="E10" i="14" s="1"/>
  <c r="F10" i="14" s="1"/>
  <c r="E11" i="14" s="1"/>
  <c r="E12" i="14" s="1"/>
  <c r="J5" i="14"/>
  <c r="I6" i="14"/>
  <c r="E30" i="11"/>
  <c r="E31" i="11" s="1"/>
  <c r="F28" i="11"/>
  <c r="F30" i="11" s="1"/>
  <c r="F11" i="14" l="1"/>
  <c r="F12" i="14" s="1"/>
  <c r="J6" i="14"/>
  <c r="K5" i="14"/>
  <c r="F21" i="11"/>
  <c r="E21" i="11"/>
  <c r="E28" i="11"/>
  <c r="E3" i="11"/>
  <c r="H36" i="14"/>
  <c r="H14" i="14"/>
  <c r="H8" i="14"/>
  <c r="H7" i="14"/>
  <c r="K6" i="14" l="1"/>
  <c r="L5" i="14"/>
  <c r="H7" i="11"/>
  <c r="L6" i="14" l="1"/>
  <c r="M5" i="14"/>
  <c r="H9" i="14"/>
  <c r="N5" i="14" l="1"/>
  <c r="M6" i="14"/>
  <c r="H10" i="14"/>
  <c r="E9" i="11"/>
  <c r="I5" i="11"/>
  <c r="H50" i="11"/>
  <c r="H28" i="11"/>
  <c r="H8" i="11"/>
  <c r="O5" i="14" l="1"/>
  <c r="N6" i="14"/>
  <c r="F9" i="11"/>
  <c r="H9" i="11" s="1"/>
  <c r="E14" i="11"/>
  <c r="I6" i="11"/>
  <c r="P5" i="14" l="1"/>
  <c r="O6" i="14"/>
  <c r="H12" i="14"/>
  <c r="H11" i="14"/>
  <c r="E15" i="14"/>
  <c r="E10" i="11"/>
  <c r="J5" i="11"/>
  <c r="K5" i="11" s="1"/>
  <c r="L5" i="11" s="1"/>
  <c r="M5" i="11" s="1"/>
  <c r="N5" i="11" s="1"/>
  <c r="O5" i="11" s="1"/>
  <c r="P5" i="11" s="1"/>
  <c r="I4" i="11"/>
  <c r="P4" i="14" l="1"/>
  <c r="Q5" i="14"/>
  <c r="P6" i="14"/>
  <c r="E16" i="14"/>
  <c r="H15" i="14"/>
  <c r="F14" i="11"/>
  <c r="F10" i="11"/>
  <c r="P4" i="11"/>
  <c r="Q5" i="11"/>
  <c r="R5" i="11" s="1"/>
  <c r="S5" i="11" s="1"/>
  <c r="T5" i="11" s="1"/>
  <c r="U5" i="11" s="1"/>
  <c r="V5" i="11" s="1"/>
  <c r="W5" i="11" s="1"/>
  <c r="J6" i="11"/>
  <c r="Q6" i="14" l="1"/>
  <c r="R5" i="14"/>
  <c r="E17" i="14"/>
  <c r="F17" i="14" s="1"/>
  <c r="E11" i="11"/>
  <c r="E15" i="11"/>
  <c r="F16" i="11" s="1"/>
  <c r="H10" i="11"/>
  <c r="W4" i="11"/>
  <c r="X5" i="11"/>
  <c r="Y5" i="11" s="1"/>
  <c r="Z5" i="11" s="1"/>
  <c r="AA5" i="11" s="1"/>
  <c r="AB5" i="11" s="1"/>
  <c r="AC5" i="11" s="1"/>
  <c r="AD5" i="11" s="1"/>
  <c r="K6" i="11"/>
  <c r="R6" i="14" l="1"/>
  <c r="S5" i="14"/>
  <c r="E18" i="14"/>
  <c r="H17" i="14"/>
  <c r="H16" i="14"/>
  <c r="F15" i="11"/>
  <c r="E12" i="11"/>
  <c r="F11" i="11"/>
  <c r="F12" i="11" s="1"/>
  <c r="E16" i="11" s="1"/>
  <c r="AE5" i="11"/>
  <c r="AF5" i="11" s="1"/>
  <c r="AG5" i="11" s="1"/>
  <c r="AH5" i="11" s="1"/>
  <c r="AI5" i="11" s="1"/>
  <c r="AJ5" i="11" s="1"/>
  <c r="AD4" i="11"/>
  <c r="L6" i="11"/>
  <c r="S6" i="14" l="1"/>
  <c r="T5" i="14"/>
  <c r="H18" i="14"/>
  <c r="E20" i="14"/>
  <c r="H11" i="11"/>
  <c r="H12" i="11"/>
  <c r="AK5" i="11"/>
  <c r="AL5" i="11" s="1"/>
  <c r="AM5" i="11" s="1"/>
  <c r="AN5" i="11" s="1"/>
  <c r="AO5" i="11" s="1"/>
  <c r="AP5" i="11" s="1"/>
  <c r="AQ5" i="11" s="1"/>
  <c r="M6" i="11"/>
  <c r="F20" i="14" l="1"/>
  <c r="H20" i="14" s="1"/>
  <c r="F19" i="14"/>
  <c r="T6" i="14"/>
  <c r="U5" i="14"/>
  <c r="E19" i="14"/>
  <c r="F31" i="11"/>
  <c r="H16" i="11"/>
  <c r="AR5" i="11"/>
  <c r="AS5" i="11" s="1"/>
  <c r="AK4" i="11"/>
  <c r="N6" i="11"/>
  <c r="U6" i="14" l="1"/>
  <c r="V5" i="14"/>
  <c r="E32" i="11"/>
  <c r="E33" i="11" s="1"/>
  <c r="H29" i="11"/>
  <c r="AT5" i="11"/>
  <c r="AS6" i="11"/>
  <c r="AR4" i="11"/>
  <c r="O6" i="11"/>
  <c r="E35" i="11" l="1"/>
  <c r="F35" i="11" s="1"/>
  <c r="F33" i="11"/>
  <c r="W5" i="14"/>
  <c r="V6" i="14"/>
  <c r="F32" i="11"/>
  <c r="AU5" i="11"/>
  <c r="AT6" i="11"/>
  <c r="X5" i="14" l="1"/>
  <c r="W6" i="14"/>
  <c r="W4" i="14"/>
  <c r="H30" i="11"/>
  <c r="H31" i="11"/>
  <c r="AV5" i="11"/>
  <c r="AU6" i="11"/>
  <c r="P6" i="11"/>
  <c r="Q6" i="11"/>
  <c r="X6" i="14" l="1"/>
  <c r="Y5" i="14"/>
  <c r="H32" i="11"/>
  <c r="AW5" i="11"/>
  <c r="AV6" i="11"/>
  <c r="R6" i="11"/>
  <c r="Y6" i="14" l="1"/>
  <c r="Z5" i="14"/>
  <c r="F34" i="11"/>
  <c r="E36" i="11"/>
  <c r="F37" i="11" s="1"/>
  <c r="E34" i="11"/>
  <c r="AX5" i="11"/>
  <c r="AY5" i="11" s="1"/>
  <c r="AW6" i="11"/>
  <c r="S6" i="11"/>
  <c r="Z6" i="14" l="1"/>
  <c r="AA5" i="14"/>
  <c r="H34" i="11"/>
  <c r="F36" i="11"/>
  <c r="E37" i="11"/>
  <c r="AY6" i="11"/>
  <c r="AZ5" i="11"/>
  <c r="AY4" i="11"/>
  <c r="AX6" i="11"/>
  <c r="T6" i="11"/>
  <c r="AB5" i="14" l="1"/>
  <c r="AA6" i="14"/>
  <c r="BA5" i="11"/>
  <c r="AZ6" i="11"/>
  <c r="U6" i="11"/>
  <c r="AB6" i="14" l="1"/>
  <c r="AC5" i="14"/>
  <c r="AC6" i="14" s="1"/>
  <c r="BA6" i="11"/>
  <c r="BB5" i="11"/>
  <c r="V6" i="11"/>
  <c r="BB6" i="11" l="1"/>
  <c r="BC5" i="11"/>
  <c r="W6" i="11"/>
  <c r="BC6" i="11" l="1"/>
  <c r="BD5" i="11"/>
  <c r="X6" i="11"/>
  <c r="AD5" i="14" l="1"/>
  <c r="AD4" i="14" s="1"/>
  <c r="BE5" i="11"/>
  <c r="BD6" i="11"/>
  <c r="Y6" i="11"/>
  <c r="AE5" i="14" l="1"/>
  <c r="AD6" i="14"/>
  <c r="BE6" i="11"/>
  <c r="BF5" i="11"/>
  <c r="Z6" i="11"/>
  <c r="AE6" i="14" l="1"/>
  <c r="AF5" i="14"/>
  <c r="BF6" i="11"/>
  <c r="BG5" i="11"/>
  <c r="BF4" i="11"/>
  <c r="AA6" i="11"/>
  <c r="AF6" i="14" l="1"/>
  <c r="AG5" i="14"/>
  <c r="BG6" i="11"/>
  <c r="BH5" i="11"/>
  <c r="AB6" i="11"/>
  <c r="AG6" i="14" l="1"/>
  <c r="AH5" i="14"/>
  <c r="BI5" i="11"/>
  <c r="BH6" i="11"/>
  <c r="AC6" i="11"/>
  <c r="AI5" i="14" l="1"/>
  <c r="AH6" i="14"/>
  <c r="BJ5" i="11"/>
  <c r="BI6" i="11"/>
  <c r="AD6" i="11"/>
  <c r="AJ5" i="14" l="1"/>
  <c r="AI6" i="14"/>
  <c r="BK5" i="11"/>
  <c r="BJ6" i="11"/>
  <c r="AE6" i="11"/>
  <c r="AK5" i="14" l="1"/>
  <c r="AJ6" i="14"/>
  <c r="BL5" i="11"/>
  <c r="BM5" i="11" s="1"/>
  <c r="BK6" i="11"/>
  <c r="AF6" i="11"/>
  <c r="AL5" i="14" l="1"/>
  <c r="AK6" i="14"/>
  <c r="AK4" i="14"/>
  <c r="BM4" i="11"/>
  <c r="BM6" i="11"/>
  <c r="BN5" i="11"/>
  <c r="BL6" i="11"/>
  <c r="AG6" i="11"/>
  <c r="AM5" i="14" l="1"/>
  <c r="AL6" i="14"/>
  <c r="BO5" i="11"/>
  <c r="BN6" i="11"/>
  <c r="AH6" i="11"/>
  <c r="AM6" i="14" l="1"/>
  <c r="AN5" i="14"/>
  <c r="BP5" i="11"/>
  <c r="BO6" i="11"/>
  <c r="AI6" i="11"/>
  <c r="AN6" i="14" l="1"/>
  <c r="AO5" i="14"/>
  <c r="BQ5" i="11"/>
  <c r="BP6" i="11"/>
  <c r="AJ6" i="11"/>
  <c r="AO6" i="14" l="1"/>
  <c r="AP5" i="14"/>
  <c r="BR5" i="11"/>
  <c r="BQ6" i="11"/>
  <c r="AK6" i="11"/>
  <c r="AQ5" i="14" l="1"/>
  <c r="AP6" i="14"/>
  <c r="BR6" i="11"/>
  <c r="BS5" i="11"/>
  <c r="AL6" i="11"/>
  <c r="AR5" i="14" l="1"/>
  <c r="AQ6" i="14"/>
  <c r="BS6" i="11"/>
  <c r="BT5" i="11"/>
  <c r="AM6" i="11"/>
  <c r="AS5" i="14" l="1"/>
  <c r="AR4" i="14"/>
  <c r="AR6" i="14"/>
  <c r="BU5" i="11"/>
  <c r="BT4" i="11"/>
  <c r="BT6" i="11"/>
  <c r="AN6" i="11"/>
  <c r="AT5" i="14" l="1"/>
  <c r="AS6" i="14"/>
  <c r="BV5" i="11"/>
  <c r="BU6" i="11"/>
  <c r="AO6" i="11"/>
  <c r="AU5" i="14" l="1"/>
  <c r="AT6" i="14"/>
  <c r="BW5" i="11"/>
  <c r="BV6" i="11"/>
  <c r="AP6" i="11"/>
  <c r="AU6" i="14" l="1"/>
  <c r="AV5" i="14"/>
  <c r="BW6" i="11"/>
  <c r="BX5" i="11"/>
  <c r="AQ6" i="11"/>
  <c r="AV6" i="14" l="1"/>
  <c r="AW5" i="14"/>
  <c r="BX6" i="11"/>
  <c r="BY5" i="11"/>
  <c r="AR6" i="11"/>
  <c r="AW6" i="14" l="1"/>
  <c r="AX5" i="14"/>
  <c r="BZ5" i="11"/>
  <c r="CA5" i="11" s="1"/>
  <c r="BY6" i="11"/>
  <c r="CA6" i="11" l="1"/>
  <c r="CB5" i="11"/>
  <c r="CA4" i="11"/>
  <c r="AX6" i="14"/>
  <c r="AY5" i="14"/>
  <c r="BZ6" i="11"/>
  <c r="CC5" i="11" l="1"/>
  <c r="CB6" i="11"/>
  <c r="AY4" i="14"/>
  <c r="AZ5" i="14"/>
  <c r="AY6" i="14"/>
  <c r="CC6" i="11" l="1"/>
  <c r="CD5" i="11"/>
  <c r="BA5" i="14"/>
  <c r="AZ6" i="14"/>
  <c r="CE5" i="11" l="1"/>
  <c r="CD6" i="11"/>
  <c r="BB5" i="14"/>
  <c r="BA6" i="14"/>
  <c r="CF5" i="11" l="1"/>
  <c r="CE6" i="11"/>
  <c r="BC5" i="14"/>
  <c r="BB6" i="14"/>
  <c r="CG5" i="11" l="1"/>
  <c r="CF6" i="11"/>
  <c r="BC6" i="14"/>
  <c r="BD5" i="14"/>
  <c r="CG6" i="11" l="1"/>
  <c r="CH5" i="11"/>
  <c r="BD6" i="14"/>
  <c r="BE5" i="14"/>
  <c r="CI5" i="11" l="1"/>
  <c r="CH4" i="11"/>
  <c r="CH6" i="11"/>
  <c r="BE6" i="14"/>
  <c r="BF5" i="14"/>
  <c r="CI6" i="11" l="1"/>
  <c r="CJ5" i="11"/>
  <c r="BF6" i="14"/>
  <c r="BF4" i="14"/>
  <c r="BG5" i="14"/>
  <c r="CK5" i="11" l="1"/>
  <c r="CJ6" i="11"/>
  <c r="BH5" i="14"/>
  <c r="BG6" i="14"/>
  <c r="CL5" i="11" l="1"/>
  <c r="CK6" i="11"/>
  <c r="BI5" i="14"/>
  <c r="BH6" i="14"/>
  <c r="CM5" i="11" l="1"/>
  <c r="CL6" i="11"/>
  <c r="BJ5" i="14"/>
  <c r="BI6" i="14"/>
  <c r="CN5" i="11" l="1"/>
  <c r="CN6" i="11" s="1"/>
  <c r="CM6" i="11"/>
  <c r="BK5" i="14"/>
  <c r="BJ6" i="14"/>
  <c r="BK6" i="14" l="1"/>
  <c r="BL5" i="14"/>
  <c r="BM5" i="14" s="1"/>
  <c r="BM4" i="14" l="1"/>
  <c r="BN5" i="14"/>
  <c r="BM6" i="14"/>
  <c r="BL6" i="14"/>
  <c r="BN6" i="14" l="1"/>
  <c r="BO5" i="14"/>
  <c r="BO6" i="14" l="1"/>
  <c r="BP5" i="14"/>
  <c r="BQ5" i="14" l="1"/>
  <c r="BP6" i="14"/>
  <c r="BQ6" i="14" l="1"/>
  <c r="BR5" i="14"/>
  <c r="BR6" i="14" l="1"/>
  <c r="BS5" i="14"/>
  <c r="BS6" i="14" l="1"/>
  <c r="BT5" i="14"/>
  <c r="BT4" i="14" l="1"/>
  <c r="BT6" i="14"/>
  <c r="BU5" i="14"/>
  <c r="BU6" i="14" l="1"/>
  <c r="BV5" i="14"/>
  <c r="BW5" i="14" l="1"/>
  <c r="BV6" i="14"/>
  <c r="BX5" i="14" l="1"/>
  <c r="BW6" i="14"/>
  <c r="BY5" i="14" l="1"/>
  <c r="BX6" i="14"/>
  <c r="BZ5" i="14" l="1"/>
  <c r="BZ6" i="14" s="1"/>
  <c r="BY6" i="14"/>
</calcChain>
</file>

<file path=xl/sharedStrings.xml><?xml version="1.0" encoding="utf-8"?>
<sst xmlns="http://schemas.openxmlformats.org/spreadsheetml/2006/main" count="125" uniqueCount="91">
  <si>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</si>
  <si>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</si>
  <si>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</si>
  <si>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</si>
  <si>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</si>
  <si>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</si>
  <si>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</si>
  <si>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</si>
  <si>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</si>
  <si>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</si>
  <si>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</si>
  <si>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</si>
  <si>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</si>
  <si>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</si>
  <si>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</si>
  <si>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</si>
  <si>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</si>
  <si>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</si>
  <si>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</si>
  <si>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</si>
  <si>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</si>
  <si>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</si>
  <si>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</si>
  <si>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</si>
  <si>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</si>
  <si>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</si>
  <si>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</si>
  <si>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</si>
  <si>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</si>
  <si>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</si>
  <si>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</si>
  <si>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</si>
  <si>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</si>
  <si>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</si>
  <si>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</si>
  <si>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</si>
  <si>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</si>
  <si>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</si>
  <si>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</si>
  <si>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</si>
  <si>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Prepare</t>
  </si>
  <si>
    <t>Task 1: Design board</t>
  </si>
  <si>
    <t>Task 2: Review board</t>
  </si>
  <si>
    <t>Task 3: Order PCB ( May be a subject for change)</t>
  </si>
  <si>
    <t>Task 4: Coding</t>
  </si>
  <si>
    <t>Task 6: Soldering + Testing</t>
  </si>
  <si>
    <t xml:space="preserve">             Poster</t>
  </si>
  <si>
    <t>Hỏa Sơn Kiếm Gái</t>
  </si>
  <si>
    <t xml:space="preserve">             PR Facebook</t>
  </si>
  <si>
    <t>Everybody</t>
  </si>
  <si>
    <t>Task 5: Poster + PR</t>
  </si>
  <si>
    <t>Task 1: Basic Electronic 1, Electronic component</t>
  </si>
  <si>
    <t>Kick OFF + Entry Test</t>
  </si>
  <si>
    <t xml:space="preserve">Task 3:  BE2: </t>
  </si>
  <si>
    <t>Task 5: BE3:</t>
  </si>
  <si>
    <t>Task7: BE4 Final</t>
  </si>
  <si>
    <t>Task 8: C21 Entry Exams</t>
  </si>
  <si>
    <t>C21 + Basic of electronic Kick off</t>
  </si>
  <si>
    <t>Task robot</t>
  </si>
  <si>
    <t>Hỏa Sơn Kiếm Gái + Ngân</t>
  </si>
  <si>
    <t xml:space="preserve">                     Code review + Hardware recheck</t>
  </si>
  <si>
    <t>Show off day (This day is almost uncertainly, could be canceled)</t>
  </si>
  <si>
    <t>Tùng</t>
  </si>
  <si>
    <t>Task AI</t>
  </si>
  <si>
    <t xml:space="preserve">                    Face recognition on computer + android</t>
  </si>
  <si>
    <t xml:space="preserve">Task balance robot battle </t>
  </si>
  <si>
    <t xml:space="preserve">                  Like title </t>
  </si>
  <si>
    <t>Tuân + Tâm đem xe lên chơi</t>
  </si>
  <si>
    <t>Balancing robot of C20 + RC car (uncertain)</t>
  </si>
  <si>
    <t>Sơn Rùi's Clock</t>
  </si>
  <si>
    <t>Còn chạy được thì đem ra hết</t>
  </si>
  <si>
    <t>PIF club</t>
  </si>
  <si>
    <t>Team nào chạy được thì đem lên</t>
  </si>
  <si>
    <t>Show off preparation, due to pandemic, the deadline is uncertain</t>
  </si>
  <si>
    <t>C21 training plan</t>
  </si>
  <si>
    <t>Hàn: So, Nghĩa</t>
  </si>
  <si>
    <t xml:space="preserve">Code xe: Quân </t>
  </si>
  <si>
    <t xml:space="preserve">Task 2: C21.1 :C Basic </t>
  </si>
  <si>
    <t>KICK OFF DAY: 11/10</t>
  </si>
  <si>
    <t>Task 4: C21.2:  Soldering 1: 2 Ngày tập hàn, buổi đầu hàn thử, buổi sau hàn thật + chấm điểm</t>
  </si>
  <si>
    <t>Task 6: C21 Soldering 2 + GPIO Cơ bản: Điều kiện cơ bản là có board chạy đc, người dạy: A Hứa</t>
  </si>
  <si>
    <t>Thi đầu vào C21</t>
  </si>
  <si>
    <t>Company Name : PIF</t>
  </si>
  <si>
    <t>KICK OFF DAY: 14/11</t>
  </si>
  <si>
    <t>Task 1: Timer, PWM: Control servo, L298n</t>
  </si>
  <si>
    <t>Task 2: ADC, control joystick</t>
  </si>
  <si>
    <t>Task 3: UART comunication HC05</t>
  </si>
  <si>
    <t>Task 4: GUI with Python or C#</t>
  </si>
  <si>
    <t>Prepare slide</t>
  </si>
  <si>
    <t>Task 5: Support final exam</t>
  </si>
  <si>
    <t>Task 6: C21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</si>
</sst>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9C6500"/>
      <name val="Calibri"/>
      <family val="2"/>
      <scheme val="minor"/>
    </font>
    <font>
      <sz val="20"/>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10" borderId="0" applyNumberFormat="0" applyBorder="0" applyAlignment="0" applyProtection="0"/>
  </cellStyleXfs>
  <cellXfs count="7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164" fontId="0" fillId="3" borderId="2" xfId="10" applyFont="1" applyFill="1">
      <alignment horizontal="center" vertical="center"/>
    </xf>
    <xf numFmtId="0" fontId="0" fillId="4" borderId="2" xfId="12" applyFont="1" applyFill="1">
      <alignment horizontal="left" vertical="center" indent="2"/>
    </xf>
    <xf numFmtId="0" fontId="24" fillId="0" borderId="0" xfId="0" applyFont="1"/>
    <xf numFmtId="164" fontId="0" fillId="4" borderId="2" xfId="10" applyFont="1" applyFill="1">
      <alignment horizontal="center" vertical="center"/>
    </xf>
    <xf numFmtId="0" fontId="23" fillId="10" borderId="0" xfId="13"/>
    <xf numFmtId="0" fontId="23" fillId="10" borderId="2" xfId="13" applyBorder="1" applyAlignment="1">
      <alignment horizontal="center" vertical="center"/>
    </xf>
    <xf numFmtId="9" fontId="23" fillId="10" borderId="2" xfId="13" applyNumberFormat="1" applyBorder="1" applyAlignment="1">
      <alignment horizontal="center" vertical="center"/>
    </xf>
    <xf numFmtId="164" fontId="23" fillId="10" borderId="2" xfId="13" applyNumberFormat="1" applyBorder="1" applyAlignment="1">
      <alignment horizontal="center" vertical="center"/>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0" fontId="0" fillId="0" borderId="10" xfId="0" applyBorder="1"/>
    <xf numFmtId="0" fontId="9" fillId="0" borderId="0" xfId="8">
      <alignment horizontal="right" indent="1"/>
    </xf>
    <xf numFmtId="0" fontId="9" fillId="0" borderId="7" xfId="8" applyBorder="1">
      <alignment horizontal="right" indent="1"/>
    </xf>
    <xf numFmtId="164" fontId="9" fillId="0" borderId="2" xfId="10">
      <alignment horizontal="center" vertical="center"/>
    </xf>
    <xf numFmtId="165" fontId="9" fillId="0" borderId="3" xfId="9">
      <alignment horizontal="center" vertical="center"/>
    </xf>
  </cellXfs>
  <cellStyles count="14">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eutral" xfId="13" builtinId="28"/>
    <cellStyle name="Normal" xfId="0" builtinId="0"/>
    <cellStyle name="Percent" xfId="2" builtinId="5"/>
    <cellStyle name="Project Start" xfId="9"/>
    <cellStyle name="Task" xfId="12"/>
    <cellStyle name="Title" xfId="5" builtinId="15" customBuiltin="1"/>
    <cellStyle name="zHiddenText" xfId="3"/>
  </cellStyles>
  <dxfs count="3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37"/>
  <sheetViews>
    <sheetView showGridLines="0" tabSelected="1" showRuler="0" zoomScaleNormal="100" zoomScalePageLayoutView="70" workbookViewId="0">
      <pane ySplit="6" topLeftCell="A7" activePane="bottomLeft" state="frozen"/>
      <selection pane="bottomLeft" activeCell="F10" sqref="F10"/>
    </sheetView>
  </sheetViews>
  <sheetFormatPr defaultRowHeight="30" customHeight="1" x14ac:dyDescent="0.3"/>
  <cols>
    <col min="1" max="1" width="2.6640625" style="47" customWidth="1"/>
    <col min="2" max="2" width="45.88671875" customWidth="1"/>
    <col min="3" max="3" width="15.44140625" bestFit="1" customWidth="1"/>
    <col min="4" max="4" width="11.6640625" customWidth="1"/>
    <col min="5" max="5" width="8.44140625" style="5" hidden="1" customWidth="1"/>
    <col min="6" max="6" width="13.6640625" customWidth="1"/>
    <col min="7" max="7" width="2.6640625" customWidth="1"/>
    <col min="8" max="8" width="6.109375" hidden="1" customWidth="1"/>
    <col min="9" max="64" width="2.5546875" customWidth="1"/>
    <col min="65" max="65" width="3.33203125" customWidth="1"/>
    <col min="66" max="67" width="2.6640625" customWidth="1"/>
    <col min="68" max="68" width="2.33203125" customWidth="1"/>
    <col min="69" max="69" width="2.88671875" customWidth="1"/>
    <col min="70" max="70" width="2.6640625" customWidth="1"/>
    <col min="71" max="71" width="2.88671875" customWidth="1"/>
    <col min="72" max="72" width="3.88671875" customWidth="1"/>
    <col min="73" max="73" width="2.88671875" customWidth="1"/>
    <col min="74" max="74" width="4.33203125" customWidth="1"/>
    <col min="75" max="75" width="3.109375" customWidth="1"/>
    <col min="76" max="76" width="3" customWidth="1"/>
    <col min="77" max="77" width="2.6640625" customWidth="1"/>
    <col min="78" max="78" width="3.33203125" customWidth="1"/>
  </cols>
  <sheetData>
    <row r="1" spans="1:78" ht="30" customHeight="1" x14ac:dyDescent="0.55000000000000004">
      <c r="A1" s="48" t="s">
        <v>31</v>
      </c>
      <c r="B1" s="52" t="s">
        <v>74</v>
      </c>
      <c r="C1" s="1"/>
      <c r="D1" s="2"/>
      <c r="E1" s="4"/>
      <c r="F1" s="36"/>
      <c r="H1" s="2"/>
      <c r="I1" s="14"/>
    </row>
    <row r="2" spans="1:78" ht="30" customHeight="1" thickBot="1" x14ac:dyDescent="0.4">
      <c r="A2" s="47" t="s">
        <v>25</v>
      </c>
      <c r="B2" s="53" t="s">
        <v>82</v>
      </c>
      <c r="I2" s="50"/>
    </row>
    <row r="3" spans="1:78" ht="30" customHeight="1" thickBot="1" x14ac:dyDescent="0.35">
      <c r="A3" s="47" t="s">
        <v>32</v>
      </c>
      <c r="B3" s="54" t="s">
        <v>22</v>
      </c>
      <c r="C3" s="75" t="s">
        <v>1</v>
      </c>
      <c r="D3" s="76"/>
      <c r="E3" s="77">
        <f>DATE(2020,11,14)</f>
        <v>44149</v>
      </c>
      <c r="F3" s="77"/>
    </row>
    <row r="4" spans="1:78" ht="30" customHeight="1" x14ac:dyDescent="0.5">
      <c r="A4" s="48" t="s">
        <v>33</v>
      </c>
      <c r="B4" s="65" t="s">
        <v>83</v>
      </c>
      <c r="C4" s="75" t="s">
        <v>8</v>
      </c>
      <c r="D4" s="76"/>
      <c r="E4" s="7">
        <v>1</v>
      </c>
      <c r="I4" s="71">
        <f>I5</f>
        <v>44144</v>
      </c>
      <c r="J4" s="72"/>
      <c r="K4" s="72"/>
      <c r="L4" s="72"/>
      <c r="M4" s="72"/>
      <c r="N4" s="72"/>
      <c r="O4" s="73"/>
      <c r="P4" s="71">
        <f>P5</f>
        <v>44151</v>
      </c>
      <c r="Q4" s="72"/>
      <c r="R4" s="72"/>
      <c r="S4" s="72"/>
      <c r="T4" s="72"/>
      <c r="U4" s="72"/>
      <c r="V4" s="73"/>
      <c r="W4" s="71">
        <f>W5</f>
        <v>44158</v>
      </c>
      <c r="X4" s="72"/>
      <c r="Y4" s="72"/>
      <c r="Z4" s="72"/>
      <c r="AA4" s="72"/>
      <c r="AB4" s="72"/>
      <c r="AC4" s="73"/>
      <c r="AD4" s="71">
        <f>AD5</f>
        <v>44165</v>
      </c>
      <c r="AE4" s="72"/>
      <c r="AF4" s="72"/>
      <c r="AG4" s="72"/>
      <c r="AH4" s="72"/>
      <c r="AI4" s="72"/>
      <c r="AJ4" s="73"/>
      <c r="AK4" s="71">
        <f>AK5</f>
        <v>44172</v>
      </c>
      <c r="AL4" s="72"/>
      <c r="AM4" s="72"/>
      <c r="AN4" s="72"/>
      <c r="AO4" s="72"/>
      <c r="AP4" s="72"/>
      <c r="AQ4" s="73"/>
      <c r="AR4" s="71">
        <f>AR5</f>
        <v>44179</v>
      </c>
      <c r="AS4" s="72"/>
      <c r="AT4" s="72"/>
      <c r="AU4" s="72"/>
      <c r="AV4" s="72"/>
      <c r="AW4" s="72"/>
      <c r="AX4" s="73"/>
      <c r="AY4" s="71">
        <f>AY5</f>
        <v>44186</v>
      </c>
      <c r="AZ4" s="72"/>
      <c r="BA4" s="72"/>
      <c r="BB4" s="72"/>
      <c r="BC4" s="72"/>
      <c r="BD4" s="72"/>
      <c r="BE4" s="73"/>
      <c r="BF4" s="71">
        <f>BF5</f>
        <v>44193</v>
      </c>
      <c r="BG4" s="72"/>
      <c r="BH4" s="72"/>
      <c r="BI4" s="72"/>
      <c r="BJ4" s="72"/>
      <c r="BK4" s="72"/>
      <c r="BL4" s="73"/>
      <c r="BM4" s="71">
        <f>BM5</f>
        <v>44200</v>
      </c>
      <c r="BN4" s="72"/>
      <c r="BO4" s="72"/>
      <c r="BP4" s="72"/>
      <c r="BQ4" s="72"/>
      <c r="BR4" s="72"/>
      <c r="BS4" s="73"/>
      <c r="BT4" s="71">
        <f>BT5</f>
        <v>44207</v>
      </c>
      <c r="BU4" s="72"/>
      <c r="BV4" s="72"/>
      <c r="BW4" s="72"/>
      <c r="BX4" s="72"/>
      <c r="BY4" s="72"/>
      <c r="BZ4" s="73"/>
    </row>
    <row r="5" spans="1:78" ht="15" customHeight="1" x14ac:dyDescent="0.3">
      <c r="A5" s="48" t="s">
        <v>34</v>
      </c>
      <c r="B5" s="74"/>
      <c r="C5" s="74"/>
      <c r="D5" s="74"/>
      <c r="E5" s="74"/>
      <c r="F5" s="74"/>
      <c r="G5" s="74"/>
      <c r="I5" s="11">
        <f>Project_Start-WEEKDAY(Project_Start,1)+2+7*(Display_Week-1)</f>
        <v>44144</v>
      </c>
      <c r="J5" s="10">
        <f>I5+1</f>
        <v>44145</v>
      </c>
      <c r="K5" s="10">
        <f t="shared" ref="K5:AX5" si="0">J5+1</f>
        <v>44146</v>
      </c>
      <c r="L5" s="10">
        <f t="shared" si="0"/>
        <v>44147</v>
      </c>
      <c r="M5" s="10">
        <f t="shared" si="0"/>
        <v>44148</v>
      </c>
      <c r="N5" s="10">
        <f t="shared" si="0"/>
        <v>44149</v>
      </c>
      <c r="O5" s="12">
        <f t="shared" si="0"/>
        <v>44150</v>
      </c>
      <c r="P5" s="11">
        <f>O5+1</f>
        <v>44151</v>
      </c>
      <c r="Q5" s="10">
        <f>P5+1</f>
        <v>44152</v>
      </c>
      <c r="R5" s="10">
        <f t="shared" si="0"/>
        <v>44153</v>
      </c>
      <c r="S5" s="10">
        <f t="shared" si="0"/>
        <v>44154</v>
      </c>
      <c r="T5" s="10">
        <f t="shared" si="0"/>
        <v>44155</v>
      </c>
      <c r="U5" s="10">
        <f t="shared" si="0"/>
        <v>44156</v>
      </c>
      <c r="V5" s="12">
        <f t="shared" si="0"/>
        <v>44157</v>
      </c>
      <c r="W5" s="11">
        <f>V5+1</f>
        <v>44158</v>
      </c>
      <c r="X5" s="10">
        <f>W5+1</f>
        <v>44159</v>
      </c>
      <c r="Y5" s="10">
        <f t="shared" si="0"/>
        <v>44160</v>
      </c>
      <c r="Z5" s="10">
        <f t="shared" si="0"/>
        <v>44161</v>
      </c>
      <c r="AA5" s="10">
        <f t="shared" si="0"/>
        <v>44162</v>
      </c>
      <c r="AB5" s="10">
        <f t="shared" si="0"/>
        <v>44163</v>
      </c>
      <c r="AC5" s="12">
        <f t="shared" si="0"/>
        <v>44164</v>
      </c>
      <c r="AD5" s="11">
        <f>AC5+1</f>
        <v>44165</v>
      </c>
      <c r="AE5" s="10">
        <f>AD5+1</f>
        <v>44166</v>
      </c>
      <c r="AF5" s="10">
        <f t="shared" si="0"/>
        <v>44167</v>
      </c>
      <c r="AG5" s="10">
        <f t="shared" si="0"/>
        <v>44168</v>
      </c>
      <c r="AH5" s="10">
        <f t="shared" si="0"/>
        <v>44169</v>
      </c>
      <c r="AI5" s="10">
        <f t="shared" si="0"/>
        <v>44170</v>
      </c>
      <c r="AJ5" s="12">
        <f t="shared" si="0"/>
        <v>44171</v>
      </c>
      <c r="AK5" s="11">
        <f>AJ5+1</f>
        <v>44172</v>
      </c>
      <c r="AL5" s="10">
        <f>AK5+1</f>
        <v>44173</v>
      </c>
      <c r="AM5" s="10">
        <f t="shared" si="0"/>
        <v>44174</v>
      </c>
      <c r="AN5" s="10">
        <f t="shared" si="0"/>
        <v>44175</v>
      </c>
      <c r="AO5" s="10">
        <f t="shared" si="0"/>
        <v>44176</v>
      </c>
      <c r="AP5" s="10">
        <f t="shared" si="0"/>
        <v>44177</v>
      </c>
      <c r="AQ5" s="12">
        <f t="shared" si="0"/>
        <v>44178</v>
      </c>
      <c r="AR5" s="11">
        <f>AQ5+1</f>
        <v>44179</v>
      </c>
      <c r="AS5" s="10">
        <f>AR5+1</f>
        <v>44180</v>
      </c>
      <c r="AT5" s="10">
        <f t="shared" si="0"/>
        <v>44181</v>
      </c>
      <c r="AU5" s="10">
        <f t="shared" si="0"/>
        <v>44182</v>
      </c>
      <c r="AV5" s="10">
        <f t="shared" si="0"/>
        <v>44183</v>
      </c>
      <c r="AW5" s="10">
        <f t="shared" si="0"/>
        <v>44184</v>
      </c>
      <c r="AX5" s="12">
        <f t="shared" si="0"/>
        <v>44185</v>
      </c>
      <c r="AY5" s="11">
        <f t="shared" ref="AY5:BZ5" si="1">AX5+1</f>
        <v>44186</v>
      </c>
      <c r="AZ5" s="10">
        <f t="shared" si="1"/>
        <v>44187</v>
      </c>
      <c r="BA5" s="10">
        <f t="shared" si="1"/>
        <v>44188</v>
      </c>
      <c r="BB5" s="10">
        <f t="shared" si="1"/>
        <v>44189</v>
      </c>
      <c r="BC5" s="10">
        <f t="shared" si="1"/>
        <v>44190</v>
      </c>
      <c r="BD5" s="10">
        <f t="shared" si="1"/>
        <v>44191</v>
      </c>
      <c r="BE5" s="12">
        <f t="shared" si="1"/>
        <v>44192</v>
      </c>
      <c r="BF5" s="11">
        <f t="shared" si="1"/>
        <v>44193</v>
      </c>
      <c r="BG5" s="10">
        <f t="shared" si="1"/>
        <v>44194</v>
      </c>
      <c r="BH5" s="10">
        <f t="shared" si="1"/>
        <v>44195</v>
      </c>
      <c r="BI5" s="10">
        <f t="shared" si="1"/>
        <v>44196</v>
      </c>
      <c r="BJ5" s="10">
        <f t="shared" si="1"/>
        <v>44197</v>
      </c>
      <c r="BK5" s="10">
        <f t="shared" si="1"/>
        <v>44198</v>
      </c>
      <c r="BL5" s="12">
        <f t="shared" si="1"/>
        <v>44199</v>
      </c>
      <c r="BM5" s="11">
        <f t="shared" si="1"/>
        <v>44200</v>
      </c>
      <c r="BN5" s="10">
        <f t="shared" si="1"/>
        <v>44201</v>
      </c>
      <c r="BO5" s="10">
        <f t="shared" si="1"/>
        <v>44202</v>
      </c>
      <c r="BP5" s="10">
        <f t="shared" si="1"/>
        <v>44203</v>
      </c>
      <c r="BQ5" s="10">
        <f t="shared" si="1"/>
        <v>44204</v>
      </c>
      <c r="BR5" s="10">
        <f t="shared" si="1"/>
        <v>44205</v>
      </c>
      <c r="BS5" s="12">
        <f t="shared" si="1"/>
        <v>44206</v>
      </c>
      <c r="BT5" s="11">
        <f t="shared" si="1"/>
        <v>44207</v>
      </c>
      <c r="BU5" s="10">
        <f t="shared" si="1"/>
        <v>44208</v>
      </c>
      <c r="BV5" s="10">
        <f t="shared" si="1"/>
        <v>44209</v>
      </c>
      <c r="BW5" s="10">
        <f t="shared" si="1"/>
        <v>44210</v>
      </c>
      <c r="BX5" s="10">
        <f t="shared" si="1"/>
        <v>44211</v>
      </c>
      <c r="BY5" s="10">
        <f t="shared" si="1"/>
        <v>44212</v>
      </c>
      <c r="BZ5" s="12">
        <f t="shared" si="1"/>
        <v>44213</v>
      </c>
    </row>
    <row r="6" spans="1:78" ht="30" customHeight="1" thickBot="1" x14ac:dyDescent="0.35">
      <c r="A6" s="48" t="s">
        <v>35</v>
      </c>
      <c r="B6" s="8" t="s">
        <v>9</v>
      </c>
      <c r="C6" s="9" t="s">
        <v>3</v>
      </c>
      <c r="D6" s="9" t="s">
        <v>2</v>
      </c>
      <c r="E6" s="9" t="s">
        <v>5</v>
      </c>
      <c r="F6" s="9" t="s">
        <v>6</v>
      </c>
      <c r="G6" s="9"/>
      <c r="H6" s="9" t="s">
        <v>7</v>
      </c>
      <c r="I6" s="13" t="str">
        <f t="shared" ref="I6:BT6" si="2">LEFT(TEXT(I5,"ddd"),1)</f>
        <v>M</v>
      </c>
      <c r="J6" s="13" t="str">
        <f t="shared" si="2"/>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c r="AK6" s="13" t="str">
        <f t="shared" si="2"/>
        <v>M</v>
      </c>
      <c r="AL6" s="13" t="str">
        <f t="shared" si="2"/>
        <v>T</v>
      </c>
      <c r="AM6" s="13" t="str">
        <f t="shared" si="2"/>
        <v>W</v>
      </c>
      <c r="AN6" s="13" t="str">
        <f t="shared" si="2"/>
        <v>T</v>
      </c>
      <c r="AO6" s="13" t="str">
        <f t="shared" si="2"/>
        <v>F</v>
      </c>
      <c r="AP6" s="13" t="str">
        <f t="shared" si="2"/>
        <v>S</v>
      </c>
      <c r="AQ6" s="13" t="str">
        <f t="shared" si="2"/>
        <v>S</v>
      </c>
      <c r="AR6" s="13" t="str">
        <f t="shared" si="2"/>
        <v>M</v>
      </c>
      <c r="AS6" s="13" t="str">
        <f t="shared" si="2"/>
        <v>T</v>
      </c>
      <c r="AT6" s="13" t="str">
        <f t="shared" si="2"/>
        <v>W</v>
      </c>
      <c r="AU6" s="13" t="str">
        <f t="shared" si="2"/>
        <v>T</v>
      </c>
      <c r="AV6" s="13" t="str">
        <f t="shared" si="2"/>
        <v>F</v>
      </c>
      <c r="AW6" s="13" t="str">
        <f t="shared" si="2"/>
        <v>S</v>
      </c>
      <c r="AX6" s="13" t="str">
        <f t="shared" si="2"/>
        <v>S</v>
      </c>
      <c r="AY6" s="13" t="str">
        <f t="shared" si="2"/>
        <v>M</v>
      </c>
      <c r="AZ6" s="13" t="str">
        <f t="shared" si="2"/>
        <v>T</v>
      </c>
      <c r="BA6" s="13" t="str">
        <f t="shared" si="2"/>
        <v>W</v>
      </c>
      <c r="BB6" s="13" t="str">
        <f t="shared" si="2"/>
        <v>T</v>
      </c>
      <c r="BC6" s="13" t="str">
        <f t="shared" si="2"/>
        <v>F</v>
      </c>
      <c r="BD6" s="13" t="str">
        <f t="shared" si="2"/>
        <v>S</v>
      </c>
      <c r="BE6" s="13" t="str">
        <f t="shared" si="2"/>
        <v>S</v>
      </c>
      <c r="BF6" s="13" t="str">
        <f t="shared" si="2"/>
        <v>M</v>
      </c>
      <c r="BG6" s="13" t="str">
        <f t="shared" si="2"/>
        <v>T</v>
      </c>
      <c r="BH6" s="13" t="str">
        <f t="shared" si="2"/>
        <v>W</v>
      </c>
      <c r="BI6" s="13" t="str">
        <f t="shared" si="2"/>
        <v>T</v>
      </c>
      <c r="BJ6" s="13" t="str">
        <f t="shared" si="2"/>
        <v>F</v>
      </c>
      <c r="BK6" s="13" t="str">
        <f t="shared" si="2"/>
        <v>S</v>
      </c>
      <c r="BL6" s="13" t="str">
        <f t="shared" si="2"/>
        <v>S</v>
      </c>
      <c r="BM6" s="13" t="str">
        <f t="shared" si="2"/>
        <v>M</v>
      </c>
      <c r="BN6" s="13" t="str">
        <f t="shared" si="2"/>
        <v>T</v>
      </c>
      <c r="BO6" s="13" t="str">
        <f t="shared" si="2"/>
        <v>W</v>
      </c>
      <c r="BP6" s="13" t="str">
        <f t="shared" si="2"/>
        <v>T</v>
      </c>
      <c r="BQ6" s="13" t="str">
        <f t="shared" si="2"/>
        <v>F</v>
      </c>
      <c r="BR6" s="13" t="str">
        <f t="shared" si="2"/>
        <v>S</v>
      </c>
      <c r="BS6" s="13" t="str">
        <f t="shared" si="2"/>
        <v>S</v>
      </c>
      <c r="BT6" s="13" t="str">
        <f t="shared" si="2"/>
        <v>M</v>
      </c>
      <c r="BU6" s="13" t="str">
        <f t="shared" ref="BU6:BZ6" si="3">LEFT(TEXT(BU5,"ddd"),1)</f>
        <v>T</v>
      </c>
      <c r="BV6" s="13" t="str">
        <f t="shared" si="3"/>
        <v>W</v>
      </c>
      <c r="BW6" s="13" t="str">
        <f t="shared" si="3"/>
        <v>T</v>
      </c>
      <c r="BX6" s="13" t="str">
        <f t="shared" si="3"/>
        <v>F</v>
      </c>
      <c r="BY6" s="13" t="str">
        <f t="shared" si="3"/>
        <v>S</v>
      </c>
      <c r="BZ6" s="13" t="str">
        <f t="shared" si="3"/>
        <v>S</v>
      </c>
    </row>
    <row r="7" spans="1:78" ht="30" hidden="1" customHeight="1" thickBot="1" x14ac:dyDescent="0.35">
      <c r="A7" s="47" t="s">
        <v>30</v>
      </c>
      <c r="C7" s="51"/>
      <c r="E7"/>
      <c r="H7"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row>
    <row r="8" spans="1:78" s="3" customFormat="1" ht="30" customHeight="1" thickBot="1" x14ac:dyDescent="0.35">
      <c r="A8" s="48" t="s">
        <v>36</v>
      </c>
      <c r="B8" s="17" t="s">
        <v>88</v>
      </c>
      <c r="C8" s="57"/>
      <c r="D8" s="18"/>
      <c r="E8" s="19"/>
      <c r="F8" s="20"/>
      <c r="G8" s="16"/>
      <c r="H8" s="16" t="str">
        <f>IF(OR(ISBLANK(task_start),ISBLANK(task_end)),"",task_end-task_start+1)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row>
    <row r="9" spans="1:78" s="3" customFormat="1" ht="30" customHeight="1" thickBot="1" x14ac:dyDescent="0.35">
      <c r="A9" s="48" t="s">
        <v>37</v>
      </c>
      <c r="B9" s="61"/>
      <c r="C9" s="58" t="s">
        <v>26</v>
      </c>
      <c r="D9" s="21">
        <v>0</v>
      </c>
      <c r="E9" s="55">
        <f>Project_Start</f>
        <v>44149</v>
      </c>
      <c r="F9" s="55">
        <f>E9 - 14</f>
        <v>44135</v>
      </c>
      <c r="G9" s="16"/>
      <c r="H9" s="16">
        <f>IF(OR(ISBLANK(task_start),ISBLANK(task_end)),"",task_end-task_start+1)</f>
        <v>-13</v>
      </c>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row>
    <row r="10" spans="1:78" s="3" customFormat="1" ht="30" customHeight="1" thickBot="1" x14ac:dyDescent="0.35">
      <c r="A10" s="48" t="s">
        <v>38</v>
      </c>
      <c r="B10" s="61" t="s">
        <v>84</v>
      </c>
      <c r="C10" s="58"/>
      <c r="D10" s="21">
        <v>0</v>
      </c>
      <c r="E10" s="55">
        <f>F9</f>
        <v>44135</v>
      </c>
      <c r="F10" s="55">
        <f>E10+1</f>
        <v>44136</v>
      </c>
      <c r="G10" s="16"/>
      <c r="H10" s="16">
        <f>IF(OR(ISBLANK(task_start),ISBLANK(task_end)),"",task_end-task_start+1)</f>
        <v>2</v>
      </c>
      <c r="I10" s="33"/>
      <c r="J10" s="33"/>
      <c r="K10" s="33"/>
      <c r="L10" s="33"/>
      <c r="M10" s="33"/>
      <c r="N10" s="33"/>
      <c r="O10" s="33"/>
      <c r="P10" s="33"/>
      <c r="Q10" s="33"/>
      <c r="R10" s="33"/>
      <c r="S10" s="33"/>
      <c r="T10" s="33"/>
      <c r="U10" s="34"/>
      <c r="V10" s="34"/>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row>
    <row r="11" spans="1:78" s="3" customFormat="1" ht="30" customHeight="1" thickBot="1" x14ac:dyDescent="0.35">
      <c r="A11" s="47"/>
      <c r="B11" s="61" t="s">
        <v>85</v>
      </c>
      <c r="C11" s="58"/>
      <c r="D11" s="21">
        <v>0</v>
      </c>
      <c r="E11" s="55">
        <f>F10+1</f>
        <v>44137</v>
      </c>
      <c r="F11" s="55">
        <f>E11+20</f>
        <v>44157</v>
      </c>
      <c r="G11" s="16"/>
      <c r="H11" s="16">
        <f>IF(OR(ISBLANK(task_start),ISBLANK(task_end)),"",task_end-task_start+1)</f>
        <v>21</v>
      </c>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row>
    <row r="12" spans="1:78" s="3" customFormat="1" ht="30" customHeight="1" thickBot="1" x14ac:dyDescent="0.35">
      <c r="A12" s="47"/>
      <c r="B12" s="61" t="s">
        <v>86</v>
      </c>
      <c r="C12" s="58"/>
      <c r="D12" s="21">
        <v>0</v>
      </c>
      <c r="E12" s="55">
        <f>E11</f>
        <v>44137</v>
      </c>
      <c r="F12" s="55">
        <f>F11+1</f>
        <v>44158</v>
      </c>
      <c r="G12" s="16"/>
      <c r="H12" s="16">
        <f>IF(OR(ISBLANK(task_start),ISBLANK(task_end)),"",task_end-task_start+1)</f>
        <v>22</v>
      </c>
      <c r="I12" s="33"/>
      <c r="J12" s="33"/>
      <c r="K12" s="33"/>
      <c r="L12" s="33"/>
      <c r="M12" s="33"/>
      <c r="N12" s="33"/>
      <c r="O12" s="33"/>
      <c r="P12" s="33"/>
      <c r="Q12" s="33"/>
      <c r="R12" s="33"/>
      <c r="S12" s="33"/>
      <c r="T12" s="33"/>
      <c r="U12" s="33"/>
      <c r="V12" s="33"/>
      <c r="W12" s="33"/>
      <c r="X12" s="33"/>
      <c r="Y12" s="34"/>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row>
    <row r="13" spans="1:78" s="3" customFormat="1" ht="30" customHeight="1" thickBot="1" x14ac:dyDescent="0.35">
      <c r="A13" s="47"/>
      <c r="B13" s="61" t="s">
        <v>87</v>
      </c>
      <c r="C13" s="58"/>
      <c r="D13" s="21"/>
      <c r="E13" s="55"/>
      <c r="F13" s="55"/>
      <c r="G13" s="16"/>
      <c r="H13" s="16"/>
      <c r="I13" s="33"/>
      <c r="J13" s="33"/>
      <c r="K13" s="33"/>
      <c r="L13" s="33"/>
      <c r="M13" s="33"/>
      <c r="N13" s="33"/>
      <c r="O13" s="33"/>
      <c r="P13" s="33"/>
      <c r="Q13" s="33"/>
      <c r="R13" s="33"/>
      <c r="S13" s="33"/>
      <c r="T13" s="33"/>
      <c r="U13" s="33"/>
      <c r="V13" s="33"/>
      <c r="W13" s="33"/>
      <c r="X13" s="33"/>
      <c r="Y13" s="34"/>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row>
    <row r="14" spans="1:78" s="3" customFormat="1" ht="30" customHeight="1" thickBot="1" x14ac:dyDescent="0.35">
      <c r="A14" s="48" t="s">
        <v>39</v>
      </c>
      <c r="B14" s="22" t="s">
        <v>52</v>
      </c>
      <c r="C14" s="59"/>
      <c r="D14" s="23"/>
      <c r="E14" s="24"/>
      <c r="F14" s="25"/>
      <c r="G14" s="16"/>
      <c r="H14" s="16" t="str">
        <f>IF(OR(ISBLANK(task_start),ISBLANK(task_end)),"",task_end-task_start+1)</f>
        <v/>
      </c>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row>
    <row r="15" spans="1:78" s="3" customFormat="1" ht="30" customHeight="1" thickBot="1" x14ac:dyDescent="0.35">
      <c r="A15" s="48"/>
      <c r="B15" s="64" t="s">
        <v>84</v>
      </c>
      <c r="C15" s="60"/>
      <c r="D15" s="26">
        <v>0</v>
      </c>
      <c r="E15" s="56" t="e">
        <f>#REF!+5</f>
        <v>#REF!</v>
      </c>
      <c r="F15" s="56">
        <f>DATE(2020,11,14)</f>
        <v>44149</v>
      </c>
      <c r="G15" s="16"/>
      <c r="H15" s="16" t="e">
        <f>IF(OR(ISBLANK(task_start),ISBLANK(task_end)),"",task_end-task_start+1)</f>
        <v>#REF!</v>
      </c>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row>
    <row r="16" spans="1:78" s="3" customFormat="1" ht="30" customHeight="1" thickBot="1" x14ac:dyDescent="0.35">
      <c r="A16" s="47"/>
      <c r="B16" s="64" t="s">
        <v>85</v>
      </c>
      <c r="C16" s="60"/>
      <c r="D16" s="26">
        <v>0</v>
      </c>
      <c r="E16" s="56" t="e">
        <f>E15</f>
        <v>#REF!</v>
      </c>
      <c r="F16" s="56">
        <f>F15 + 7</f>
        <v>44156</v>
      </c>
      <c r="G16" s="16"/>
      <c r="H16" s="16" t="e">
        <f>IF(OR(ISBLANK(task_start),ISBLANK(task_end)),"",task_end-task_start+1)</f>
        <v>#REF!</v>
      </c>
      <c r="I16" s="33"/>
      <c r="J16" s="33"/>
      <c r="K16" s="33"/>
      <c r="L16" s="33"/>
      <c r="M16" s="33"/>
      <c r="N16" s="33"/>
      <c r="O16" s="33"/>
      <c r="P16" s="33"/>
      <c r="Q16" s="33"/>
      <c r="R16" s="33"/>
      <c r="S16" s="33"/>
      <c r="T16" s="33"/>
      <c r="U16" s="34"/>
      <c r="V16" s="34"/>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row>
    <row r="17" spans="1:78" s="3" customFormat="1" ht="30" customHeight="1" thickBot="1" x14ac:dyDescent="0.35">
      <c r="A17" s="47"/>
      <c r="B17" s="64" t="s">
        <v>86</v>
      </c>
      <c r="C17" s="60"/>
      <c r="D17" s="26"/>
      <c r="E17" s="56">
        <f>F16+7</f>
        <v>44163</v>
      </c>
      <c r="F17" s="56">
        <f>E17</f>
        <v>44163</v>
      </c>
      <c r="G17" s="16"/>
      <c r="H17" s="16">
        <f>IF(OR(ISBLANK(task_start),ISBLANK(task_end)),"",task_end-task_start+1)</f>
        <v>1</v>
      </c>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row>
    <row r="18" spans="1:78" s="3" customFormat="1" ht="30" customHeight="1" thickBot="1" x14ac:dyDescent="0.35">
      <c r="A18" s="47"/>
      <c r="B18" s="64" t="s">
        <v>87</v>
      </c>
      <c r="C18" s="60"/>
      <c r="D18" s="26"/>
      <c r="E18" s="56">
        <f>E17</f>
        <v>44163</v>
      </c>
      <c r="F18" s="56">
        <f>DATE(2020,12,5)</f>
        <v>44170</v>
      </c>
      <c r="G18" s="16"/>
      <c r="H18" s="16">
        <f>IF(OR(ISBLANK(task_start),ISBLANK(task_end)),"",task_end-task_start+1)</f>
        <v>8</v>
      </c>
      <c r="I18" s="33"/>
      <c r="J18" s="33"/>
      <c r="K18" s="33"/>
      <c r="L18" s="33"/>
      <c r="M18" s="33"/>
      <c r="N18" s="33"/>
      <c r="O18" s="33"/>
      <c r="P18" s="33"/>
      <c r="Q18" s="33"/>
      <c r="R18" s="33"/>
      <c r="S18" s="33"/>
      <c r="T18" s="33"/>
      <c r="U18" s="33"/>
      <c r="V18" s="33"/>
      <c r="W18" s="33"/>
      <c r="X18" s="33"/>
      <c r="Y18" s="34"/>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row>
    <row r="19" spans="1:78" s="3" customFormat="1" ht="30" customHeight="1" thickBot="1" x14ac:dyDescent="0.35">
      <c r="A19" s="47"/>
      <c r="B19" s="64" t="s">
        <v>89</v>
      </c>
      <c r="C19" s="60"/>
      <c r="D19" s="26"/>
      <c r="E19" s="66">
        <f>E20</f>
        <v>44170</v>
      </c>
      <c r="F19" s="56">
        <f>E20</f>
        <v>44170</v>
      </c>
      <c r="G19" s="16"/>
      <c r="H19" s="16"/>
      <c r="I19" s="33"/>
      <c r="J19" s="33"/>
      <c r="K19" s="33"/>
      <c r="L19" s="33"/>
      <c r="M19" s="33"/>
      <c r="N19" s="33"/>
      <c r="O19" s="33"/>
      <c r="P19" s="33"/>
      <c r="Q19" s="33"/>
      <c r="R19" s="33"/>
      <c r="S19" s="33"/>
      <c r="T19" s="33"/>
      <c r="U19" s="33"/>
      <c r="V19" s="33"/>
      <c r="W19" s="33"/>
      <c r="X19" s="33"/>
      <c r="Y19" s="34"/>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row>
    <row r="20" spans="1:78" s="3" customFormat="1" ht="30" customHeight="1" thickBot="1" x14ac:dyDescent="0.35">
      <c r="A20" s="47"/>
      <c r="B20" s="64" t="s">
        <v>90</v>
      </c>
      <c r="C20" s="60"/>
      <c r="D20" s="26"/>
      <c r="E20" s="56">
        <f>E18+7</f>
        <v>44170</v>
      </c>
      <c r="F20" s="56">
        <f>E20+14</f>
        <v>44184</v>
      </c>
      <c r="G20" s="16"/>
      <c r="H20" s="16">
        <f>IF(OR(ISBLANK(task_start),ISBLANK(task_end)),"",task_end-task_start+1)</f>
        <v>15</v>
      </c>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row>
    <row r="21" spans="1:78" s="3" customFormat="1" ht="30" customHeight="1" thickBot="1" x14ac:dyDescent="0.35">
      <c r="A21" s="47"/>
      <c r="G21" s="16"/>
      <c r="H21" s="16"/>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row>
    <row r="22" spans="1:78" s="3" customFormat="1" ht="30" customHeight="1" thickBot="1" x14ac:dyDescent="0.35">
      <c r="A22" s="47"/>
      <c r="G22" s="16"/>
      <c r="H22" s="16"/>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row>
    <row r="23" spans="1:78" s="3" customFormat="1" ht="30" customHeight="1" x14ac:dyDescent="0.3">
      <c r="A23" s="47" t="s">
        <v>27</v>
      </c>
    </row>
    <row r="24" spans="1:78" s="3" customFormat="1" ht="30" customHeight="1" x14ac:dyDescent="0.3">
      <c r="A24" s="47"/>
    </row>
    <row r="25" spans="1:78" s="3" customFormat="1" ht="30" customHeight="1" x14ac:dyDescent="0.3">
      <c r="A25" s="47"/>
    </row>
    <row r="26" spans="1:78" s="3" customFormat="1" ht="30" customHeight="1" x14ac:dyDescent="0.3">
      <c r="A26" s="47"/>
    </row>
    <row r="27" spans="1:78" s="3" customFormat="1" ht="30" customHeight="1" x14ac:dyDescent="0.3">
      <c r="A27" s="47"/>
    </row>
    <row r="28" spans="1:78" s="3" customFormat="1" ht="30" customHeight="1" x14ac:dyDescent="0.3">
      <c r="A28" s="47"/>
    </row>
    <row r="29" spans="1:78" s="3" customFormat="1" ht="30" customHeight="1" x14ac:dyDescent="0.3">
      <c r="A29" s="47" t="s">
        <v>27</v>
      </c>
    </row>
    <row r="30" spans="1:78" s="3" customFormat="1" ht="30" customHeight="1" x14ac:dyDescent="0.3">
      <c r="A30" s="47"/>
    </row>
    <row r="31" spans="1:78" s="3" customFormat="1" ht="30" customHeight="1" x14ac:dyDescent="0.3">
      <c r="A31" s="47"/>
    </row>
    <row r="32" spans="1:78" s="3" customFormat="1" ht="30" customHeight="1" x14ac:dyDescent="0.3">
      <c r="A32" s="47"/>
    </row>
    <row r="33" spans="1:78" s="3" customFormat="1" ht="30" customHeight="1" thickBot="1" x14ac:dyDescent="0.35">
      <c r="A33" s="47"/>
    </row>
    <row r="34" spans="1:78" s="3" customFormat="1" ht="30" customHeight="1" thickBot="1" x14ac:dyDescent="0.35">
      <c r="A34" s="47"/>
      <c r="B34" s="27" t="s">
        <v>0</v>
      </c>
      <c r="C34" s="28"/>
      <c r="D34" s="29"/>
      <c r="E34" s="30"/>
      <c r="F34" s="31"/>
    </row>
    <row r="35" spans="1:78" s="3" customFormat="1" ht="30" customHeight="1" thickBot="1" x14ac:dyDescent="0.35">
      <c r="A35" s="47" t="s">
        <v>29</v>
      </c>
      <c r="B35"/>
      <c r="C35"/>
      <c r="D35"/>
      <c r="E35" s="5"/>
      <c r="F35"/>
    </row>
    <row r="36" spans="1:78" s="3" customFormat="1" ht="30" customHeight="1" thickBot="1" x14ac:dyDescent="0.35">
      <c r="A36" s="48" t="s">
        <v>28</v>
      </c>
      <c r="B36"/>
      <c r="C36" s="14"/>
      <c r="D36"/>
      <c r="E36" s="5"/>
      <c r="F36" s="49"/>
      <c r="G36" s="32"/>
      <c r="H36" s="32" t="str">
        <f>IF(OR(ISBLANK(task_start),ISBLANK(task_end)),"",task_end-task_start+1)</f>
        <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row>
    <row r="37" spans="1:78" ht="30" customHeight="1" x14ac:dyDescent="0.3">
      <c r="C37" s="15"/>
      <c r="G37" s="6"/>
    </row>
  </sheetData>
  <mergeCells count="14">
    <mergeCell ref="C3:D3"/>
    <mergeCell ref="E3:F3"/>
    <mergeCell ref="C4:D4"/>
    <mergeCell ref="I4:O4"/>
    <mergeCell ref="P4:V4"/>
    <mergeCell ref="BT4:BZ4"/>
    <mergeCell ref="B5:G5"/>
    <mergeCell ref="AD4:AJ4"/>
    <mergeCell ref="AK4:AQ4"/>
    <mergeCell ref="AR4:AX4"/>
    <mergeCell ref="AY4:BE4"/>
    <mergeCell ref="BF4:BL4"/>
    <mergeCell ref="BM4:BS4"/>
    <mergeCell ref="W4:AC4"/>
  </mergeCells>
  <conditionalFormatting sqref="D7:D20 D34">
    <cfRule type="dataBar" priority="4">
      <dataBar>
        <cfvo type="num" val="0"/>
        <cfvo type="num" val="1"/>
        <color theme="0" tint="-0.249977111117893"/>
      </dataBar>
      <extLst>
        <ext xmlns:x14="http://schemas.microsoft.com/office/spreadsheetml/2009/9/main" uri="{B025F937-C7B1-47D3-B67F-A62EFF666E3E}">
          <x14:id>{7FE293A0-2B9D-4072-AED1-F9EA73C580E6}</x14:id>
        </ext>
      </extLst>
    </cfRule>
  </conditionalFormatting>
  <conditionalFormatting sqref="I36:BL36 BT36:BY36 I5:BY22">
    <cfRule type="expression" dxfId="29" priority="7">
      <formula>AND(TODAY()&gt;=I$5,TODAY()&lt;J$5)</formula>
    </cfRule>
  </conditionalFormatting>
  <conditionalFormatting sqref="I36:BL36 BT36:BY36 I7:BY22">
    <cfRule type="expression" dxfId="28" priority="5">
      <formula>AND(task_start&lt;=I$5,ROUNDDOWN((task_end-task_start+1)*task_progress,0)+task_start-1&gt;=I$5)</formula>
    </cfRule>
    <cfRule type="expression" dxfId="27" priority="6" stopIfTrue="1">
      <formula>AND(task_end&gt;=I$5,task_start&lt;J$5)</formula>
    </cfRule>
  </conditionalFormatting>
  <conditionalFormatting sqref="BM36:BS36">
    <cfRule type="expression" dxfId="26" priority="3">
      <formula>AND(TODAY()&gt;=BM$5,TODAY()&lt;BN$5)</formula>
    </cfRule>
  </conditionalFormatting>
  <conditionalFormatting sqref="BM36:BS36">
    <cfRule type="expression" dxfId="25" priority="1">
      <formula>AND(task_start&lt;=BM$5,ROUNDDOWN((task_end-task_start+1)*task_progress,0)+task_start-1&gt;=BM$5)</formula>
    </cfRule>
    <cfRule type="expression" dxfId="24" priority="2" stopIfTrue="1">
      <formula>AND(task_end&gt;=BM$5,task_start&lt;BN$5)</formula>
    </cfRule>
  </conditionalFormatting>
  <conditionalFormatting sqref="BZ36 BZ5:BZ22">
    <cfRule type="expression" dxfId="23" priority="8">
      <formula>AND(TODAY()&gt;=BZ$5,TODAY()&lt;#REF!)</formula>
    </cfRule>
  </conditionalFormatting>
  <conditionalFormatting sqref="BZ36 BZ7:BZ22">
    <cfRule type="expression" dxfId="22" priority="9">
      <formula>AND(task_start&lt;=BZ$5,ROUNDDOWN((task_end-task_start+1)*task_progress,0)+task_start-1&gt;=BZ$5)</formula>
    </cfRule>
    <cfRule type="expression" dxfId="21" priority="10" stopIfTrue="1">
      <formula>AND(task_end&gt;=BZ$5,task_start&lt;#REF!)</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FE293A0-2B9D-4072-AED1-F9EA73C580E6}">
            <x14:dataBar minLength="0" maxLength="100" gradient="0">
              <x14:cfvo type="num">
                <xm:f>0</xm:f>
              </x14:cfvo>
              <x14:cfvo type="num">
                <xm:f>1</xm:f>
              </x14:cfvo>
              <x14:negativeFillColor rgb="FFFF0000"/>
              <x14:axisColor rgb="FF000000"/>
            </x14:dataBar>
          </x14:cfRule>
          <xm:sqref>D7:D20 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N54"/>
  <sheetViews>
    <sheetView showGridLines="0" showRuler="0" topLeftCell="E1" zoomScale="85" zoomScaleNormal="85" zoomScalePageLayoutView="70" workbookViewId="0">
      <pane ySplit="6" topLeftCell="A30" activePane="bottomLeft" state="frozen"/>
      <selection pane="bottomLeft" activeCell="K37" sqref="K37"/>
    </sheetView>
  </sheetViews>
  <sheetFormatPr defaultRowHeight="30" customHeight="1" x14ac:dyDescent="0.3"/>
  <cols>
    <col min="1" max="1" width="2.6640625" style="47" customWidth="1"/>
    <col min="2" max="2" width="43" customWidth="1"/>
    <col min="3" max="3" width="34.77734375" customWidth="1"/>
    <col min="4" max="4" width="26.5546875" customWidth="1"/>
    <col min="5" max="5" width="19.44140625" style="5" customWidth="1"/>
    <col min="6" max="6" width="27.33203125" customWidth="1"/>
    <col min="7" max="7" width="2.6640625" customWidth="1"/>
    <col min="8" max="8" width="6.109375" hidden="1" customWidth="1"/>
    <col min="9" max="64" width="2.5546875" customWidth="1"/>
    <col min="65" max="65" width="3.33203125" customWidth="1"/>
    <col min="66" max="67" width="2.6640625" customWidth="1"/>
    <col min="68" max="68" width="2.33203125" customWidth="1"/>
    <col min="69" max="69" width="2.88671875" customWidth="1"/>
    <col min="70" max="70" width="2.6640625" customWidth="1"/>
    <col min="71" max="71" width="2.88671875" customWidth="1"/>
    <col min="72" max="72" width="3.88671875" customWidth="1"/>
    <col min="73" max="73" width="2.88671875" customWidth="1"/>
    <col min="74" max="74" width="4.33203125" customWidth="1"/>
    <col min="75" max="75" width="3.109375" customWidth="1"/>
    <col min="76" max="76" width="3" customWidth="1"/>
    <col min="77" max="77" width="2.6640625" customWidth="1"/>
    <col min="78" max="78" width="3.33203125" customWidth="1"/>
  </cols>
  <sheetData>
    <row r="1" spans="1:92" ht="30" customHeight="1" x14ac:dyDescent="0.55000000000000004">
      <c r="A1" s="48" t="s">
        <v>31</v>
      </c>
      <c r="B1" s="52" t="s">
        <v>57</v>
      </c>
      <c r="C1" s="1"/>
      <c r="D1" s="2"/>
      <c r="E1" s="4"/>
      <c r="F1" s="36"/>
      <c r="H1" s="2"/>
      <c r="I1" s="14"/>
    </row>
    <row r="2" spans="1:92" ht="30" customHeight="1" x14ac:dyDescent="0.35">
      <c r="A2" s="47" t="s">
        <v>25</v>
      </c>
      <c r="B2" s="53" t="s">
        <v>71</v>
      </c>
      <c r="I2" s="50"/>
    </row>
    <row r="3" spans="1:92" ht="30" customHeight="1" x14ac:dyDescent="0.3">
      <c r="A3" s="47" t="s">
        <v>32</v>
      </c>
      <c r="B3" s="54" t="s">
        <v>22</v>
      </c>
      <c r="C3" s="75" t="s">
        <v>1</v>
      </c>
      <c r="D3" s="76"/>
      <c r="E3" s="78">
        <f>DATE(2020,8,22)</f>
        <v>44065</v>
      </c>
      <c r="F3" s="78"/>
    </row>
    <row r="4" spans="1:92" ht="30" customHeight="1" x14ac:dyDescent="0.5">
      <c r="A4" s="48" t="s">
        <v>33</v>
      </c>
      <c r="B4" s="65" t="s">
        <v>78</v>
      </c>
      <c r="C4" s="75" t="s">
        <v>8</v>
      </c>
      <c r="D4" s="76"/>
      <c r="E4" s="7">
        <v>1</v>
      </c>
      <c r="I4" s="71">
        <f>I5</f>
        <v>44060</v>
      </c>
      <c r="J4" s="72"/>
      <c r="K4" s="72"/>
      <c r="L4" s="72"/>
      <c r="M4" s="72"/>
      <c r="N4" s="72"/>
      <c r="O4" s="73"/>
      <c r="P4" s="71">
        <f>P5</f>
        <v>44067</v>
      </c>
      <c r="Q4" s="72"/>
      <c r="R4" s="72"/>
      <c r="S4" s="72"/>
      <c r="T4" s="72"/>
      <c r="U4" s="72"/>
      <c r="V4" s="73"/>
      <c r="W4" s="71">
        <f>W5</f>
        <v>44074</v>
      </c>
      <c r="X4" s="72"/>
      <c r="Y4" s="72"/>
      <c r="Z4" s="72"/>
      <c r="AA4" s="72"/>
      <c r="AB4" s="72"/>
      <c r="AC4" s="73"/>
      <c r="AD4" s="71">
        <f>AD5</f>
        <v>44081</v>
      </c>
      <c r="AE4" s="72"/>
      <c r="AF4" s="72"/>
      <c r="AG4" s="72"/>
      <c r="AH4" s="72"/>
      <c r="AI4" s="72"/>
      <c r="AJ4" s="73"/>
      <c r="AK4" s="71">
        <f>AK5</f>
        <v>44088</v>
      </c>
      <c r="AL4" s="72"/>
      <c r="AM4" s="72"/>
      <c r="AN4" s="72"/>
      <c r="AO4" s="72"/>
      <c r="AP4" s="72"/>
      <c r="AQ4" s="73"/>
      <c r="AR4" s="71">
        <f>AR5</f>
        <v>44095</v>
      </c>
      <c r="AS4" s="72"/>
      <c r="AT4" s="72"/>
      <c r="AU4" s="72"/>
      <c r="AV4" s="72"/>
      <c r="AW4" s="72"/>
      <c r="AX4" s="73"/>
      <c r="AY4" s="71">
        <f>AY5</f>
        <v>44102</v>
      </c>
      <c r="AZ4" s="72"/>
      <c r="BA4" s="72"/>
      <c r="BB4" s="72"/>
      <c r="BC4" s="72"/>
      <c r="BD4" s="72"/>
      <c r="BE4" s="73"/>
      <c r="BF4" s="71">
        <f>BF5</f>
        <v>44109</v>
      </c>
      <c r="BG4" s="72"/>
      <c r="BH4" s="72"/>
      <c r="BI4" s="72"/>
      <c r="BJ4" s="72"/>
      <c r="BK4" s="72"/>
      <c r="BL4" s="73"/>
      <c r="BM4" s="71">
        <f>BM5</f>
        <v>44116</v>
      </c>
      <c r="BN4" s="72"/>
      <c r="BO4" s="72"/>
      <c r="BP4" s="72"/>
      <c r="BQ4" s="72"/>
      <c r="BR4" s="72"/>
      <c r="BS4" s="73"/>
      <c r="BT4" s="71">
        <f>BT5</f>
        <v>44123</v>
      </c>
      <c r="BU4" s="72"/>
      <c r="BV4" s="72"/>
      <c r="BW4" s="72"/>
      <c r="BX4" s="72"/>
      <c r="BY4" s="72"/>
      <c r="BZ4" s="73"/>
      <c r="CA4" s="71">
        <f>CA5</f>
        <v>44130</v>
      </c>
      <c r="CB4" s="72"/>
      <c r="CC4" s="72"/>
      <c r="CD4" s="72"/>
      <c r="CE4" s="72"/>
      <c r="CF4" s="72"/>
      <c r="CG4" s="73"/>
      <c r="CH4" s="71">
        <f>CH5</f>
        <v>44137</v>
      </c>
      <c r="CI4" s="72"/>
      <c r="CJ4" s="72"/>
      <c r="CK4" s="72"/>
      <c r="CL4" s="72"/>
      <c r="CM4" s="72"/>
      <c r="CN4" s="73"/>
    </row>
    <row r="5" spans="1:92" ht="15" customHeight="1" x14ac:dyDescent="0.3">
      <c r="A5" s="48" t="s">
        <v>34</v>
      </c>
      <c r="B5" s="74"/>
      <c r="C5" s="74"/>
      <c r="D5" s="74"/>
      <c r="E5" s="74"/>
      <c r="F5" s="74"/>
      <c r="G5" s="74"/>
      <c r="I5" s="11">
        <f>Project_Start-WEEKDAY(Project_Start,1)+2+7*(Display_Week-1)</f>
        <v>44060</v>
      </c>
      <c r="J5" s="10">
        <f>I5+1</f>
        <v>44061</v>
      </c>
      <c r="K5" s="10">
        <f t="shared" ref="K5:AX5" si="0">J5+1</f>
        <v>44062</v>
      </c>
      <c r="L5" s="10">
        <f t="shared" si="0"/>
        <v>44063</v>
      </c>
      <c r="M5" s="10">
        <f t="shared" si="0"/>
        <v>44064</v>
      </c>
      <c r="N5" s="10">
        <f t="shared" si="0"/>
        <v>44065</v>
      </c>
      <c r="O5" s="12">
        <f t="shared" si="0"/>
        <v>44066</v>
      </c>
      <c r="P5" s="11">
        <f>O5+1</f>
        <v>44067</v>
      </c>
      <c r="Q5" s="10">
        <f>P5+1</f>
        <v>44068</v>
      </c>
      <c r="R5" s="10">
        <f t="shared" si="0"/>
        <v>44069</v>
      </c>
      <c r="S5" s="10">
        <f t="shared" si="0"/>
        <v>44070</v>
      </c>
      <c r="T5" s="10">
        <f t="shared" si="0"/>
        <v>44071</v>
      </c>
      <c r="U5" s="10">
        <f t="shared" si="0"/>
        <v>44072</v>
      </c>
      <c r="V5" s="12">
        <f t="shared" si="0"/>
        <v>44073</v>
      </c>
      <c r="W5" s="11">
        <f>V5+1</f>
        <v>44074</v>
      </c>
      <c r="X5" s="10">
        <f>W5+1</f>
        <v>44075</v>
      </c>
      <c r="Y5" s="10">
        <f t="shared" si="0"/>
        <v>44076</v>
      </c>
      <c r="Z5" s="10">
        <f t="shared" si="0"/>
        <v>44077</v>
      </c>
      <c r="AA5" s="10">
        <f t="shared" si="0"/>
        <v>44078</v>
      </c>
      <c r="AB5" s="10">
        <f t="shared" si="0"/>
        <v>44079</v>
      </c>
      <c r="AC5" s="12">
        <f t="shared" si="0"/>
        <v>44080</v>
      </c>
      <c r="AD5" s="11">
        <f>AC5+1</f>
        <v>44081</v>
      </c>
      <c r="AE5" s="10">
        <f>AD5+1</f>
        <v>44082</v>
      </c>
      <c r="AF5" s="10">
        <f t="shared" si="0"/>
        <v>44083</v>
      </c>
      <c r="AG5" s="10">
        <f t="shared" si="0"/>
        <v>44084</v>
      </c>
      <c r="AH5" s="10">
        <f t="shared" si="0"/>
        <v>44085</v>
      </c>
      <c r="AI5" s="10">
        <f t="shared" si="0"/>
        <v>44086</v>
      </c>
      <c r="AJ5" s="12">
        <f t="shared" si="0"/>
        <v>44087</v>
      </c>
      <c r="AK5" s="11">
        <f>AJ5+1</f>
        <v>44088</v>
      </c>
      <c r="AL5" s="10">
        <f>AK5+1</f>
        <v>44089</v>
      </c>
      <c r="AM5" s="10">
        <f t="shared" si="0"/>
        <v>44090</v>
      </c>
      <c r="AN5" s="10">
        <f t="shared" si="0"/>
        <v>44091</v>
      </c>
      <c r="AO5" s="10">
        <f t="shared" si="0"/>
        <v>44092</v>
      </c>
      <c r="AP5" s="10">
        <f t="shared" si="0"/>
        <v>44093</v>
      </c>
      <c r="AQ5" s="12">
        <f t="shared" si="0"/>
        <v>44094</v>
      </c>
      <c r="AR5" s="11">
        <f>AQ5+1</f>
        <v>44095</v>
      </c>
      <c r="AS5" s="10">
        <f>AR5+1</f>
        <v>44096</v>
      </c>
      <c r="AT5" s="10">
        <f t="shared" si="0"/>
        <v>44097</v>
      </c>
      <c r="AU5" s="10">
        <f t="shared" si="0"/>
        <v>44098</v>
      </c>
      <c r="AV5" s="10">
        <f t="shared" si="0"/>
        <v>44099</v>
      </c>
      <c r="AW5" s="10">
        <f t="shared" si="0"/>
        <v>44100</v>
      </c>
      <c r="AX5" s="12">
        <f t="shared" si="0"/>
        <v>44101</v>
      </c>
      <c r="AY5" s="11">
        <f t="shared" ref="AY5:BZ5" si="1">AX5+1</f>
        <v>44102</v>
      </c>
      <c r="AZ5" s="10">
        <f t="shared" si="1"/>
        <v>44103</v>
      </c>
      <c r="BA5" s="10">
        <f t="shared" si="1"/>
        <v>44104</v>
      </c>
      <c r="BB5" s="10">
        <f t="shared" si="1"/>
        <v>44105</v>
      </c>
      <c r="BC5" s="10">
        <f t="shared" si="1"/>
        <v>44106</v>
      </c>
      <c r="BD5" s="10">
        <f t="shared" si="1"/>
        <v>44107</v>
      </c>
      <c r="BE5" s="12">
        <f t="shared" si="1"/>
        <v>44108</v>
      </c>
      <c r="BF5" s="11">
        <f t="shared" si="1"/>
        <v>44109</v>
      </c>
      <c r="BG5" s="10">
        <f t="shared" si="1"/>
        <v>44110</v>
      </c>
      <c r="BH5" s="10">
        <f t="shared" si="1"/>
        <v>44111</v>
      </c>
      <c r="BI5" s="10">
        <f t="shared" si="1"/>
        <v>44112</v>
      </c>
      <c r="BJ5" s="10">
        <f t="shared" si="1"/>
        <v>44113</v>
      </c>
      <c r="BK5" s="10">
        <f t="shared" si="1"/>
        <v>44114</v>
      </c>
      <c r="BL5" s="12">
        <f t="shared" si="1"/>
        <v>44115</v>
      </c>
      <c r="BM5" s="11">
        <f t="shared" si="1"/>
        <v>44116</v>
      </c>
      <c r="BN5" s="10">
        <f t="shared" si="1"/>
        <v>44117</v>
      </c>
      <c r="BO5" s="10">
        <f t="shared" si="1"/>
        <v>44118</v>
      </c>
      <c r="BP5" s="10">
        <f t="shared" si="1"/>
        <v>44119</v>
      </c>
      <c r="BQ5" s="10">
        <f t="shared" si="1"/>
        <v>44120</v>
      </c>
      <c r="BR5" s="10">
        <f t="shared" si="1"/>
        <v>44121</v>
      </c>
      <c r="BS5" s="12">
        <f t="shared" si="1"/>
        <v>44122</v>
      </c>
      <c r="BT5" s="11">
        <f t="shared" si="1"/>
        <v>44123</v>
      </c>
      <c r="BU5" s="10">
        <f t="shared" si="1"/>
        <v>44124</v>
      </c>
      <c r="BV5" s="10">
        <f t="shared" si="1"/>
        <v>44125</v>
      </c>
      <c r="BW5" s="10">
        <f t="shared" si="1"/>
        <v>44126</v>
      </c>
      <c r="BX5" s="10">
        <f t="shared" si="1"/>
        <v>44127</v>
      </c>
      <c r="BY5" s="10">
        <f t="shared" si="1"/>
        <v>44128</v>
      </c>
      <c r="BZ5" s="12">
        <f t="shared" si="1"/>
        <v>44129</v>
      </c>
      <c r="CA5" s="11">
        <f t="shared" ref="CA5" si="2">BZ5+1</f>
        <v>44130</v>
      </c>
      <c r="CB5" s="10">
        <f t="shared" ref="CB5" si="3">CA5+1</f>
        <v>44131</v>
      </c>
      <c r="CC5" s="10">
        <f t="shared" ref="CC5" si="4">CB5+1</f>
        <v>44132</v>
      </c>
      <c r="CD5" s="10">
        <f t="shared" ref="CD5" si="5">CC5+1</f>
        <v>44133</v>
      </c>
      <c r="CE5" s="10">
        <f t="shared" ref="CE5" si="6">CD5+1</f>
        <v>44134</v>
      </c>
      <c r="CF5" s="10">
        <f t="shared" ref="CF5" si="7">CE5+1</f>
        <v>44135</v>
      </c>
      <c r="CG5" s="12">
        <f t="shared" ref="CG5" si="8">CF5+1</f>
        <v>44136</v>
      </c>
      <c r="CH5" s="11">
        <f t="shared" ref="CH5" si="9">CG5+1</f>
        <v>44137</v>
      </c>
      <c r="CI5" s="10">
        <f t="shared" ref="CI5" si="10">CH5+1</f>
        <v>44138</v>
      </c>
      <c r="CJ5" s="10">
        <f t="shared" ref="CJ5" si="11">CI5+1</f>
        <v>44139</v>
      </c>
      <c r="CK5" s="10">
        <f t="shared" ref="CK5" si="12">CJ5+1</f>
        <v>44140</v>
      </c>
      <c r="CL5" s="10">
        <f t="shared" ref="CL5" si="13">CK5+1</f>
        <v>44141</v>
      </c>
      <c r="CM5" s="10">
        <f t="shared" ref="CM5" si="14">CL5+1</f>
        <v>44142</v>
      </c>
      <c r="CN5" s="12">
        <f t="shared" ref="CN5" si="15">CM5+1</f>
        <v>44143</v>
      </c>
    </row>
    <row r="6" spans="1:92" ht="30" customHeight="1" thickBot="1" x14ac:dyDescent="0.35">
      <c r="A6" s="48" t="s">
        <v>35</v>
      </c>
      <c r="B6" s="8" t="s">
        <v>9</v>
      </c>
      <c r="C6" s="9" t="s">
        <v>3</v>
      </c>
      <c r="D6" s="9" t="s">
        <v>2</v>
      </c>
      <c r="E6" s="9" t="s">
        <v>5</v>
      </c>
      <c r="F6" s="9" t="s">
        <v>6</v>
      </c>
      <c r="G6" s="9"/>
      <c r="H6" s="9" t="s">
        <v>7</v>
      </c>
      <c r="I6" s="13" t="str">
        <f>LEFT(TEXT(I5,"ddd"),1)</f>
        <v>M</v>
      </c>
      <c r="J6" s="13" t="str">
        <f t="shared" ref="J6:AR6" si="16">LEFT(TEXT(J5,"ddd"),1)</f>
        <v>T</v>
      </c>
      <c r="K6" s="13" t="str">
        <f t="shared" si="16"/>
        <v>W</v>
      </c>
      <c r="L6" s="13" t="str">
        <f t="shared" si="16"/>
        <v>T</v>
      </c>
      <c r="M6" s="13" t="str">
        <f t="shared" si="16"/>
        <v>F</v>
      </c>
      <c r="N6" s="13" t="str">
        <f t="shared" si="16"/>
        <v>S</v>
      </c>
      <c r="O6" s="13" t="str">
        <f t="shared" si="16"/>
        <v>S</v>
      </c>
      <c r="P6" s="13" t="str">
        <f t="shared" si="16"/>
        <v>M</v>
      </c>
      <c r="Q6" s="13" t="str">
        <f t="shared" si="16"/>
        <v>T</v>
      </c>
      <c r="R6" s="13" t="str">
        <f t="shared" si="16"/>
        <v>W</v>
      </c>
      <c r="S6" s="13" t="str">
        <f t="shared" si="16"/>
        <v>T</v>
      </c>
      <c r="T6" s="13" t="str">
        <f t="shared" si="16"/>
        <v>F</v>
      </c>
      <c r="U6" s="13" t="str">
        <f t="shared" si="16"/>
        <v>S</v>
      </c>
      <c r="V6" s="13" t="str">
        <f t="shared" si="16"/>
        <v>S</v>
      </c>
      <c r="W6" s="13" t="str">
        <f t="shared" si="16"/>
        <v>M</v>
      </c>
      <c r="X6" s="13" t="str">
        <f t="shared" si="16"/>
        <v>T</v>
      </c>
      <c r="Y6" s="13" t="str">
        <f t="shared" si="16"/>
        <v>W</v>
      </c>
      <c r="Z6" s="13" t="str">
        <f t="shared" si="16"/>
        <v>T</v>
      </c>
      <c r="AA6" s="13" t="str">
        <f t="shared" si="16"/>
        <v>F</v>
      </c>
      <c r="AB6" s="13" t="str">
        <f t="shared" si="16"/>
        <v>S</v>
      </c>
      <c r="AC6" s="13" t="str">
        <f t="shared" si="16"/>
        <v>S</v>
      </c>
      <c r="AD6" s="13" t="str">
        <f t="shared" si="16"/>
        <v>M</v>
      </c>
      <c r="AE6" s="13" t="str">
        <f t="shared" si="16"/>
        <v>T</v>
      </c>
      <c r="AF6" s="13" t="str">
        <f t="shared" si="16"/>
        <v>W</v>
      </c>
      <c r="AG6" s="13" t="str">
        <f t="shared" si="16"/>
        <v>T</v>
      </c>
      <c r="AH6" s="13" t="str">
        <f t="shared" si="16"/>
        <v>F</v>
      </c>
      <c r="AI6" s="13" t="str">
        <f t="shared" si="16"/>
        <v>S</v>
      </c>
      <c r="AJ6" s="13" t="str">
        <f t="shared" si="16"/>
        <v>S</v>
      </c>
      <c r="AK6" s="13" t="str">
        <f t="shared" si="16"/>
        <v>M</v>
      </c>
      <c r="AL6" s="13" t="str">
        <f t="shared" si="16"/>
        <v>T</v>
      </c>
      <c r="AM6" s="13" t="str">
        <f t="shared" si="16"/>
        <v>W</v>
      </c>
      <c r="AN6" s="13" t="str">
        <f t="shared" si="16"/>
        <v>T</v>
      </c>
      <c r="AO6" s="13" t="str">
        <f t="shared" si="16"/>
        <v>F</v>
      </c>
      <c r="AP6" s="13" t="str">
        <f t="shared" si="16"/>
        <v>S</v>
      </c>
      <c r="AQ6" s="13" t="str">
        <f t="shared" si="16"/>
        <v>S</v>
      </c>
      <c r="AR6" s="13" t="str">
        <f t="shared" si="16"/>
        <v>M</v>
      </c>
      <c r="AS6" s="13" t="str">
        <f t="shared" ref="AS6:BL6" si="17">LEFT(TEXT(AS5,"ddd"),1)</f>
        <v>T</v>
      </c>
      <c r="AT6" s="13" t="str">
        <f t="shared" si="17"/>
        <v>W</v>
      </c>
      <c r="AU6" s="13" t="str">
        <f t="shared" si="17"/>
        <v>T</v>
      </c>
      <c r="AV6" s="13" t="str">
        <f t="shared" si="17"/>
        <v>F</v>
      </c>
      <c r="AW6" s="13" t="str">
        <f t="shared" si="17"/>
        <v>S</v>
      </c>
      <c r="AX6" s="13" t="str">
        <f t="shared" si="17"/>
        <v>S</v>
      </c>
      <c r="AY6" s="13" t="str">
        <f t="shared" si="17"/>
        <v>M</v>
      </c>
      <c r="AZ6" s="13" t="str">
        <f t="shared" si="17"/>
        <v>T</v>
      </c>
      <c r="BA6" s="13" t="str">
        <f t="shared" si="17"/>
        <v>W</v>
      </c>
      <c r="BB6" s="13" t="str">
        <f t="shared" si="17"/>
        <v>T</v>
      </c>
      <c r="BC6" s="13" t="str">
        <f t="shared" si="17"/>
        <v>F</v>
      </c>
      <c r="BD6" s="13" t="str">
        <f t="shared" si="17"/>
        <v>S</v>
      </c>
      <c r="BE6" s="13" t="str">
        <f t="shared" si="17"/>
        <v>S</v>
      </c>
      <c r="BF6" s="13" t="str">
        <f t="shared" si="17"/>
        <v>M</v>
      </c>
      <c r="BG6" s="13" t="str">
        <f t="shared" si="17"/>
        <v>T</v>
      </c>
      <c r="BH6" s="13" t="str">
        <f t="shared" si="17"/>
        <v>W</v>
      </c>
      <c r="BI6" s="13" t="str">
        <f t="shared" si="17"/>
        <v>T</v>
      </c>
      <c r="BJ6" s="13" t="str">
        <f t="shared" si="17"/>
        <v>F</v>
      </c>
      <c r="BK6" s="13" t="str">
        <f t="shared" si="17"/>
        <v>S</v>
      </c>
      <c r="BL6" s="13" t="str">
        <f t="shared" si="17"/>
        <v>S</v>
      </c>
      <c r="BM6" s="13" t="str">
        <f t="shared" ref="BM6:BS6" si="18">LEFT(TEXT(BM5,"ddd"),1)</f>
        <v>M</v>
      </c>
      <c r="BN6" s="13" t="str">
        <f t="shared" si="18"/>
        <v>T</v>
      </c>
      <c r="BO6" s="13" t="str">
        <f t="shared" si="18"/>
        <v>W</v>
      </c>
      <c r="BP6" s="13" t="str">
        <f t="shared" si="18"/>
        <v>T</v>
      </c>
      <c r="BQ6" s="13" t="str">
        <f t="shared" si="18"/>
        <v>F</v>
      </c>
      <c r="BR6" s="13" t="str">
        <f t="shared" si="18"/>
        <v>S</v>
      </c>
      <c r="BS6" s="13" t="str">
        <f t="shared" si="18"/>
        <v>S</v>
      </c>
      <c r="BT6" s="13" t="str">
        <f t="shared" ref="BT6:BZ6" si="19">LEFT(TEXT(BT5,"ddd"),1)</f>
        <v>M</v>
      </c>
      <c r="BU6" s="13" t="str">
        <f t="shared" si="19"/>
        <v>T</v>
      </c>
      <c r="BV6" s="13" t="str">
        <f t="shared" si="19"/>
        <v>W</v>
      </c>
      <c r="BW6" s="13" t="str">
        <f t="shared" si="19"/>
        <v>T</v>
      </c>
      <c r="BX6" s="13" t="str">
        <f t="shared" si="19"/>
        <v>F</v>
      </c>
      <c r="BY6" s="13" t="str">
        <f t="shared" si="19"/>
        <v>S</v>
      </c>
      <c r="BZ6" s="13" t="str">
        <f t="shared" si="19"/>
        <v>S</v>
      </c>
      <c r="CA6" s="13" t="str">
        <f t="shared" ref="CA6:CN6" si="20">LEFT(TEXT(CA5,"ddd"),1)</f>
        <v>M</v>
      </c>
      <c r="CB6" s="13" t="str">
        <f t="shared" si="20"/>
        <v>T</v>
      </c>
      <c r="CC6" s="13" t="str">
        <f t="shared" si="20"/>
        <v>W</v>
      </c>
      <c r="CD6" s="13" t="str">
        <f t="shared" si="20"/>
        <v>T</v>
      </c>
      <c r="CE6" s="13" t="str">
        <f t="shared" si="20"/>
        <v>F</v>
      </c>
      <c r="CF6" s="13" t="str">
        <f t="shared" si="20"/>
        <v>S</v>
      </c>
      <c r="CG6" s="13" t="str">
        <f t="shared" si="20"/>
        <v>S</v>
      </c>
      <c r="CH6" s="13" t="str">
        <f t="shared" si="20"/>
        <v>M</v>
      </c>
      <c r="CI6" s="13" t="str">
        <f t="shared" si="20"/>
        <v>T</v>
      </c>
      <c r="CJ6" s="13" t="str">
        <f t="shared" si="20"/>
        <v>W</v>
      </c>
      <c r="CK6" s="13" t="str">
        <f t="shared" si="20"/>
        <v>T</v>
      </c>
      <c r="CL6" s="13" t="str">
        <f t="shared" si="20"/>
        <v>F</v>
      </c>
      <c r="CM6" s="13" t="str">
        <f t="shared" si="20"/>
        <v>S</v>
      </c>
      <c r="CN6" s="13" t="str">
        <f t="shared" si="20"/>
        <v>S</v>
      </c>
    </row>
    <row r="7" spans="1:92" ht="30" hidden="1" customHeight="1" thickBot="1" x14ac:dyDescent="0.35">
      <c r="A7" s="47" t="s">
        <v>30</v>
      </c>
      <c r="C7" s="51"/>
      <c r="E7"/>
      <c r="H7" t="str">
        <f t="shared" ref="H7:H12" si="21">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row>
    <row r="8" spans="1:92" s="3" customFormat="1" ht="30" customHeight="1" thickBot="1" x14ac:dyDescent="0.35">
      <c r="A8" s="48" t="s">
        <v>36</v>
      </c>
      <c r="B8" s="17" t="s">
        <v>40</v>
      </c>
      <c r="C8" s="57"/>
      <c r="D8" s="18"/>
      <c r="E8" s="19"/>
      <c r="F8" s="20"/>
      <c r="G8" s="16"/>
      <c r="H8" s="16" t="str">
        <f t="shared" si="21"/>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row>
    <row r="9" spans="1:92" s="3" customFormat="1" ht="30" customHeight="1" thickBot="1" x14ac:dyDescent="0.35">
      <c r="A9" s="48" t="s">
        <v>37</v>
      </c>
      <c r="B9" s="61" t="s">
        <v>41</v>
      </c>
      <c r="C9" s="62" t="s">
        <v>62</v>
      </c>
      <c r="D9" s="21">
        <v>1</v>
      </c>
      <c r="E9" s="55">
        <f>Project_Start</f>
        <v>44065</v>
      </c>
      <c r="F9" s="55">
        <f>E9+7</f>
        <v>44072</v>
      </c>
      <c r="G9" s="16"/>
      <c r="H9" s="16">
        <f t="shared" si="21"/>
        <v>8</v>
      </c>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row>
    <row r="10" spans="1:92" s="3" customFormat="1" ht="30" customHeight="1" thickBot="1" x14ac:dyDescent="0.35">
      <c r="A10" s="48" t="s">
        <v>38</v>
      </c>
      <c r="B10" s="61" t="s">
        <v>42</v>
      </c>
      <c r="C10" s="58"/>
      <c r="D10" s="21">
        <v>1</v>
      </c>
      <c r="E10" s="55">
        <f>F9</f>
        <v>44072</v>
      </c>
      <c r="F10" s="55">
        <f>E10+1</f>
        <v>44073</v>
      </c>
      <c r="G10" s="16"/>
      <c r="H10" s="16">
        <f t="shared" si="21"/>
        <v>2</v>
      </c>
      <c r="I10" s="33"/>
      <c r="J10" s="33"/>
      <c r="K10" s="33"/>
      <c r="L10" s="33"/>
      <c r="M10" s="33"/>
      <c r="N10" s="33"/>
      <c r="O10" s="33"/>
      <c r="P10" s="33"/>
      <c r="Q10" s="33"/>
      <c r="R10" s="33"/>
      <c r="S10" s="33"/>
      <c r="T10" s="33"/>
      <c r="U10" s="34"/>
      <c r="V10" s="34"/>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row>
    <row r="11" spans="1:92" s="3" customFormat="1" ht="30" customHeight="1" thickBot="1" x14ac:dyDescent="0.35">
      <c r="A11" s="47"/>
      <c r="B11" s="61" t="s">
        <v>43</v>
      </c>
      <c r="C11" s="62" t="s">
        <v>62</v>
      </c>
      <c r="D11" s="21">
        <v>1</v>
      </c>
      <c r="E11" s="55">
        <f>F10+1</f>
        <v>44074</v>
      </c>
      <c r="F11" s="55">
        <f>E11+20</f>
        <v>44094</v>
      </c>
      <c r="G11" s="16"/>
      <c r="H11" s="16">
        <f t="shared" si="21"/>
        <v>21</v>
      </c>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row>
    <row r="12" spans="1:92" s="3" customFormat="1" ht="30" customHeight="1" thickBot="1" x14ac:dyDescent="0.35">
      <c r="A12" s="47"/>
      <c r="B12" s="61" t="s">
        <v>44</v>
      </c>
      <c r="C12" s="62" t="s">
        <v>62</v>
      </c>
      <c r="D12" s="21">
        <v>0.5</v>
      </c>
      <c r="E12" s="55">
        <f>E11</f>
        <v>44074</v>
      </c>
      <c r="F12" s="55">
        <f>F11+1</f>
        <v>44095</v>
      </c>
      <c r="G12" s="16"/>
      <c r="H12" s="16">
        <f t="shared" si="21"/>
        <v>22</v>
      </c>
      <c r="I12" s="33"/>
      <c r="J12" s="33"/>
      <c r="K12" s="33"/>
      <c r="L12" s="33"/>
      <c r="M12" s="33"/>
      <c r="N12" s="33"/>
      <c r="O12" s="33"/>
      <c r="P12" s="33"/>
      <c r="Q12" s="33"/>
      <c r="R12" s="33"/>
      <c r="S12" s="33"/>
      <c r="T12" s="33"/>
      <c r="U12" s="33"/>
      <c r="V12" s="33"/>
      <c r="W12" s="33"/>
      <c r="X12" s="33"/>
      <c r="Y12" s="34"/>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row>
    <row r="13" spans="1:92" s="3" customFormat="1" ht="30" customHeight="1" thickBot="1" x14ac:dyDescent="0.35">
      <c r="A13" s="47"/>
      <c r="B13" s="61" t="s">
        <v>50</v>
      </c>
      <c r="C13" s="58"/>
      <c r="D13" s="21"/>
      <c r="E13" s="55"/>
      <c r="F13" s="55"/>
      <c r="G13" s="16"/>
      <c r="H13" s="16"/>
      <c r="I13" s="33"/>
      <c r="J13" s="33"/>
      <c r="K13" s="33"/>
      <c r="L13" s="33"/>
      <c r="M13" s="33"/>
      <c r="N13" s="33"/>
      <c r="O13" s="33"/>
      <c r="P13" s="33"/>
      <c r="Q13" s="33"/>
      <c r="R13" s="33"/>
      <c r="S13" s="33"/>
      <c r="T13" s="33"/>
      <c r="U13" s="33"/>
      <c r="V13" s="33"/>
      <c r="W13" s="33"/>
      <c r="X13" s="33"/>
      <c r="Y13" s="34"/>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row>
    <row r="14" spans="1:92" s="3" customFormat="1" ht="30" customHeight="1" thickBot="1" x14ac:dyDescent="0.35">
      <c r="A14" s="47"/>
      <c r="B14" s="61" t="s">
        <v>46</v>
      </c>
      <c r="C14" s="62" t="s">
        <v>47</v>
      </c>
      <c r="D14" s="21">
        <v>1</v>
      </c>
      <c r="E14" s="63">
        <f>E9</f>
        <v>44065</v>
      </c>
      <c r="F14" s="63">
        <f>E10 + 1</f>
        <v>44073</v>
      </c>
      <c r="G14" s="16"/>
      <c r="H14" s="16"/>
      <c r="I14" s="33"/>
      <c r="J14" s="33"/>
      <c r="K14" s="33"/>
      <c r="L14" s="33"/>
      <c r="M14" s="33"/>
      <c r="N14" s="33"/>
      <c r="O14" s="33"/>
      <c r="P14" s="33"/>
      <c r="Q14" s="33"/>
      <c r="R14" s="33"/>
      <c r="S14" s="33"/>
      <c r="T14" s="33"/>
      <c r="U14" s="33"/>
      <c r="V14" s="33"/>
      <c r="W14" s="33"/>
      <c r="X14" s="33"/>
      <c r="Y14" s="34"/>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row>
    <row r="15" spans="1:92" s="3" customFormat="1" ht="30" customHeight="1" thickBot="1" x14ac:dyDescent="0.35">
      <c r="A15" s="47"/>
      <c r="B15" s="61" t="s">
        <v>48</v>
      </c>
      <c r="C15" s="62" t="s">
        <v>49</v>
      </c>
      <c r="D15" s="21">
        <v>0</v>
      </c>
      <c r="E15" s="63">
        <f>F10</f>
        <v>44073</v>
      </c>
      <c r="F15" s="63">
        <f xml:space="preserve">  E15 + 27</f>
        <v>44100</v>
      </c>
      <c r="G15" s="16"/>
      <c r="H15" s="16"/>
      <c r="I15" s="33"/>
      <c r="J15" s="33"/>
      <c r="K15" s="33"/>
      <c r="L15" s="33"/>
      <c r="M15" s="33"/>
      <c r="N15" s="33"/>
      <c r="O15" s="33"/>
      <c r="P15" s="33"/>
      <c r="Q15" s="33"/>
      <c r="R15" s="33"/>
      <c r="S15" s="33"/>
      <c r="T15" s="33"/>
      <c r="U15" s="33"/>
      <c r="V15" s="33"/>
      <c r="W15" s="33"/>
      <c r="X15" s="33"/>
      <c r="Y15" s="34"/>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row>
    <row r="16" spans="1:92" s="3" customFormat="1" ht="30" customHeight="1" thickBot="1" x14ac:dyDescent="0.35">
      <c r="A16" s="47"/>
      <c r="B16" s="61" t="s">
        <v>45</v>
      </c>
      <c r="C16" s="58"/>
      <c r="D16" s="21">
        <v>0.5</v>
      </c>
      <c r="E16" s="55">
        <f>F12</f>
        <v>44095</v>
      </c>
      <c r="F16" s="55">
        <f>E15+25</f>
        <v>44098</v>
      </c>
      <c r="G16" s="16"/>
      <c r="H16" s="16">
        <f>IF(OR(ISBLANK(task_start),ISBLANK(task_end)),"",task_end-task_start+1)</f>
        <v>4</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row>
    <row r="17" spans="1:92" s="3" customFormat="1" ht="30" customHeight="1" thickBot="1" x14ac:dyDescent="0.35">
      <c r="A17" s="47"/>
      <c r="B17" s="67" t="s">
        <v>73</v>
      </c>
      <c r="C17" s="68"/>
      <c r="D17" s="69"/>
      <c r="E17" s="70"/>
      <c r="F17" s="70"/>
      <c r="G17" s="16"/>
      <c r="H17" s="16"/>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row>
    <row r="18" spans="1:92" s="3" customFormat="1" ht="30" customHeight="1" thickBot="1" x14ac:dyDescent="0.35">
      <c r="A18" s="47"/>
      <c r="B18" s="67" t="s">
        <v>58</v>
      </c>
      <c r="C18" s="68"/>
      <c r="D18" s="69"/>
      <c r="E18" s="70"/>
      <c r="F18" s="70"/>
      <c r="G18" s="16"/>
      <c r="H18" s="16"/>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row>
    <row r="19" spans="1:92" s="3" customFormat="1" ht="30" customHeight="1" thickBot="1" x14ac:dyDescent="0.35">
      <c r="A19" s="47"/>
      <c r="B19" s="67" t="s">
        <v>60</v>
      </c>
      <c r="C19" s="68" t="s">
        <v>59</v>
      </c>
      <c r="D19" s="69">
        <v>0</v>
      </c>
      <c r="E19" s="70">
        <f>DATE(2020,8,22)</f>
        <v>44065</v>
      </c>
      <c r="F19" s="70">
        <f>DATE(2020,9,5)</f>
        <v>44079</v>
      </c>
      <c r="G19" s="16"/>
      <c r="H19" s="16"/>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row>
    <row r="20" spans="1:92" s="3" customFormat="1" ht="30" customHeight="1" thickBot="1" x14ac:dyDescent="0.35">
      <c r="A20" s="47"/>
      <c r="B20" s="67" t="s">
        <v>63</v>
      </c>
      <c r="C20" s="68"/>
      <c r="D20" s="69"/>
      <c r="E20" s="70"/>
      <c r="F20" s="70"/>
      <c r="G20" s="16"/>
      <c r="H20" s="16"/>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row>
    <row r="21" spans="1:92" s="3" customFormat="1" ht="30" customHeight="1" thickBot="1" x14ac:dyDescent="0.35">
      <c r="A21" s="47"/>
      <c r="B21" s="67" t="s">
        <v>64</v>
      </c>
      <c r="C21" s="68" t="s">
        <v>62</v>
      </c>
      <c r="D21" s="69">
        <v>1</v>
      </c>
      <c r="E21" s="70">
        <f>DATE(2020,8,22)</f>
        <v>44065</v>
      </c>
      <c r="F21" s="70">
        <f>DATE(2020,9,5)</f>
        <v>44079</v>
      </c>
      <c r="G21" s="16"/>
      <c r="H21" s="16"/>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row>
    <row r="22" spans="1:92" s="3" customFormat="1" ht="30" customHeight="1" thickBot="1" x14ac:dyDescent="0.35">
      <c r="A22" s="47"/>
      <c r="B22" s="67" t="s">
        <v>65</v>
      </c>
      <c r="C22" s="68"/>
      <c r="D22" s="69"/>
      <c r="E22" s="70"/>
      <c r="F22" s="70"/>
      <c r="G22" s="16"/>
      <c r="H22" s="16"/>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row>
    <row r="23" spans="1:92" s="3" customFormat="1" ht="30" customHeight="1" thickBot="1" x14ac:dyDescent="0.35">
      <c r="A23" s="47"/>
      <c r="B23" s="67" t="s">
        <v>66</v>
      </c>
      <c r="C23" s="68" t="s">
        <v>67</v>
      </c>
      <c r="D23" s="69">
        <v>1</v>
      </c>
      <c r="E23" s="70"/>
      <c r="F23" s="70"/>
      <c r="G23" s="16"/>
      <c r="H23" s="16"/>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row>
    <row r="24" spans="1:92" s="3" customFormat="1" ht="30" customHeight="1" thickBot="1" x14ac:dyDescent="0.35">
      <c r="A24" s="47"/>
      <c r="B24" s="67" t="s">
        <v>68</v>
      </c>
      <c r="C24" s="68"/>
      <c r="D24" s="69"/>
      <c r="E24" s="70"/>
      <c r="F24" s="70"/>
      <c r="G24" s="16"/>
      <c r="H24" s="16"/>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row>
    <row r="25" spans="1:92" s="3" customFormat="1" ht="30" customHeight="1" thickBot="1" x14ac:dyDescent="0.35">
      <c r="A25" s="47"/>
      <c r="B25" s="67"/>
      <c r="C25" s="68" t="s">
        <v>72</v>
      </c>
      <c r="D25" s="69"/>
      <c r="E25" s="70"/>
      <c r="F25" s="70"/>
      <c r="G25" s="16"/>
      <c r="H25" s="16"/>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row>
    <row r="26" spans="1:92" s="3" customFormat="1" ht="30" customHeight="1" thickBot="1" x14ac:dyDescent="0.35">
      <c r="A26" s="47"/>
      <c r="B26" s="67" t="s">
        <v>69</v>
      </c>
      <c r="C26" s="68"/>
      <c r="D26" s="69"/>
      <c r="E26" s="70"/>
      <c r="F26" s="70"/>
      <c r="G26" s="16"/>
      <c r="H26" s="16"/>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row>
    <row r="27" spans="1:92" s="3" customFormat="1" ht="30" customHeight="1" thickBot="1" x14ac:dyDescent="0.35">
      <c r="A27" s="47"/>
      <c r="B27" s="67"/>
      <c r="C27" s="68" t="s">
        <v>70</v>
      </c>
      <c r="D27" s="69">
        <v>1</v>
      </c>
      <c r="E27" s="70"/>
      <c r="F27" s="70"/>
      <c r="G27" s="16"/>
      <c r="H27" s="16"/>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row>
    <row r="28" spans="1:92" s="3" customFormat="1" ht="30" customHeight="1" thickBot="1" x14ac:dyDescent="0.35">
      <c r="A28" s="48" t="s">
        <v>39</v>
      </c>
      <c r="B28" s="67" t="s">
        <v>61</v>
      </c>
      <c r="C28" s="68"/>
      <c r="D28" s="69"/>
      <c r="E28" s="70">
        <f>DATE(2020,9,25)</f>
        <v>44099</v>
      </c>
      <c r="F28" s="70">
        <f>DATE(2020,10,10)</f>
        <v>44114</v>
      </c>
      <c r="G28" s="16"/>
      <c r="H28" s="16">
        <f>IF(OR(ISBLANK(task_start),ISBLANK(task_end)),"",task_end-task_start+1)</f>
        <v>16</v>
      </c>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row>
    <row r="29" spans="1:92" s="3" customFormat="1" ht="30" customHeight="1" thickBot="1" x14ac:dyDescent="0.35">
      <c r="A29" s="48"/>
      <c r="B29" s="22" t="s">
        <v>52</v>
      </c>
      <c r="C29" s="59"/>
      <c r="D29" s="23"/>
      <c r="E29" s="24"/>
      <c r="F29" s="25"/>
      <c r="G29" s="16"/>
      <c r="H29" s="16" t="str">
        <f>IF(OR(ISBLANK(task_start),ISBLANK(task_end)),"",task_end-task_start+1)</f>
        <v/>
      </c>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row>
    <row r="30" spans="1:92" s="3" customFormat="1" ht="30" customHeight="1" thickBot="1" x14ac:dyDescent="0.35">
      <c r="A30" s="47"/>
      <c r="B30" s="64" t="s">
        <v>51</v>
      </c>
      <c r="C30" s="60"/>
      <c r="D30" s="26">
        <v>0</v>
      </c>
      <c r="E30" s="56">
        <f>DATE(2020,10,10)</f>
        <v>44114</v>
      </c>
      <c r="F30" s="56">
        <f>F28</f>
        <v>44114</v>
      </c>
      <c r="G30" s="16"/>
      <c r="H30" s="16">
        <f>IF(OR(ISBLANK(task_start),ISBLANK(task_end)),"",task_end-task_start+1)</f>
        <v>1</v>
      </c>
      <c r="I30" s="33"/>
      <c r="J30" s="33"/>
      <c r="K30" s="33"/>
      <c r="L30" s="33"/>
      <c r="M30" s="33"/>
      <c r="N30" s="33"/>
      <c r="O30" s="33"/>
      <c r="P30" s="33"/>
      <c r="Q30" s="33"/>
      <c r="R30" s="33"/>
      <c r="S30" s="33"/>
      <c r="T30" s="33"/>
      <c r="U30" s="34"/>
      <c r="V30" s="34"/>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row>
    <row r="31" spans="1:92" s="3" customFormat="1" ht="30" customHeight="1" thickBot="1" x14ac:dyDescent="0.35">
      <c r="A31" s="47"/>
      <c r="B31" s="64" t="s">
        <v>77</v>
      </c>
      <c r="C31" s="60"/>
      <c r="D31" s="26">
        <v>0</v>
      </c>
      <c r="E31" s="56">
        <f>E30 +1</f>
        <v>44115</v>
      </c>
      <c r="F31" s="56">
        <f>E31</f>
        <v>44115</v>
      </c>
      <c r="G31" s="16"/>
      <c r="H31" s="16">
        <f>IF(OR(ISBLANK(task_start),ISBLANK(task_end)),"",task_end-task_start+1)</f>
        <v>1</v>
      </c>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row>
    <row r="32" spans="1:92" s="3" customFormat="1" ht="30" customHeight="1" thickBot="1" x14ac:dyDescent="0.35">
      <c r="A32" s="47"/>
      <c r="B32" s="64" t="s">
        <v>53</v>
      </c>
      <c r="C32" s="60"/>
      <c r="D32" s="26"/>
      <c r="E32" s="56">
        <f>F31+7</f>
        <v>44122</v>
      </c>
      <c r="F32" s="56">
        <f>E32</f>
        <v>44122</v>
      </c>
      <c r="G32" s="16"/>
      <c r="H32" s="16">
        <f>IF(OR(ISBLANK(task_start),ISBLANK(task_end)),"",task_end-task_start+1)</f>
        <v>1</v>
      </c>
      <c r="I32" s="33"/>
      <c r="J32" s="33"/>
      <c r="K32" s="33"/>
      <c r="L32" s="33"/>
      <c r="M32" s="33"/>
      <c r="N32" s="33"/>
      <c r="O32" s="33"/>
      <c r="P32" s="33"/>
      <c r="Q32" s="33"/>
      <c r="R32" s="33"/>
      <c r="S32" s="33"/>
      <c r="T32" s="33"/>
      <c r="U32" s="33"/>
      <c r="V32" s="33"/>
      <c r="W32" s="33"/>
      <c r="X32" s="33"/>
      <c r="Y32" s="34"/>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row>
    <row r="33" spans="1:92" s="3" customFormat="1" ht="30" customHeight="1" thickBot="1" x14ac:dyDescent="0.35">
      <c r="A33" s="47"/>
      <c r="B33" s="64" t="s">
        <v>79</v>
      </c>
      <c r="C33" s="60"/>
      <c r="D33" s="26"/>
      <c r="E33" s="56">
        <f>E32</f>
        <v>44122</v>
      </c>
      <c r="F33" s="56">
        <f>E33 +1</f>
        <v>44123</v>
      </c>
      <c r="G33" s="16"/>
      <c r="H33" s="16"/>
      <c r="I33" s="33"/>
      <c r="J33" s="33"/>
      <c r="K33" s="33"/>
      <c r="L33" s="33"/>
      <c r="M33" s="33"/>
      <c r="N33" s="33"/>
      <c r="O33" s="33"/>
      <c r="P33" s="33"/>
      <c r="Q33" s="33"/>
      <c r="R33" s="33"/>
      <c r="S33" s="33"/>
      <c r="T33" s="33"/>
      <c r="U33" s="33"/>
      <c r="V33" s="33"/>
      <c r="W33" s="33"/>
      <c r="X33" s="33"/>
      <c r="Y33" s="34"/>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row>
    <row r="34" spans="1:92" s="3" customFormat="1" ht="30" customHeight="1" thickBot="1" x14ac:dyDescent="0.35">
      <c r="A34" s="47"/>
      <c r="B34" s="64" t="s">
        <v>54</v>
      </c>
      <c r="C34" s="60"/>
      <c r="D34" s="26"/>
      <c r="E34" s="66">
        <f>E35</f>
        <v>44129</v>
      </c>
      <c r="F34" s="56">
        <f>E35</f>
        <v>44129</v>
      </c>
      <c r="G34" s="16"/>
      <c r="H34" s="16">
        <f>IF(OR(ISBLANK(task_start),ISBLANK(task_end)),"",task_end-task_start+1)</f>
        <v>1</v>
      </c>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row>
    <row r="35" spans="1:92" s="3" customFormat="1" ht="30" customHeight="1" thickBot="1" x14ac:dyDescent="0.35">
      <c r="A35" s="47"/>
      <c r="B35" s="64" t="s">
        <v>80</v>
      </c>
      <c r="C35" s="60"/>
      <c r="D35" s="26"/>
      <c r="E35" s="56">
        <f>E33+7</f>
        <v>44129</v>
      </c>
      <c r="F35" s="56">
        <f>E35+1</f>
        <v>44130</v>
      </c>
      <c r="G35" s="16"/>
      <c r="H35" s="16"/>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row>
    <row r="36" spans="1:92" s="3" customFormat="1" ht="30" customHeight="1" thickBot="1" x14ac:dyDescent="0.35">
      <c r="A36" s="47"/>
      <c r="B36" s="64" t="s">
        <v>55</v>
      </c>
      <c r="C36" s="60"/>
      <c r="D36" s="26"/>
      <c r="E36" s="66">
        <f>E35+7</f>
        <v>44136</v>
      </c>
      <c r="F36" s="66">
        <f>E36</f>
        <v>44136</v>
      </c>
      <c r="G36" s="16"/>
      <c r="H36" s="16"/>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t="s">
        <v>81</v>
      </c>
      <c r="CH36" s="33"/>
      <c r="CI36" s="33"/>
      <c r="CJ36" s="33"/>
      <c r="CK36" s="33"/>
      <c r="CL36" s="33"/>
      <c r="CM36" s="33"/>
      <c r="CN36" s="33"/>
    </row>
    <row r="37" spans="1:92" s="3" customFormat="1" ht="30" customHeight="1" thickBot="1" x14ac:dyDescent="0.35">
      <c r="A37" s="47" t="s">
        <v>27</v>
      </c>
      <c r="B37" s="64" t="s">
        <v>56</v>
      </c>
      <c r="C37" s="60"/>
      <c r="D37" s="26"/>
      <c r="E37" s="56">
        <f>E36</f>
        <v>44136</v>
      </c>
      <c r="F37" s="56">
        <f>E36</f>
        <v>44136</v>
      </c>
    </row>
    <row r="38" spans="1:92" s="3" customFormat="1" ht="30" customHeight="1" x14ac:dyDescent="0.3">
      <c r="A38" s="47"/>
      <c r="B38" s="3" t="s">
        <v>75</v>
      </c>
    </row>
    <row r="39" spans="1:92" s="3" customFormat="1" ht="30" customHeight="1" x14ac:dyDescent="0.3">
      <c r="A39" s="47"/>
      <c r="B39" s="3" t="s">
        <v>76</v>
      </c>
    </row>
    <row r="40" spans="1:92" s="3" customFormat="1" ht="30" customHeight="1" x14ac:dyDescent="0.3">
      <c r="A40" s="47"/>
    </row>
    <row r="41" spans="1:92" s="3" customFormat="1" ht="30" customHeight="1" x14ac:dyDescent="0.3">
      <c r="A41" s="47"/>
    </row>
    <row r="42" spans="1:92" s="3" customFormat="1" ht="30" customHeight="1" x14ac:dyDescent="0.3">
      <c r="A42" s="47"/>
    </row>
    <row r="43" spans="1:92" s="3" customFormat="1" ht="30" customHeight="1" x14ac:dyDescent="0.3">
      <c r="A43" s="47" t="s">
        <v>27</v>
      </c>
    </row>
    <row r="44" spans="1:92" s="3" customFormat="1" ht="30" customHeight="1" x14ac:dyDescent="0.3">
      <c r="A44" s="47"/>
    </row>
    <row r="45" spans="1:92" s="3" customFormat="1" ht="30" customHeight="1" x14ac:dyDescent="0.3">
      <c r="A45" s="47"/>
    </row>
    <row r="46" spans="1:92" s="3" customFormat="1" ht="30" customHeight="1" x14ac:dyDescent="0.3">
      <c r="A46" s="47"/>
    </row>
    <row r="47" spans="1:92" s="3" customFormat="1" ht="30" customHeight="1" x14ac:dyDescent="0.3">
      <c r="A47" s="47"/>
    </row>
    <row r="48" spans="1:92" s="3" customFormat="1" ht="30" customHeight="1" x14ac:dyDescent="0.3">
      <c r="A48" s="47"/>
    </row>
    <row r="49" spans="1:78" s="3" customFormat="1" ht="30" customHeight="1" thickBot="1" x14ac:dyDescent="0.35">
      <c r="A49" s="47" t="s">
        <v>29</v>
      </c>
    </row>
    <row r="50" spans="1:78" s="3" customFormat="1" ht="30" customHeight="1" thickBot="1" x14ac:dyDescent="0.35">
      <c r="A50" s="48" t="s">
        <v>28</v>
      </c>
      <c r="G50" s="32"/>
      <c r="H50" s="32" t="str">
        <f>IF(OR(ISBLANK(task_start),ISBLANK(task_end)),"",task_end-task_start+1)</f>
        <v/>
      </c>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row>
    <row r="51" spans="1:78" ht="30" customHeight="1" thickBot="1" x14ac:dyDescent="0.35">
      <c r="B51" s="27" t="s">
        <v>0</v>
      </c>
      <c r="C51" s="28"/>
      <c r="D51" s="29"/>
      <c r="E51" s="30"/>
      <c r="F51" s="31"/>
      <c r="G51" s="6"/>
    </row>
    <row r="53" spans="1:78" ht="30" customHeight="1" x14ac:dyDescent="0.3">
      <c r="C53" s="14"/>
      <c r="F53" s="49"/>
    </row>
    <row r="54" spans="1:78" ht="30" customHeight="1" x14ac:dyDescent="0.3">
      <c r="C54" s="15"/>
    </row>
  </sheetData>
  <mergeCells count="16">
    <mergeCell ref="CA4:CG4"/>
    <mergeCell ref="CH4:CN4"/>
    <mergeCell ref="C3:D3"/>
    <mergeCell ref="C4:D4"/>
    <mergeCell ref="B5:G5"/>
    <mergeCell ref="AK4:AQ4"/>
    <mergeCell ref="AR4:AX4"/>
    <mergeCell ref="BM4:BS4"/>
    <mergeCell ref="BT4:BZ4"/>
    <mergeCell ref="AY4:BE4"/>
    <mergeCell ref="BF4:BL4"/>
    <mergeCell ref="E3:F3"/>
    <mergeCell ref="I4:O4"/>
    <mergeCell ref="P4:V4"/>
    <mergeCell ref="W4:AC4"/>
    <mergeCell ref="AD4:AJ4"/>
  </mergeCells>
  <conditionalFormatting sqref="D7:D37 D51">
    <cfRule type="dataBar" priority="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I50:BL50 BT5:BY36 BT50:BY50">
    <cfRule type="expression" dxfId="20" priority="66">
      <formula>AND(TODAY()&gt;=I$5,TODAY()&lt;J$5)</formula>
    </cfRule>
  </conditionalFormatting>
  <conditionalFormatting sqref="I7:BL36 I50:BL50 BT7:BY36 BT50:BY50">
    <cfRule type="expression" dxfId="19" priority="60">
      <formula>AND(task_start&lt;=I$5,ROUNDDOWN((task_end-task_start+1)*task_progress,0)+task_start-1&gt;=I$5)</formula>
    </cfRule>
    <cfRule type="expression" dxfId="18" priority="61" stopIfTrue="1">
      <formula>AND(task_end&gt;=I$5,task_start&lt;J$5)</formula>
    </cfRule>
  </conditionalFormatting>
  <conditionalFormatting sqref="BM5:BS36 BM50:BS50">
    <cfRule type="expression" dxfId="17" priority="33">
      <formula>AND(TODAY()&gt;=BM$5,TODAY()&lt;BN$5)</formula>
    </cfRule>
  </conditionalFormatting>
  <conditionalFormatting sqref="BM7:BS36 BM50:BS50">
    <cfRule type="expression" dxfId="16" priority="31">
      <formula>AND(task_start&lt;=BM$5,ROUNDDOWN((task_end-task_start+1)*task_progress,0)+task_start-1&gt;=BM$5)</formula>
    </cfRule>
    <cfRule type="expression" dxfId="15" priority="32" stopIfTrue="1">
      <formula>AND(task_end&gt;=BM$5,task_start&lt;BN$5)</formula>
    </cfRule>
  </conditionalFormatting>
  <conditionalFormatting sqref="BZ5:BZ36 BZ50">
    <cfRule type="expression" dxfId="14" priority="68">
      <formula>AND(TODAY()&gt;=BZ$5,TODAY()&lt;#REF!)</formula>
    </cfRule>
  </conditionalFormatting>
  <conditionalFormatting sqref="BZ7:BZ36 BZ50">
    <cfRule type="expression" dxfId="13" priority="73">
      <formula>AND(task_start&lt;=BZ$5,ROUNDDOWN((task_end-task_start+1)*task_progress,0)+task_start-1&gt;=BZ$5)</formula>
    </cfRule>
    <cfRule type="expression" dxfId="12" priority="74" stopIfTrue="1">
      <formula>AND(task_end&gt;=BZ$5,task_start&lt;#REF!)</formula>
    </cfRule>
  </conditionalFormatting>
  <conditionalFormatting sqref="CA5:CF36">
    <cfRule type="expression" dxfId="11" priority="9">
      <formula>AND(TODAY()&gt;=CA$5,TODAY()&lt;CB$5)</formula>
    </cfRule>
  </conditionalFormatting>
  <conditionalFormatting sqref="CA7:CF36">
    <cfRule type="expression" dxfId="10" priority="7">
      <formula>AND(task_start&lt;=CA$5,ROUNDDOWN((task_end-task_start+1)*task_progress,0)+task_start-1&gt;=CA$5)</formula>
    </cfRule>
    <cfRule type="expression" dxfId="9" priority="8" stopIfTrue="1">
      <formula>AND(task_end&gt;=CA$5,task_start&lt;CB$5)</formula>
    </cfRule>
  </conditionalFormatting>
  <conditionalFormatting sqref="CG5:CG36">
    <cfRule type="expression" dxfId="8" priority="10">
      <formula>AND(TODAY()&gt;=CG$5,TODAY()&lt;#REF!)</formula>
    </cfRule>
  </conditionalFormatting>
  <conditionalFormatting sqref="CG7:CG36">
    <cfRule type="expression" dxfId="7" priority="11">
      <formula>AND(task_start&lt;=CG$5,ROUNDDOWN((task_end-task_start+1)*task_progress,0)+task_start-1&gt;=CG$5)</formula>
    </cfRule>
    <cfRule type="expression" dxfId="6" priority="12" stopIfTrue="1">
      <formula>AND(task_end&gt;=CG$5,task_start&lt;#REF!)</formula>
    </cfRule>
  </conditionalFormatting>
  <conditionalFormatting sqref="CH5:CM36">
    <cfRule type="expression" dxfId="5" priority="3">
      <formula>AND(TODAY()&gt;=CH$5,TODAY()&lt;CI$5)</formula>
    </cfRule>
  </conditionalFormatting>
  <conditionalFormatting sqref="CH7:CM36">
    <cfRule type="expression" dxfId="4" priority="1">
      <formula>AND(task_start&lt;=CH$5,ROUNDDOWN((task_end-task_start+1)*task_progress,0)+task_start-1&gt;=CH$5)</formula>
    </cfRule>
    <cfRule type="expression" dxfId="3" priority="2" stopIfTrue="1">
      <formula>AND(task_end&gt;=CH$5,task_start&lt;CI$5)</formula>
    </cfRule>
  </conditionalFormatting>
  <conditionalFormatting sqref="CN5:CN36">
    <cfRule type="expression" dxfId="2" priority="4">
      <formula>AND(TODAY()&gt;=CN$5,TODAY()&lt;#REF!)</formula>
    </cfRule>
  </conditionalFormatting>
  <conditionalFormatting sqref="CN7:CN36">
    <cfRule type="expression" dxfId="1" priority="5">
      <formula>AND(task_start&lt;=CN$5,ROUNDDOWN((task_end-task_start+1)*task_progress,0)+task_start-1&gt;=CN$5)</formula>
    </cfRule>
    <cfRule type="expression" dxfId="0" priority="6" stopIfTrue="1">
      <formula>AND(task_end&gt;=CN$5,task_start&lt;#REF!)</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 D51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37" customWidth="1"/>
    <col min="2" max="16384" width="9.109375" style="2"/>
  </cols>
  <sheetData>
    <row r="1" spans="1:2" ht="46.5" customHeight="1" x14ac:dyDescent="0.3"/>
    <row r="2" spans="1:2" s="39" customFormat="1" ht="15.6" x14ac:dyDescent="0.3">
      <c r="A2" s="38" t="s">
        <v>12</v>
      </c>
      <c r="B2" s="38"/>
    </row>
    <row r="3" spans="1:2" s="43" customFormat="1" ht="27" customHeight="1" x14ac:dyDescent="0.3">
      <c r="A3" s="44" t="s">
        <v>17</v>
      </c>
      <c r="B3" s="44"/>
    </row>
    <row r="4" spans="1:2" s="40" customFormat="1" ht="25.8" x14ac:dyDescent="0.5">
      <c r="A4" s="41" t="s">
        <v>11</v>
      </c>
    </row>
    <row r="5" spans="1:2" ht="74.099999999999994" customHeight="1" x14ac:dyDescent="0.3">
      <c r="A5" s="42" t="s">
        <v>20</v>
      </c>
    </row>
    <row r="6" spans="1:2" ht="26.25" customHeight="1" x14ac:dyDescent="0.3">
      <c r="A6" s="41" t="s">
        <v>24</v>
      </c>
    </row>
    <row r="7" spans="1:2" s="37" customFormat="1" ht="204.9" customHeight="1" x14ac:dyDescent="0.3">
      <c r="A7" s="46" t="s">
        <v>23</v>
      </c>
    </row>
    <row r="8" spans="1:2" s="40" customFormat="1" ht="25.8" x14ac:dyDescent="0.5">
      <c r="A8" s="41" t="s">
        <v>13</v>
      </c>
    </row>
    <row r="9" spans="1:2" ht="57.6" x14ac:dyDescent="0.3">
      <c r="A9" s="42" t="s">
        <v>21</v>
      </c>
    </row>
    <row r="10" spans="1:2" s="37" customFormat="1" ht="27.9" customHeight="1" x14ac:dyDescent="0.3">
      <c r="A10" s="45" t="s">
        <v>19</v>
      </c>
    </row>
    <row r="11" spans="1:2" s="40" customFormat="1" ht="25.8" x14ac:dyDescent="0.5">
      <c r="A11" s="41" t="s">
        <v>10</v>
      </c>
    </row>
    <row r="12" spans="1:2" ht="28.8" x14ac:dyDescent="0.3">
      <c r="A12" s="42" t="s">
        <v>18</v>
      </c>
    </row>
    <row r="13" spans="1:2" s="37" customFormat="1" ht="27.9" customHeight="1" x14ac:dyDescent="0.3">
      <c r="A13" s="45" t="s">
        <v>4</v>
      </c>
    </row>
    <row r="14" spans="1:2" s="40" customFormat="1" ht="25.8" x14ac:dyDescent="0.5">
      <c r="A14" s="41" t="s">
        <v>14</v>
      </c>
    </row>
    <row r="15" spans="1:2" ht="75" customHeight="1" x14ac:dyDescent="0.3">
      <c r="A15" s="42" t="s">
        <v>15</v>
      </c>
    </row>
    <row r="16" spans="1:2" ht="72" x14ac:dyDescent="0.3">
      <c r="A16" s="42"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C21 Training plan</vt:lpstr>
      <vt:lpstr>C21 kickoff Basic of electronic</vt:lpstr>
      <vt:lpstr>About</vt:lpstr>
      <vt:lpstr>'C21 Training plan'!Display_Week</vt:lpstr>
      <vt:lpstr>Display_Week</vt:lpstr>
      <vt:lpstr>'C21 kickoff Basic of electronic'!Print_Titles</vt:lpstr>
      <vt:lpstr>'C21 Training plan'!Print_Titles</vt:lpstr>
      <vt:lpstr>'C21 Training plan'!Project_Start</vt:lpstr>
      <vt:lpstr>Project_Start</vt:lpstr>
      <vt:lpstr>'C21 kickoff Basic of electronic'!task_end</vt:lpstr>
      <vt:lpstr>'C21 Training plan'!task_end</vt:lpstr>
      <vt:lpstr>'C21 kickoff Basic of electronic'!task_progress</vt:lpstr>
      <vt:lpstr>'C21 Training plan'!task_progress</vt:lpstr>
      <vt:lpstr>'C21 kickoff Basic of electronic'!task_start</vt:lpstr>
      <vt:lpstr>'C21 Training 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2020-09-17T17:38:25Z</dcterms:modified>
</cp:coreProperties>
</file>