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5주차" sheetId="1" r:id="rId4"/>
    <sheet state="visible" name="46주차" sheetId="2" r:id="rId5"/>
    <sheet state="visible" name="47주차" sheetId="3" r:id="rId6"/>
    <sheet state="visible" name="48주차" sheetId="4" r:id="rId7"/>
    <sheet state="visible" name="49주차" sheetId="5" r:id="rId8"/>
    <sheet state="visible" name="50주차" sheetId="6" r:id="rId9"/>
    <sheet state="visible" name="51주차" sheetId="7" r:id="rId10"/>
    <sheet state="visible" name="52주차" sheetId="8" r:id="rId11"/>
    <sheet state="visible" name="01주차" sheetId="9" r:id="rId12"/>
    <sheet state="visible" name="02주차" sheetId="10" r:id="rId13"/>
    <sheet state="visible" name="03주차" sheetId="11" r:id="rId14"/>
    <sheet state="visible" name="04주차" sheetId="12" r:id="rId15"/>
    <sheet state="visible" name="05주차" sheetId="13" r:id="rId16"/>
    <sheet state="visible" name="06주차" sheetId="14" r:id="rId17"/>
  </sheets>
  <definedNames/>
  <calcPr/>
</workbook>
</file>

<file path=xl/sharedStrings.xml><?xml version="1.0" encoding="utf-8"?>
<sst xmlns="http://schemas.openxmlformats.org/spreadsheetml/2006/main" count="280" uniqueCount="32">
  <si>
    <t>파괴/실측데이터
(토마토)</t>
  </si>
  <si>
    <t>토마토 수확주차(WEEK)</t>
  </si>
  <si>
    <t>2021년 45주차</t>
  </si>
  <si>
    <t>수집항목</t>
  </si>
  <si>
    <t>과폭</t>
  </si>
  <si>
    <t>과고</t>
  </si>
  <si>
    <t>과중</t>
  </si>
  <si>
    <t>당도</t>
  </si>
  <si>
    <t>산도</t>
  </si>
  <si>
    <t>경도</t>
  </si>
  <si>
    <t>수분율</t>
  </si>
  <si>
    <t>개체번호</t>
  </si>
  <si>
    <t>cm</t>
  </si>
  <si>
    <t>g</t>
  </si>
  <si>
    <t>Brix %</t>
  </si>
  <si>
    <t>0-14</t>
  </si>
  <si>
    <t>kgf</t>
  </si>
  <si>
    <t>%</t>
  </si>
  <si>
    <t>평균값</t>
  </si>
  <si>
    <t>2021년 46주차</t>
  </si>
  <si>
    <t>2021년 47주차</t>
  </si>
  <si>
    <t>2021년 48주차</t>
  </si>
  <si>
    <t>2021년 49주차</t>
  </si>
  <si>
    <t>2021년 50주차</t>
  </si>
  <si>
    <t>2021년 51주차</t>
  </si>
  <si>
    <t>2021년 52주차</t>
  </si>
  <si>
    <t>2022년 01주차</t>
  </si>
  <si>
    <t>2022년 02주차</t>
  </si>
  <si>
    <t>2022년 03주차</t>
  </si>
  <si>
    <t>2022년 04주차</t>
  </si>
  <si>
    <t>2022년 05주차</t>
  </si>
  <si>
    <t>2022년 06주차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</si>
</sst>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4" xfId="0" applyFont="1" applyNumberFormat="1"/>
    <xf borderId="7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/>
    </xf>
    <xf borderId="7" fillId="2" fontId="1" numFmtId="4" xfId="0" applyAlignment="1" applyBorder="1" applyFont="1" applyNumberFormat="1">
      <alignment horizontal="center" readingOrder="0"/>
    </xf>
    <xf borderId="7" fillId="2" fontId="3" numFmtId="0" xfId="0" applyAlignment="1" applyBorder="1" applyFont="1">
      <alignment horizontal="center" readingOrder="0"/>
    </xf>
    <xf borderId="7" fillId="0" fontId="3" numFmtId="164" xfId="0" applyAlignment="1" applyBorder="1" applyFont="1" applyNumberFormat="1">
      <alignment readingOrder="0"/>
    </xf>
    <xf borderId="7" fillId="0" fontId="3" numFmtId="4" xfId="0" applyAlignment="1" applyBorder="1" applyFont="1" applyNumberFormat="1">
      <alignment readingOrder="0"/>
    </xf>
    <xf borderId="7" fillId="0" fontId="3" numFmtId="164" xfId="0" applyBorder="1" applyFont="1" applyNumberFormat="1"/>
    <xf borderId="7" fillId="2" fontId="1" numFmtId="4" xfId="0" applyBorder="1" applyFont="1" applyNumberFormat="1"/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7" fillId="0" fontId="3" numFmtId="165" xfId="0" applyAlignment="1" applyBorder="1" applyFont="1" applyNumberFormat="1">
      <alignment readingOrder="0"/>
    </xf>
    <xf borderId="8" fillId="0" fontId="3" numFmtId="164" xfId="0" applyAlignment="1" applyBorder="1" applyFont="1" applyNumberFormat="1">
      <alignment readingOrder="0"/>
    </xf>
    <xf borderId="7" fillId="0" fontId="3" numFmtId="0" xfId="0" applyAlignment="1" applyBorder="1" applyFont="1">
      <alignment readingOrder="0"/>
    </xf>
    <xf borderId="9" fillId="0" fontId="3" numFmtId="164" xfId="0" applyAlignment="1" applyBorder="1" applyFont="1" applyNumberFormat="1">
      <alignment readingOrder="0"/>
    </xf>
    <xf borderId="10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>
      <c r="G3" s="8"/>
    </row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1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1" t="s">
        <v>16</v>
      </c>
      <c r="H5" s="10" t="s">
        <v>17</v>
      </c>
    </row>
    <row r="6">
      <c r="A6" s="12">
        <v>1.0</v>
      </c>
      <c r="B6" s="13">
        <v>7.4</v>
      </c>
      <c r="C6" s="13">
        <v>5.8</v>
      </c>
      <c r="D6" s="13">
        <v>205.0</v>
      </c>
      <c r="E6" s="13">
        <v>4.1</v>
      </c>
      <c r="F6" s="13">
        <v>4.0</v>
      </c>
      <c r="G6" s="14">
        <v>2.65</v>
      </c>
      <c r="H6" s="15">
        <f>(D6*0.7125)/D6*100</f>
        <v>71.25</v>
      </c>
    </row>
    <row r="7">
      <c r="A7" s="12">
        <v>2.0</v>
      </c>
      <c r="B7" s="13">
        <v>7.9</v>
      </c>
      <c r="C7" s="13">
        <v>6.2</v>
      </c>
      <c r="D7" s="13">
        <v>210.0</v>
      </c>
      <c r="E7" s="13">
        <v>4.7</v>
      </c>
      <c r="F7" s="13">
        <v>4.0</v>
      </c>
      <c r="G7" s="14">
        <v>2.7</v>
      </c>
      <c r="H7" s="15">
        <f>(D7*0.725)/D7*100</f>
        <v>72.5</v>
      </c>
    </row>
    <row r="8">
      <c r="A8" s="12">
        <v>3.0</v>
      </c>
      <c r="B8" s="13">
        <v>7.7</v>
      </c>
      <c r="C8" s="13">
        <v>6.0</v>
      </c>
      <c r="D8" s="13">
        <v>205.0</v>
      </c>
      <c r="E8" s="13">
        <v>4.7</v>
      </c>
      <c r="F8" s="13">
        <v>4.0</v>
      </c>
      <c r="G8" s="14">
        <v>2.7</v>
      </c>
      <c r="H8" s="15">
        <f>(D8*0.7125)/D8*100</f>
        <v>71.25</v>
      </c>
    </row>
    <row r="9">
      <c r="A9" s="12">
        <v>4.0</v>
      </c>
      <c r="B9" s="13">
        <v>7.8</v>
      </c>
      <c r="C9" s="13">
        <v>5.7</v>
      </c>
      <c r="D9" s="13">
        <v>206.0</v>
      </c>
      <c r="E9" s="13">
        <v>4.7</v>
      </c>
      <c r="F9" s="13">
        <v>4.5</v>
      </c>
      <c r="G9" s="14">
        <v>2.72</v>
      </c>
      <c r="H9" s="15">
        <f>(D9*0.75)/D9*100</f>
        <v>75</v>
      </c>
    </row>
    <row r="10">
      <c r="A10" s="12">
        <v>5.0</v>
      </c>
      <c r="B10" s="13">
        <v>8.1</v>
      </c>
      <c r="C10" s="13">
        <v>6.0</v>
      </c>
      <c r="D10" s="13">
        <v>223.0</v>
      </c>
      <c r="E10" s="13">
        <v>4.3</v>
      </c>
      <c r="F10" s="13">
        <v>4.0</v>
      </c>
      <c r="G10" s="14">
        <v>2.75</v>
      </c>
      <c r="H10" s="15">
        <f>(D10*0.7125)/D10*100</f>
        <v>71.25</v>
      </c>
    </row>
    <row r="11">
      <c r="A11" s="12">
        <v>6.0</v>
      </c>
      <c r="B11" s="13">
        <v>8.1</v>
      </c>
      <c r="C11" s="13">
        <v>5.7</v>
      </c>
      <c r="D11" s="13">
        <v>225.0</v>
      </c>
      <c r="E11" s="13">
        <v>4.4</v>
      </c>
      <c r="F11" s="13">
        <v>4.0</v>
      </c>
      <c r="G11" s="14">
        <v>2.6</v>
      </c>
      <c r="H11" s="15">
        <f t="shared" ref="H11:H14" si="1">(D11*0.7)/D11*100</f>
        <v>70</v>
      </c>
    </row>
    <row r="12">
      <c r="A12" s="12">
        <v>7.0</v>
      </c>
      <c r="B12" s="13">
        <v>7.9</v>
      </c>
      <c r="C12" s="13">
        <v>6.1</v>
      </c>
      <c r="D12" s="13">
        <v>200.0</v>
      </c>
      <c r="E12" s="13">
        <v>4.3</v>
      </c>
      <c r="F12" s="13">
        <v>4.0</v>
      </c>
      <c r="G12" s="14">
        <v>2.85</v>
      </c>
      <c r="H12" s="15">
        <f t="shared" si="1"/>
        <v>70</v>
      </c>
    </row>
    <row r="13">
      <c r="A13" s="12">
        <v>8.0</v>
      </c>
      <c r="B13" s="13">
        <v>8.3</v>
      </c>
      <c r="C13" s="13">
        <v>5.8</v>
      </c>
      <c r="D13" s="13">
        <v>239.0</v>
      </c>
      <c r="E13" s="13">
        <v>4.1</v>
      </c>
      <c r="F13" s="13">
        <v>4.0</v>
      </c>
      <c r="G13" s="14">
        <v>2.6</v>
      </c>
      <c r="H13" s="15">
        <f t="shared" si="1"/>
        <v>70</v>
      </c>
    </row>
    <row r="14">
      <c r="A14" s="12">
        <v>9.0</v>
      </c>
      <c r="B14" s="13">
        <v>7.7</v>
      </c>
      <c r="C14" s="13">
        <v>5.8</v>
      </c>
      <c r="D14" s="13">
        <v>202.0</v>
      </c>
      <c r="E14" s="13">
        <v>4.2</v>
      </c>
      <c r="F14" s="13">
        <v>4.0</v>
      </c>
      <c r="G14" s="14">
        <v>2.7</v>
      </c>
      <c r="H14" s="15">
        <f t="shared" si="1"/>
        <v>70</v>
      </c>
    </row>
    <row r="15">
      <c r="A15" s="12">
        <v>10.0</v>
      </c>
      <c r="B15" s="13">
        <v>8.6</v>
      </c>
      <c r="C15" s="13">
        <v>6.5</v>
      </c>
      <c r="D15" s="13">
        <v>280.0</v>
      </c>
      <c r="E15" s="13">
        <v>4.1</v>
      </c>
      <c r="F15" s="13">
        <v>3.5</v>
      </c>
      <c r="G15" s="14">
        <v>2.75</v>
      </c>
      <c r="H15" s="15">
        <f>(D15*0.7125)/D15*100</f>
        <v>71.25</v>
      </c>
    </row>
    <row r="16">
      <c r="A16" s="12">
        <v>11.0</v>
      </c>
      <c r="B16" s="13">
        <v>7.8</v>
      </c>
      <c r="C16" s="13">
        <v>6.1</v>
      </c>
      <c r="D16" s="13">
        <v>195.0</v>
      </c>
      <c r="E16" s="13">
        <v>4.8</v>
      </c>
      <c r="F16" s="13">
        <v>4.0</v>
      </c>
      <c r="G16" s="14">
        <v>2.73</v>
      </c>
      <c r="H16" s="15">
        <f>(D16*0.725)/D16*100</f>
        <v>72.5</v>
      </c>
    </row>
    <row r="17">
      <c r="A17" s="12">
        <v>12.0</v>
      </c>
      <c r="B17" s="13">
        <v>8.2</v>
      </c>
      <c r="C17" s="13">
        <v>6.5</v>
      </c>
      <c r="D17" s="13">
        <v>234.0</v>
      </c>
      <c r="E17" s="13">
        <v>4.2</v>
      </c>
      <c r="F17" s="13">
        <v>4.0</v>
      </c>
      <c r="G17" s="14">
        <v>2.68</v>
      </c>
      <c r="H17" s="15">
        <f>(D17*0.7125)/D17*100</f>
        <v>71.25</v>
      </c>
    </row>
    <row r="18">
      <c r="A18" s="12">
        <v>13.0</v>
      </c>
      <c r="B18" s="13">
        <v>9.9</v>
      </c>
      <c r="C18" s="13">
        <v>7.1</v>
      </c>
      <c r="D18" s="13">
        <v>397.0</v>
      </c>
      <c r="E18" s="13">
        <v>4.1</v>
      </c>
      <c r="F18" s="13">
        <v>4.0</v>
      </c>
      <c r="G18" s="14">
        <v>2.71727272727272</v>
      </c>
      <c r="H18" s="15">
        <f>(D18*0.75)/D18*100</f>
        <v>75</v>
      </c>
    </row>
    <row r="19">
      <c r="A19" s="12">
        <v>14.0</v>
      </c>
      <c r="B19" s="13">
        <v>7.9</v>
      </c>
      <c r="C19" s="13">
        <v>6.0</v>
      </c>
      <c r="D19" s="13">
        <v>205.0</v>
      </c>
      <c r="E19" s="13">
        <v>4.2</v>
      </c>
      <c r="F19" s="13">
        <v>4.0</v>
      </c>
      <c r="G19" s="14">
        <v>2.71954545454545</v>
      </c>
      <c r="H19" s="15">
        <f>(D19*0.7125)/D19*100</f>
        <v>71.25</v>
      </c>
    </row>
    <row r="20">
      <c r="A20" s="12">
        <v>15.0</v>
      </c>
      <c r="B20" s="13">
        <v>8.4</v>
      </c>
      <c r="C20" s="13">
        <v>6.6</v>
      </c>
      <c r="D20" s="13">
        <v>248.0</v>
      </c>
      <c r="E20" s="13">
        <v>4.2</v>
      </c>
      <c r="F20" s="13">
        <v>4.0</v>
      </c>
      <c r="G20" s="14">
        <v>2.72181818181818</v>
      </c>
      <c r="H20" s="15">
        <f t="shared" ref="H20:H22" si="2">(D20*0.7)/D20*100</f>
        <v>70</v>
      </c>
    </row>
    <row r="21">
      <c r="A21" s="12">
        <v>16.0</v>
      </c>
      <c r="B21" s="13">
        <v>8.8</v>
      </c>
      <c r="C21" s="13">
        <v>6.7</v>
      </c>
      <c r="D21" s="13">
        <v>294.0</v>
      </c>
      <c r="E21" s="13">
        <v>4.3</v>
      </c>
      <c r="F21" s="13">
        <v>4.0</v>
      </c>
      <c r="G21" s="14">
        <v>2.7240909090909</v>
      </c>
      <c r="H21" s="15">
        <f t="shared" si="2"/>
        <v>70</v>
      </c>
    </row>
    <row r="22">
      <c r="A22" s="12">
        <v>17.0</v>
      </c>
      <c r="B22" s="13">
        <v>9.0</v>
      </c>
      <c r="C22" s="13">
        <v>7.3</v>
      </c>
      <c r="D22" s="13">
        <v>306.0</v>
      </c>
      <c r="E22" s="13">
        <v>4.5</v>
      </c>
      <c r="F22" s="13">
        <v>4.0</v>
      </c>
      <c r="G22" s="14">
        <v>2.72636363636363</v>
      </c>
      <c r="H22" s="15">
        <f t="shared" si="2"/>
        <v>70</v>
      </c>
    </row>
    <row r="23">
      <c r="A23" s="12">
        <v>18.0</v>
      </c>
      <c r="B23" s="13">
        <v>7.2</v>
      </c>
      <c r="C23" s="13">
        <v>5.8</v>
      </c>
      <c r="D23" s="13">
        <v>157.0</v>
      </c>
      <c r="E23" s="13">
        <v>4.2</v>
      </c>
      <c r="F23" s="13">
        <v>4.0</v>
      </c>
      <c r="G23" s="14">
        <v>2.72863636363636</v>
      </c>
      <c r="H23" s="15">
        <f>(D23*0.725)/D23*100</f>
        <v>72.5</v>
      </c>
    </row>
    <row r="24">
      <c r="A24" s="12">
        <v>19.0</v>
      </c>
      <c r="B24" s="13">
        <v>7.8</v>
      </c>
      <c r="C24" s="13">
        <v>6.2</v>
      </c>
      <c r="D24" s="13">
        <v>190.0</v>
      </c>
      <c r="E24" s="13">
        <v>4.2</v>
      </c>
      <c r="F24" s="13">
        <v>4.0</v>
      </c>
      <c r="G24" s="14">
        <v>2.73090909090908</v>
      </c>
      <c r="H24" s="15">
        <f>(D24*0.7125)/D24*100</f>
        <v>71.25</v>
      </c>
    </row>
    <row r="25">
      <c r="A25" s="12">
        <v>20.0</v>
      </c>
      <c r="B25" s="13">
        <v>7.8</v>
      </c>
      <c r="C25" s="13">
        <v>5.5</v>
      </c>
      <c r="D25" s="13">
        <v>191.0</v>
      </c>
      <c r="E25" s="13">
        <v>4.2</v>
      </c>
      <c r="F25" s="13">
        <v>4.0</v>
      </c>
      <c r="G25" s="14">
        <v>2.73318181818181</v>
      </c>
      <c r="H25" s="15">
        <f>(D25*0.75)/D25*100</f>
        <v>75</v>
      </c>
    </row>
    <row r="26">
      <c r="A26" s="12">
        <v>21.0</v>
      </c>
      <c r="B26" s="13">
        <v>9.0</v>
      </c>
      <c r="C26" s="13">
        <v>7.3</v>
      </c>
      <c r="D26" s="13">
        <v>329.0</v>
      </c>
      <c r="E26" s="13">
        <v>4.2</v>
      </c>
      <c r="F26" s="13">
        <v>4.0</v>
      </c>
      <c r="G26" s="14">
        <v>2.73545454545454</v>
      </c>
      <c r="H26" s="15">
        <f>(D26*0.7125)/D26*100</f>
        <v>71.25</v>
      </c>
    </row>
    <row r="27">
      <c r="A27" s="12">
        <v>22.0</v>
      </c>
      <c r="B27" s="13">
        <v>7.1</v>
      </c>
      <c r="C27" s="13">
        <v>5.5</v>
      </c>
      <c r="D27" s="13">
        <v>140.0</v>
      </c>
      <c r="E27" s="13">
        <v>4.2</v>
      </c>
      <c r="F27" s="13">
        <v>4.5</v>
      </c>
      <c r="G27" s="14">
        <v>2.73772727272726</v>
      </c>
      <c r="H27" s="15">
        <f t="shared" ref="H27:H30" si="3">(D27*0.7)/D27*100</f>
        <v>70</v>
      </c>
    </row>
    <row r="28">
      <c r="A28" s="12">
        <v>23.0</v>
      </c>
      <c r="B28" s="13">
        <v>8.3</v>
      </c>
      <c r="C28" s="13">
        <v>6.8</v>
      </c>
      <c r="D28" s="13">
        <v>236.0</v>
      </c>
      <c r="E28" s="13">
        <v>4.2</v>
      </c>
      <c r="F28" s="13">
        <v>4.5</v>
      </c>
      <c r="G28" s="14">
        <v>2.73999999999999</v>
      </c>
      <c r="H28" s="15">
        <f t="shared" si="3"/>
        <v>70</v>
      </c>
    </row>
    <row r="29">
      <c r="A29" s="12">
        <v>24.0</v>
      </c>
      <c r="B29" s="13">
        <v>8.0</v>
      </c>
      <c r="C29" s="13">
        <v>6.5</v>
      </c>
      <c r="D29" s="13">
        <v>241.0</v>
      </c>
      <c r="E29" s="13">
        <v>4.2</v>
      </c>
      <c r="F29" s="13">
        <v>4.5</v>
      </c>
      <c r="G29" s="14">
        <v>2.74227272727272</v>
      </c>
      <c r="H29" s="15">
        <f t="shared" si="3"/>
        <v>70</v>
      </c>
    </row>
    <row r="30">
      <c r="A30" s="12">
        <v>25.0</v>
      </c>
      <c r="B30" s="13">
        <v>8.2</v>
      </c>
      <c r="C30" s="13">
        <v>5.6</v>
      </c>
      <c r="D30" s="13">
        <v>245.0</v>
      </c>
      <c r="E30" s="13">
        <v>4.2</v>
      </c>
      <c r="F30" s="13">
        <v>4.0</v>
      </c>
      <c r="G30" s="14">
        <v>2.74454545454544</v>
      </c>
      <c r="H30" s="15">
        <f t="shared" si="3"/>
        <v>70</v>
      </c>
    </row>
    <row r="31">
      <c r="A31" s="12">
        <v>26.0</v>
      </c>
      <c r="B31" s="13">
        <v>8.7</v>
      </c>
      <c r="C31" s="13">
        <v>6.7</v>
      </c>
      <c r="D31" s="13">
        <v>281.0</v>
      </c>
      <c r="E31" s="13">
        <v>4.3</v>
      </c>
      <c r="F31" s="13">
        <v>4.5</v>
      </c>
      <c r="G31" s="14">
        <v>2.74681818181817</v>
      </c>
      <c r="H31" s="15">
        <f>(D31*0.7125)/D31*100</f>
        <v>71.25</v>
      </c>
    </row>
    <row r="32">
      <c r="A32" s="12">
        <v>27.0</v>
      </c>
      <c r="B32" s="13">
        <v>8.8</v>
      </c>
      <c r="C32" s="13">
        <v>6.3</v>
      </c>
      <c r="D32" s="13">
        <v>280.0</v>
      </c>
      <c r="E32" s="13">
        <v>4.3</v>
      </c>
      <c r="F32" s="13">
        <v>4.0</v>
      </c>
      <c r="G32" s="14">
        <v>2.7490909090909</v>
      </c>
      <c r="H32" s="15">
        <f>(D32*0.725)/D32*100</f>
        <v>72.5</v>
      </c>
    </row>
    <row r="33">
      <c r="A33" s="12">
        <v>28.0</v>
      </c>
      <c r="B33" s="13">
        <v>8.4</v>
      </c>
      <c r="C33" s="13">
        <v>6.9</v>
      </c>
      <c r="D33" s="13">
        <v>273.0</v>
      </c>
      <c r="E33" s="13">
        <v>4.3</v>
      </c>
      <c r="F33" s="13">
        <v>4.0</v>
      </c>
      <c r="G33" s="14">
        <v>2.75136363636362</v>
      </c>
      <c r="H33" s="15">
        <f>(D33*0.7125)/D33*100</f>
        <v>71.25</v>
      </c>
    </row>
    <row r="34">
      <c r="A34" s="12">
        <v>29.0</v>
      </c>
      <c r="B34" s="13">
        <v>8.1</v>
      </c>
      <c r="C34" s="13">
        <v>6.3</v>
      </c>
      <c r="D34" s="13">
        <v>217.0</v>
      </c>
      <c r="E34" s="13">
        <v>4.3</v>
      </c>
      <c r="F34" s="13">
        <v>4.0</v>
      </c>
      <c r="G34" s="14">
        <v>2.75363636363635</v>
      </c>
      <c r="H34" s="15">
        <f>(D34*0.75)/D34*100</f>
        <v>75</v>
      </c>
    </row>
    <row r="35">
      <c r="A35" s="12">
        <v>30.0</v>
      </c>
      <c r="B35" s="13">
        <v>7.3</v>
      </c>
      <c r="C35" s="13">
        <v>5.8</v>
      </c>
      <c r="D35" s="13">
        <v>182.0</v>
      </c>
      <c r="E35" s="13">
        <v>4.2</v>
      </c>
      <c r="F35" s="13">
        <v>4.0</v>
      </c>
      <c r="G35" s="14">
        <v>2.75590909090908</v>
      </c>
      <c r="H35" s="15">
        <f>(D35*0.735)/D35*100</f>
        <v>73.5</v>
      </c>
    </row>
    <row r="36">
      <c r="A36" s="12">
        <v>31.0</v>
      </c>
      <c r="B36" s="13">
        <v>8.5</v>
      </c>
      <c r="C36" s="13">
        <v>6.5</v>
      </c>
      <c r="D36" s="13">
        <v>266.0</v>
      </c>
      <c r="E36" s="13">
        <v>4.3</v>
      </c>
      <c r="F36" s="13">
        <v>4.0</v>
      </c>
      <c r="G36" s="14">
        <v>2.7581818181818</v>
      </c>
      <c r="H36" s="15">
        <f>(D36*0.734)/D36*100</f>
        <v>73.4</v>
      </c>
    </row>
    <row r="37">
      <c r="A37" s="12">
        <v>32.0</v>
      </c>
      <c r="B37" s="13">
        <v>8.6</v>
      </c>
      <c r="C37" s="13">
        <v>6.6</v>
      </c>
      <c r="D37" s="13">
        <v>262.0</v>
      </c>
      <c r="E37" s="13">
        <v>4.3</v>
      </c>
      <c r="F37" s="13">
        <v>4.0</v>
      </c>
      <c r="G37" s="14">
        <v>2.76045454545453</v>
      </c>
      <c r="H37" s="15">
        <f>(D37*0.705)/D37*100</f>
        <v>70.5</v>
      </c>
    </row>
    <row r="38">
      <c r="A38" s="12">
        <v>33.0</v>
      </c>
      <c r="B38" s="13">
        <v>8.5</v>
      </c>
      <c r="C38" s="13">
        <v>6.6</v>
      </c>
      <c r="D38" s="13">
        <v>263.0</v>
      </c>
      <c r="E38" s="13">
        <v>4.2</v>
      </c>
      <c r="F38" s="13">
        <v>4.0</v>
      </c>
      <c r="G38" s="14">
        <v>2.76272727272726</v>
      </c>
      <c r="H38" s="15">
        <f>(D38*0.7)/D38*100</f>
        <v>70</v>
      </c>
    </row>
    <row r="39">
      <c r="A39" s="12">
        <v>34.0</v>
      </c>
      <c r="B39" s="13">
        <v>7.2</v>
      </c>
      <c r="C39" s="13">
        <v>5.8</v>
      </c>
      <c r="D39" s="13">
        <v>158.0</v>
      </c>
      <c r="E39" s="13">
        <v>4.3</v>
      </c>
      <c r="F39" s="13">
        <v>4.0</v>
      </c>
      <c r="G39" s="14">
        <v>2.76499999999998</v>
      </c>
      <c r="H39" s="15">
        <f>(D39*0.765)/D39*100</f>
        <v>76.5</v>
      </c>
    </row>
    <row r="40">
      <c r="A40" s="12">
        <v>35.0</v>
      </c>
      <c r="B40" s="13">
        <v>8.5</v>
      </c>
      <c r="C40" s="13">
        <v>6.5</v>
      </c>
      <c r="D40" s="13">
        <v>271.0</v>
      </c>
      <c r="E40" s="13">
        <v>4.3</v>
      </c>
      <c r="F40" s="13">
        <v>4.0</v>
      </c>
      <c r="G40" s="14">
        <v>2.76727272727271</v>
      </c>
      <c r="H40" s="15">
        <f t="shared" ref="H40:H41" si="4">(D40*0.7)/D40*100</f>
        <v>70</v>
      </c>
    </row>
    <row r="41">
      <c r="A41" s="12">
        <v>36.0</v>
      </c>
      <c r="B41" s="13">
        <v>7.7</v>
      </c>
      <c r="C41" s="13">
        <v>6.1</v>
      </c>
      <c r="D41" s="13">
        <v>223.0</v>
      </c>
      <c r="E41" s="13">
        <v>4.3</v>
      </c>
      <c r="F41" s="13">
        <v>4.0</v>
      </c>
      <c r="G41" s="14">
        <v>2.76954545454544</v>
      </c>
      <c r="H41" s="15">
        <f t="shared" si="4"/>
        <v>70</v>
      </c>
    </row>
    <row r="42">
      <c r="A42" s="12">
        <v>37.0</v>
      </c>
      <c r="B42" s="13">
        <v>7.7</v>
      </c>
      <c r="C42" s="13">
        <v>7.3</v>
      </c>
      <c r="D42" s="13">
        <v>235.0</v>
      </c>
      <c r="E42" s="13">
        <v>4.3</v>
      </c>
      <c r="F42" s="13">
        <v>3.5</v>
      </c>
      <c r="G42" s="14">
        <v>2.77181818181816</v>
      </c>
      <c r="H42" s="15">
        <f>(D42*0.7125)/D42*100</f>
        <v>71.25</v>
      </c>
    </row>
    <row r="43">
      <c r="A43" s="12">
        <v>38.0</v>
      </c>
      <c r="B43" s="13">
        <v>8.3</v>
      </c>
      <c r="C43" s="13">
        <v>6.5</v>
      </c>
      <c r="D43" s="13">
        <v>233.0</v>
      </c>
      <c r="E43" s="13">
        <v>4.7</v>
      </c>
      <c r="F43" s="13">
        <v>4.0</v>
      </c>
      <c r="G43" s="14">
        <v>2.77409090909089</v>
      </c>
      <c r="H43" s="15">
        <f>(D43*0.725)/D43*100</f>
        <v>72.5</v>
      </c>
    </row>
    <row r="44">
      <c r="A44" s="12">
        <v>39.0</v>
      </c>
      <c r="B44" s="13">
        <v>9.5</v>
      </c>
      <c r="C44" s="13">
        <v>6.9</v>
      </c>
      <c r="D44" s="13">
        <v>367.0</v>
      </c>
      <c r="E44" s="13">
        <v>4.6</v>
      </c>
      <c r="F44" s="13">
        <v>4.0</v>
      </c>
      <c r="G44" s="14">
        <v>2.77636363636362</v>
      </c>
      <c r="H44" s="15">
        <f>(D44*0.7125)/D44*100</f>
        <v>71.25</v>
      </c>
    </row>
    <row r="45">
      <c r="A45" s="12">
        <v>40.0</v>
      </c>
      <c r="B45" s="13">
        <v>9.7</v>
      </c>
      <c r="C45" s="13">
        <v>6.6</v>
      </c>
      <c r="D45" s="13">
        <v>308.0</v>
      </c>
      <c r="E45" s="13">
        <v>4.8</v>
      </c>
      <c r="F45" s="13">
        <v>4.0</v>
      </c>
      <c r="G45" s="14">
        <v>2.77863636363634</v>
      </c>
      <c r="H45" s="15">
        <f>(D45*0.75)/D45*100</f>
        <v>75</v>
      </c>
    </row>
    <row r="46">
      <c r="A46" s="12">
        <v>41.0</v>
      </c>
      <c r="B46" s="13">
        <v>9.0</v>
      </c>
      <c r="C46" s="13">
        <v>7.0</v>
      </c>
      <c r="D46" s="13">
        <v>321.0</v>
      </c>
      <c r="E46" s="13">
        <v>4.8</v>
      </c>
      <c r="F46" s="13">
        <v>4.0</v>
      </c>
      <c r="G46" s="14">
        <v>2.78090909090907</v>
      </c>
      <c r="H46" s="15">
        <f>(D46*0.735)/D46*100</f>
        <v>73.5</v>
      </c>
    </row>
    <row r="47">
      <c r="A47" s="12">
        <v>42.0</v>
      </c>
      <c r="B47" s="13">
        <v>9.7</v>
      </c>
      <c r="C47" s="13">
        <v>7.6</v>
      </c>
      <c r="D47" s="13">
        <v>373.0</v>
      </c>
      <c r="E47" s="13">
        <v>4.8</v>
      </c>
      <c r="F47" s="13">
        <v>4.0</v>
      </c>
      <c r="G47" s="14">
        <v>2.7831818181818</v>
      </c>
      <c r="H47" s="15">
        <f>(D47*0.734)/D47*100</f>
        <v>73.4</v>
      </c>
    </row>
    <row r="48">
      <c r="A48" s="12">
        <v>43.0</v>
      </c>
      <c r="B48" s="13">
        <v>9.2</v>
      </c>
      <c r="C48" s="13">
        <v>7.4</v>
      </c>
      <c r="D48" s="13">
        <v>304.0</v>
      </c>
      <c r="E48" s="13">
        <v>4.7</v>
      </c>
      <c r="F48" s="13">
        <v>4.0</v>
      </c>
      <c r="G48" s="14">
        <v>2.78545454545453</v>
      </c>
      <c r="H48" s="15">
        <f>(D48*0.705)/D48*100</f>
        <v>70.5</v>
      </c>
    </row>
    <row r="49">
      <c r="A49" s="12">
        <v>44.0</v>
      </c>
      <c r="B49" s="13">
        <v>8.4</v>
      </c>
      <c r="C49" s="13">
        <v>6.6</v>
      </c>
      <c r="D49" s="13">
        <v>245.0</v>
      </c>
      <c r="E49" s="13">
        <v>4.7</v>
      </c>
      <c r="F49" s="13">
        <v>4.0</v>
      </c>
      <c r="G49" s="14">
        <v>2.5</v>
      </c>
      <c r="H49" s="15">
        <f>(D49*0.7)/D49*100</f>
        <v>70</v>
      </c>
    </row>
    <row r="50">
      <c r="A50" s="12">
        <v>45.0</v>
      </c>
      <c r="B50" s="13">
        <v>7.8</v>
      </c>
      <c r="C50" s="13">
        <v>6.1</v>
      </c>
      <c r="D50" s="13">
        <v>225.0</v>
      </c>
      <c r="E50" s="13">
        <v>4.9</v>
      </c>
      <c r="F50" s="13">
        <v>4.0</v>
      </c>
      <c r="G50" s="14">
        <v>2.95</v>
      </c>
      <c r="H50" s="15">
        <f>(D50*0.765)/D50*100</f>
        <v>76.5</v>
      </c>
    </row>
    <row r="51">
      <c r="A51" s="12">
        <v>46.0</v>
      </c>
      <c r="B51" s="13">
        <v>8.1</v>
      </c>
      <c r="C51" s="13">
        <v>6.4</v>
      </c>
      <c r="D51" s="13">
        <v>238.0</v>
      </c>
      <c r="E51" s="13">
        <v>4.7</v>
      </c>
      <c r="F51" s="13">
        <v>4.0</v>
      </c>
      <c r="G51" s="14">
        <v>2.8</v>
      </c>
      <c r="H51" s="15">
        <f t="shared" ref="H51:H52" si="5">(D51*0.7)/D51*100</f>
        <v>70</v>
      </c>
    </row>
    <row r="52">
      <c r="A52" s="12">
        <v>47.0</v>
      </c>
      <c r="B52" s="13">
        <v>8.1</v>
      </c>
      <c r="C52" s="13">
        <v>6.3</v>
      </c>
      <c r="D52" s="13">
        <v>222.0</v>
      </c>
      <c r="E52" s="13">
        <v>4.6</v>
      </c>
      <c r="F52" s="13">
        <v>4.0</v>
      </c>
      <c r="G52" s="14">
        <v>2.75</v>
      </c>
      <c r="H52" s="15">
        <f t="shared" si="5"/>
        <v>70</v>
      </c>
    </row>
    <row r="53">
      <c r="A53" s="12">
        <v>48.0</v>
      </c>
      <c r="B53" s="13">
        <v>8.6</v>
      </c>
      <c r="C53" s="13">
        <v>6.3</v>
      </c>
      <c r="D53" s="13">
        <v>264.0</v>
      </c>
      <c r="E53" s="13">
        <v>4.6</v>
      </c>
      <c r="F53" s="13">
        <v>4.0</v>
      </c>
      <c r="G53" s="14">
        <v>2.7</v>
      </c>
      <c r="H53" s="15">
        <f>(D53*0.7125)/D53*100</f>
        <v>71.25</v>
      </c>
    </row>
    <row r="54">
      <c r="A54" s="12">
        <v>49.0</v>
      </c>
      <c r="B54" s="13">
        <v>8.1</v>
      </c>
      <c r="C54" s="13">
        <v>5.6</v>
      </c>
      <c r="D54" s="13">
        <v>200.0</v>
      </c>
      <c r="E54" s="13">
        <v>4.6</v>
      </c>
      <c r="F54" s="13">
        <v>4.0</v>
      </c>
      <c r="G54" s="14">
        <v>2.65</v>
      </c>
      <c r="H54" s="15">
        <f>(D54*0.725)/D54*100</f>
        <v>72.5</v>
      </c>
    </row>
    <row r="55">
      <c r="A55" s="12">
        <v>50.0</v>
      </c>
      <c r="B55" s="13">
        <v>8.6</v>
      </c>
      <c r="C55" s="13">
        <v>7.2</v>
      </c>
      <c r="D55" s="13">
        <v>281.0</v>
      </c>
      <c r="E55" s="13">
        <v>4.4</v>
      </c>
      <c r="F55" s="13">
        <v>4.0</v>
      </c>
      <c r="G55" s="14">
        <v>2.66</v>
      </c>
      <c r="H55" s="15">
        <f>(D55*0.7125)/D55*100</f>
        <v>71.25</v>
      </c>
    </row>
    <row r="56">
      <c r="A56" s="12">
        <v>51.0</v>
      </c>
      <c r="B56" s="13">
        <v>7.5</v>
      </c>
      <c r="C56" s="13">
        <v>6.0</v>
      </c>
      <c r="D56" s="13">
        <v>207.0</v>
      </c>
      <c r="E56" s="13">
        <v>4.4</v>
      </c>
      <c r="F56" s="13">
        <v>4.0</v>
      </c>
      <c r="G56" s="14">
        <v>2.69567965367966</v>
      </c>
      <c r="H56" s="15">
        <f>(D56*0.75)/D56*100</f>
        <v>75</v>
      </c>
    </row>
    <row r="57">
      <c r="A57" s="12">
        <v>52.0</v>
      </c>
      <c r="B57" s="13">
        <v>8.7</v>
      </c>
      <c r="C57" s="13">
        <v>7.2</v>
      </c>
      <c r="D57" s="13">
        <v>280.0</v>
      </c>
      <c r="E57" s="13">
        <v>4.4</v>
      </c>
      <c r="F57" s="13">
        <v>4.5</v>
      </c>
      <c r="G57" s="14">
        <v>2.68905627705628</v>
      </c>
      <c r="H57" s="15">
        <f>(D57*0.735)/D57*100</f>
        <v>73.5</v>
      </c>
    </row>
    <row r="58">
      <c r="A58" s="12">
        <v>53.0</v>
      </c>
      <c r="B58" s="13">
        <v>7.7</v>
      </c>
      <c r="C58" s="13">
        <v>5.9</v>
      </c>
      <c r="D58" s="13">
        <v>220.0</v>
      </c>
      <c r="E58" s="13">
        <v>4.4</v>
      </c>
      <c r="F58" s="13">
        <v>4.0</v>
      </c>
      <c r="G58" s="14">
        <v>2.68243290043291</v>
      </c>
      <c r="H58" s="15">
        <f>(D58*0.734)/D58*100</f>
        <v>73.4</v>
      </c>
    </row>
    <row r="59">
      <c r="A59" s="12">
        <v>54.0</v>
      </c>
      <c r="B59" s="13">
        <v>8.3</v>
      </c>
      <c r="C59" s="13">
        <v>6.7</v>
      </c>
      <c r="D59" s="13">
        <v>235.0</v>
      </c>
      <c r="E59" s="13">
        <v>4.4</v>
      </c>
      <c r="F59" s="13">
        <v>4.0</v>
      </c>
      <c r="G59" s="14">
        <v>2.67580952380953</v>
      </c>
      <c r="H59" s="15">
        <f>(D59*0.705)/D59*100</f>
        <v>70.5</v>
      </c>
    </row>
    <row r="60">
      <c r="A60" s="12">
        <v>55.0</v>
      </c>
      <c r="B60" s="13">
        <v>9.1</v>
      </c>
      <c r="C60" s="13">
        <v>7.3</v>
      </c>
      <c r="D60" s="13">
        <v>325.0</v>
      </c>
      <c r="E60" s="13">
        <v>4.4</v>
      </c>
      <c r="F60" s="13">
        <v>4.0</v>
      </c>
      <c r="G60" s="14">
        <v>2.66918614718616</v>
      </c>
      <c r="H60" s="15">
        <f>(D60*0.7)/D60*100</f>
        <v>70</v>
      </c>
    </row>
    <row r="61">
      <c r="A61" s="12">
        <v>56.0</v>
      </c>
      <c r="B61" s="13">
        <v>8.2</v>
      </c>
      <c r="C61" s="13">
        <v>6.2</v>
      </c>
      <c r="D61" s="13">
        <v>230.0</v>
      </c>
      <c r="E61" s="13">
        <v>4.4</v>
      </c>
      <c r="F61" s="13">
        <v>4.0</v>
      </c>
      <c r="G61" s="14">
        <v>2.66256277056278</v>
      </c>
      <c r="H61" s="15">
        <f>(D61*0.765)/D61*100</f>
        <v>76.5</v>
      </c>
    </row>
    <row r="62">
      <c r="A62" s="12">
        <v>57.0</v>
      </c>
      <c r="B62" s="13">
        <v>8.1</v>
      </c>
      <c r="C62" s="13">
        <v>6.7</v>
      </c>
      <c r="D62" s="13">
        <v>244.0</v>
      </c>
      <c r="E62" s="13">
        <v>4.4</v>
      </c>
      <c r="F62" s="13">
        <v>4.0</v>
      </c>
      <c r="G62" s="14">
        <v>2.65593939393941</v>
      </c>
      <c r="H62" s="15">
        <f t="shared" ref="H62:H63" si="6">(D62*0.7)/D62*100</f>
        <v>70</v>
      </c>
    </row>
    <row r="63">
      <c r="A63" s="12">
        <v>58.0</v>
      </c>
      <c r="B63" s="13">
        <v>8.5</v>
      </c>
      <c r="C63" s="13">
        <v>6.6</v>
      </c>
      <c r="D63" s="13">
        <v>247.0</v>
      </c>
      <c r="E63" s="13">
        <v>4.4</v>
      </c>
      <c r="F63" s="13">
        <v>4.0</v>
      </c>
      <c r="G63" s="14">
        <v>2.64931601731603</v>
      </c>
      <c r="H63" s="15">
        <f t="shared" si="6"/>
        <v>70</v>
      </c>
    </row>
    <row r="64">
      <c r="A64" s="12">
        <v>59.0</v>
      </c>
      <c r="B64" s="13">
        <v>8.2</v>
      </c>
      <c r="C64" s="13">
        <v>5.8</v>
      </c>
      <c r="D64" s="13">
        <v>240.0</v>
      </c>
      <c r="E64" s="13">
        <v>4.3</v>
      </c>
      <c r="F64" s="13">
        <v>4.0</v>
      </c>
      <c r="G64" s="14">
        <v>2.64269264069266</v>
      </c>
      <c r="H64" s="15">
        <f>(D64*0.7125)/D64*100</f>
        <v>71.25</v>
      </c>
    </row>
    <row r="65">
      <c r="A65" s="12">
        <v>60.0</v>
      </c>
      <c r="B65" s="13">
        <v>7.7</v>
      </c>
      <c r="C65" s="13">
        <v>6.0</v>
      </c>
      <c r="D65" s="13">
        <v>200.0</v>
      </c>
      <c r="E65" s="13">
        <v>4.4</v>
      </c>
      <c r="F65" s="13">
        <v>4.0</v>
      </c>
      <c r="G65" s="14">
        <v>2.63606926406928</v>
      </c>
      <c r="H65" s="15">
        <f>(D65*0.725)/D65*100</f>
        <v>72.5</v>
      </c>
    </row>
    <row r="66">
      <c r="A66" s="12">
        <v>61.0</v>
      </c>
      <c r="B66" s="13">
        <v>8.2</v>
      </c>
      <c r="C66" s="13">
        <v>6.5</v>
      </c>
      <c r="D66" s="13">
        <v>230.0</v>
      </c>
      <c r="E66" s="13">
        <v>4.4</v>
      </c>
      <c r="F66" s="13">
        <v>4.0</v>
      </c>
      <c r="G66" s="14">
        <v>2.62944588744591</v>
      </c>
      <c r="H66" s="15">
        <f>(D66*0.7125)/D66*100</f>
        <v>71.25</v>
      </c>
    </row>
    <row r="67">
      <c r="A67" s="12">
        <v>62.0</v>
      </c>
      <c r="B67" s="13">
        <v>8.2</v>
      </c>
      <c r="C67" s="13">
        <v>6.8</v>
      </c>
      <c r="D67" s="13">
        <v>275.0</v>
      </c>
      <c r="E67" s="13">
        <v>4.4</v>
      </c>
      <c r="F67" s="13">
        <v>4.0</v>
      </c>
      <c r="G67" s="14">
        <v>2.62282251082253</v>
      </c>
      <c r="H67" s="15">
        <f>(D67*0.75)/D67*100</f>
        <v>75</v>
      </c>
    </row>
    <row r="68">
      <c r="A68" s="12">
        <v>63.0</v>
      </c>
      <c r="B68" s="13">
        <v>8.2</v>
      </c>
      <c r="C68" s="13">
        <v>6.3</v>
      </c>
      <c r="D68" s="13">
        <v>220.0</v>
      </c>
      <c r="E68" s="13">
        <v>4.1</v>
      </c>
      <c r="F68" s="13">
        <v>4.0</v>
      </c>
      <c r="G68" s="14">
        <v>2.61619913419916</v>
      </c>
      <c r="H68" s="15">
        <f>(D68*0.735)/D68*100</f>
        <v>73.5</v>
      </c>
    </row>
    <row r="69">
      <c r="A69" s="12">
        <v>64.0</v>
      </c>
      <c r="B69" s="13">
        <v>9.8</v>
      </c>
      <c r="C69" s="13">
        <v>7.0</v>
      </c>
      <c r="D69" s="13">
        <v>360.0</v>
      </c>
      <c r="E69" s="13">
        <v>4.4</v>
      </c>
      <c r="F69" s="13">
        <v>4.0</v>
      </c>
      <c r="G69" s="14">
        <v>2.60957575757578</v>
      </c>
      <c r="H69" s="15">
        <f>(D69*0.734)/D69*100</f>
        <v>73.4</v>
      </c>
    </row>
    <row r="70">
      <c r="A70" s="12">
        <v>65.0</v>
      </c>
      <c r="B70" s="13">
        <v>7.7</v>
      </c>
      <c r="C70" s="13">
        <v>5.7</v>
      </c>
      <c r="D70" s="13">
        <v>190.0</v>
      </c>
      <c r="E70" s="13">
        <v>4.4</v>
      </c>
      <c r="F70" s="13">
        <v>4.0</v>
      </c>
      <c r="G70" s="14">
        <v>2.60295238095241</v>
      </c>
      <c r="H70" s="15">
        <f>(D70*0.705)/D70*100</f>
        <v>70.5</v>
      </c>
    </row>
    <row r="71">
      <c r="A71" s="12">
        <v>66.0</v>
      </c>
      <c r="B71" s="13">
        <v>8.0</v>
      </c>
      <c r="C71" s="13">
        <v>6.6</v>
      </c>
      <c r="D71" s="13">
        <v>240.0</v>
      </c>
      <c r="E71" s="13">
        <v>4.4</v>
      </c>
      <c r="F71" s="13">
        <v>4.0</v>
      </c>
      <c r="G71" s="14">
        <v>2.59632900432903</v>
      </c>
      <c r="H71" s="15">
        <f>(D71*0.7)/D71*100</f>
        <v>70</v>
      </c>
    </row>
    <row r="72">
      <c r="A72" s="12">
        <v>67.0</v>
      </c>
      <c r="B72" s="13">
        <v>9.4</v>
      </c>
      <c r="C72" s="13">
        <v>7.2</v>
      </c>
      <c r="D72" s="13">
        <v>300.0</v>
      </c>
      <c r="E72" s="13">
        <v>4.4</v>
      </c>
      <c r="F72" s="13">
        <v>4.0</v>
      </c>
      <c r="G72" s="14">
        <v>2.58970562770566</v>
      </c>
      <c r="H72" s="15">
        <f>(D72*0.765)/D72*100</f>
        <v>76.5</v>
      </c>
    </row>
    <row r="73">
      <c r="A73" s="12">
        <v>68.0</v>
      </c>
      <c r="B73" s="13">
        <v>8.1</v>
      </c>
      <c r="C73" s="13">
        <v>6.3</v>
      </c>
      <c r="D73" s="13">
        <v>240.0</v>
      </c>
      <c r="E73" s="13">
        <v>4.5</v>
      </c>
      <c r="F73" s="13">
        <v>4.0</v>
      </c>
      <c r="G73" s="14">
        <v>2.58308225108228</v>
      </c>
      <c r="H73" s="15">
        <f t="shared" ref="H73:H74" si="7">(D73*0.7)/D73*100</f>
        <v>70</v>
      </c>
    </row>
    <row r="74">
      <c r="A74" s="12">
        <v>69.0</v>
      </c>
      <c r="B74" s="13">
        <v>8.3</v>
      </c>
      <c r="C74" s="13">
        <v>6.6</v>
      </c>
      <c r="D74" s="13">
        <v>308.0</v>
      </c>
      <c r="E74" s="13">
        <v>4.7</v>
      </c>
      <c r="F74" s="13">
        <v>4.0</v>
      </c>
      <c r="G74" s="14">
        <v>2.57645887445891</v>
      </c>
      <c r="H74" s="15">
        <f t="shared" si="7"/>
        <v>70</v>
      </c>
    </row>
    <row r="75">
      <c r="A75" s="12">
        <v>70.0</v>
      </c>
      <c r="B75" s="13">
        <v>8.0</v>
      </c>
      <c r="C75" s="13">
        <v>6.2</v>
      </c>
      <c r="D75" s="13">
        <v>203.0</v>
      </c>
      <c r="E75" s="13">
        <v>4.5</v>
      </c>
      <c r="F75" s="13">
        <v>4.0</v>
      </c>
      <c r="G75" s="14">
        <v>2.56983549783553</v>
      </c>
      <c r="H75" s="15">
        <f>(D75*0.7125)/D75*100</f>
        <v>71.25</v>
      </c>
    </row>
    <row r="76">
      <c r="A76" s="12">
        <v>71.0</v>
      </c>
      <c r="B76" s="13">
        <v>8.1</v>
      </c>
      <c r="C76" s="13">
        <v>6.1</v>
      </c>
      <c r="D76" s="13">
        <v>216.0</v>
      </c>
      <c r="E76" s="13">
        <v>4.2</v>
      </c>
      <c r="F76" s="13">
        <v>4.0</v>
      </c>
      <c r="G76" s="14">
        <v>2.56321212121215</v>
      </c>
      <c r="H76" s="15">
        <f>(D76*0.725)/D76*100</f>
        <v>72.5</v>
      </c>
    </row>
    <row r="77">
      <c r="A77" s="12">
        <v>72.0</v>
      </c>
      <c r="B77" s="13">
        <v>8.4</v>
      </c>
      <c r="C77" s="13">
        <v>6.4</v>
      </c>
      <c r="D77" s="13">
        <v>260.0</v>
      </c>
      <c r="E77" s="13">
        <v>4.4</v>
      </c>
      <c r="F77" s="13">
        <v>4.0</v>
      </c>
      <c r="G77" s="14">
        <v>2.55658874458878</v>
      </c>
      <c r="H77" s="15">
        <f>(D77*0.7125)/D77*100</f>
        <v>71.25</v>
      </c>
    </row>
    <row r="78">
      <c r="A78" s="12">
        <v>73.0</v>
      </c>
      <c r="B78" s="13">
        <v>8.8</v>
      </c>
      <c r="C78" s="13">
        <v>6.5</v>
      </c>
      <c r="D78" s="13">
        <v>283.0</v>
      </c>
      <c r="E78" s="13">
        <v>4.6</v>
      </c>
      <c r="F78" s="13">
        <v>4.0</v>
      </c>
      <c r="G78" s="14">
        <v>2.5499653679654</v>
      </c>
      <c r="H78" s="15">
        <f>(D78*0.75)/D78*100</f>
        <v>75</v>
      </c>
    </row>
    <row r="79">
      <c r="A79" s="12">
        <v>74.0</v>
      </c>
      <c r="B79" s="13">
        <v>7.9</v>
      </c>
      <c r="C79" s="13">
        <v>6.0</v>
      </c>
      <c r="D79" s="13">
        <v>206.0</v>
      </c>
      <c r="E79" s="13">
        <v>4.3</v>
      </c>
      <c r="F79" s="13">
        <v>4.0</v>
      </c>
      <c r="G79" s="14">
        <v>2.54334199134203</v>
      </c>
      <c r="H79" s="15">
        <f>(D79*0.735)/D79*100</f>
        <v>73.5</v>
      </c>
    </row>
    <row r="80">
      <c r="A80" s="12">
        <v>75.0</v>
      </c>
      <c r="B80" s="13">
        <v>10.0</v>
      </c>
      <c r="C80" s="13">
        <v>7.1</v>
      </c>
      <c r="D80" s="13">
        <v>400.0</v>
      </c>
      <c r="E80" s="13">
        <v>4.3</v>
      </c>
      <c r="F80" s="13">
        <v>4.5</v>
      </c>
      <c r="G80" s="14">
        <v>2.53671861471865</v>
      </c>
      <c r="H80" s="15">
        <f>(D80*0.734)/D80*100</f>
        <v>73.4</v>
      </c>
    </row>
    <row r="81">
      <c r="A81" s="12">
        <v>76.0</v>
      </c>
      <c r="B81" s="13">
        <v>7.3</v>
      </c>
      <c r="C81" s="13">
        <v>5.8</v>
      </c>
      <c r="D81" s="13">
        <v>197.0</v>
      </c>
      <c r="E81" s="13">
        <v>4.3</v>
      </c>
      <c r="F81" s="13">
        <v>4.0</v>
      </c>
      <c r="G81" s="14">
        <v>2.53009523809528</v>
      </c>
      <c r="H81" s="15">
        <f>(D81*0.705)/D81*100</f>
        <v>70.5</v>
      </c>
    </row>
    <row r="82">
      <c r="A82" s="12">
        <v>77.0</v>
      </c>
      <c r="B82" s="13">
        <v>6.7</v>
      </c>
      <c r="C82" s="13">
        <v>5.5</v>
      </c>
      <c r="D82" s="13">
        <v>138.0</v>
      </c>
      <c r="E82" s="13">
        <v>4.3</v>
      </c>
      <c r="F82" s="13">
        <v>4.0</v>
      </c>
      <c r="G82" s="14">
        <v>2.5234718614719</v>
      </c>
      <c r="H82" s="15">
        <f>(D82*0.7)/D82*100</f>
        <v>70</v>
      </c>
    </row>
    <row r="83">
      <c r="A83" s="12">
        <v>78.0</v>
      </c>
      <c r="B83" s="13">
        <v>7.5</v>
      </c>
      <c r="C83" s="13">
        <v>5.7</v>
      </c>
      <c r="D83" s="13">
        <v>182.0</v>
      </c>
      <c r="E83" s="13">
        <v>4.3</v>
      </c>
      <c r="F83" s="13">
        <v>4.0</v>
      </c>
      <c r="G83" s="14">
        <v>2.51684848484853</v>
      </c>
      <c r="H83" s="15">
        <f>(D83*0.765)/D83*100</f>
        <v>76.5</v>
      </c>
    </row>
    <row r="84">
      <c r="A84" s="12">
        <v>79.0</v>
      </c>
      <c r="B84" s="13">
        <v>8.3</v>
      </c>
      <c r="C84" s="13">
        <v>6.6</v>
      </c>
      <c r="D84" s="13">
        <v>250.0</v>
      </c>
      <c r="E84" s="13">
        <v>4.3</v>
      </c>
      <c r="F84" s="13">
        <v>4.0</v>
      </c>
      <c r="G84" s="14">
        <v>2.51022510822515</v>
      </c>
      <c r="H84" s="15">
        <f t="shared" ref="H84:H85" si="8">(D84*0.7)/D84*100</f>
        <v>70</v>
      </c>
    </row>
    <row r="85">
      <c r="A85" s="12">
        <v>80.0</v>
      </c>
      <c r="B85" s="13">
        <v>8.1</v>
      </c>
      <c r="C85" s="13">
        <v>7.2</v>
      </c>
      <c r="D85" s="13">
        <v>233.0</v>
      </c>
      <c r="E85" s="13">
        <v>4.3</v>
      </c>
      <c r="F85" s="13">
        <v>4.0</v>
      </c>
      <c r="G85" s="14">
        <v>2.50360173160178</v>
      </c>
      <c r="H85" s="15">
        <f t="shared" si="8"/>
        <v>70</v>
      </c>
    </row>
    <row r="86">
      <c r="A86" s="12">
        <v>81.0</v>
      </c>
      <c r="B86" s="13">
        <v>8.7</v>
      </c>
      <c r="C86" s="13">
        <v>6.5</v>
      </c>
      <c r="D86" s="13">
        <v>300.0</v>
      </c>
      <c r="E86" s="13">
        <v>5.0</v>
      </c>
      <c r="F86" s="13">
        <v>4.0</v>
      </c>
      <c r="G86" s="14">
        <v>2.4969783549784</v>
      </c>
      <c r="H86" s="15">
        <f>(D86*0.7125)/D86*100</f>
        <v>71.25</v>
      </c>
    </row>
    <row r="87">
      <c r="A87" s="12">
        <v>82.0</v>
      </c>
      <c r="B87" s="13">
        <v>9.3</v>
      </c>
      <c r="C87" s="13">
        <v>7.5</v>
      </c>
      <c r="D87" s="13">
        <v>371.0</v>
      </c>
      <c r="E87" s="13">
        <v>5.0</v>
      </c>
      <c r="F87" s="13">
        <v>4.0</v>
      </c>
      <c r="G87" s="14">
        <v>2.65</v>
      </c>
      <c r="H87" s="15">
        <f>(D87*0.725)/D87*100</f>
        <v>72.5</v>
      </c>
    </row>
    <row r="88">
      <c r="A88" s="12">
        <v>83.0</v>
      </c>
      <c r="B88" s="13">
        <v>9.0</v>
      </c>
      <c r="C88" s="13">
        <v>7.0</v>
      </c>
      <c r="D88" s="13">
        <v>328.0</v>
      </c>
      <c r="E88" s="13">
        <v>4.6</v>
      </c>
      <c r="F88" s="13">
        <v>4.5</v>
      </c>
      <c r="G88" s="14">
        <v>2.67</v>
      </c>
      <c r="H88" s="15">
        <f>(D88*0.7125)/D88*100</f>
        <v>71.25</v>
      </c>
    </row>
    <row r="89">
      <c r="A89" s="12">
        <v>84.0</v>
      </c>
      <c r="B89" s="13">
        <v>8.7</v>
      </c>
      <c r="C89" s="13">
        <v>7.2</v>
      </c>
      <c r="D89" s="13">
        <v>305.0</v>
      </c>
      <c r="E89" s="13">
        <v>4.6</v>
      </c>
      <c r="F89" s="13">
        <v>4.0</v>
      </c>
      <c r="G89" s="14">
        <v>2.95</v>
      </c>
      <c r="H89" s="15">
        <f>(D89*0.75)/D89*100</f>
        <v>75</v>
      </c>
    </row>
    <row r="90">
      <c r="A90" s="12">
        <v>85.0</v>
      </c>
      <c r="B90" s="13">
        <v>8.4</v>
      </c>
      <c r="C90" s="13">
        <v>6.4</v>
      </c>
      <c r="D90" s="13">
        <v>269.0</v>
      </c>
      <c r="E90" s="13">
        <v>4.7</v>
      </c>
      <c r="F90" s="13">
        <v>4.0</v>
      </c>
      <c r="G90" s="14">
        <v>2.8</v>
      </c>
      <c r="H90" s="15">
        <f>(D90*0.7125)/D90*100</f>
        <v>71.25</v>
      </c>
    </row>
    <row r="91">
      <c r="A91" s="12">
        <v>86.0</v>
      </c>
      <c r="B91" s="13">
        <v>7.0</v>
      </c>
      <c r="C91" s="13">
        <v>6.3</v>
      </c>
      <c r="D91" s="13">
        <v>159.0</v>
      </c>
      <c r="E91" s="13">
        <v>4.5</v>
      </c>
      <c r="F91" s="13">
        <v>4.0</v>
      </c>
      <c r="G91" s="14">
        <v>3.1</v>
      </c>
      <c r="H91" s="15">
        <f t="shared" ref="H91:H94" si="9">(D91*0.7)/D91*100</f>
        <v>70</v>
      </c>
    </row>
    <row r="92">
      <c r="A92" s="12">
        <v>87.0</v>
      </c>
      <c r="B92" s="13">
        <v>8.4</v>
      </c>
      <c r="C92" s="13">
        <v>6.6</v>
      </c>
      <c r="D92" s="13">
        <v>260.0</v>
      </c>
      <c r="E92" s="13">
        <v>4.9</v>
      </c>
      <c r="F92" s="13">
        <v>4.0</v>
      </c>
      <c r="G92" s="14">
        <v>2.5</v>
      </c>
      <c r="H92" s="15">
        <f t="shared" si="9"/>
        <v>70</v>
      </c>
    </row>
    <row r="93">
      <c r="A93" s="12">
        <v>88.0</v>
      </c>
      <c r="B93" s="13">
        <v>7.0</v>
      </c>
      <c r="C93" s="13">
        <v>6.0</v>
      </c>
      <c r="D93" s="13">
        <v>157.0</v>
      </c>
      <c r="E93" s="13">
        <v>4.8</v>
      </c>
      <c r="F93" s="13">
        <v>4.0</v>
      </c>
      <c r="G93" s="14">
        <v>2.7</v>
      </c>
      <c r="H93" s="15">
        <f t="shared" si="9"/>
        <v>70</v>
      </c>
    </row>
    <row r="94">
      <c r="A94" s="12">
        <v>89.0</v>
      </c>
      <c r="B94" s="13">
        <v>7.9</v>
      </c>
      <c r="C94" s="13">
        <v>5.7</v>
      </c>
      <c r="D94" s="13">
        <v>200.0</v>
      </c>
      <c r="E94" s="13">
        <v>4.7</v>
      </c>
      <c r="F94" s="13">
        <v>4.0</v>
      </c>
      <c r="G94" s="14">
        <v>2.65</v>
      </c>
      <c r="H94" s="15">
        <f t="shared" si="9"/>
        <v>70</v>
      </c>
    </row>
    <row r="95">
      <c r="A95" s="12">
        <v>90.0</v>
      </c>
      <c r="B95" s="13">
        <v>7.7</v>
      </c>
      <c r="C95" s="13">
        <v>6.0</v>
      </c>
      <c r="D95" s="13">
        <v>195.0</v>
      </c>
      <c r="E95" s="13">
        <v>4.7</v>
      </c>
      <c r="F95" s="13">
        <v>4.0</v>
      </c>
      <c r="G95" s="14">
        <v>2.81289466089464</v>
      </c>
      <c r="H95" s="15">
        <f>(D95*0.7125)/D95*100</f>
        <v>71.25</v>
      </c>
    </row>
    <row r="96">
      <c r="A96" s="12">
        <v>91.0</v>
      </c>
      <c r="B96" s="13">
        <v>6.9</v>
      </c>
      <c r="C96" s="13">
        <v>5.3</v>
      </c>
      <c r="D96" s="13">
        <v>139.0</v>
      </c>
      <c r="E96" s="13">
        <v>4.9</v>
      </c>
      <c r="F96" s="13">
        <v>4.0</v>
      </c>
      <c r="G96" s="14">
        <v>2.83419033189031</v>
      </c>
      <c r="H96" s="15">
        <f>(D96*0.725)/D96*100</f>
        <v>72.5</v>
      </c>
    </row>
    <row r="97">
      <c r="A97" s="12">
        <v>92.0</v>
      </c>
      <c r="B97" s="13">
        <v>8.0</v>
      </c>
      <c r="C97" s="13">
        <v>5.9</v>
      </c>
      <c r="D97" s="13">
        <v>220.0</v>
      </c>
      <c r="E97" s="13">
        <v>5.1</v>
      </c>
      <c r="F97" s="13">
        <v>4.0</v>
      </c>
      <c r="G97" s="14">
        <v>2.85548600288598</v>
      </c>
      <c r="H97" s="15">
        <f>(D97*0.7125)/D97*100</f>
        <v>71.25</v>
      </c>
    </row>
    <row r="98">
      <c r="A98" s="12">
        <v>93.0</v>
      </c>
      <c r="B98" s="13">
        <v>7.2</v>
      </c>
      <c r="C98" s="13">
        <v>5.9</v>
      </c>
      <c r="D98" s="13">
        <v>203.0</v>
      </c>
      <c r="E98" s="13">
        <v>5.1</v>
      </c>
      <c r="F98" s="13">
        <v>4.0</v>
      </c>
      <c r="G98" s="14">
        <v>2.87678167388164</v>
      </c>
      <c r="H98" s="15">
        <f>(D98*0.75)/D98*100</f>
        <v>75</v>
      </c>
    </row>
    <row r="99">
      <c r="A99" s="12">
        <v>94.0</v>
      </c>
      <c r="B99" s="13">
        <v>7.6</v>
      </c>
      <c r="C99" s="13">
        <v>5.9</v>
      </c>
      <c r="D99" s="13">
        <v>203.0</v>
      </c>
      <c r="E99" s="13">
        <v>5.1</v>
      </c>
      <c r="F99" s="13">
        <v>4.0</v>
      </c>
      <c r="G99" s="14">
        <v>2.89807734487731</v>
      </c>
      <c r="H99" s="15">
        <f>(D99*0.735)/D99*100</f>
        <v>73.5</v>
      </c>
    </row>
    <row r="100">
      <c r="A100" s="12">
        <v>95.0</v>
      </c>
      <c r="B100" s="13">
        <v>9.5</v>
      </c>
      <c r="C100" s="13">
        <v>7.1</v>
      </c>
      <c r="D100" s="13">
        <v>370.0</v>
      </c>
      <c r="E100" s="13">
        <v>4.8</v>
      </c>
      <c r="F100" s="13">
        <v>4.0</v>
      </c>
      <c r="G100" s="14">
        <v>2.91937301587298</v>
      </c>
      <c r="H100" s="15">
        <f>(D100*0.734)/D100*100</f>
        <v>73.4</v>
      </c>
    </row>
    <row r="101">
      <c r="A101" s="12">
        <v>96.0</v>
      </c>
      <c r="B101" s="13">
        <v>7.0</v>
      </c>
      <c r="C101" s="13">
        <v>6.0</v>
      </c>
      <c r="D101" s="13">
        <v>156.0</v>
      </c>
      <c r="E101" s="13">
        <v>4.8</v>
      </c>
      <c r="F101" s="13">
        <v>3.5</v>
      </c>
      <c r="G101" s="14">
        <v>2.94066868686865</v>
      </c>
      <c r="H101" s="15">
        <f>(D101*0.705)/D101*100</f>
        <v>70.5</v>
      </c>
    </row>
    <row r="102">
      <c r="A102" s="12">
        <v>97.0</v>
      </c>
      <c r="B102" s="13">
        <v>8.0</v>
      </c>
      <c r="C102" s="13">
        <v>6.4</v>
      </c>
      <c r="D102" s="13">
        <v>243.0</v>
      </c>
      <c r="E102" s="13">
        <v>5.1</v>
      </c>
      <c r="F102" s="13">
        <v>4.0</v>
      </c>
      <c r="G102" s="14">
        <v>2.96196435786431</v>
      </c>
      <c r="H102" s="15">
        <f>(D102*0.7)/D102*100</f>
        <v>70</v>
      </c>
    </row>
    <row r="103">
      <c r="A103" s="12">
        <v>98.0</v>
      </c>
      <c r="B103" s="13">
        <v>8.2</v>
      </c>
      <c r="C103" s="13">
        <v>6.5</v>
      </c>
      <c r="D103" s="13">
        <v>260.0</v>
      </c>
      <c r="E103" s="13">
        <v>4.8</v>
      </c>
      <c r="F103" s="13">
        <v>4.0</v>
      </c>
      <c r="G103" s="14">
        <v>2.98326002885998</v>
      </c>
      <c r="H103" s="15">
        <f>(D103*0.765)/D103*100</f>
        <v>76.5</v>
      </c>
    </row>
    <row r="104">
      <c r="A104" s="12">
        <v>99.0</v>
      </c>
      <c r="B104" s="13">
        <v>7.5</v>
      </c>
      <c r="C104" s="13">
        <v>6.6</v>
      </c>
      <c r="D104" s="13">
        <v>233.0</v>
      </c>
      <c r="E104" s="13">
        <v>5.4</v>
      </c>
      <c r="F104" s="13">
        <v>4.0</v>
      </c>
      <c r="G104" s="14">
        <v>3.00455569985565</v>
      </c>
      <c r="H104" s="15">
        <f t="shared" ref="H104:H105" si="10">(D104*0.7125)/D104*100</f>
        <v>71.25</v>
      </c>
    </row>
    <row r="105">
      <c r="A105" s="12">
        <v>100.0</v>
      </c>
      <c r="B105" s="13">
        <v>9.0</v>
      </c>
      <c r="C105" s="13">
        <v>6.5</v>
      </c>
      <c r="D105" s="13">
        <v>360.0</v>
      </c>
      <c r="E105" s="13">
        <v>5.1</v>
      </c>
      <c r="F105" s="13">
        <v>4.0</v>
      </c>
      <c r="G105" s="14">
        <v>3.02585137085131</v>
      </c>
      <c r="H105" s="15">
        <f t="shared" si="10"/>
        <v>71.25</v>
      </c>
    </row>
    <row r="106">
      <c r="A106" s="10" t="s">
        <v>18</v>
      </c>
      <c r="B106" s="16">
        <f t="shared" ref="B106:H106" si="11">AVERAGE(B4:B105)</f>
        <v>8.22</v>
      </c>
      <c r="C106" s="16">
        <f t="shared" si="11"/>
        <v>6.388</v>
      </c>
      <c r="D106" s="16">
        <f t="shared" si="11"/>
        <v>245.85</v>
      </c>
      <c r="E106" s="16">
        <f t="shared" si="11"/>
        <v>4.489</v>
      </c>
      <c r="F106" s="16">
        <f t="shared" si="11"/>
        <v>4.025</v>
      </c>
      <c r="G106" s="16">
        <f t="shared" si="11"/>
        <v>2.71351575</v>
      </c>
      <c r="H106" s="16">
        <f t="shared" si="11"/>
        <v>71.8965</v>
      </c>
    </row>
    <row r="107">
      <c r="G107" s="8"/>
    </row>
    <row r="108">
      <c r="G108" s="8"/>
    </row>
    <row r="109">
      <c r="G109" s="8"/>
    </row>
    <row r="110">
      <c r="G110" s="8"/>
    </row>
    <row r="111">
      <c r="G111" s="8"/>
    </row>
    <row r="112">
      <c r="G112" s="8"/>
    </row>
    <row r="113">
      <c r="G113" s="8"/>
    </row>
    <row r="114">
      <c r="G114" s="8"/>
    </row>
    <row r="115">
      <c r="G115" s="8"/>
    </row>
    <row r="116">
      <c r="G116" s="8"/>
    </row>
    <row r="117">
      <c r="G117" s="8"/>
    </row>
    <row r="118">
      <c r="G118" s="8"/>
    </row>
    <row r="119">
      <c r="G119" s="8"/>
    </row>
    <row r="120">
      <c r="G120" s="8"/>
    </row>
    <row r="121">
      <c r="G121" s="8"/>
    </row>
    <row r="122">
      <c r="G122" s="8"/>
    </row>
    <row r="123">
      <c r="G123" s="8"/>
    </row>
    <row r="124">
      <c r="G124" s="8"/>
    </row>
    <row r="125">
      <c r="G125" s="8"/>
    </row>
    <row r="126">
      <c r="G126" s="8"/>
    </row>
    <row r="127">
      <c r="G127" s="8"/>
    </row>
    <row r="128">
      <c r="G128" s="8"/>
    </row>
    <row r="129">
      <c r="G129" s="8"/>
    </row>
    <row r="130">
      <c r="G130" s="8"/>
    </row>
    <row r="131">
      <c r="G131" s="8"/>
    </row>
    <row r="132">
      <c r="G132" s="8"/>
    </row>
    <row r="133">
      <c r="G133" s="8"/>
    </row>
    <row r="134">
      <c r="G134" s="8"/>
    </row>
    <row r="135">
      <c r="G135" s="8"/>
    </row>
    <row r="136">
      <c r="G136" s="8"/>
    </row>
    <row r="137">
      <c r="G137" s="8"/>
    </row>
    <row r="138">
      <c r="G138" s="8"/>
    </row>
    <row r="139">
      <c r="G139" s="8"/>
    </row>
    <row r="140">
      <c r="G140" s="8"/>
    </row>
    <row r="141">
      <c r="G141" s="8"/>
    </row>
    <row r="142">
      <c r="G142" s="8"/>
    </row>
    <row r="143">
      <c r="G143" s="8"/>
    </row>
    <row r="144">
      <c r="G144" s="8"/>
    </row>
    <row r="145">
      <c r="G145" s="8"/>
    </row>
    <row r="146">
      <c r="G146" s="8"/>
    </row>
    <row r="147">
      <c r="G147" s="8"/>
    </row>
    <row r="148">
      <c r="G148" s="8"/>
    </row>
    <row r="149">
      <c r="G149" s="8"/>
    </row>
    <row r="150">
      <c r="G150" s="8"/>
    </row>
    <row r="151">
      <c r="G151" s="8"/>
    </row>
    <row r="152">
      <c r="G152" s="8"/>
    </row>
    <row r="153">
      <c r="G153" s="8"/>
    </row>
    <row r="154">
      <c r="G154" s="8"/>
    </row>
    <row r="155">
      <c r="G155" s="8"/>
    </row>
    <row r="156">
      <c r="G156" s="8"/>
    </row>
    <row r="157">
      <c r="G157" s="8"/>
    </row>
    <row r="158">
      <c r="G158" s="8"/>
    </row>
    <row r="159">
      <c r="G159" s="8"/>
    </row>
    <row r="160">
      <c r="G160" s="8"/>
    </row>
    <row r="161">
      <c r="G161" s="8"/>
    </row>
    <row r="162">
      <c r="G162" s="8"/>
    </row>
    <row r="163">
      <c r="G163" s="8"/>
    </row>
    <row r="164">
      <c r="G164" s="8"/>
    </row>
    <row r="165">
      <c r="G165" s="8"/>
    </row>
    <row r="166">
      <c r="G166" s="8"/>
    </row>
    <row r="167">
      <c r="G167" s="8"/>
    </row>
    <row r="168">
      <c r="G168" s="8"/>
    </row>
    <row r="169">
      <c r="G169" s="8"/>
    </row>
    <row r="170">
      <c r="G170" s="8"/>
    </row>
    <row r="171">
      <c r="G171" s="8"/>
    </row>
    <row r="172">
      <c r="G172" s="8"/>
    </row>
    <row r="173">
      <c r="G173" s="8"/>
    </row>
    <row r="174">
      <c r="G174" s="8"/>
    </row>
    <row r="175">
      <c r="G175" s="8"/>
    </row>
    <row r="176">
      <c r="G176" s="8"/>
    </row>
    <row r="177">
      <c r="G177" s="8"/>
    </row>
    <row r="178">
      <c r="G178" s="8"/>
    </row>
    <row r="179">
      <c r="G179" s="8"/>
    </row>
    <row r="180">
      <c r="G180" s="8"/>
    </row>
    <row r="181">
      <c r="G181" s="8"/>
    </row>
    <row r="182">
      <c r="G182" s="8"/>
    </row>
    <row r="183">
      <c r="G183" s="8"/>
    </row>
    <row r="184">
      <c r="G184" s="8"/>
    </row>
    <row r="185">
      <c r="G185" s="8"/>
    </row>
    <row r="186">
      <c r="G186" s="8"/>
    </row>
    <row r="187">
      <c r="G187" s="8"/>
    </row>
    <row r="188">
      <c r="G188" s="8"/>
    </row>
    <row r="189">
      <c r="G189" s="8"/>
    </row>
    <row r="190">
      <c r="G190" s="8"/>
    </row>
    <row r="191">
      <c r="G191" s="8"/>
    </row>
    <row r="192">
      <c r="G192" s="8"/>
    </row>
    <row r="193">
      <c r="G193" s="8"/>
    </row>
    <row r="194">
      <c r="G194" s="8"/>
    </row>
    <row r="195">
      <c r="G195" s="8"/>
    </row>
    <row r="196">
      <c r="G196" s="8"/>
    </row>
    <row r="197">
      <c r="G197" s="8"/>
    </row>
    <row r="198">
      <c r="G198" s="8"/>
    </row>
    <row r="199">
      <c r="G199" s="8"/>
    </row>
    <row r="200">
      <c r="G200" s="8"/>
    </row>
    <row r="201">
      <c r="G201" s="8"/>
    </row>
    <row r="202">
      <c r="G202" s="8"/>
    </row>
    <row r="203">
      <c r="G203" s="8"/>
    </row>
    <row r="204">
      <c r="G204" s="8"/>
    </row>
    <row r="205">
      <c r="G205" s="8"/>
    </row>
    <row r="206">
      <c r="G206" s="8"/>
    </row>
    <row r="207">
      <c r="G207" s="8"/>
    </row>
    <row r="208">
      <c r="G208" s="8"/>
    </row>
    <row r="209">
      <c r="G209" s="8"/>
    </row>
    <row r="210">
      <c r="G210" s="8"/>
    </row>
    <row r="211">
      <c r="G211" s="8"/>
    </row>
    <row r="212">
      <c r="G212" s="8"/>
    </row>
    <row r="213">
      <c r="G213" s="8"/>
    </row>
    <row r="214">
      <c r="G214" s="8"/>
    </row>
    <row r="215">
      <c r="G215" s="8"/>
    </row>
    <row r="216">
      <c r="G216" s="8"/>
    </row>
    <row r="217">
      <c r="G217" s="8"/>
    </row>
    <row r="218">
      <c r="G218" s="8"/>
    </row>
    <row r="219">
      <c r="G219" s="8"/>
    </row>
    <row r="220">
      <c r="G220" s="8"/>
    </row>
    <row r="221">
      <c r="G221" s="8"/>
    </row>
    <row r="222">
      <c r="G222" s="8"/>
    </row>
    <row r="223">
      <c r="G223" s="8"/>
    </row>
    <row r="224">
      <c r="G224" s="8"/>
    </row>
    <row r="225">
      <c r="G225" s="8"/>
    </row>
    <row r="226">
      <c r="G226" s="8"/>
    </row>
    <row r="227">
      <c r="G227" s="8"/>
    </row>
    <row r="228">
      <c r="G228" s="8"/>
    </row>
    <row r="229">
      <c r="G229" s="8"/>
    </row>
    <row r="230">
      <c r="G230" s="8"/>
    </row>
    <row r="231">
      <c r="G231" s="8"/>
    </row>
    <row r="232">
      <c r="G232" s="8"/>
    </row>
    <row r="233">
      <c r="G233" s="8"/>
    </row>
    <row r="234">
      <c r="G234" s="8"/>
    </row>
    <row r="235">
      <c r="G235" s="8"/>
    </row>
    <row r="236">
      <c r="G236" s="8"/>
    </row>
    <row r="237">
      <c r="G237" s="8"/>
    </row>
    <row r="238">
      <c r="G238" s="8"/>
    </row>
    <row r="239">
      <c r="G239" s="8"/>
    </row>
    <row r="240">
      <c r="G240" s="8"/>
    </row>
    <row r="241">
      <c r="G241" s="8"/>
    </row>
    <row r="242">
      <c r="G242" s="8"/>
    </row>
    <row r="243">
      <c r="G243" s="8"/>
    </row>
    <row r="244">
      <c r="G244" s="8"/>
    </row>
    <row r="245">
      <c r="G245" s="8"/>
    </row>
    <row r="246">
      <c r="G246" s="8"/>
    </row>
    <row r="247">
      <c r="G247" s="8"/>
    </row>
    <row r="248">
      <c r="G248" s="8"/>
    </row>
    <row r="249">
      <c r="G249" s="8"/>
    </row>
    <row r="250">
      <c r="G250" s="8"/>
    </row>
    <row r="251">
      <c r="G251" s="8"/>
    </row>
    <row r="252">
      <c r="G252" s="8"/>
    </row>
    <row r="253">
      <c r="G253" s="8"/>
    </row>
    <row r="254">
      <c r="G254" s="8"/>
    </row>
    <row r="255">
      <c r="G255" s="8"/>
    </row>
    <row r="256">
      <c r="G256" s="8"/>
    </row>
    <row r="257">
      <c r="G257" s="8"/>
    </row>
    <row r="258">
      <c r="G258" s="8"/>
    </row>
    <row r="259">
      <c r="G259" s="8"/>
    </row>
    <row r="260">
      <c r="G260" s="8"/>
    </row>
    <row r="261">
      <c r="G261" s="8"/>
    </row>
    <row r="262">
      <c r="G262" s="8"/>
    </row>
    <row r="263">
      <c r="G263" s="8"/>
    </row>
    <row r="264">
      <c r="G264" s="8"/>
    </row>
    <row r="265">
      <c r="G265" s="8"/>
    </row>
    <row r="266">
      <c r="G266" s="8"/>
    </row>
    <row r="267">
      <c r="G267" s="8"/>
    </row>
    <row r="268">
      <c r="G268" s="8"/>
    </row>
    <row r="269">
      <c r="G269" s="8"/>
    </row>
    <row r="270">
      <c r="G270" s="8"/>
    </row>
    <row r="271">
      <c r="G271" s="8"/>
    </row>
    <row r="272">
      <c r="G272" s="8"/>
    </row>
    <row r="273">
      <c r="G273" s="8"/>
    </row>
    <row r="274">
      <c r="G274" s="8"/>
    </row>
    <row r="275">
      <c r="G275" s="8"/>
    </row>
    <row r="276">
      <c r="G276" s="8"/>
    </row>
    <row r="277">
      <c r="G277" s="8"/>
    </row>
    <row r="278">
      <c r="G278" s="8"/>
    </row>
    <row r="279">
      <c r="G279" s="8"/>
    </row>
    <row r="280">
      <c r="G280" s="8"/>
    </row>
    <row r="281">
      <c r="G281" s="8"/>
    </row>
    <row r="282">
      <c r="G282" s="8"/>
    </row>
    <row r="283">
      <c r="G283" s="8"/>
    </row>
    <row r="284">
      <c r="G284" s="8"/>
    </row>
    <row r="285">
      <c r="G285" s="8"/>
    </row>
    <row r="286">
      <c r="G286" s="8"/>
    </row>
    <row r="287">
      <c r="G287" s="8"/>
    </row>
    <row r="288">
      <c r="G288" s="8"/>
    </row>
    <row r="289">
      <c r="G289" s="8"/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  <row r="906">
      <c r="G906" s="8"/>
    </row>
    <row r="907">
      <c r="G907" s="8"/>
    </row>
    <row r="908">
      <c r="G908" s="8"/>
    </row>
    <row r="909">
      <c r="G909" s="8"/>
    </row>
    <row r="910">
      <c r="G910" s="8"/>
    </row>
    <row r="911">
      <c r="G911" s="8"/>
    </row>
    <row r="912">
      <c r="G912" s="8"/>
    </row>
    <row r="913">
      <c r="G913" s="8"/>
    </row>
    <row r="914">
      <c r="G914" s="8"/>
    </row>
    <row r="915">
      <c r="G915" s="8"/>
    </row>
    <row r="916">
      <c r="G916" s="8"/>
    </row>
    <row r="917">
      <c r="G917" s="8"/>
    </row>
    <row r="918">
      <c r="G918" s="8"/>
    </row>
    <row r="919">
      <c r="G919" s="8"/>
    </row>
    <row r="920">
      <c r="G920" s="8"/>
    </row>
    <row r="921">
      <c r="G921" s="8"/>
    </row>
    <row r="922">
      <c r="G922" s="8"/>
    </row>
    <row r="923">
      <c r="G923" s="8"/>
    </row>
    <row r="924">
      <c r="G924" s="8"/>
    </row>
    <row r="925">
      <c r="G925" s="8"/>
    </row>
    <row r="926">
      <c r="G926" s="8"/>
    </row>
    <row r="927">
      <c r="G927" s="8"/>
    </row>
    <row r="928">
      <c r="G928" s="8"/>
    </row>
    <row r="929">
      <c r="G929" s="8"/>
    </row>
    <row r="930">
      <c r="G930" s="8"/>
    </row>
    <row r="931">
      <c r="G931" s="8"/>
    </row>
    <row r="932">
      <c r="G932" s="8"/>
    </row>
    <row r="933">
      <c r="G933" s="8"/>
    </row>
    <row r="934">
      <c r="G934" s="8"/>
    </row>
    <row r="935">
      <c r="G935" s="8"/>
    </row>
    <row r="936">
      <c r="G936" s="8"/>
    </row>
    <row r="937">
      <c r="G937" s="8"/>
    </row>
    <row r="938">
      <c r="G938" s="8"/>
    </row>
    <row r="939">
      <c r="G939" s="8"/>
    </row>
    <row r="940">
      <c r="G940" s="8"/>
    </row>
    <row r="941">
      <c r="G941" s="8"/>
    </row>
    <row r="942">
      <c r="G942" s="8"/>
    </row>
    <row r="943">
      <c r="G943" s="8"/>
    </row>
    <row r="944">
      <c r="G944" s="8"/>
    </row>
    <row r="945">
      <c r="G945" s="8"/>
    </row>
    <row r="946">
      <c r="G946" s="8"/>
    </row>
    <row r="947">
      <c r="G947" s="8"/>
    </row>
    <row r="948">
      <c r="G948" s="8"/>
    </row>
    <row r="949">
      <c r="G949" s="8"/>
    </row>
    <row r="950">
      <c r="G950" s="8"/>
    </row>
    <row r="951">
      <c r="G951" s="8"/>
    </row>
    <row r="952">
      <c r="G952" s="8"/>
    </row>
    <row r="953">
      <c r="G953" s="8"/>
    </row>
    <row r="954">
      <c r="G954" s="8"/>
    </row>
    <row r="955">
      <c r="G955" s="8"/>
    </row>
    <row r="956">
      <c r="G956" s="8"/>
    </row>
    <row r="957">
      <c r="G957" s="8"/>
    </row>
    <row r="958">
      <c r="G958" s="8"/>
    </row>
    <row r="959">
      <c r="G959" s="8"/>
    </row>
    <row r="960">
      <c r="G960" s="8"/>
    </row>
    <row r="961">
      <c r="G961" s="8"/>
    </row>
    <row r="962">
      <c r="G962" s="8"/>
    </row>
    <row r="963">
      <c r="G963" s="8"/>
    </row>
    <row r="964">
      <c r="G964" s="8"/>
    </row>
    <row r="965">
      <c r="G965" s="8"/>
    </row>
    <row r="966">
      <c r="G966" s="8"/>
    </row>
    <row r="967">
      <c r="G967" s="8"/>
    </row>
    <row r="968">
      <c r="G968" s="8"/>
    </row>
    <row r="969">
      <c r="G969" s="8"/>
    </row>
    <row r="970">
      <c r="G970" s="8"/>
    </row>
    <row r="971">
      <c r="G971" s="8"/>
    </row>
    <row r="972">
      <c r="G972" s="8"/>
    </row>
    <row r="973">
      <c r="G973" s="8"/>
    </row>
    <row r="974">
      <c r="G974" s="8"/>
    </row>
    <row r="975">
      <c r="G975" s="8"/>
    </row>
    <row r="976">
      <c r="G976" s="8"/>
    </row>
    <row r="977">
      <c r="G977" s="8"/>
    </row>
    <row r="978">
      <c r="G978" s="8"/>
    </row>
    <row r="979">
      <c r="G979" s="8"/>
    </row>
    <row r="980">
      <c r="G980" s="8"/>
    </row>
    <row r="981">
      <c r="G981" s="8"/>
    </row>
    <row r="982">
      <c r="G982" s="8"/>
    </row>
    <row r="983">
      <c r="G983" s="8"/>
    </row>
    <row r="984">
      <c r="G984" s="8"/>
    </row>
    <row r="985">
      <c r="G985" s="8"/>
    </row>
    <row r="986">
      <c r="G986" s="8"/>
    </row>
    <row r="987">
      <c r="G987" s="8"/>
    </row>
    <row r="988">
      <c r="G988" s="8"/>
    </row>
    <row r="989">
      <c r="G989" s="8"/>
    </row>
    <row r="990">
      <c r="G990" s="8"/>
    </row>
    <row r="991">
      <c r="G991" s="8"/>
    </row>
    <row r="992">
      <c r="G992" s="8"/>
    </row>
    <row r="993">
      <c r="G993" s="8"/>
    </row>
    <row r="994">
      <c r="G994" s="8"/>
    </row>
    <row r="995">
      <c r="G995" s="8"/>
    </row>
  </sheetData>
  <mergeCells count="3">
    <mergeCell ref="A1:B2"/>
    <mergeCell ref="C1:E2"/>
    <mergeCell ref="F1:H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27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7.9</v>
      </c>
      <c r="C6" s="13">
        <v>5.9</v>
      </c>
      <c r="D6" s="13">
        <v>224.0</v>
      </c>
      <c r="E6" s="13">
        <v>3.7</v>
      </c>
      <c r="F6" s="13">
        <v>4.0</v>
      </c>
      <c r="G6" s="14">
        <v>2.75</v>
      </c>
      <c r="H6" s="15">
        <f>(D6*0.712)/D6*100</f>
        <v>71.2</v>
      </c>
    </row>
    <row r="7">
      <c r="A7" s="12">
        <v>2.0</v>
      </c>
      <c r="B7" s="13">
        <v>7.8</v>
      </c>
      <c r="C7" s="13">
        <v>5.7</v>
      </c>
      <c r="D7" s="13">
        <v>214.0</v>
      </c>
      <c r="E7" s="13">
        <v>4.3</v>
      </c>
      <c r="F7" s="13">
        <v>4.0</v>
      </c>
      <c r="G7" s="14">
        <v>2.71</v>
      </c>
      <c r="H7" s="15">
        <f>(D7*0.724)/D7*100</f>
        <v>72.4</v>
      </c>
    </row>
    <row r="8">
      <c r="A8" s="12">
        <v>3.0</v>
      </c>
      <c r="B8" s="13">
        <v>6.2</v>
      </c>
      <c r="C8" s="13">
        <v>5.2</v>
      </c>
      <c r="D8" s="13">
        <v>127.0</v>
      </c>
      <c r="E8" s="13">
        <v>4.4</v>
      </c>
      <c r="F8" s="13">
        <v>4.5</v>
      </c>
      <c r="G8" s="14">
        <v>2.75</v>
      </c>
      <c r="H8" s="15">
        <f>(D8*0.735)/D8*100</f>
        <v>73.5</v>
      </c>
    </row>
    <row r="9">
      <c r="A9" s="12">
        <v>4.0</v>
      </c>
      <c r="B9" s="13">
        <v>6.0</v>
      </c>
      <c r="C9" s="13">
        <v>5.3</v>
      </c>
      <c r="D9" s="13">
        <v>119.0</v>
      </c>
      <c r="E9" s="13">
        <v>3.6</v>
      </c>
      <c r="F9" s="13">
        <v>4.5</v>
      </c>
      <c r="G9" s="14">
        <v>2.7</v>
      </c>
      <c r="H9" s="15">
        <f>(D9*0.711)/D9*100</f>
        <v>71.1</v>
      </c>
    </row>
    <row r="10">
      <c r="A10" s="12">
        <v>5.0</v>
      </c>
      <c r="B10" s="13">
        <v>7.2</v>
      </c>
      <c r="C10" s="13">
        <v>5.4</v>
      </c>
      <c r="D10" s="13">
        <v>162.0</v>
      </c>
      <c r="E10" s="13">
        <v>4.1</v>
      </c>
      <c r="F10" s="13">
        <v>4.0</v>
      </c>
      <c r="G10" s="14">
        <v>2.74</v>
      </c>
      <c r="H10" s="15">
        <f>(D10*0.726)/D10*100</f>
        <v>72.6</v>
      </c>
    </row>
    <row r="11">
      <c r="A11" s="12">
        <v>6.0</v>
      </c>
      <c r="B11" s="13">
        <v>7.1</v>
      </c>
      <c r="C11" s="13">
        <v>6.0</v>
      </c>
      <c r="D11" s="13">
        <v>185.0</v>
      </c>
      <c r="E11" s="13">
        <v>4.3</v>
      </c>
      <c r="F11" s="13">
        <v>4.0</v>
      </c>
      <c r="G11" s="14">
        <v>2.68</v>
      </c>
      <c r="H11" s="15">
        <f>(D11*0.75)/D11*100</f>
        <v>75</v>
      </c>
    </row>
    <row r="12">
      <c r="A12" s="12">
        <v>7.0</v>
      </c>
      <c r="B12" s="13">
        <v>8.1</v>
      </c>
      <c r="C12" s="13">
        <v>6.0</v>
      </c>
      <c r="D12" s="13">
        <v>219.0</v>
      </c>
      <c r="E12" s="13">
        <v>4.1</v>
      </c>
      <c r="F12" s="13">
        <v>4.0</v>
      </c>
      <c r="G12" s="14">
        <v>2.81</v>
      </c>
      <c r="H12" s="15">
        <f>(D12*0.745)/D12*100</f>
        <v>74.5</v>
      </c>
    </row>
    <row r="13">
      <c r="A13" s="12">
        <v>8.0</v>
      </c>
      <c r="B13" s="13">
        <v>7.4</v>
      </c>
      <c r="C13" s="13">
        <v>5.9</v>
      </c>
      <c r="D13" s="13">
        <v>202.0</v>
      </c>
      <c r="E13" s="13">
        <v>3.6</v>
      </c>
      <c r="F13" s="13">
        <v>4.0</v>
      </c>
      <c r="G13" s="14">
        <v>2.66</v>
      </c>
      <c r="H13" s="15">
        <f>(D13*0.725)/D13*100</f>
        <v>72.5</v>
      </c>
    </row>
    <row r="14">
      <c r="A14" s="12">
        <v>9.0</v>
      </c>
      <c r="B14" s="13">
        <v>6.8</v>
      </c>
      <c r="C14" s="13">
        <v>5.4</v>
      </c>
      <c r="D14" s="13">
        <v>149.0</v>
      </c>
      <c r="E14" s="13">
        <v>4.3</v>
      </c>
      <c r="F14" s="13">
        <v>3.5</v>
      </c>
      <c r="G14" s="14">
        <v>2.72</v>
      </c>
      <c r="H14" s="15">
        <f>(D14*0.722)/D14*100</f>
        <v>72.2</v>
      </c>
    </row>
    <row r="15">
      <c r="A15" s="12">
        <v>10.0</v>
      </c>
      <c r="B15" s="13">
        <v>7.1</v>
      </c>
      <c r="C15" s="13">
        <v>5.9</v>
      </c>
      <c r="D15" s="13">
        <v>186.0</v>
      </c>
      <c r="E15" s="13">
        <v>4.9</v>
      </c>
      <c r="F15" s="13">
        <v>3.5</v>
      </c>
      <c r="G15" s="14">
        <v>2.73</v>
      </c>
      <c r="H15" s="15">
        <f>(D15*0.7456)/D15*100</f>
        <v>74.56</v>
      </c>
    </row>
    <row r="16">
      <c r="A16" s="12">
        <v>11.0</v>
      </c>
      <c r="B16" s="13">
        <v>7.1</v>
      </c>
      <c r="C16" s="13">
        <v>5.6</v>
      </c>
      <c r="D16" s="13">
        <v>177.0</v>
      </c>
      <c r="E16" s="13">
        <v>4.3</v>
      </c>
      <c r="F16" s="13">
        <v>3.5</v>
      </c>
      <c r="G16" s="14">
        <v>2.73</v>
      </c>
      <c r="H16" s="15">
        <f>(D16*0.778)/D16*100</f>
        <v>77.8</v>
      </c>
    </row>
    <row r="17">
      <c r="A17" s="12">
        <v>12.0</v>
      </c>
      <c r="B17" s="13">
        <v>6.8</v>
      </c>
      <c r="C17" s="13">
        <v>5.6</v>
      </c>
      <c r="D17" s="13">
        <v>165.0</v>
      </c>
      <c r="E17" s="13">
        <v>4.8</v>
      </c>
      <c r="F17" s="13">
        <v>4.0</v>
      </c>
      <c r="G17" s="14">
        <v>2.67</v>
      </c>
      <c r="H17" s="15">
        <f>(D17*0.702)/D17*100</f>
        <v>70.2</v>
      </c>
    </row>
    <row r="18">
      <c r="A18" s="12">
        <v>13.0</v>
      </c>
      <c r="B18" s="13">
        <v>7.0</v>
      </c>
      <c r="C18" s="13">
        <v>5.1</v>
      </c>
      <c r="D18" s="13">
        <v>166.0</v>
      </c>
      <c r="E18" s="13">
        <v>4.4</v>
      </c>
      <c r="F18" s="13">
        <v>4.5</v>
      </c>
      <c r="G18" s="14">
        <v>2.71</v>
      </c>
      <c r="H18" s="15">
        <f>(D18*0.742)/D18*100</f>
        <v>74.2</v>
      </c>
    </row>
    <row r="19">
      <c r="A19" s="12">
        <v>14.0</v>
      </c>
      <c r="B19" s="13">
        <v>9.2</v>
      </c>
      <c r="C19" s="13">
        <v>7.6</v>
      </c>
      <c r="D19" s="13">
        <v>399.0</v>
      </c>
      <c r="E19" s="13">
        <v>3.6</v>
      </c>
      <c r="F19" s="13">
        <v>4.5</v>
      </c>
      <c r="G19" s="14">
        <v>2.79</v>
      </c>
      <c r="H19" s="15">
        <f>(D19*0.713)/D19*100</f>
        <v>71.3</v>
      </c>
    </row>
    <row r="20">
      <c r="A20" s="12">
        <v>15.0</v>
      </c>
      <c r="B20" s="13">
        <v>7.8</v>
      </c>
      <c r="C20" s="13">
        <v>6.2</v>
      </c>
      <c r="D20" s="13">
        <v>239.0</v>
      </c>
      <c r="E20" s="13">
        <v>4.8</v>
      </c>
      <c r="F20" s="13">
        <v>4.0</v>
      </c>
      <c r="G20" s="14">
        <v>2.71</v>
      </c>
      <c r="H20" s="15">
        <f>(D20*0.756)/D20*100</f>
        <v>75.6</v>
      </c>
    </row>
    <row r="21">
      <c r="A21" s="12">
        <v>16.0</v>
      </c>
      <c r="B21" s="13">
        <v>7.1</v>
      </c>
      <c r="C21" s="13">
        <v>5.1</v>
      </c>
      <c r="D21" s="13">
        <v>137.0</v>
      </c>
      <c r="E21" s="13">
        <v>4.4</v>
      </c>
      <c r="F21" s="13">
        <v>4.5</v>
      </c>
      <c r="G21" s="14">
        <v>2.74</v>
      </c>
      <c r="H21" s="15">
        <f>(D21*0.798)/D21*100</f>
        <v>79.8</v>
      </c>
    </row>
    <row r="22">
      <c r="A22" s="12">
        <v>17.0</v>
      </c>
      <c r="B22" s="13">
        <v>6.4</v>
      </c>
      <c r="C22" s="13">
        <v>5.4</v>
      </c>
      <c r="D22" s="13">
        <v>151.0</v>
      </c>
      <c r="E22" s="13">
        <v>4.4</v>
      </c>
      <c r="F22" s="13">
        <v>4.0</v>
      </c>
      <c r="G22" s="14">
        <v>2.73</v>
      </c>
      <c r="H22" s="15">
        <f>(D22*0.763)/D22*100</f>
        <v>76.3</v>
      </c>
    </row>
    <row r="23">
      <c r="A23" s="12">
        <v>18.0</v>
      </c>
      <c r="B23" s="13">
        <v>7.6</v>
      </c>
      <c r="C23" s="13">
        <v>5.9</v>
      </c>
      <c r="D23" s="13">
        <v>220.0</v>
      </c>
      <c r="E23" s="13">
        <v>4.5</v>
      </c>
      <c r="F23" s="13">
        <v>4.0</v>
      </c>
      <c r="G23" s="14">
        <v>2.69</v>
      </c>
      <c r="H23" s="15">
        <f>(D23*0.747)/D23*100</f>
        <v>74.7</v>
      </c>
    </row>
    <row r="24">
      <c r="A24" s="12">
        <v>19.0</v>
      </c>
      <c r="B24" s="13">
        <v>7.3</v>
      </c>
      <c r="C24" s="13">
        <v>5.4</v>
      </c>
      <c r="D24" s="13">
        <v>172.0</v>
      </c>
      <c r="E24" s="13">
        <v>4.3</v>
      </c>
      <c r="F24" s="13">
        <v>4.0</v>
      </c>
      <c r="G24" s="14">
        <v>2.71</v>
      </c>
      <c r="H24" s="15">
        <f>(D24*0.7914)/D24*100</f>
        <v>79.14</v>
      </c>
    </row>
    <row r="25">
      <c r="A25" s="12">
        <v>20.0</v>
      </c>
      <c r="B25" s="13">
        <v>7.2</v>
      </c>
      <c r="C25" s="13">
        <v>5.7</v>
      </c>
      <c r="D25" s="13">
        <v>182.0</v>
      </c>
      <c r="E25" s="13">
        <v>4.9</v>
      </c>
      <c r="F25" s="13">
        <v>4.0</v>
      </c>
      <c r="G25" s="14">
        <v>2.72</v>
      </c>
      <c r="H25" s="15">
        <f>(D25*0.702)/D25*100</f>
        <v>70.2</v>
      </c>
    </row>
    <row r="26">
      <c r="A26" s="12">
        <v>21.0</v>
      </c>
      <c r="B26" s="13">
        <v>6.6</v>
      </c>
      <c r="C26" s="13">
        <v>5.4</v>
      </c>
      <c r="D26" s="13">
        <v>139.0</v>
      </c>
      <c r="E26" s="13">
        <v>4.4</v>
      </c>
      <c r="F26" s="13">
        <v>4.0</v>
      </c>
      <c r="G26" s="14">
        <v>2.73</v>
      </c>
      <c r="H26" s="15">
        <f>(D26*0.735)/D26*100</f>
        <v>73.5</v>
      </c>
    </row>
    <row r="27">
      <c r="A27" s="12">
        <v>22.0</v>
      </c>
      <c r="B27" s="13">
        <v>7.2</v>
      </c>
      <c r="C27" s="13">
        <v>6.2</v>
      </c>
      <c r="D27" s="13">
        <v>217.0</v>
      </c>
      <c r="E27" s="13">
        <v>4.7</v>
      </c>
      <c r="F27" s="13">
        <v>4.0</v>
      </c>
      <c r="G27" s="14">
        <v>2.73</v>
      </c>
      <c r="H27" s="15">
        <f>(D27*0.715)/D27*100</f>
        <v>71.5</v>
      </c>
    </row>
    <row r="28">
      <c r="A28" s="12">
        <v>23.0</v>
      </c>
      <c r="B28" s="13">
        <v>7.4</v>
      </c>
      <c r="C28" s="13">
        <v>6.2</v>
      </c>
      <c r="D28" s="13">
        <v>194.0</v>
      </c>
      <c r="E28" s="13">
        <v>4.7</v>
      </c>
      <c r="F28" s="13">
        <v>4.0</v>
      </c>
      <c r="G28" s="14">
        <v>2.72</v>
      </c>
      <c r="H28" s="15">
        <f>(D28*0.731)/D28*100</f>
        <v>73.1</v>
      </c>
    </row>
    <row r="29">
      <c r="A29" s="12">
        <v>24.0</v>
      </c>
      <c r="B29" s="13">
        <v>7.9</v>
      </c>
      <c r="C29" s="13">
        <v>6.5</v>
      </c>
      <c r="D29" s="13">
        <v>224.0</v>
      </c>
      <c r="E29" s="13">
        <v>4.0</v>
      </c>
      <c r="F29" s="13">
        <v>4.0</v>
      </c>
      <c r="G29" s="14">
        <v>2.78</v>
      </c>
      <c r="H29" s="15">
        <f>(D29*0.709)/D29*100</f>
        <v>70.9</v>
      </c>
    </row>
    <row r="30">
      <c r="A30" s="12">
        <v>25.0</v>
      </c>
      <c r="B30" s="13">
        <v>8.0</v>
      </c>
      <c r="C30" s="13">
        <v>5.4</v>
      </c>
      <c r="D30" s="13">
        <v>196.0</v>
      </c>
      <c r="E30" s="13">
        <v>4.7</v>
      </c>
      <c r="F30" s="13">
        <v>4.0</v>
      </c>
      <c r="G30" s="14">
        <v>2.74</v>
      </c>
      <c r="H30" s="15">
        <f>(D30*0.75)/D30*100</f>
        <v>75</v>
      </c>
    </row>
    <row r="31">
      <c r="A31" s="12">
        <v>26.0</v>
      </c>
      <c r="B31" s="13">
        <v>7.3</v>
      </c>
      <c r="C31" s="13">
        <v>5.4</v>
      </c>
      <c r="D31" s="13">
        <v>177.0</v>
      </c>
      <c r="E31" s="13">
        <v>4.5</v>
      </c>
      <c r="F31" s="13">
        <v>3.5</v>
      </c>
      <c r="G31" s="14">
        <v>2.75</v>
      </c>
      <c r="H31" s="15">
        <f>(D31*0.73341)/D31*100</f>
        <v>73.341</v>
      </c>
    </row>
    <row r="32">
      <c r="A32" s="12">
        <v>27.0</v>
      </c>
      <c r="B32" s="13">
        <v>7.2</v>
      </c>
      <c r="C32" s="13">
        <v>5.6</v>
      </c>
      <c r="D32" s="13">
        <v>169.0</v>
      </c>
      <c r="E32" s="13">
        <v>4.3</v>
      </c>
      <c r="F32" s="13">
        <v>4.0</v>
      </c>
      <c r="G32" s="14">
        <v>2.74</v>
      </c>
      <c r="H32" s="15">
        <f>(D32*0.746)/D32*100</f>
        <v>74.6</v>
      </c>
    </row>
    <row r="33">
      <c r="A33" s="12">
        <v>28.0</v>
      </c>
      <c r="B33" s="13">
        <v>6.2</v>
      </c>
      <c r="C33" s="13">
        <v>5.5</v>
      </c>
      <c r="D33" s="13">
        <v>128.0</v>
      </c>
      <c r="E33" s="13">
        <v>4.9</v>
      </c>
      <c r="F33" s="13">
        <v>4.0</v>
      </c>
      <c r="G33" s="14">
        <v>2.75136363636362</v>
      </c>
      <c r="H33" s="15">
        <f>(D33*0.716)/D33*100</f>
        <v>71.6</v>
      </c>
    </row>
    <row r="34">
      <c r="A34" s="12">
        <v>29.0</v>
      </c>
      <c r="B34" s="13">
        <v>6.8</v>
      </c>
      <c r="C34" s="13">
        <v>5.2</v>
      </c>
      <c r="D34" s="13">
        <v>149.0</v>
      </c>
      <c r="E34" s="13">
        <v>4.7</v>
      </c>
      <c r="F34" s="13">
        <v>4.0</v>
      </c>
      <c r="G34" s="14">
        <v>2.75363636363635</v>
      </c>
      <c r="H34" s="15">
        <f>(D34*0.7058)/D34*100</f>
        <v>70.58</v>
      </c>
    </row>
    <row r="35">
      <c r="A35" s="12">
        <v>30.0</v>
      </c>
      <c r="B35" s="13">
        <v>7.1</v>
      </c>
      <c r="C35" s="13">
        <v>5.6</v>
      </c>
      <c r="D35" s="13">
        <v>173.0</v>
      </c>
      <c r="E35" s="13">
        <v>4.5</v>
      </c>
      <c r="F35" s="13">
        <v>4.0</v>
      </c>
      <c r="G35" s="14">
        <v>2.74</v>
      </c>
      <c r="H35" s="15">
        <f>(D35*0.721)/D35*100</f>
        <v>72.1</v>
      </c>
    </row>
    <row r="36">
      <c r="A36" s="12">
        <v>31.0</v>
      </c>
      <c r="B36" s="13">
        <v>6.3</v>
      </c>
      <c r="C36" s="13">
        <v>5.0</v>
      </c>
      <c r="D36" s="13">
        <v>130.0</v>
      </c>
      <c r="E36" s="13">
        <v>4.8</v>
      </c>
      <c r="F36" s="13">
        <v>4.0</v>
      </c>
      <c r="G36" s="14">
        <v>2.76</v>
      </c>
      <c r="H36" s="15">
        <f>(D36*0.7415)/D36*100</f>
        <v>74.15</v>
      </c>
    </row>
    <row r="37">
      <c r="A37" s="12">
        <v>32.0</v>
      </c>
      <c r="B37" s="13">
        <v>8.4</v>
      </c>
      <c r="C37" s="13">
        <v>6.1</v>
      </c>
      <c r="D37" s="13">
        <v>258.0</v>
      </c>
      <c r="E37" s="13">
        <v>4.1</v>
      </c>
      <c r="F37" s="13">
        <v>4.0</v>
      </c>
      <c r="G37" s="14">
        <v>2.74</v>
      </c>
      <c r="H37" s="15">
        <f>(D37*0.714)/D37*100</f>
        <v>71.4</v>
      </c>
    </row>
    <row r="38">
      <c r="A38" s="12">
        <v>33.0</v>
      </c>
      <c r="B38" s="13">
        <v>6.6</v>
      </c>
      <c r="C38" s="13">
        <v>5.3</v>
      </c>
      <c r="D38" s="13">
        <v>135.0</v>
      </c>
      <c r="E38" s="13">
        <v>4.6</v>
      </c>
      <c r="F38" s="13">
        <v>4.5</v>
      </c>
      <c r="G38" s="14">
        <v>2.76</v>
      </c>
      <c r="H38" s="15">
        <f>(D38*0.763)/D38*100</f>
        <v>76.3</v>
      </c>
    </row>
    <row r="39">
      <c r="A39" s="12">
        <v>34.0</v>
      </c>
      <c r="B39" s="13">
        <v>7.8</v>
      </c>
      <c r="C39" s="13">
        <v>6.1</v>
      </c>
      <c r="D39" s="13">
        <v>211.0</v>
      </c>
      <c r="E39" s="13">
        <v>3.8</v>
      </c>
      <c r="F39" s="13">
        <v>4.0</v>
      </c>
      <c r="G39" s="14">
        <v>2.76499999999998</v>
      </c>
      <c r="H39" s="15">
        <f>(D39*0.705)/D39*100</f>
        <v>70.5</v>
      </c>
    </row>
    <row r="40">
      <c r="A40" s="12">
        <v>35.0</v>
      </c>
      <c r="B40" s="13">
        <v>8.1</v>
      </c>
      <c r="C40" s="13">
        <v>6.3</v>
      </c>
      <c r="D40" s="13">
        <v>244.0</v>
      </c>
      <c r="E40" s="13">
        <v>4.3</v>
      </c>
      <c r="F40" s="13">
        <v>4.5</v>
      </c>
      <c r="G40" s="14">
        <v>2.77</v>
      </c>
      <c r="H40" s="15">
        <f>(D40*0.741)/D40*100</f>
        <v>74.1</v>
      </c>
    </row>
    <row r="41">
      <c r="A41" s="12">
        <v>36.0</v>
      </c>
      <c r="B41" s="13">
        <v>8.6</v>
      </c>
      <c r="C41" s="13">
        <v>6.2</v>
      </c>
      <c r="D41" s="13">
        <v>258.0</v>
      </c>
      <c r="E41" s="13">
        <v>4.4</v>
      </c>
      <c r="F41" s="13">
        <v>4.0</v>
      </c>
      <c r="G41" s="14">
        <v>2.71</v>
      </c>
      <c r="H41" s="15">
        <f>(D41*0.715)/D41*100</f>
        <v>71.5</v>
      </c>
    </row>
    <row r="42">
      <c r="A42" s="12">
        <v>37.0</v>
      </c>
      <c r="B42" s="13">
        <v>6.9</v>
      </c>
      <c r="C42" s="13">
        <v>5.2</v>
      </c>
      <c r="D42" s="13">
        <v>153.0</v>
      </c>
      <c r="E42" s="13">
        <v>4.8</v>
      </c>
      <c r="F42" s="13">
        <v>4.0</v>
      </c>
      <c r="G42" s="14">
        <v>2.72</v>
      </c>
      <c r="H42" s="15">
        <f>(D42*0.7614)/D42*100</f>
        <v>76.14</v>
      </c>
    </row>
    <row r="43">
      <c r="A43" s="12">
        <v>38.0</v>
      </c>
      <c r="B43" s="13">
        <v>8.2</v>
      </c>
      <c r="C43" s="13">
        <v>5.8</v>
      </c>
      <c r="D43" s="13">
        <v>259.0</v>
      </c>
      <c r="E43" s="13">
        <v>4.5</v>
      </c>
      <c r="F43" s="13">
        <v>4.5</v>
      </c>
      <c r="G43" s="14">
        <v>2.71</v>
      </c>
      <c r="H43" s="15">
        <f>(D43*0.7463)/D43*100</f>
        <v>74.63</v>
      </c>
    </row>
    <row r="44">
      <c r="A44" s="12">
        <v>39.0</v>
      </c>
      <c r="B44" s="13">
        <v>6.7</v>
      </c>
      <c r="C44" s="13">
        <v>5.5</v>
      </c>
      <c r="D44" s="13">
        <v>150.0</v>
      </c>
      <c r="E44" s="13">
        <v>4.1</v>
      </c>
      <c r="F44" s="13">
        <v>4.5</v>
      </c>
      <c r="G44" s="14">
        <v>2.72</v>
      </c>
      <c r="H44" s="15">
        <f>(D44*0.7602)/D44*100</f>
        <v>76.02</v>
      </c>
    </row>
    <row r="45">
      <c r="A45" s="12">
        <v>40.0</v>
      </c>
      <c r="B45" s="13">
        <v>6.2</v>
      </c>
      <c r="C45" s="13">
        <v>5.2</v>
      </c>
      <c r="D45" s="13">
        <v>127.0</v>
      </c>
      <c r="E45" s="13">
        <v>4.7</v>
      </c>
      <c r="F45" s="13">
        <v>4.5</v>
      </c>
      <c r="G45" s="14">
        <v>2.73</v>
      </c>
      <c r="H45" s="15">
        <f>(D45*0.735)/D45*100</f>
        <v>73.5</v>
      </c>
    </row>
    <row r="46">
      <c r="A46" s="12">
        <v>41.0</v>
      </c>
      <c r="B46" s="13">
        <v>7.4</v>
      </c>
      <c r="C46" s="13">
        <v>6.3</v>
      </c>
      <c r="D46" s="13">
        <v>206.0</v>
      </c>
      <c r="E46" s="13">
        <v>3.8</v>
      </c>
      <c r="F46" s="13">
        <v>4.0</v>
      </c>
      <c r="G46" s="14">
        <v>2.78</v>
      </c>
      <c r="H46" s="15">
        <f>(D46*0.745)/D46*100</f>
        <v>74.5</v>
      </c>
    </row>
    <row r="47">
      <c r="A47" s="12">
        <v>42.0</v>
      </c>
      <c r="B47" s="13">
        <v>6.1</v>
      </c>
      <c r="C47" s="13">
        <v>4.5</v>
      </c>
      <c r="D47" s="13">
        <v>109.0</v>
      </c>
      <c r="E47" s="13">
        <v>4.2</v>
      </c>
      <c r="F47" s="13">
        <v>4.0</v>
      </c>
      <c r="G47" s="14">
        <v>2.77</v>
      </c>
      <c r="H47" s="15">
        <f>(D47*0.711)/D47*100</f>
        <v>71.1</v>
      </c>
    </row>
    <row r="48">
      <c r="A48" s="12">
        <v>43.0</v>
      </c>
      <c r="B48" s="13">
        <v>7.5</v>
      </c>
      <c r="C48" s="13">
        <v>5.5</v>
      </c>
      <c r="D48" s="13">
        <v>197.0</v>
      </c>
      <c r="E48" s="13">
        <v>4.2</v>
      </c>
      <c r="F48" s="13">
        <v>4.0</v>
      </c>
      <c r="G48" s="14">
        <v>2.7</v>
      </c>
      <c r="H48" s="15">
        <f>(D48*0.72)/D48*100</f>
        <v>72</v>
      </c>
    </row>
    <row r="49">
      <c r="A49" s="12">
        <v>44.0</v>
      </c>
      <c r="B49" s="13">
        <v>6.5</v>
      </c>
      <c r="C49" s="13">
        <v>5.5</v>
      </c>
      <c r="D49" s="13">
        <v>137.0</v>
      </c>
      <c r="E49" s="13">
        <v>4.4</v>
      </c>
      <c r="F49" s="13">
        <v>4.0</v>
      </c>
      <c r="G49" s="14">
        <v>2.71</v>
      </c>
      <c r="H49" s="15">
        <f>(D49*0.7502)/D49*100</f>
        <v>75.02</v>
      </c>
    </row>
    <row r="50">
      <c r="A50" s="12">
        <v>45.0</v>
      </c>
      <c r="B50" s="13">
        <v>5.9</v>
      </c>
      <c r="C50" s="13">
        <v>5.5</v>
      </c>
      <c r="D50" s="13">
        <v>115.0</v>
      </c>
      <c r="E50" s="13">
        <v>4.7</v>
      </c>
      <c r="F50" s="13">
        <v>4.0</v>
      </c>
      <c r="G50" s="14">
        <v>2.95</v>
      </c>
      <c r="H50" s="15">
        <f>(D50*0.74)/D50*100</f>
        <v>74</v>
      </c>
    </row>
    <row r="51">
      <c r="A51" s="12">
        <v>46.0</v>
      </c>
      <c r="B51" s="13">
        <v>6.9</v>
      </c>
      <c r="C51" s="13">
        <v>5.7</v>
      </c>
      <c r="D51" s="13">
        <v>162.0</v>
      </c>
      <c r="E51" s="13">
        <v>4.9</v>
      </c>
      <c r="F51" s="13">
        <v>4.5</v>
      </c>
      <c r="G51" s="14">
        <v>2.67</v>
      </c>
      <c r="H51" s="15">
        <f>(D51*0.76341)/D51*100</f>
        <v>76.341</v>
      </c>
    </row>
    <row r="52">
      <c r="A52" s="12">
        <v>47.0</v>
      </c>
      <c r="B52" s="13">
        <v>6.1</v>
      </c>
      <c r="C52" s="13">
        <v>5.3</v>
      </c>
      <c r="D52" s="13">
        <v>118.0</v>
      </c>
      <c r="E52" s="13">
        <v>4.6</v>
      </c>
      <c r="F52" s="13">
        <v>4.0</v>
      </c>
      <c r="G52" s="14">
        <v>2.72</v>
      </c>
      <c r="H52" s="15">
        <f>(D52*0.7252)/D52*100</f>
        <v>72.52</v>
      </c>
    </row>
    <row r="53">
      <c r="A53" s="12">
        <v>48.0</v>
      </c>
      <c r="B53" s="13">
        <v>8.5</v>
      </c>
      <c r="C53" s="13">
        <v>6.2</v>
      </c>
      <c r="D53" s="13">
        <v>263.0</v>
      </c>
      <c r="E53" s="13">
        <v>4.5</v>
      </c>
      <c r="F53" s="13">
        <v>4.0</v>
      </c>
      <c r="G53" s="14">
        <v>2.71</v>
      </c>
      <c r="H53" s="15">
        <f>(D53*0.7163)/D53*100</f>
        <v>71.63</v>
      </c>
    </row>
    <row r="54">
      <c r="A54" s="12">
        <v>49.0</v>
      </c>
      <c r="B54" s="13">
        <v>6.8</v>
      </c>
      <c r="C54" s="13">
        <v>5.5</v>
      </c>
      <c r="D54" s="13">
        <v>149.0</v>
      </c>
      <c r="E54" s="13">
        <v>4.5</v>
      </c>
      <c r="F54" s="13">
        <v>4.0</v>
      </c>
      <c r="G54" s="14">
        <v>2.65</v>
      </c>
      <c r="H54" s="15">
        <f>(D54*0.7314)/D54*100</f>
        <v>73.14</v>
      </c>
    </row>
    <row r="55">
      <c r="A55" s="12">
        <v>50.0</v>
      </c>
      <c r="B55" s="13">
        <v>6.5</v>
      </c>
      <c r="C55" s="13">
        <v>5.0</v>
      </c>
      <c r="D55" s="13">
        <v>121.0</v>
      </c>
      <c r="E55" s="13">
        <v>4.2</v>
      </c>
      <c r="F55" s="13">
        <v>4.0</v>
      </c>
      <c r="G55" s="14">
        <v>2.66</v>
      </c>
      <c r="H55" s="15">
        <f>(D55*0.7552)/D55*100</f>
        <v>75.52</v>
      </c>
    </row>
    <row r="56">
      <c r="A56" s="12">
        <v>51.0</v>
      </c>
      <c r="B56" s="13">
        <v>7.8</v>
      </c>
      <c r="C56" s="13">
        <v>6.5</v>
      </c>
      <c r="D56" s="13">
        <v>249.0</v>
      </c>
      <c r="E56" s="13">
        <v>4.8</v>
      </c>
      <c r="F56" s="13">
        <v>4.0</v>
      </c>
      <c r="G56" s="14">
        <v>2.69567965367966</v>
      </c>
      <c r="H56" s="15">
        <f>(D56*0.7641)/D56*100</f>
        <v>76.41</v>
      </c>
    </row>
    <row r="57">
      <c r="A57" s="12">
        <v>52.0</v>
      </c>
      <c r="B57" s="13">
        <v>7.0</v>
      </c>
      <c r="C57" s="13">
        <v>5.6</v>
      </c>
      <c r="D57" s="13">
        <v>163.0</v>
      </c>
      <c r="E57" s="13">
        <v>4.3</v>
      </c>
      <c r="F57" s="13">
        <v>4.0</v>
      </c>
      <c r="G57" s="14">
        <v>2.68905627705628</v>
      </c>
      <c r="H57" s="15">
        <f>(D57*0.7185)/D57*100</f>
        <v>71.85</v>
      </c>
    </row>
    <row r="58">
      <c r="A58" s="12">
        <v>53.0</v>
      </c>
      <c r="B58" s="13">
        <v>7.2</v>
      </c>
      <c r="C58" s="13">
        <v>5.6</v>
      </c>
      <c r="D58" s="13">
        <v>188.0</v>
      </c>
      <c r="E58" s="13">
        <v>3.9</v>
      </c>
      <c r="F58" s="13">
        <v>3.5</v>
      </c>
      <c r="G58" s="14">
        <v>2.68243290043291</v>
      </c>
      <c r="H58" s="15">
        <f>(D58*0.71563)/D58*100</f>
        <v>71.563</v>
      </c>
    </row>
    <row r="59">
      <c r="A59" s="12">
        <v>54.0</v>
      </c>
      <c r="B59" s="13">
        <v>6.3</v>
      </c>
      <c r="C59" s="13">
        <v>4.4</v>
      </c>
      <c r="D59" s="13">
        <v>117.0</v>
      </c>
      <c r="E59" s="13">
        <v>4.1</v>
      </c>
      <c r="F59" s="13">
        <v>4.0</v>
      </c>
      <c r="G59" s="14">
        <v>2.67</v>
      </c>
      <c r="H59" s="15">
        <f>(D59*0.723)/D59*100</f>
        <v>72.3</v>
      </c>
    </row>
    <row r="60">
      <c r="A60" s="12">
        <v>55.0</v>
      </c>
      <c r="B60" s="13">
        <v>8.1</v>
      </c>
      <c r="C60" s="13">
        <v>6.1</v>
      </c>
      <c r="D60" s="13">
        <v>236.0</v>
      </c>
      <c r="E60" s="13">
        <v>4.1</v>
      </c>
      <c r="F60" s="13">
        <v>4.0</v>
      </c>
      <c r="G60" s="14">
        <v>2.69</v>
      </c>
      <c r="H60" s="15">
        <f>(D60*0.745)/D60*100</f>
        <v>74.5</v>
      </c>
    </row>
    <row r="61">
      <c r="A61" s="12">
        <v>56.0</v>
      </c>
      <c r="B61" s="13">
        <v>6.9</v>
      </c>
      <c r="C61" s="13">
        <v>5.1</v>
      </c>
      <c r="D61" s="13">
        <v>151.0</v>
      </c>
      <c r="E61" s="13">
        <v>4.8</v>
      </c>
      <c r="F61" s="13">
        <v>4.5</v>
      </c>
      <c r="G61" s="14">
        <v>2.71</v>
      </c>
      <c r="H61" s="15">
        <f>(D61*0.701)/D61*100</f>
        <v>70.1</v>
      </c>
    </row>
    <row r="62">
      <c r="A62" s="12">
        <v>57.0</v>
      </c>
      <c r="B62" s="13">
        <v>7.6</v>
      </c>
      <c r="C62" s="13">
        <v>6.0</v>
      </c>
      <c r="D62" s="13">
        <v>224.0</v>
      </c>
      <c r="E62" s="13">
        <v>4.2</v>
      </c>
      <c r="F62" s="13">
        <v>4.0</v>
      </c>
      <c r="G62" s="14">
        <v>2.65593939393941</v>
      </c>
      <c r="H62" s="15">
        <f>(D62*0.75)/D62*100</f>
        <v>75</v>
      </c>
    </row>
    <row r="63">
      <c r="A63" s="12">
        <v>58.0</v>
      </c>
      <c r="B63" s="13">
        <v>6.6</v>
      </c>
      <c r="C63" s="13">
        <v>5.4</v>
      </c>
      <c r="D63" s="13">
        <v>146.0</v>
      </c>
      <c r="E63" s="13">
        <v>4.0</v>
      </c>
      <c r="F63" s="13">
        <v>4.0</v>
      </c>
      <c r="G63" s="14">
        <v>2.64931601731603</v>
      </c>
      <c r="H63" s="15">
        <f>(D63*0.746)/D63*100</f>
        <v>74.6</v>
      </c>
    </row>
    <row r="64">
      <c r="A64" s="12">
        <v>59.0</v>
      </c>
      <c r="B64" s="13">
        <v>8.0</v>
      </c>
      <c r="C64" s="13">
        <v>6.2</v>
      </c>
      <c r="D64" s="13">
        <v>237.0</v>
      </c>
      <c r="E64" s="13">
        <v>4.0</v>
      </c>
      <c r="F64" s="13">
        <v>4.0</v>
      </c>
      <c r="G64" s="14">
        <v>2.65</v>
      </c>
      <c r="H64" s="15">
        <f>(D64*0.752)/D64*100</f>
        <v>75.2</v>
      </c>
    </row>
    <row r="65">
      <c r="A65" s="12">
        <v>60.0</v>
      </c>
      <c r="B65" s="13">
        <v>8.2</v>
      </c>
      <c r="C65" s="13">
        <v>6.3</v>
      </c>
      <c r="D65" s="13">
        <v>257.0</v>
      </c>
      <c r="E65" s="13">
        <v>3.9</v>
      </c>
      <c r="F65" s="13">
        <v>4.0</v>
      </c>
      <c r="G65" s="14">
        <v>2.64</v>
      </c>
      <c r="H65" s="15">
        <f>(D65*0.7631)/D65*100</f>
        <v>76.31</v>
      </c>
    </row>
    <row r="66">
      <c r="A66" s="12">
        <v>61.0</v>
      </c>
      <c r="B66" s="13">
        <v>8.5</v>
      </c>
      <c r="C66" s="13">
        <v>6.2</v>
      </c>
      <c r="D66" s="13">
        <v>225.0</v>
      </c>
      <c r="E66" s="13">
        <v>4.7</v>
      </c>
      <c r="F66" s="13">
        <v>4.0</v>
      </c>
      <c r="G66" s="14">
        <v>2.66</v>
      </c>
      <c r="H66" s="15">
        <f>(D66*0.7611)/D66*100</f>
        <v>76.11</v>
      </c>
    </row>
    <row r="67">
      <c r="A67" s="12">
        <v>62.0</v>
      </c>
      <c r="B67" s="13">
        <v>7.5</v>
      </c>
      <c r="C67" s="13">
        <v>5.4</v>
      </c>
      <c r="D67" s="13">
        <v>150.0</v>
      </c>
      <c r="E67" s="13">
        <v>4.8</v>
      </c>
      <c r="F67" s="13">
        <v>4.0</v>
      </c>
      <c r="G67" s="14">
        <v>2.8</v>
      </c>
      <c r="H67" s="15">
        <f>(D67*0.741)/D67*100</f>
        <v>74.1</v>
      </c>
    </row>
    <row r="68">
      <c r="A68" s="12">
        <v>63.0</v>
      </c>
      <c r="B68" s="13">
        <v>6.6</v>
      </c>
      <c r="C68" s="13">
        <v>5.1</v>
      </c>
      <c r="D68" s="13">
        <v>122.0</v>
      </c>
      <c r="E68" s="13">
        <v>4.3</v>
      </c>
      <c r="F68" s="13">
        <v>4.0</v>
      </c>
      <c r="G68" s="14">
        <v>2.65</v>
      </c>
      <c r="H68" s="15">
        <f>(D68*0.751)/D68*100</f>
        <v>75.1</v>
      </c>
    </row>
    <row r="69">
      <c r="A69" s="12">
        <v>64.0</v>
      </c>
      <c r="B69" s="13">
        <v>7.2</v>
      </c>
      <c r="C69" s="13">
        <v>6.0</v>
      </c>
      <c r="D69" s="13">
        <v>195.0</v>
      </c>
      <c r="E69" s="13">
        <v>4.5</v>
      </c>
      <c r="F69" s="13">
        <v>4.0</v>
      </c>
      <c r="G69" s="14">
        <v>2.62</v>
      </c>
      <c r="H69" s="15">
        <f>(D69*0.746)/D69*100</f>
        <v>74.6</v>
      </c>
    </row>
    <row r="70">
      <c r="A70" s="12">
        <v>65.0</v>
      </c>
      <c r="B70" s="13">
        <v>8.7</v>
      </c>
      <c r="C70" s="13">
        <v>6.4</v>
      </c>
      <c r="D70" s="13">
        <v>264.0</v>
      </c>
      <c r="E70" s="13">
        <v>4.3</v>
      </c>
      <c r="F70" s="13">
        <v>4.0</v>
      </c>
      <c r="G70" s="14">
        <v>2.62</v>
      </c>
      <c r="H70" s="15">
        <f>(D70*0.736)/D70*100</f>
        <v>73.6</v>
      </c>
    </row>
    <row r="71">
      <c r="A71" s="12">
        <v>66.0</v>
      </c>
      <c r="B71" s="13">
        <v>6.8</v>
      </c>
      <c r="C71" s="13">
        <v>5.3</v>
      </c>
      <c r="D71" s="13">
        <v>129.0</v>
      </c>
      <c r="E71" s="13">
        <v>4.4</v>
      </c>
      <c r="F71" s="13">
        <v>4.0</v>
      </c>
      <c r="G71" s="14">
        <v>2.71</v>
      </c>
      <c r="H71" s="15">
        <f>(D71*0.774)/D71*100</f>
        <v>77.4</v>
      </c>
    </row>
    <row r="72">
      <c r="A72" s="12">
        <v>67.0</v>
      </c>
      <c r="B72" s="13">
        <v>7.9</v>
      </c>
      <c r="C72" s="13">
        <v>5.2</v>
      </c>
      <c r="D72" s="13">
        <v>168.0</v>
      </c>
      <c r="E72" s="13">
        <v>4.7</v>
      </c>
      <c r="F72" s="13">
        <v>4.5</v>
      </c>
      <c r="G72" s="14">
        <v>2.62</v>
      </c>
      <c r="H72" s="15">
        <f>(D72*0.725)/D72*100</f>
        <v>72.5</v>
      </c>
    </row>
    <row r="73">
      <c r="A73" s="12">
        <v>68.0</v>
      </c>
      <c r="B73" s="13">
        <v>6.9</v>
      </c>
      <c r="C73" s="13">
        <v>5.1</v>
      </c>
      <c r="D73" s="13">
        <v>152.0</v>
      </c>
      <c r="E73" s="13">
        <v>4.2</v>
      </c>
      <c r="F73" s="13">
        <v>4.0</v>
      </c>
      <c r="G73" s="14">
        <v>2.58</v>
      </c>
      <c r="H73" s="15">
        <f>(D73*0.7345)/D73*100</f>
        <v>73.45</v>
      </c>
    </row>
    <row r="74">
      <c r="A74" s="12">
        <v>69.0</v>
      </c>
      <c r="B74" s="13">
        <v>7.5</v>
      </c>
      <c r="C74" s="13">
        <v>5.3</v>
      </c>
      <c r="D74" s="13">
        <v>147.0</v>
      </c>
      <c r="E74" s="13">
        <v>4.2</v>
      </c>
      <c r="F74" s="13">
        <v>4.5</v>
      </c>
      <c r="G74" s="14">
        <v>2.6</v>
      </c>
      <c r="H74" s="15">
        <f>(D74*0.761)/D74*100</f>
        <v>76.1</v>
      </c>
    </row>
    <row r="75">
      <c r="A75" s="12">
        <v>70.0</v>
      </c>
      <c r="B75" s="13">
        <v>6.2</v>
      </c>
      <c r="C75" s="13">
        <v>5.4</v>
      </c>
      <c r="D75" s="13">
        <v>120.0</v>
      </c>
      <c r="E75" s="13">
        <v>4.1</v>
      </c>
      <c r="F75" s="13">
        <v>4.0</v>
      </c>
      <c r="G75" s="14">
        <v>2.95</v>
      </c>
      <c r="H75" s="15">
        <f>(D75*0.7074)/D75*100</f>
        <v>70.74</v>
      </c>
    </row>
    <row r="76">
      <c r="A76" s="12">
        <v>71.0</v>
      </c>
      <c r="B76" s="13">
        <v>7.9</v>
      </c>
      <c r="C76" s="13">
        <v>5.8</v>
      </c>
      <c r="D76" s="13">
        <v>214.0</v>
      </c>
      <c r="E76" s="13">
        <v>4.3</v>
      </c>
      <c r="F76" s="13">
        <v>4.0</v>
      </c>
      <c r="G76" s="14">
        <v>2.64</v>
      </c>
      <c r="H76" s="15">
        <f>(D76*0.7052)/D76*100</f>
        <v>70.52</v>
      </c>
    </row>
    <row r="77">
      <c r="A77" s="12">
        <v>72.0</v>
      </c>
      <c r="B77" s="13">
        <v>8.0</v>
      </c>
      <c r="C77" s="13">
        <v>5.6</v>
      </c>
      <c r="D77" s="13">
        <v>197.0</v>
      </c>
      <c r="E77" s="13">
        <v>4.2</v>
      </c>
      <c r="F77" s="13">
        <v>4.0</v>
      </c>
      <c r="G77" s="14">
        <v>2.73</v>
      </c>
      <c r="H77" s="15">
        <f>(D77*0.701)/D77*100</f>
        <v>70.1</v>
      </c>
    </row>
    <row r="78">
      <c r="A78" s="12">
        <v>73.0</v>
      </c>
      <c r="B78" s="13">
        <v>6.8</v>
      </c>
      <c r="C78" s="13">
        <v>5.5</v>
      </c>
      <c r="D78" s="13">
        <v>151.0</v>
      </c>
      <c r="E78" s="13">
        <v>5.1</v>
      </c>
      <c r="F78" s="13">
        <v>4.0</v>
      </c>
      <c r="G78" s="14">
        <v>2.67</v>
      </c>
      <c r="H78" s="15">
        <f>(D78*0.75)/D78*100</f>
        <v>75</v>
      </c>
    </row>
    <row r="79">
      <c r="A79" s="12">
        <v>74.0</v>
      </c>
      <c r="B79" s="13">
        <v>7.4</v>
      </c>
      <c r="C79" s="13">
        <v>5.5</v>
      </c>
      <c r="D79" s="13">
        <v>153.0</v>
      </c>
      <c r="E79" s="13">
        <v>4.4</v>
      </c>
      <c r="F79" s="13">
        <v>4.0</v>
      </c>
      <c r="G79" s="14">
        <v>2.75</v>
      </c>
      <c r="H79" s="15">
        <f>(D79*0.7574)/D79*100</f>
        <v>75.74</v>
      </c>
    </row>
    <row r="80">
      <c r="A80" s="12">
        <v>75.0</v>
      </c>
      <c r="B80" s="13">
        <v>7.8</v>
      </c>
      <c r="C80" s="13">
        <v>6.0</v>
      </c>
      <c r="D80" s="13">
        <v>225.0</v>
      </c>
      <c r="E80" s="13">
        <v>4.4</v>
      </c>
      <c r="F80" s="13">
        <v>4.0</v>
      </c>
      <c r="G80" s="14">
        <v>2.71</v>
      </c>
      <c r="H80" s="15">
        <f>(D80*0.707)/D80*100</f>
        <v>70.7</v>
      </c>
    </row>
    <row r="81">
      <c r="A81" s="12">
        <v>76.0</v>
      </c>
      <c r="B81" s="13">
        <v>8.4</v>
      </c>
      <c r="C81" s="13">
        <v>5.8</v>
      </c>
      <c r="D81" s="13">
        <v>222.0</v>
      </c>
      <c r="E81" s="13">
        <v>4.6</v>
      </c>
      <c r="F81" s="13">
        <v>4.0</v>
      </c>
      <c r="G81" s="14">
        <v>2.64</v>
      </c>
      <c r="H81" s="15">
        <f>(D81*0.711)/D81*100</f>
        <v>71.1</v>
      </c>
    </row>
    <row r="82">
      <c r="A82" s="12">
        <v>77.0</v>
      </c>
      <c r="B82" s="13">
        <v>7.5</v>
      </c>
      <c r="C82" s="13">
        <v>6.0</v>
      </c>
      <c r="D82" s="13">
        <v>186.0</v>
      </c>
      <c r="E82" s="13">
        <v>4.3</v>
      </c>
      <c r="F82" s="13">
        <v>4.0</v>
      </c>
      <c r="G82" s="14">
        <v>2.53</v>
      </c>
      <c r="H82" s="15">
        <f>(D82*0.729)/D82*100</f>
        <v>72.9</v>
      </c>
    </row>
    <row r="83">
      <c r="A83" s="12">
        <v>78.0</v>
      </c>
      <c r="B83" s="13">
        <v>6.4</v>
      </c>
      <c r="C83" s="13">
        <v>5.6</v>
      </c>
      <c r="D83" s="13">
        <v>129.0</v>
      </c>
      <c r="E83" s="13">
        <v>4.3</v>
      </c>
      <c r="F83" s="13">
        <v>4.0</v>
      </c>
      <c r="G83" s="14">
        <v>2.69</v>
      </c>
      <c r="H83" s="15">
        <f>(D83*0.7542)/D83*100</f>
        <v>75.42</v>
      </c>
    </row>
    <row r="84">
      <c r="A84" s="12">
        <v>79.0</v>
      </c>
      <c r="B84" s="13">
        <v>8.5</v>
      </c>
      <c r="C84" s="13">
        <v>6.5</v>
      </c>
      <c r="D84" s="13">
        <v>245.0</v>
      </c>
      <c r="E84" s="13">
        <v>4.0</v>
      </c>
      <c r="F84" s="13">
        <v>4.0</v>
      </c>
      <c r="G84" s="14">
        <v>2.94</v>
      </c>
      <c r="H84" s="15">
        <f>(D84*0.742)/D84*100</f>
        <v>74.2</v>
      </c>
    </row>
    <row r="85">
      <c r="A85" s="12">
        <v>80.0</v>
      </c>
      <c r="B85" s="13">
        <v>6.4</v>
      </c>
      <c r="C85" s="13">
        <v>5.2</v>
      </c>
      <c r="D85" s="13">
        <v>118.0</v>
      </c>
      <c r="E85" s="13">
        <v>5.2</v>
      </c>
      <c r="F85" s="13">
        <v>4.0</v>
      </c>
      <c r="G85" s="14">
        <v>2.71</v>
      </c>
      <c r="H85" s="15">
        <f>(D85*0.7156)/D85*100</f>
        <v>71.56</v>
      </c>
    </row>
    <row r="86">
      <c r="A86" s="12">
        <v>81.0</v>
      </c>
      <c r="B86" s="13">
        <v>7.2</v>
      </c>
      <c r="C86" s="13">
        <v>5.0</v>
      </c>
      <c r="D86" s="13">
        <v>139.0</v>
      </c>
      <c r="E86" s="13">
        <v>4.9</v>
      </c>
      <c r="F86" s="13">
        <v>4.0</v>
      </c>
      <c r="G86" s="14">
        <v>2.59</v>
      </c>
      <c r="H86" s="15">
        <f>(D86*0.745)/D86*100</f>
        <v>74.5</v>
      </c>
    </row>
    <row r="87">
      <c r="A87" s="12">
        <v>82.0</v>
      </c>
      <c r="B87" s="13">
        <v>7.8</v>
      </c>
      <c r="C87" s="13">
        <v>6.4</v>
      </c>
      <c r="D87" s="13">
        <v>225.0</v>
      </c>
      <c r="E87" s="13">
        <v>4.7</v>
      </c>
      <c r="F87" s="13">
        <v>4.0</v>
      </c>
      <c r="G87" s="14">
        <v>2.73</v>
      </c>
      <c r="H87" s="15">
        <f>(D87*0.742)/D87*100</f>
        <v>74.2</v>
      </c>
    </row>
    <row r="88">
      <c r="A88" s="12">
        <v>83.0</v>
      </c>
      <c r="B88" s="13">
        <v>6.7</v>
      </c>
      <c r="C88" s="13">
        <v>5.3</v>
      </c>
      <c r="D88" s="13">
        <v>128.0</v>
      </c>
      <c r="E88" s="13">
        <v>4.3</v>
      </c>
      <c r="F88" s="13">
        <v>4.0</v>
      </c>
      <c r="G88" s="14">
        <v>2.78</v>
      </c>
      <c r="H88" s="15">
        <f>(D88*0.712)/D88*100</f>
        <v>71.2</v>
      </c>
    </row>
    <row r="89">
      <c r="A89" s="12">
        <v>84.0</v>
      </c>
      <c r="B89" s="13">
        <v>7.1</v>
      </c>
      <c r="C89" s="13">
        <v>5.5</v>
      </c>
      <c r="D89" s="13">
        <v>163.0</v>
      </c>
      <c r="E89" s="13">
        <v>4.2</v>
      </c>
      <c r="F89" s="13">
        <v>4.0</v>
      </c>
      <c r="G89" s="14">
        <v>2.81</v>
      </c>
      <c r="H89" s="15">
        <f>(D89*0.708)/D89*100</f>
        <v>70.8</v>
      </c>
    </row>
    <row r="90">
      <c r="A90" s="12">
        <v>85.0</v>
      </c>
      <c r="B90" s="13">
        <v>7.3</v>
      </c>
      <c r="C90" s="13">
        <v>5.7</v>
      </c>
      <c r="D90" s="13">
        <v>182.0</v>
      </c>
      <c r="E90" s="13">
        <v>4.4</v>
      </c>
      <c r="F90" s="13">
        <v>3.5</v>
      </c>
      <c r="G90" s="14">
        <v>2.67</v>
      </c>
      <c r="H90" s="15">
        <f>(D90*0.7547)/D90*100</f>
        <v>75.47</v>
      </c>
    </row>
    <row r="91">
      <c r="A91" s="12">
        <v>86.0</v>
      </c>
      <c r="B91" s="13">
        <v>7.8</v>
      </c>
      <c r="C91" s="13">
        <v>6.2</v>
      </c>
      <c r="D91" s="13">
        <v>220.0</v>
      </c>
      <c r="E91" s="13">
        <v>4.4</v>
      </c>
      <c r="F91" s="13">
        <v>4.0</v>
      </c>
      <c r="G91" s="14">
        <v>2.78</v>
      </c>
      <c r="H91" s="15">
        <f>(D91*0.712)/D91*100</f>
        <v>71.2</v>
      </c>
    </row>
    <row r="92">
      <c r="A92" s="12">
        <v>87.0</v>
      </c>
      <c r="B92" s="13">
        <v>6.7</v>
      </c>
      <c r="C92" s="13">
        <v>5.3</v>
      </c>
      <c r="D92" s="13">
        <v>139.0</v>
      </c>
      <c r="E92" s="13">
        <v>4.2</v>
      </c>
      <c r="F92" s="13">
        <v>4.0</v>
      </c>
      <c r="G92" s="14">
        <v>2.51</v>
      </c>
      <c r="H92" s="15">
        <f>(D92*0.735)/D92*100</f>
        <v>73.5</v>
      </c>
    </row>
    <row r="93">
      <c r="A93" s="12">
        <v>88.0</v>
      </c>
      <c r="B93" s="13">
        <v>6.6</v>
      </c>
      <c r="C93" s="13">
        <v>5.4</v>
      </c>
      <c r="D93" s="13">
        <v>136.0</v>
      </c>
      <c r="E93" s="13">
        <v>4.3</v>
      </c>
      <c r="F93" s="13">
        <v>4.0</v>
      </c>
      <c r="G93" s="14">
        <v>2.73</v>
      </c>
      <c r="H93" s="15">
        <f>(D93*0.733)/D93*100</f>
        <v>73.3</v>
      </c>
    </row>
    <row r="94">
      <c r="A94" s="12">
        <v>89.0</v>
      </c>
      <c r="B94" s="13">
        <v>8.8</v>
      </c>
      <c r="C94" s="13">
        <v>6.3</v>
      </c>
      <c r="D94" s="13">
        <v>240.0</v>
      </c>
      <c r="E94" s="13">
        <v>4.0</v>
      </c>
      <c r="F94" s="13">
        <v>4.0</v>
      </c>
      <c r="G94" s="14">
        <v>2.65</v>
      </c>
      <c r="H94" s="15">
        <f>(D94*0.7298)/D94*100</f>
        <v>72.98</v>
      </c>
    </row>
    <row r="95">
      <c r="A95" s="12">
        <v>90.0</v>
      </c>
      <c r="B95" s="13">
        <v>7.7</v>
      </c>
      <c r="C95" s="13">
        <v>6.0</v>
      </c>
      <c r="D95" s="13">
        <v>203.0</v>
      </c>
      <c r="E95" s="13">
        <v>4.5</v>
      </c>
      <c r="F95" s="13">
        <v>4.0</v>
      </c>
      <c r="G95" s="14">
        <v>2.81289466089464</v>
      </c>
      <c r="H95" s="15">
        <f>(D95*0.7)/D95*100</f>
        <v>70</v>
      </c>
    </row>
    <row r="96">
      <c r="A96" s="12">
        <v>91.0</v>
      </c>
      <c r="B96" s="13">
        <v>7.0</v>
      </c>
      <c r="C96" s="13">
        <v>5.5</v>
      </c>
      <c r="D96" s="13">
        <v>150.0</v>
      </c>
      <c r="E96" s="13">
        <v>4.1</v>
      </c>
      <c r="F96" s="13">
        <v>4.0</v>
      </c>
      <c r="G96" s="14">
        <v>2.88</v>
      </c>
      <c r="H96" s="15">
        <f>(D96*0.711)/D96*100</f>
        <v>71.1</v>
      </c>
    </row>
    <row r="97">
      <c r="A97" s="12">
        <v>92.0</v>
      </c>
      <c r="B97" s="13">
        <v>10.5</v>
      </c>
      <c r="C97" s="13">
        <v>7.3</v>
      </c>
      <c r="D97" s="13">
        <v>400.0</v>
      </c>
      <c r="E97" s="13">
        <v>4.3</v>
      </c>
      <c r="F97" s="13">
        <v>4.0</v>
      </c>
      <c r="G97" s="14">
        <v>2.83</v>
      </c>
      <c r="H97" s="15">
        <f>(D97*0.716)/D97*100</f>
        <v>71.6</v>
      </c>
    </row>
    <row r="98">
      <c r="A98" s="12">
        <v>93.0</v>
      </c>
      <c r="B98" s="13">
        <v>7.0</v>
      </c>
      <c r="C98" s="13">
        <v>5.4</v>
      </c>
      <c r="D98" s="13">
        <v>149.0</v>
      </c>
      <c r="E98" s="13">
        <v>4.5</v>
      </c>
      <c r="F98" s="13">
        <v>4.0</v>
      </c>
      <c r="G98" s="14">
        <v>2.87678167388164</v>
      </c>
      <c r="H98" s="15">
        <f>(D98*0.738)/D98*100</f>
        <v>73.8</v>
      </c>
    </row>
    <row r="99">
      <c r="A99" s="12">
        <v>94.0</v>
      </c>
      <c r="B99" s="13">
        <v>7.2</v>
      </c>
      <c r="C99" s="13">
        <v>5.7</v>
      </c>
      <c r="D99" s="13">
        <v>177.0</v>
      </c>
      <c r="E99" s="13">
        <v>4.7</v>
      </c>
      <c r="F99" s="13">
        <v>4.0</v>
      </c>
      <c r="G99" s="14">
        <v>2.78</v>
      </c>
      <c r="H99" s="15">
        <f>(D99*0.726)/D99*100</f>
        <v>72.6</v>
      </c>
    </row>
    <row r="100">
      <c r="A100" s="12">
        <v>95.0</v>
      </c>
      <c r="B100" s="13">
        <v>6.9</v>
      </c>
      <c r="C100" s="13">
        <v>5.3</v>
      </c>
      <c r="D100" s="13">
        <v>154.0</v>
      </c>
      <c r="E100" s="13">
        <v>4.3</v>
      </c>
      <c r="F100" s="13">
        <v>4.0</v>
      </c>
      <c r="G100" s="14">
        <v>2.91937301587298</v>
      </c>
      <c r="H100" s="15">
        <f>(D100*0.721)/D100*100</f>
        <v>72.1</v>
      </c>
    </row>
    <row r="101">
      <c r="A101" s="12">
        <v>96.0</v>
      </c>
      <c r="B101" s="13">
        <v>7.3</v>
      </c>
      <c r="C101" s="13">
        <v>5.6</v>
      </c>
      <c r="D101" s="13">
        <v>174.0</v>
      </c>
      <c r="E101" s="13">
        <v>4.1</v>
      </c>
      <c r="F101" s="13">
        <v>4.0</v>
      </c>
      <c r="G101" s="14">
        <v>2.94066868686865</v>
      </c>
      <c r="H101" s="15">
        <f>(D101*0.737)/D101*100</f>
        <v>73.7</v>
      </c>
    </row>
    <row r="102">
      <c r="A102" s="12">
        <v>97.0</v>
      </c>
      <c r="B102" s="13">
        <v>7.9</v>
      </c>
      <c r="C102" s="13">
        <v>5.6</v>
      </c>
      <c r="D102" s="13">
        <v>189.0</v>
      </c>
      <c r="E102" s="13">
        <v>4.0</v>
      </c>
      <c r="F102" s="13">
        <v>4.0</v>
      </c>
      <c r="G102" s="14">
        <v>2.66</v>
      </c>
      <c r="H102" s="15">
        <f>(D102*0.701)/D102*100</f>
        <v>70.1</v>
      </c>
    </row>
    <row r="103">
      <c r="A103" s="12">
        <v>98.0</v>
      </c>
      <c r="B103" s="13">
        <v>7.6</v>
      </c>
      <c r="C103" s="13">
        <v>6.0</v>
      </c>
      <c r="D103" s="13">
        <v>186.0</v>
      </c>
      <c r="E103" s="13">
        <v>4.2</v>
      </c>
      <c r="F103" s="13">
        <v>4.5</v>
      </c>
      <c r="G103" s="14">
        <v>2.74</v>
      </c>
      <c r="H103" s="15">
        <f>(D103*0.736)/D103*100</f>
        <v>73.6</v>
      </c>
    </row>
    <row r="104">
      <c r="A104" s="12">
        <v>99.0</v>
      </c>
      <c r="B104" s="13">
        <v>7.2</v>
      </c>
      <c r="C104" s="13">
        <v>5.8</v>
      </c>
      <c r="D104" s="13">
        <v>165.0</v>
      </c>
      <c r="E104" s="13">
        <v>4.3</v>
      </c>
      <c r="F104" s="13">
        <v>4.0</v>
      </c>
      <c r="G104" s="14">
        <v>2.84</v>
      </c>
      <c r="H104" s="15">
        <f>(D104*0.746)/D104*100</f>
        <v>74.6</v>
      </c>
    </row>
    <row r="105">
      <c r="A105" s="12">
        <v>100.0</v>
      </c>
      <c r="B105" s="13">
        <v>8.3</v>
      </c>
      <c r="C105" s="13">
        <v>6.7</v>
      </c>
      <c r="D105" s="13">
        <v>250.0</v>
      </c>
      <c r="E105" s="13">
        <v>4.3</v>
      </c>
      <c r="F105" s="13">
        <v>4.0</v>
      </c>
      <c r="G105" s="14">
        <v>2.94</v>
      </c>
      <c r="H105" s="15">
        <f>(D105*0.717)/D105*100</f>
        <v>71.7</v>
      </c>
    </row>
    <row r="106">
      <c r="A106" s="10" t="s">
        <v>18</v>
      </c>
      <c r="B106" s="16">
        <f t="shared" ref="B106:H106" si="1">AVERAGE(B4:B105)</f>
        <v>7.32</v>
      </c>
      <c r="C106" s="16">
        <f t="shared" si="1"/>
        <v>5.691</v>
      </c>
      <c r="D106" s="16">
        <f t="shared" si="1"/>
        <v>183.12</v>
      </c>
      <c r="E106" s="16">
        <f t="shared" si="1"/>
        <v>4.37</v>
      </c>
      <c r="F106" s="16">
        <f t="shared" si="1"/>
        <v>4.045</v>
      </c>
      <c r="G106" s="16">
        <f t="shared" si="1"/>
        <v>2.726121423</v>
      </c>
      <c r="H106" s="16">
        <f t="shared" si="1"/>
        <v>73.39855</v>
      </c>
    </row>
  </sheetData>
  <mergeCells count="3">
    <mergeCell ref="A1:B2"/>
    <mergeCell ref="C1:E2"/>
    <mergeCell ref="F1:H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28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7.5</v>
      </c>
      <c r="C6" s="13">
        <v>5.5</v>
      </c>
      <c r="D6" s="13">
        <v>171.0</v>
      </c>
      <c r="E6" s="13">
        <v>4.2</v>
      </c>
      <c r="F6" s="13">
        <v>4.0</v>
      </c>
      <c r="G6" s="14">
        <v>2.71</v>
      </c>
      <c r="H6" s="15">
        <f>(D6*0.721)/D6*100</f>
        <v>72.1</v>
      </c>
    </row>
    <row r="7">
      <c r="A7" s="12">
        <v>2.0</v>
      </c>
      <c r="B7" s="13">
        <v>8.5</v>
      </c>
      <c r="C7" s="13">
        <v>6.1</v>
      </c>
      <c r="D7" s="13">
        <v>217.0</v>
      </c>
      <c r="E7" s="13">
        <v>5.1</v>
      </c>
      <c r="F7" s="13">
        <v>4.0</v>
      </c>
      <c r="G7" s="14">
        <v>2.73</v>
      </c>
      <c r="H7" s="15">
        <f>(D7*0.7123)/D7*100</f>
        <v>71.23</v>
      </c>
    </row>
    <row r="8">
      <c r="A8" s="12">
        <v>3.0</v>
      </c>
      <c r="B8" s="13">
        <v>7.1</v>
      </c>
      <c r="C8" s="13">
        <v>5.7</v>
      </c>
      <c r="D8" s="13">
        <v>162.0</v>
      </c>
      <c r="E8" s="13">
        <v>4.4</v>
      </c>
      <c r="F8" s="13">
        <v>4.0</v>
      </c>
      <c r="G8" s="14">
        <v>2.68</v>
      </c>
      <c r="H8" s="15">
        <f>(D8*0.716)/D8*100</f>
        <v>71.6</v>
      </c>
    </row>
    <row r="9">
      <c r="A9" s="12">
        <v>4.0</v>
      </c>
      <c r="B9" s="13">
        <v>7.2</v>
      </c>
      <c r="C9" s="13">
        <v>5.6</v>
      </c>
      <c r="D9" s="13">
        <v>163.0</v>
      </c>
      <c r="E9" s="13">
        <v>4.3</v>
      </c>
      <c r="F9" s="13">
        <v>4.5</v>
      </c>
      <c r="G9" s="14">
        <v>2.75</v>
      </c>
      <c r="H9" s="15">
        <f>(D9*0.741)/D9*100</f>
        <v>74.1</v>
      </c>
    </row>
    <row r="10">
      <c r="A10" s="12">
        <v>5.0</v>
      </c>
      <c r="B10" s="13">
        <v>8.3</v>
      </c>
      <c r="C10" s="13">
        <v>6.1</v>
      </c>
      <c r="D10" s="13">
        <v>210.0</v>
      </c>
      <c r="E10" s="13">
        <v>4.4</v>
      </c>
      <c r="F10" s="13">
        <v>4.0</v>
      </c>
      <c r="G10" s="14">
        <v>2.74</v>
      </c>
      <c r="H10" s="15">
        <f>(D10*0.73)/D10*100</f>
        <v>73</v>
      </c>
    </row>
    <row r="11">
      <c r="A11" s="12">
        <v>6.0</v>
      </c>
      <c r="B11" s="13">
        <v>8.5</v>
      </c>
      <c r="C11" s="13">
        <v>6.0</v>
      </c>
      <c r="D11" s="13">
        <v>258.0</v>
      </c>
      <c r="E11" s="13">
        <v>4.4</v>
      </c>
      <c r="F11" s="13">
        <v>4.0</v>
      </c>
      <c r="G11" s="14">
        <v>2.76</v>
      </c>
      <c r="H11" s="15">
        <f>(D11*0.754)/D11*100</f>
        <v>75.4</v>
      </c>
    </row>
    <row r="12">
      <c r="A12" s="12">
        <v>7.0</v>
      </c>
      <c r="B12" s="13">
        <v>9.1</v>
      </c>
      <c r="C12" s="13">
        <v>6.1</v>
      </c>
      <c r="D12" s="13">
        <v>259.0</v>
      </c>
      <c r="E12" s="13">
        <v>4.3</v>
      </c>
      <c r="F12" s="13">
        <v>4.0</v>
      </c>
      <c r="G12" s="14">
        <v>2.74</v>
      </c>
      <c r="H12" s="15">
        <f>(D12*0.742)/D12*100</f>
        <v>74.2</v>
      </c>
    </row>
    <row r="13">
      <c r="A13" s="12">
        <v>8.0</v>
      </c>
      <c r="B13" s="13">
        <v>6.6</v>
      </c>
      <c r="C13" s="13">
        <v>4.5</v>
      </c>
      <c r="D13" s="13">
        <v>110.0</v>
      </c>
      <c r="E13" s="13">
        <v>4.4</v>
      </c>
      <c r="F13" s="13">
        <v>4.0</v>
      </c>
      <c r="G13" s="14">
        <v>2.75</v>
      </c>
      <c r="H13" s="15">
        <f>(D13*0.711)/D13*100</f>
        <v>71.1</v>
      </c>
    </row>
    <row r="14">
      <c r="A14" s="12">
        <v>9.0</v>
      </c>
      <c r="B14" s="13">
        <v>6.3</v>
      </c>
      <c r="C14" s="13">
        <v>5.1</v>
      </c>
      <c r="D14" s="13">
        <v>114.0</v>
      </c>
      <c r="E14" s="13">
        <v>4.7</v>
      </c>
      <c r="F14" s="13">
        <v>4.5</v>
      </c>
      <c r="G14" s="14">
        <v>2.75</v>
      </c>
      <c r="H14" s="15">
        <f>(D14*0.7352)/D14*100</f>
        <v>73.52</v>
      </c>
    </row>
    <row r="15">
      <c r="A15" s="12">
        <v>10.0</v>
      </c>
      <c r="B15" s="13">
        <v>6.7</v>
      </c>
      <c r="C15" s="13">
        <v>5.6</v>
      </c>
      <c r="D15" s="13">
        <v>136.0</v>
      </c>
      <c r="E15" s="13">
        <v>5.0</v>
      </c>
      <c r="F15" s="13">
        <v>4.0</v>
      </c>
      <c r="G15" s="14">
        <v>2.71</v>
      </c>
      <c r="H15" s="15">
        <f>(D15*0.724)/D15*100</f>
        <v>72.4</v>
      </c>
    </row>
    <row r="16">
      <c r="A16" s="12">
        <v>11.0</v>
      </c>
      <c r="B16" s="13">
        <v>6.8</v>
      </c>
      <c r="C16" s="13">
        <v>5.0</v>
      </c>
      <c r="D16" s="13">
        <v>130.0</v>
      </c>
      <c r="E16" s="13">
        <v>4.4</v>
      </c>
      <c r="F16" s="13">
        <v>4.0</v>
      </c>
      <c r="G16" s="14">
        <v>2.723</v>
      </c>
      <c r="H16" s="15">
        <f>(D16*0.757)/D16*100</f>
        <v>75.7</v>
      </c>
    </row>
    <row r="17">
      <c r="A17" s="12">
        <v>12.0</v>
      </c>
      <c r="B17" s="13">
        <v>8.3</v>
      </c>
      <c r="C17" s="13">
        <v>5.4</v>
      </c>
      <c r="D17" s="13">
        <v>198.0</v>
      </c>
      <c r="E17" s="13">
        <v>4.9</v>
      </c>
      <c r="F17" s="13">
        <v>4.0</v>
      </c>
      <c r="G17" s="14">
        <v>2.78</v>
      </c>
      <c r="H17" s="15">
        <f>(D17*0.724)/D17*100</f>
        <v>72.4</v>
      </c>
    </row>
    <row r="18">
      <c r="A18" s="12">
        <v>13.0</v>
      </c>
      <c r="B18" s="13">
        <v>7.6</v>
      </c>
      <c r="C18" s="13">
        <v>5.3</v>
      </c>
      <c r="D18" s="13">
        <v>176.0</v>
      </c>
      <c r="E18" s="13">
        <v>4.1</v>
      </c>
      <c r="F18" s="13">
        <v>4.0</v>
      </c>
      <c r="G18" s="14">
        <v>2.82</v>
      </c>
      <c r="H18" s="15">
        <f>(D18*0.725)/D18*100</f>
        <v>72.5</v>
      </c>
    </row>
    <row r="19">
      <c r="A19" s="12">
        <v>14.0</v>
      </c>
      <c r="B19" s="13">
        <v>7.4</v>
      </c>
      <c r="C19" s="13">
        <v>5.7</v>
      </c>
      <c r="D19" s="13">
        <v>169.0</v>
      </c>
      <c r="E19" s="13">
        <v>4.5</v>
      </c>
      <c r="F19" s="13">
        <v>4.0</v>
      </c>
      <c r="G19" s="14">
        <v>2.77</v>
      </c>
      <c r="H19" s="15">
        <f>(D19*0.711)/D19*100</f>
        <v>71.1</v>
      </c>
    </row>
    <row r="20">
      <c r="A20" s="12">
        <v>15.0</v>
      </c>
      <c r="B20" s="13">
        <v>7.9</v>
      </c>
      <c r="C20" s="13">
        <v>6.2</v>
      </c>
      <c r="D20" s="13">
        <v>206.0</v>
      </c>
      <c r="E20" s="13">
        <v>4.6</v>
      </c>
      <c r="F20" s="13">
        <v>4.0</v>
      </c>
      <c r="G20" s="14">
        <v>2.69</v>
      </c>
      <c r="H20" s="15">
        <f>(D20*0.715)/D20*100</f>
        <v>71.5</v>
      </c>
    </row>
    <row r="21">
      <c r="A21" s="12">
        <v>16.0</v>
      </c>
      <c r="B21" s="13">
        <v>7.6</v>
      </c>
      <c r="C21" s="13">
        <v>5.9</v>
      </c>
      <c r="D21" s="13">
        <v>185.0</v>
      </c>
      <c r="E21" s="13">
        <v>4.3</v>
      </c>
      <c r="F21" s="13">
        <v>4.0</v>
      </c>
      <c r="G21" s="14">
        <v>2.72</v>
      </c>
      <c r="H21" s="15">
        <f>(D21*0.723)/D21*100</f>
        <v>72.3</v>
      </c>
    </row>
    <row r="22">
      <c r="A22" s="12">
        <v>17.0</v>
      </c>
      <c r="B22" s="13">
        <v>7.0</v>
      </c>
      <c r="C22" s="13">
        <v>5.3</v>
      </c>
      <c r="D22" s="13">
        <v>152.0</v>
      </c>
      <c r="E22" s="13">
        <v>4.4</v>
      </c>
      <c r="F22" s="13">
        <v>4.0</v>
      </c>
      <c r="G22" s="14">
        <v>2.73</v>
      </c>
      <c r="H22" s="15">
        <f>(D22*0.733)/D22*100</f>
        <v>73.3</v>
      </c>
    </row>
    <row r="23">
      <c r="A23" s="12">
        <v>18.0</v>
      </c>
      <c r="B23" s="13">
        <v>6.3</v>
      </c>
      <c r="C23" s="13">
        <v>5.3</v>
      </c>
      <c r="D23" s="13">
        <v>119.0</v>
      </c>
      <c r="E23" s="13">
        <v>4.3</v>
      </c>
      <c r="F23" s="13">
        <v>4.0</v>
      </c>
      <c r="G23" s="14">
        <v>2.77</v>
      </c>
      <c r="H23" s="15">
        <f>(D23*0.707)/D23*100</f>
        <v>70.7</v>
      </c>
    </row>
    <row r="24">
      <c r="A24" s="12">
        <v>19.0</v>
      </c>
      <c r="B24" s="13">
        <v>7.1</v>
      </c>
      <c r="C24" s="13">
        <v>5.6</v>
      </c>
      <c r="D24" s="13">
        <v>172.0</v>
      </c>
      <c r="E24" s="13">
        <v>4.2</v>
      </c>
      <c r="F24" s="13">
        <v>4.0</v>
      </c>
      <c r="G24" s="14">
        <v>2.79</v>
      </c>
      <c r="H24" s="15">
        <f>(D24*0.718)/D24*100</f>
        <v>71.8</v>
      </c>
    </row>
    <row r="25">
      <c r="A25" s="12">
        <v>20.0</v>
      </c>
      <c r="B25" s="13">
        <v>10.4</v>
      </c>
      <c r="C25" s="13">
        <v>7.3</v>
      </c>
      <c r="D25" s="13">
        <v>399.0</v>
      </c>
      <c r="E25" s="13">
        <v>4.1</v>
      </c>
      <c r="F25" s="13">
        <v>4.0</v>
      </c>
      <c r="G25" s="14">
        <v>2.8</v>
      </c>
      <c r="H25" s="15">
        <f>(D25*0.735)/D25*100</f>
        <v>73.5</v>
      </c>
    </row>
    <row r="26">
      <c r="A26" s="12">
        <v>21.0</v>
      </c>
      <c r="B26" s="13">
        <v>6.7</v>
      </c>
      <c r="C26" s="13">
        <v>5.2</v>
      </c>
      <c r="D26" s="13">
        <v>126.0</v>
      </c>
      <c r="E26" s="13">
        <v>4.3</v>
      </c>
      <c r="F26" s="13">
        <v>4.5</v>
      </c>
      <c r="G26" s="14">
        <v>2.71</v>
      </c>
      <c r="H26" s="15">
        <f>(D26*0.726)/D26*100</f>
        <v>72.6</v>
      </c>
    </row>
    <row r="27">
      <c r="A27" s="12">
        <v>22.0</v>
      </c>
      <c r="B27" s="13">
        <v>7.3</v>
      </c>
      <c r="C27" s="13">
        <v>5.6</v>
      </c>
      <c r="D27" s="13">
        <v>177.0</v>
      </c>
      <c r="E27" s="13">
        <v>4.3</v>
      </c>
      <c r="F27" s="13">
        <v>4.0</v>
      </c>
      <c r="G27" s="14">
        <v>2.73</v>
      </c>
      <c r="H27" s="15">
        <f>(D27*0.784)/D27*100</f>
        <v>78.4</v>
      </c>
    </row>
    <row r="28">
      <c r="A28" s="12">
        <v>23.0</v>
      </c>
      <c r="B28" s="13">
        <v>7.0</v>
      </c>
      <c r="C28" s="13">
        <v>5.4</v>
      </c>
      <c r="D28" s="13">
        <v>149.0</v>
      </c>
      <c r="E28" s="13">
        <v>4.3</v>
      </c>
      <c r="F28" s="13">
        <v>4.0</v>
      </c>
      <c r="G28" s="14">
        <v>2.64</v>
      </c>
      <c r="H28" s="15">
        <f>(D28*0.7193)/D28*100</f>
        <v>71.93</v>
      </c>
    </row>
    <row r="29">
      <c r="A29" s="12">
        <v>24.0</v>
      </c>
      <c r="B29" s="13">
        <v>6.9</v>
      </c>
      <c r="C29" s="13">
        <v>5.5</v>
      </c>
      <c r="D29" s="13">
        <v>148.0</v>
      </c>
      <c r="E29" s="13">
        <v>4.5</v>
      </c>
      <c r="F29" s="13">
        <v>4.0</v>
      </c>
      <c r="G29" s="14">
        <v>2.75</v>
      </c>
      <c r="H29" s="15">
        <f>(D29*0.737)/D29*100</f>
        <v>73.7</v>
      </c>
    </row>
    <row r="30">
      <c r="A30" s="12">
        <v>25.0</v>
      </c>
      <c r="B30" s="13">
        <v>6.4</v>
      </c>
      <c r="C30" s="13">
        <v>5.3</v>
      </c>
      <c r="D30" s="13">
        <v>117.0</v>
      </c>
      <c r="E30" s="13">
        <v>4.4</v>
      </c>
      <c r="F30" s="13">
        <v>4.0</v>
      </c>
      <c r="G30" s="14">
        <v>2.74</v>
      </c>
      <c r="H30" s="15">
        <f>(D30*0.705)/D30*100</f>
        <v>70.5</v>
      </c>
    </row>
    <row r="31">
      <c r="A31" s="12">
        <v>26.0</v>
      </c>
      <c r="B31" s="13">
        <v>8.3</v>
      </c>
      <c r="C31" s="13">
        <v>6.3</v>
      </c>
      <c r="D31" s="13">
        <v>244.0</v>
      </c>
      <c r="E31" s="13">
        <v>4.8</v>
      </c>
      <c r="F31" s="13">
        <v>4.0</v>
      </c>
      <c r="G31" s="14">
        <v>2.7</v>
      </c>
      <c r="H31" s="15">
        <f>(D31*0.7358)/D31*100</f>
        <v>73.58</v>
      </c>
    </row>
    <row r="32">
      <c r="A32" s="12">
        <v>27.0</v>
      </c>
      <c r="B32" s="13">
        <v>7.1</v>
      </c>
      <c r="C32" s="13">
        <v>5.0</v>
      </c>
      <c r="D32" s="13">
        <v>138.0</v>
      </c>
      <c r="E32" s="13">
        <v>4.2</v>
      </c>
      <c r="F32" s="13">
        <v>4.0</v>
      </c>
      <c r="G32" s="14">
        <v>2.723</v>
      </c>
      <c r="H32" s="15">
        <f>(D32*0.746)/D32*100</f>
        <v>74.6</v>
      </c>
    </row>
    <row r="33">
      <c r="A33" s="12">
        <v>28.0</v>
      </c>
      <c r="B33" s="13">
        <v>6.9</v>
      </c>
      <c r="C33" s="13">
        <v>5.4</v>
      </c>
      <c r="D33" s="13">
        <v>135.0</v>
      </c>
      <c r="E33" s="13">
        <v>4.6</v>
      </c>
      <c r="F33" s="13">
        <v>4.0</v>
      </c>
      <c r="G33" s="14">
        <v>2.76</v>
      </c>
      <c r="H33" s="15">
        <f>(D33*0.741)/D33*100</f>
        <v>74.1</v>
      </c>
    </row>
    <row r="34">
      <c r="A34" s="12">
        <v>29.0</v>
      </c>
      <c r="B34" s="13">
        <v>6.6</v>
      </c>
      <c r="C34" s="13">
        <v>5.4</v>
      </c>
      <c r="D34" s="13">
        <v>139.0</v>
      </c>
      <c r="E34" s="13">
        <v>4.7</v>
      </c>
      <c r="F34" s="13">
        <v>4.0</v>
      </c>
      <c r="G34" s="14">
        <v>2.77</v>
      </c>
      <c r="H34" s="15">
        <f>(D34*0.737)/D34*100</f>
        <v>73.7</v>
      </c>
    </row>
    <row r="35">
      <c r="A35" s="12">
        <v>30.0</v>
      </c>
      <c r="B35" s="13">
        <v>8.3</v>
      </c>
      <c r="C35" s="13">
        <v>5.9</v>
      </c>
      <c r="D35" s="13">
        <v>224.0</v>
      </c>
      <c r="E35" s="13">
        <v>4.3</v>
      </c>
      <c r="F35" s="13">
        <v>4.0</v>
      </c>
      <c r="G35" s="14">
        <v>2.79</v>
      </c>
      <c r="H35" s="15">
        <f>(D35*0.731)/D35*100</f>
        <v>73.1</v>
      </c>
    </row>
    <row r="36">
      <c r="A36" s="12">
        <v>31.0</v>
      </c>
      <c r="B36" s="13">
        <v>7.4</v>
      </c>
      <c r="C36" s="13">
        <v>5.5</v>
      </c>
      <c r="D36" s="13">
        <v>150.0</v>
      </c>
      <c r="E36" s="13">
        <v>4.4</v>
      </c>
      <c r="F36" s="13">
        <v>4.0</v>
      </c>
      <c r="G36" s="14">
        <v>2.74</v>
      </c>
      <c r="H36" s="15">
        <f>(D36*0.716)/D36*100</f>
        <v>71.6</v>
      </c>
    </row>
    <row r="37">
      <c r="A37" s="12">
        <v>32.0</v>
      </c>
      <c r="B37" s="13">
        <v>6.9</v>
      </c>
      <c r="C37" s="13">
        <v>5.5</v>
      </c>
      <c r="D37" s="13">
        <v>149.0</v>
      </c>
      <c r="E37" s="13">
        <v>4.5</v>
      </c>
      <c r="F37" s="13">
        <v>4.0</v>
      </c>
      <c r="G37" s="14">
        <v>2.8</v>
      </c>
      <c r="H37" s="15">
        <f>(D37*0.724)/D37*100</f>
        <v>72.4</v>
      </c>
    </row>
    <row r="38">
      <c r="A38" s="12">
        <v>33.0</v>
      </c>
      <c r="B38" s="13">
        <v>7.9</v>
      </c>
      <c r="C38" s="13">
        <v>5.7</v>
      </c>
      <c r="D38" s="13">
        <v>214.0</v>
      </c>
      <c r="E38" s="13">
        <v>4.7</v>
      </c>
      <c r="F38" s="13">
        <v>4.0</v>
      </c>
      <c r="G38" s="14">
        <v>2.69</v>
      </c>
      <c r="H38" s="15">
        <f>(D38*0.722)/D38*100</f>
        <v>72.2</v>
      </c>
    </row>
    <row r="39">
      <c r="A39" s="12">
        <v>34.0</v>
      </c>
      <c r="B39" s="13">
        <v>7.7</v>
      </c>
      <c r="C39" s="13">
        <v>6.5</v>
      </c>
      <c r="D39" s="13">
        <v>222.0</v>
      </c>
      <c r="E39" s="13">
        <v>4.5</v>
      </c>
      <c r="F39" s="13">
        <v>4.0</v>
      </c>
      <c r="G39" s="14">
        <v>2.81</v>
      </c>
      <c r="H39" s="15">
        <f>(D39*0.728)/D39*100</f>
        <v>72.8</v>
      </c>
    </row>
    <row r="40">
      <c r="A40" s="12">
        <v>35.0</v>
      </c>
      <c r="B40" s="13">
        <v>7.5</v>
      </c>
      <c r="C40" s="13">
        <v>5.9</v>
      </c>
      <c r="D40" s="13">
        <v>201.0</v>
      </c>
      <c r="E40" s="13">
        <v>4.4</v>
      </c>
      <c r="F40" s="13">
        <v>4.5</v>
      </c>
      <c r="G40" s="14">
        <v>2.78</v>
      </c>
      <c r="H40" s="15">
        <f>(D40*0.733)/D40*100</f>
        <v>73.3</v>
      </c>
    </row>
    <row r="41">
      <c r="A41" s="12">
        <v>36.0</v>
      </c>
      <c r="B41" s="13">
        <v>8.7</v>
      </c>
      <c r="C41" s="13">
        <v>6.1</v>
      </c>
      <c r="D41" s="13">
        <v>263.0</v>
      </c>
      <c r="E41" s="13">
        <v>4.3</v>
      </c>
      <c r="F41" s="13">
        <v>4.0</v>
      </c>
      <c r="G41" s="14">
        <v>2.75</v>
      </c>
      <c r="H41" s="15">
        <f>(D41*0.732)/D41*100</f>
        <v>73.2</v>
      </c>
    </row>
    <row r="42">
      <c r="A42" s="12">
        <v>37.0</v>
      </c>
      <c r="B42" s="13">
        <v>7.9</v>
      </c>
      <c r="C42" s="13">
        <v>6.2</v>
      </c>
      <c r="D42" s="13">
        <v>219.0</v>
      </c>
      <c r="E42" s="13">
        <v>4.5</v>
      </c>
      <c r="F42" s="13">
        <v>4.0</v>
      </c>
      <c r="G42" s="14">
        <v>2.74</v>
      </c>
      <c r="H42" s="15">
        <f>(D42*0.742)/D42*100</f>
        <v>74.2</v>
      </c>
    </row>
    <row r="43">
      <c r="A43" s="12">
        <v>38.0</v>
      </c>
      <c r="B43" s="13">
        <v>8.6</v>
      </c>
      <c r="C43" s="13">
        <v>6.1</v>
      </c>
      <c r="D43" s="13">
        <v>257.0</v>
      </c>
      <c r="E43" s="13">
        <v>3.6</v>
      </c>
      <c r="F43" s="13">
        <v>4.0</v>
      </c>
      <c r="G43" s="14">
        <v>2.76</v>
      </c>
      <c r="H43" s="15">
        <f>(D43*0.721)/D43*100</f>
        <v>72.1</v>
      </c>
    </row>
    <row r="44">
      <c r="A44" s="12">
        <v>39.0</v>
      </c>
      <c r="B44" s="13">
        <v>8.1</v>
      </c>
      <c r="C44" s="13">
        <v>5.6</v>
      </c>
      <c r="D44" s="13">
        <v>197.0</v>
      </c>
      <c r="E44" s="13">
        <v>4.3</v>
      </c>
      <c r="F44" s="13">
        <v>4.0</v>
      </c>
      <c r="G44" s="14">
        <v>2.79</v>
      </c>
      <c r="H44" s="15">
        <f>(D44*0.726)/D44*100</f>
        <v>72.6</v>
      </c>
    </row>
    <row r="45">
      <c r="A45" s="12">
        <v>40.0</v>
      </c>
      <c r="B45" s="13">
        <v>7.3</v>
      </c>
      <c r="C45" s="13">
        <v>5.3</v>
      </c>
      <c r="D45" s="13">
        <v>150.0</v>
      </c>
      <c r="E45" s="13">
        <v>3.8</v>
      </c>
      <c r="F45" s="13">
        <v>4.0</v>
      </c>
      <c r="G45" s="14">
        <v>2.72</v>
      </c>
      <c r="H45" s="15">
        <f>(D45*0.705)/D45*100</f>
        <v>70.5</v>
      </c>
    </row>
    <row r="46">
      <c r="A46" s="12">
        <v>41.0</v>
      </c>
      <c r="B46" s="13">
        <v>8.4</v>
      </c>
      <c r="C46" s="13">
        <v>5.9</v>
      </c>
      <c r="D46" s="13">
        <v>224.0</v>
      </c>
      <c r="E46" s="13">
        <v>4.2</v>
      </c>
      <c r="F46" s="13">
        <v>4.0</v>
      </c>
      <c r="G46" s="14">
        <v>2.72</v>
      </c>
      <c r="H46" s="15">
        <f>(D46*0.754)/D46*100</f>
        <v>75.4</v>
      </c>
    </row>
    <row r="47">
      <c r="A47" s="12">
        <v>42.0</v>
      </c>
      <c r="B47" s="13">
        <v>6.8</v>
      </c>
      <c r="C47" s="13">
        <v>5.2</v>
      </c>
      <c r="D47" s="13">
        <v>152.0</v>
      </c>
      <c r="E47" s="13">
        <v>4.3</v>
      </c>
      <c r="F47" s="13">
        <v>4.0</v>
      </c>
      <c r="G47" s="14">
        <v>2.77</v>
      </c>
      <c r="H47" s="15">
        <f>(D47*0.706)/D47*100</f>
        <v>70.6</v>
      </c>
    </row>
    <row r="48">
      <c r="A48" s="12">
        <v>43.0</v>
      </c>
      <c r="B48" s="13">
        <v>7.8</v>
      </c>
      <c r="C48" s="13">
        <v>5.2</v>
      </c>
      <c r="D48" s="13">
        <v>167.0</v>
      </c>
      <c r="E48" s="13">
        <v>4.2</v>
      </c>
      <c r="F48" s="13">
        <v>4.0</v>
      </c>
      <c r="G48" s="14">
        <v>2.72</v>
      </c>
      <c r="H48" s="15">
        <f>(D48*0.773)/D48*100</f>
        <v>77.3</v>
      </c>
    </row>
    <row r="49">
      <c r="A49" s="12">
        <v>44.0</v>
      </c>
      <c r="B49" s="13">
        <v>7.4</v>
      </c>
      <c r="C49" s="13">
        <v>6.1</v>
      </c>
      <c r="D49" s="13">
        <v>195.0</v>
      </c>
      <c r="E49" s="13">
        <v>4.0</v>
      </c>
      <c r="F49" s="13">
        <v>4.0</v>
      </c>
      <c r="G49" s="14">
        <v>2.73</v>
      </c>
      <c r="H49" s="15">
        <f>(D49*0.7641)/D49*100</f>
        <v>76.41</v>
      </c>
    </row>
    <row r="50">
      <c r="A50" s="12">
        <v>45.0</v>
      </c>
      <c r="B50" s="13">
        <v>8.5</v>
      </c>
      <c r="C50" s="13">
        <v>5.9</v>
      </c>
      <c r="D50" s="13">
        <v>219.0</v>
      </c>
      <c r="E50" s="13">
        <v>4.1</v>
      </c>
      <c r="F50" s="13">
        <v>4.0</v>
      </c>
      <c r="G50" s="14">
        <v>2.75</v>
      </c>
      <c r="H50" s="15">
        <f>(D50*0.71541)/D50*100</f>
        <v>71.541</v>
      </c>
    </row>
    <row r="51">
      <c r="A51" s="12">
        <v>46.0</v>
      </c>
      <c r="B51" s="13">
        <v>6.5</v>
      </c>
      <c r="C51" s="13">
        <v>5.2</v>
      </c>
      <c r="D51" s="13">
        <v>126.0</v>
      </c>
      <c r="E51" s="13">
        <v>4.2</v>
      </c>
      <c r="F51" s="13">
        <v>3.5</v>
      </c>
      <c r="G51" s="14">
        <v>2.71</v>
      </c>
      <c r="H51" s="15">
        <f>(D51*0.761)/D51*100</f>
        <v>76.1</v>
      </c>
    </row>
    <row r="52">
      <c r="A52" s="12">
        <v>47.0</v>
      </c>
      <c r="B52" s="13">
        <v>6.6</v>
      </c>
      <c r="C52" s="13">
        <v>5.5</v>
      </c>
      <c r="D52" s="13">
        <v>127.0</v>
      </c>
      <c r="E52" s="13">
        <v>4.3</v>
      </c>
      <c r="F52" s="13">
        <v>4.0</v>
      </c>
      <c r="G52" s="14">
        <v>2.7</v>
      </c>
      <c r="H52" s="15">
        <f>(D52*0.766)/D52*100</f>
        <v>76.6</v>
      </c>
    </row>
    <row r="53">
      <c r="A53" s="12">
        <v>48.0</v>
      </c>
      <c r="B53" s="13">
        <v>7.2</v>
      </c>
      <c r="C53" s="13">
        <v>5.9</v>
      </c>
      <c r="D53" s="13">
        <v>185.0</v>
      </c>
      <c r="E53" s="13">
        <v>4.3</v>
      </c>
      <c r="F53" s="13">
        <v>4.0</v>
      </c>
      <c r="G53" s="14">
        <v>2.74</v>
      </c>
      <c r="H53" s="15">
        <f>(D53*0.7522)/D53*100</f>
        <v>75.22</v>
      </c>
    </row>
    <row r="54">
      <c r="A54" s="12">
        <v>49.0</v>
      </c>
      <c r="B54" s="13">
        <v>8.6</v>
      </c>
      <c r="C54" s="13">
        <v>6.1</v>
      </c>
      <c r="D54" s="13">
        <v>239.0</v>
      </c>
      <c r="E54" s="13">
        <v>4.5</v>
      </c>
      <c r="F54" s="13">
        <v>4.0</v>
      </c>
      <c r="G54" s="14">
        <v>2.78</v>
      </c>
      <c r="H54" s="15">
        <f>(D54*0.7496)/D54*100</f>
        <v>74.96</v>
      </c>
    </row>
    <row r="55">
      <c r="A55" s="12">
        <v>50.0</v>
      </c>
      <c r="B55" s="13">
        <v>7.3</v>
      </c>
      <c r="C55" s="13">
        <v>5.2</v>
      </c>
      <c r="D55" s="13">
        <v>147.0</v>
      </c>
      <c r="E55" s="13">
        <v>4.3</v>
      </c>
      <c r="F55" s="13">
        <v>4.0</v>
      </c>
      <c r="G55" s="14">
        <v>2.76</v>
      </c>
      <c r="H55" s="15">
        <f>(D55*0.748)/D55*100</f>
        <v>74.8</v>
      </c>
    </row>
    <row r="56">
      <c r="A56" s="12">
        <v>51.0</v>
      </c>
      <c r="B56" s="13">
        <v>7.2</v>
      </c>
      <c r="C56" s="13">
        <v>5.6</v>
      </c>
      <c r="D56" s="13">
        <v>165.0</v>
      </c>
      <c r="E56" s="13">
        <v>4.4</v>
      </c>
      <c r="F56" s="13">
        <v>4.0</v>
      </c>
      <c r="G56" s="14">
        <v>2.75</v>
      </c>
      <c r="H56" s="15">
        <f>(D56*0.74)/D56*100</f>
        <v>74</v>
      </c>
    </row>
    <row r="57">
      <c r="A57" s="12">
        <v>52.0</v>
      </c>
      <c r="B57" s="13">
        <v>8.0</v>
      </c>
      <c r="C57" s="13">
        <v>5.6</v>
      </c>
      <c r="D57" s="13">
        <v>188.0</v>
      </c>
      <c r="E57" s="13">
        <v>4.8</v>
      </c>
      <c r="F57" s="13">
        <v>4.0</v>
      </c>
      <c r="G57" s="14">
        <v>2.77</v>
      </c>
      <c r="H57" s="15">
        <f>(D57*0.731)/D57*100</f>
        <v>73.1</v>
      </c>
    </row>
    <row r="58">
      <c r="A58" s="12">
        <v>53.0</v>
      </c>
      <c r="B58" s="13">
        <v>7.7</v>
      </c>
      <c r="C58" s="13">
        <v>5.7</v>
      </c>
      <c r="D58" s="13">
        <v>183.0</v>
      </c>
      <c r="E58" s="13">
        <v>4.2</v>
      </c>
      <c r="F58" s="13">
        <v>4.0</v>
      </c>
      <c r="G58" s="14">
        <v>2.68</v>
      </c>
      <c r="H58" s="15">
        <f>(D58*0.737)/D58*100</f>
        <v>73.7</v>
      </c>
    </row>
    <row r="59">
      <c r="A59" s="12">
        <v>54.0</v>
      </c>
      <c r="B59" s="13">
        <v>8.1</v>
      </c>
      <c r="C59" s="13">
        <v>6.6</v>
      </c>
      <c r="D59" s="13">
        <v>248.0</v>
      </c>
      <c r="E59" s="13">
        <v>4.7</v>
      </c>
      <c r="F59" s="13">
        <v>4.5</v>
      </c>
      <c r="G59" s="14">
        <v>2.81</v>
      </c>
      <c r="H59" s="15">
        <f>(D59*0.721)/D59*100</f>
        <v>72.1</v>
      </c>
    </row>
    <row r="60">
      <c r="A60" s="12">
        <v>55.0</v>
      </c>
      <c r="B60" s="13">
        <v>7.2</v>
      </c>
      <c r="C60" s="13">
        <v>5.4</v>
      </c>
      <c r="D60" s="13">
        <v>162.0</v>
      </c>
      <c r="E60" s="13">
        <v>4.6</v>
      </c>
      <c r="F60" s="13">
        <v>4.0</v>
      </c>
      <c r="G60" s="14">
        <v>2.83</v>
      </c>
      <c r="H60" s="15">
        <f>(D60*0.729)/D60*100</f>
        <v>72.9</v>
      </c>
    </row>
    <row r="61">
      <c r="A61" s="12">
        <v>56.0</v>
      </c>
      <c r="B61" s="13">
        <v>6.6</v>
      </c>
      <c r="C61" s="13">
        <v>5.1</v>
      </c>
      <c r="D61" s="13">
        <v>121.0</v>
      </c>
      <c r="E61" s="13">
        <v>4.3</v>
      </c>
      <c r="F61" s="13">
        <v>4.0</v>
      </c>
      <c r="G61" s="14">
        <v>2.776</v>
      </c>
      <c r="H61" s="15">
        <f>(D61*0.733)/D61*100</f>
        <v>73.3</v>
      </c>
    </row>
    <row r="62">
      <c r="A62" s="12">
        <v>57.0</v>
      </c>
      <c r="B62" s="13">
        <v>8.4</v>
      </c>
      <c r="C62" s="13">
        <v>6.0</v>
      </c>
      <c r="D62" s="13">
        <v>236.0</v>
      </c>
      <c r="E62" s="13">
        <v>4.8</v>
      </c>
      <c r="F62" s="13">
        <v>4.0</v>
      </c>
      <c r="G62" s="14">
        <v>2.77</v>
      </c>
      <c r="H62" s="15">
        <f>(D62*0.725)/D62*100</f>
        <v>72.5</v>
      </c>
    </row>
    <row r="63">
      <c r="A63" s="12">
        <v>58.0</v>
      </c>
      <c r="B63" s="13">
        <v>7.5</v>
      </c>
      <c r="C63" s="13">
        <v>6.1</v>
      </c>
      <c r="D63" s="13">
        <v>187.0</v>
      </c>
      <c r="E63" s="13">
        <v>4.4</v>
      </c>
      <c r="F63" s="13">
        <v>4.0</v>
      </c>
      <c r="G63" s="14">
        <v>2.74</v>
      </c>
      <c r="H63" s="15">
        <f>(D63*0.7463)/D63*100</f>
        <v>74.63</v>
      </c>
    </row>
    <row r="64">
      <c r="A64" s="12">
        <v>59.0</v>
      </c>
      <c r="B64" s="13">
        <v>8.9</v>
      </c>
      <c r="C64" s="13">
        <v>6.9</v>
      </c>
      <c r="D64" s="13">
        <v>292.0</v>
      </c>
      <c r="E64" s="13">
        <v>4.4</v>
      </c>
      <c r="F64" s="13">
        <v>4.0</v>
      </c>
      <c r="G64" s="14">
        <v>2.75</v>
      </c>
      <c r="H64" s="15">
        <f>(D64*0.7644)/D64*100</f>
        <v>76.44</v>
      </c>
    </row>
    <row r="65">
      <c r="A65" s="12">
        <v>60.0</v>
      </c>
      <c r="B65" s="13">
        <v>9.4</v>
      </c>
      <c r="C65" s="17">
        <v>6.1</v>
      </c>
      <c r="D65" s="13">
        <v>293.0</v>
      </c>
      <c r="E65" s="13">
        <v>4.5</v>
      </c>
      <c r="F65" s="13">
        <v>4.0</v>
      </c>
      <c r="G65" s="14">
        <v>2.83</v>
      </c>
      <c r="H65" s="15">
        <f>(D65*0.761)/D65*100</f>
        <v>76.1</v>
      </c>
    </row>
    <row r="66">
      <c r="A66" s="12">
        <v>61.0</v>
      </c>
      <c r="B66" s="13">
        <v>7.2</v>
      </c>
      <c r="C66" s="13">
        <v>5.3</v>
      </c>
      <c r="D66" s="13">
        <v>158.0</v>
      </c>
      <c r="E66" s="13">
        <v>4.7</v>
      </c>
      <c r="F66" s="13">
        <v>4.0</v>
      </c>
      <c r="G66" s="14">
        <v>2.72</v>
      </c>
      <c r="H66" s="15">
        <f>(D66*0.7136)/D66*100</f>
        <v>71.36</v>
      </c>
    </row>
    <row r="67">
      <c r="A67" s="12">
        <v>62.0</v>
      </c>
      <c r="B67" s="13">
        <v>6.9</v>
      </c>
      <c r="C67" s="13">
        <v>5.4</v>
      </c>
      <c r="D67" s="13">
        <v>147.0</v>
      </c>
      <c r="E67" s="13">
        <v>3.7</v>
      </c>
      <c r="F67" s="13">
        <v>4.0</v>
      </c>
      <c r="G67" s="14">
        <v>2.74</v>
      </c>
      <c r="H67" s="15">
        <f>(D67*0.752)/D67*100</f>
        <v>75.2</v>
      </c>
    </row>
    <row r="68">
      <c r="A68" s="12">
        <v>63.0</v>
      </c>
      <c r="B68" s="13">
        <v>6.7</v>
      </c>
      <c r="C68" s="13">
        <v>5.1</v>
      </c>
      <c r="D68" s="13">
        <v>128.0</v>
      </c>
      <c r="E68" s="13">
        <v>3.8</v>
      </c>
      <c r="F68" s="13">
        <v>4.0</v>
      </c>
      <c r="G68" s="14">
        <v>2.78</v>
      </c>
      <c r="H68" s="15">
        <f>(D68*0.7463)/D68*100</f>
        <v>74.63</v>
      </c>
    </row>
    <row r="69">
      <c r="A69" s="12">
        <v>64.0</v>
      </c>
      <c r="B69" s="13">
        <v>6.3</v>
      </c>
      <c r="C69" s="13">
        <v>5.1</v>
      </c>
      <c r="D69" s="13">
        <v>122.0</v>
      </c>
      <c r="E69" s="13">
        <v>4.4</v>
      </c>
      <c r="F69" s="13">
        <v>4.0</v>
      </c>
      <c r="G69" s="14">
        <v>2.763</v>
      </c>
      <c r="H69" s="15">
        <f>(D69*0.765)/D69*100</f>
        <v>76.5</v>
      </c>
    </row>
    <row r="70">
      <c r="A70" s="12">
        <v>65.0</v>
      </c>
      <c r="B70" s="13">
        <v>8.5</v>
      </c>
      <c r="C70" s="13">
        <v>6.2</v>
      </c>
      <c r="D70" s="13">
        <v>258.0</v>
      </c>
      <c r="E70" s="13">
        <v>4.7</v>
      </c>
      <c r="F70" s="13">
        <v>4.5</v>
      </c>
      <c r="G70" s="14">
        <v>2.71</v>
      </c>
      <c r="H70" s="15">
        <f>(D70*0.706)/D70*100</f>
        <v>70.6</v>
      </c>
    </row>
    <row r="71">
      <c r="A71" s="12">
        <v>66.0</v>
      </c>
      <c r="B71" s="13">
        <v>7.9</v>
      </c>
      <c r="C71" s="13">
        <v>5.5</v>
      </c>
      <c r="D71" s="13">
        <v>178.0</v>
      </c>
      <c r="E71" s="13">
        <v>5.0</v>
      </c>
      <c r="F71" s="13">
        <v>4.0</v>
      </c>
      <c r="G71" s="14">
        <v>2.67</v>
      </c>
      <c r="H71" s="15">
        <f>(D71*0.7146)/D71*100</f>
        <v>71.46</v>
      </c>
    </row>
    <row r="72">
      <c r="A72" s="12">
        <v>67.0</v>
      </c>
      <c r="B72" s="13">
        <v>6.4</v>
      </c>
      <c r="C72" s="13">
        <v>5.1</v>
      </c>
      <c r="D72" s="13">
        <v>121.0</v>
      </c>
      <c r="E72" s="13">
        <v>4.6</v>
      </c>
      <c r="F72" s="13">
        <v>4.0</v>
      </c>
      <c r="G72" s="14">
        <v>2.77</v>
      </c>
      <c r="H72" s="15">
        <f>(D72*0.752)/D72*100</f>
        <v>75.2</v>
      </c>
    </row>
    <row r="73">
      <c r="A73" s="12">
        <v>68.0</v>
      </c>
      <c r="B73" s="13">
        <v>8.2</v>
      </c>
      <c r="C73" s="13">
        <v>5.5</v>
      </c>
      <c r="D73" s="13">
        <v>200.0</v>
      </c>
      <c r="E73" s="13">
        <v>5.0</v>
      </c>
      <c r="F73" s="13">
        <v>4.0</v>
      </c>
      <c r="G73" s="14">
        <v>2.72</v>
      </c>
      <c r="H73" s="15">
        <f>(D73*0.749)/D73*100</f>
        <v>74.9</v>
      </c>
    </row>
    <row r="74">
      <c r="A74" s="12">
        <v>69.0</v>
      </c>
      <c r="B74" s="13">
        <v>10.3</v>
      </c>
      <c r="C74" s="13">
        <v>6.6</v>
      </c>
      <c r="D74" s="13">
        <v>343.0</v>
      </c>
      <c r="E74" s="13">
        <v>5.0</v>
      </c>
      <c r="F74" s="13">
        <v>3.5</v>
      </c>
      <c r="G74" s="14">
        <v>2.75</v>
      </c>
      <c r="H74" s="15">
        <f>(D74*0.7574)/D74*100</f>
        <v>75.74</v>
      </c>
    </row>
    <row r="75">
      <c r="A75" s="12">
        <v>70.0</v>
      </c>
      <c r="B75" s="13">
        <v>6.7</v>
      </c>
      <c r="C75" s="13">
        <v>5.0</v>
      </c>
      <c r="D75" s="13">
        <v>141.0</v>
      </c>
      <c r="E75" s="13">
        <v>4.3</v>
      </c>
      <c r="F75" s="13">
        <v>3.5</v>
      </c>
      <c r="G75" s="14">
        <v>2.79</v>
      </c>
      <c r="H75" s="15">
        <f>(D75*0.757)/D75*100</f>
        <v>75.7</v>
      </c>
    </row>
    <row r="76">
      <c r="A76" s="12">
        <v>71.0</v>
      </c>
      <c r="B76" s="13">
        <v>7.8</v>
      </c>
      <c r="C76" s="13">
        <v>5.9</v>
      </c>
      <c r="D76" s="13">
        <v>208.0</v>
      </c>
      <c r="E76" s="13">
        <v>4.7</v>
      </c>
      <c r="F76" s="13">
        <v>4.0</v>
      </c>
      <c r="G76" s="14">
        <v>2.72</v>
      </c>
      <c r="H76" s="15">
        <f>(D76*0.7063)/D76*100</f>
        <v>70.63</v>
      </c>
    </row>
    <row r="77">
      <c r="A77" s="12">
        <v>72.0</v>
      </c>
      <c r="B77" s="13">
        <v>7.9</v>
      </c>
      <c r="C77" s="13">
        <v>5.2</v>
      </c>
      <c r="D77" s="13">
        <v>179.0</v>
      </c>
      <c r="E77" s="13">
        <v>5.6</v>
      </c>
      <c r="F77" s="13">
        <v>4.0</v>
      </c>
      <c r="G77" s="14">
        <v>2.74</v>
      </c>
      <c r="H77" s="15">
        <f>(D77*0.7054)/D77*100</f>
        <v>70.54</v>
      </c>
    </row>
    <row r="78">
      <c r="A78" s="12">
        <v>73.0</v>
      </c>
      <c r="B78" s="13">
        <v>9.6</v>
      </c>
      <c r="C78" s="13">
        <v>6.7</v>
      </c>
      <c r="D78" s="13">
        <v>331.0</v>
      </c>
      <c r="E78" s="13">
        <v>5.1</v>
      </c>
      <c r="F78" s="13">
        <v>4.0</v>
      </c>
      <c r="G78" s="14">
        <v>2.96</v>
      </c>
      <c r="H78" s="15">
        <f>(D78*0.744)/D78*100</f>
        <v>74.4</v>
      </c>
    </row>
    <row r="79">
      <c r="A79" s="12">
        <v>74.0</v>
      </c>
      <c r="B79" s="13">
        <v>7.5</v>
      </c>
      <c r="C79" s="13">
        <v>5.8</v>
      </c>
      <c r="D79" s="13">
        <v>170.0</v>
      </c>
      <c r="E79" s="13">
        <v>5.7</v>
      </c>
      <c r="F79" s="13">
        <v>4.5</v>
      </c>
      <c r="G79" s="14">
        <v>2.84</v>
      </c>
      <c r="H79" s="15">
        <f>(D79*0.721)/D79*100</f>
        <v>72.1</v>
      </c>
    </row>
    <row r="80">
      <c r="A80" s="12">
        <v>75.0</v>
      </c>
      <c r="B80" s="13">
        <v>7.1</v>
      </c>
      <c r="C80" s="13">
        <v>5.4</v>
      </c>
      <c r="D80" s="13">
        <v>150.0</v>
      </c>
      <c r="E80" s="13">
        <v>4.3</v>
      </c>
      <c r="F80" s="13">
        <v>4.0</v>
      </c>
      <c r="G80" s="14">
        <v>2.73</v>
      </c>
      <c r="H80" s="15">
        <f>(D80*0.718)/D80*100</f>
        <v>71.8</v>
      </c>
    </row>
    <row r="81">
      <c r="A81" s="12">
        <v>76.0</v>
      </c>
      <c r="B81" s="13">
        <v>10.5</v>
      </c>
      <c r="C81" s="13">
        <v>7.0</v>
      </c>
      <c r="D81" s="13">
        <v>410.0</v>
      </c>
      <c r="E81" s="13">
        <v>4.2</v>
      </c>
      <c r="F81" s="13">
        <v>4.0</v>
      </c>
      <c r="G81" s="14">
        <v>2.75</v>
      </c>
      <c r="H81" s="15">
        <f>(D81*0.746)/D81*100</f>
        <v>74.6</v>
      </c>
    </row>
    <row r="82">
      <c r="A82" s="12">
        <v>77.0</v>
      </c>
      <c r="B82" s="13">
        <v>7.7</v>
      </c>
      <c r="C82" s="13">
        <v>6.1</v>
      </c>
      <c r="D82" s="13">
        <v>200.0</v>
      </c>
      <c r="E82" s="13">
        <v>4.4</v>
      </c>
      <c r="F82" s="13">
        <v>4.0</v>
      </c>
      <c r="G82" s="14">
        <v>2.74</v>
      </c>
      <c r="H82" s="15">
        <f>(D82*0.736)/D82*100</f>
        <v>73.6</v>
      </c>
    </row>
    <row r="83">
      <c r="A83" s="12">
        <v>78.0</v>
      </c>
      <c r="B83" s="13">
        <v>6.5</v>
      </c>
      <c r="C83" s="13">
        <v>5.1</v>
      </c>
      <c r="D83" s="13">
        <v>143.0</v>
      </c>
      <c r="E83" s="13">
        <v>5.0</v>
      </c>
      <c r="F83" s="13">
        <v>4.0</v>
      </c>
      <c r="G83" s="14">
        <v>2.78</v>
      </c>
      <c r="H83" s="15">
        <f>(D83*0.764)/D83*100</f>
        <v>76.4</v>
      </c>
    </row>
    <row r="84">
      <c r="A84" s="12">
        <v>79.0</v>
      </c>
      <c r="B84" s="13">
        <v>7.0</v>
      </c>
      <c r="C84" s="13">
        <v>5.7</v>
      </c>
      <c r="D84" s="13">
        <v>158.0</v>
      </c>
      <c r="E84" s="13">
        <v>4.3</v>
      </c>
      <c r="F84" s="13">
        <v>4.0</v>
      </c>
      <c r="G84" s="14">
        <v>2.76</v>
      </c>
      <c r="H84" s="15">
        <f>(D84*0.707)/D84*100</f>
        <v>70.7</v>
      </c>
    </row>
    <row r="85">
      <c r="A85" s="12">
        <v>80.0</v>
      </c>
      <c r="B85" s="13">
        <v>7.8</v>
      </c>
      <c r="C85" s="13">
        <v>6.0</v>
      </c>
      <c r="D85" s="13">
        <v>205.0</v>
      </c>
      <c r="E85" s="13">
        <v>6.3</v>
      </c>
      <c r="F85" s="13">
        <v>4.0</v>
      </c>
      <c r="G85" s="14">
        <v>2.75</v>
      </c>
      <c r="H85" s="15">
        <f>(D85*0.725)/D85*100</f>
        <v>72.5</v>
      </c>
    </row>
    <row r="86">
      <c r="A86" s="12">
        <v>81.0</v>
      </c>
      <c r="B86" s="13">
        <v>8.0</v>
      </c>
      <c r="C86" s="13">
        <v>6.2</v>
      </c>
      <c r="D86" s="13">
        <v>236.0</v>
      </c>
      <c r="E86" s="13">
        <v>5.2</v>
      </c>
      <c r="F86" s="13">
        <v>4.0</v>
      </c>
      <c r="G86" s="14">
        <v>2.72</v>
      </c>
      <c r="H86" s="15">
        <f>(D86*0.734)/D86*100</f>
        <v>73.4</v>
      </c>
    </row>
    <row r="87">
      <c r="A87" s="12">
        <v>82.0</v>
      </c>
      <c r="B87" s="13">
        <v>6.7</v>
      </c>
      <c r="C87" s="13">
        <v>5.0</v>
      </c>
      <c r="D87" s="13">
        <v>118.0</v>
      </c>
      <c r="E87" s="13">
        <v>4.4</v>
      </c>
      <c r="F87" s="13">
        <v>4.0</v>
      </c>
      <c r="G87" s="14">
        <v>2.71</v>
      </c>
      <c r="H87" s="15">
        <f>(D87*0.711)/D87*100</f>
        <v>71.1</v>
      </c>
    </row>
    <row r="88">
      <c r="A88" s="12">
        <v>83.0</v>
      </c>
      <c r="B88" s="13">
        <v>8.2</v>
      </c>
      <c r="C88" s="13">
        <v>5.9</v>
      </c>
      <c r="D88" s="13">
        <v>214.0</v>
      </c>
      <c r="E88" s="13">
        <v>4.8</v>
      </c>
      <c r="F88" s="13">
        <v>4.0</v>
      </c>
      <c r="G88" s="14">
        <v>2.72</v>
      </c>
      <c r="H88" s="15">
        <f>(D88*0.7296)/D88*100</f>
        <v>72.96</v>
      </c>
    </row>
    <row r="89">
      <c r="A89" s="12">
        <v>84.0</v>
      </c>
      <c r="B89" s="13">
        <v>6.6</v>
      </c>
      <c r="C89" s="13">
        <v>5.1</v>
      </c>
      <c r="D89" s="13">
        <v>135.0</v>
      </c>
      <c r="E89" s="13">
        <v>4.9</v>
      </c>
      <c r="F89" s="13">
        <v>3.5</v>
      </c>
      <c r="G89" s="14">
        <v>2.77</v>
      </c>
      <c r="H89" s="15">
        <f>(D89*0.785)/D89*100</f>
        <v>78.5</v>
      </c>
    </row>
    <row r="90">
      <c r="A90" s="12">
        <v>85.0</v>
      </c>
      <c r="B90" s="13">
        <v>7.3</v>
      </c>
      <c r="C90" s="13">
        <v>5.3</v>
      </c>
      <c r="D90" s="13">
        <v>150.0</v>
      </c>
      <c r="E90" s="13">
        <v>4.6</v>
      </c>
      <c r="F90" s="13">
        <v>3.5</v>
      </c>
      <c r="G90" s="14">
        <v>2.74</v>
      </c>
      <c r="H90" s="15">
        <f>(D90*0.7256)/D90*100</f>
        <v>72.56</v>
      </c>
    </row>
    <row r="91">
      <c r="A91" s="12">
        <v>86.0</v>
      </c>
      <c r="B91" s="13">
        <v>6.4</v>
      </c>
      <c r="C91" s="13">
        <v>4.9</v>
      </c>
      <c r="D91" s="13">
        <v>116.0</v>
      </c>
      <c r="E91" s="13">
        <v>4.9</v>
      </c>
      <c r="F91" s="13">
        <v>3.5</v>
      </c>
      <c r="G91" s="14">
        <v>2.75</v>
      </c>
      <c r="H91" s="15">
        <f>(D91*0.715)/D91*100</f>
        <v>71.5</v>
      </c>
    </row>
    <row r="92">
      <c r="A92" s="12">
        <v>87.0</v>
      </c>
      <c r="B92" s="13">
        <v>6.2</v>
      </c>
      <c r="C92" s="13">
        <v>5.2</v>
      </c>
      <c r="D92" s="13">
        <v>118.0</v>
      </c>
      <c r="E92" s="13">
        <v>5.1</v>
      </c>
      <c r="F92" s="13">
        <v>3.5</v>
      </c>
      <c r="G92" s="14">
        <v>2.73</v>
      </c>
      <c r="H92" s="15">
        <f>(D92*0.758)/D92*100</f>
        <v>75.8</v>
      </c>
    </row>
    <row r="93">
      <c r="A93" s="12">
        <v>88.0</v>
      </c>
      <c r="B93" s="13">
        <v>9.2</v>
      </c>
      <c r="C93" s="13">
        <v>6.4</v>
      </c>
      <c r="D93" s="13">
        <v>298.0</v>
      </c>
      <c r="E93" s="13">
        <v>4.7</v>
      </c>
      <c r="F93" s="13">
        <v>4.0</v>
      </c>
      <c r="G93" s="14">
        <v>2.785</v>
      </c>
      <c r="H93" s="15">
        <f>(D93*0.736)/D93*100</f>
        <v>73.6</v>
      </c>
    </row>
    <row r="94">
      <c r="A94" s="12">
        <v>89.0</v>
      </c>
      <c r="B94" s="13">
        <v>8.2</v>
      </c>
      <c r="C94" s="13">
        <v>6.1</v>
      </c>
      <c r="D94" s="13">
        <v>232.0</v>
      </c>
      <c r="E94" s="13">
        <v>4.5</v>
      </c>
      <c r="F94" s="13">
        <v>4.0</v>
      </c>
      <c r="G94" s="14">
        <v>2.74</v>
      </c>
      <c r="H94" s="15">
        <f>(D94*0.741)/D94*100</f>
        <v>74.1</v>
      </c>
    </row>
    <row r="95">
      <c r="A95" s="12">
        <v>90.0</v>
      </c>
      <c r="B95" s="13">
        <v>7.8</v>
      </c>
      <c r="C95" s="13">
        <v>5.8</v>
      </c>
      <c r="D95" s="13">
        <v>194.0</v>
      </c>
      <c r="E95" s="13">
        <v>4.8</v>
      </c>
      <c r="F95" s="13">
        <v>4.0</v>
      </c>
      <c r="G95" s="14">
        <v>2.78</v>
      </c>
      <c r="H95" s="15">
        <f>(D95*0.784)/D95*100</f>
        <v>78.4</v>
      </c>
    </row>
    <row r="96">
      <c r="A96" s="12">
        <v>91.0</v>
      </c>
      <c r="B96" s="13">
        <v>7.9</v>
      </c>
      <c r="C96" s="13">
        <v>5.4</v>
      </c>
      <c r="D96" s="13">
        <v>177.0</v>
      </c>
      <c r="E96" s="13">
        <v>4.6</v>
      </c>
      <c r="F96" s="13">
        <v>4.0</v>
      </c>
      <c r="G96" s="14">
        <v>2.74</v>
      </c>
      <c r="H96" s="15">
        <f>(D96*0.725)/D96*100</f>
        <v>72.5</v>
      </c>
    </row>
    <row r="97">
      <c r="A97" s="12">
        <v>92.0</v>
      </c>
      <c r="B97" s="13">
        <v>8.4</v>
      </c>
      <c r="C97" s="13">
        <v>5.1</v>
      </c>
      <c r="D97" s="13">
        <v>153.0</v>
      </c>
      <c r="E97" s="13">
        <v>5.0</v>
      </c>
      <c r="F97" s="13">
        <v>4.0</v>
      </c>
      <c r="G97" s="14">
        <v>2.75</v>
      </c>
      <c r="H97" s="15">
        <f>(D97*0.707)/D97*100</f>
        <v>70.7</v>
      </c>
    </row>
    <row r="98">
      <c r="A98" s="12">
        <v>93.0</v>
      </c>
      <c r="B98" s="13">
        <v>6.8</v>
      </c>
      <c r="C98" s="13">
        <v>6.0</v>
      </c>
      <c r="D98" s="13">
        <v>156.0</v>
      </c>
      <c r="E98" s="13">
        <v>4.3</v>
      </c>
      <c r="F98" s="13">
        <v>4.0</v>
      </c>
      <c r="G98" s="14">
        <v>2.79</v>
      </c>
      <c r="H98" s="15">
        <f>(D98*0.716)/D98*100</f>
        <v>71.6</v>
      </c>
    </row>
    <row r="99">
      <c r="A99" s="12">
        <v>94.0</v>
      </c>
      <c r="B99" s="13">
        <v>6.7</v>
      </c>
      <c r="C99" s="13">
        <v>5.0</v>
      </c>
      <c r="D99" s="13">
        <v>128.0</v>
      </c>
      <c r="E99" s="13">
        <v>4.5</v>
      </c>
      <c r="F99" s="13">
        <v>4.0</v>
      </c>
      <c r="G99" s="14">
        <v>2.75</v>
      </c>
      <c r="H99" s="15">
        <f>(D99*0.7041)/D99*100</f>
        <v>70.41</v>
      </c>
    </row>
    <row r="100">
      <c r="A100" s="12">
        <v>95.0</v>
      </c>
      <c r="B100" s="13">
        <v>7.0</v>
      </c>
      <c r="C100" s="13">
        <v>5.4</v>
      </c>
      <c r="D100" s="13">
        <v>145.0</v>
      </c>
      <c r="E100" s="13">
        <v>4.4</v>
      </c>
      <c r="F100" s="13">
        <v>4.0</v>
      </c>
      <c r="G100" s="14">
        <v>2.741</v>
      </c>
      <c r="H100" s="15">
        <f>(D100*0.725)/D100*100</f>
        <v>72.5</v>
      </c>
    </row>
    <row r="101">
      <c r="A101" s="12">
        <v>96.0</v>
      </c>
      <c r="B101" s="13">
        <v>6.6</v>
      </c>
      <c r="C101" s="13">
        <v>5.0</v>
      </c>
      <c r="D101" s="13">
        <v>125.0</v>
      </c>
      <c r="E101" s="13">
        <v>4.9</v>
      </c>
      <c r="F101" s="13">
        <v>4.0</v>
      </c>
      <c r="G101" s="14">
        <v>2.71</v>
      </c>
      <c r="H101" s="15">
        <f>(D101*0.711)/D101*100</f>
        <v>71.1</v>
      </c>
    </row>
    <row r="102">
      <c r="A102" s="12">
        <v>97.0</v>
      </c>
      <c r="B102" s="13">
        <v>7.3</v>
      </c>
      <c r="C102" s="13">
        <v>5.9</v>
      </c>
      <c r="D102" s="13">
        <v>169.0</v>
      </c>
      <c r="E102" s="13">
        <v>3.9</v>
      </c>
      <c r="F102" s="13">
        <v>3.5</v>
      </c>
      <c r="G102" s="14">
        <v>2.74</v>
      </c>
      <c r="H102" s="15">
        <f>(D102*0.719)/D102*100</f>
        <v>71.9</v>
      </c>
    </row>
    <row r="103">
      <c r="A103" s="12">
        <v>98.0</v>
      </c>
      <c r="B103" s="13">
        <v>7.5</v>
      </c>
      <c r="C103" s="13">
        <v>5.5</v>
      </c>
      <c r="D103" s="13">
        <v>172.0</v>
      </c>
      <c r="E103" s="13">
        <v>4.3</v>
      </c>
      <c r="F103" s="13">
        <v>4.0</v>
      </c>
      <c r="G103" s="14">
        <v>2.785</v>
      </c>
      <c r="H103" s="15">
        <f>(D103*0.72)/D103*100</f>
        <v>72</v>
      </c>
    </row>
    <row r="104">
      <c r="A104" s="12">
        <v>99.0</v>
      </c>
      <c r="B104" s="13">
        <v>9.4</v>
      </c>
      <c r="C104" s="13">
        <v>6.4</v>
      </c>
      <c r="D104" s="13">
        <v>291.0</v>
      </c>
      <c r="E104" s="13">
        <v>4.7</v>
      </c>
      <c r="F104" s="13">
        <v>4.0</v>
      </c>
      <c r="G104" s="14">
        <v>2.78</v>
      </c>
      <c r="H104" s="15">
        <f>(D104*0.7521)/D104*100</f>
        <v>75.21</v>
      </c>
    </row>
    <row r="105">
      <c r="A105" s="12">
        <v>100.0</v>
      </c>
      <c r="B105" s="13">
        <v>6.7</v>
      </c>
      <c r="C105" s="13">
        <v>5.2</v>
      </c>
      <c r="D105" s="13">
        <v>130.0</v>
      </c>
      <c r="E105" s="13">
        <v>4.5</v>
      </c>
      <c r="F105" s="13">
        <v>4.0</v>
      </c>
      <c r="G105" s="14">
        <v>2.72</v>
      </c>
      <c r="H105" s="15">
        <f>(D105*0.714)/D105*100</f>
        <v>71.4</v>
      </c>
    </row>
    <row r="106">
      <c r="A106" s="10" t="s">
        <v>18</v>
      </c>
      <c r="B106" s="16">
        <f t="shared" ref="B106:H106" si="1">AVERAGE(B4:B105)</f>
        <v>7.592</v>
      </c>
      <c r="C106" s="16">
        <f t="shared" si="1"/>
        <v>5.665</v>
      </c>
      <c r="D106" s="16">
        <f t="shared" si="1"/>
        <v>185.88</v>
      </c>
      <c r="E106" s="16">
        <f t="shared" si="1"/>
        <v>4.517</v>
      </c>
      <c r="F106" s="16">
        <f t="shared" si="1"/>
        <v>3.995</v>
      </c>
      <c r="G106" s="16">
        <f t="shared" si="1"/>
        <v>2.75026</v>
      </c>
      <c r="H106" s="16">
        <f t="shared" si="1"/>
        <v>73.32061</v>
      </c>
    </row>
  </sheetData>
  <mergeCells count="3">
    <mergeCell ref="A1:B2"/>
    <mergeCell ref="C1:E2"/>
    <mergeCell ref="F1:H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29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6.3</v>
      </c>
      <c r="C6" s="13">
        <v>5.1</v>
      </c>
      <c r="D6" s="13">
        <v>125.0</v>
      </c>
      <c r="E6" s="13">
        <v>3.2</v>
      </c>
      <c r="F6" s="13">
        <v>4.0</v>
      </c>
      <c r="G6" s="14">
        <v>2.71</v>
      </c>
      <c r="H6" s="15">
        <f>(D6*0.726)/D6*100</f>
        <v>72.6</v>
      </c>
    </row>
    <row r="7">
      <c r="A7" s="12">
        <v>2.0</v>
      </c>
      <c r="B7" s="13">
        <v>6.9</v>
      </c>
      <c r="C7" s="13">
        <v>5.3</v>
      </c>
      <c r="D7" s="13">
        <v>140.0</v>
      </c>
      <c r="E7" s="13">
        <v>4.2</v>
      </c>
      <c r="F7" s="13">
        <v>3.5</v>
      </c>
      <c r="G7" s="14">
        <v>2.78</v>
      </c>
      <c r="H7" s="15">
        <f>(D7*0.724)/D7*100</f>
        <v>72.4</v>
      </c>
    </row>
    <row r="8">
      <c r="A8" s="12">
        <v>3.0</v>
      </c>
      <c r="B8" s="13">
        <v>7.0</v>
      </c>
      <c r="C8" s="13">
        <v>5.5</v>
      </c>
      <c r="D8" s="13">
        <v>154.0</v>
      </c>
      <c r="E8" s="13">
        <v>4.2</v>
      </c>
      <c r="F8" s="13">
        <v>4.0</v>
      </c>
      <c r="G8" s="14">
        <v>2.744</v>
      </c>
      <c r="H8" s="15">
        <f>(D8*0.722)/D8*100</f>
        <v>72.2</v>
      </c>
    </row>
    <row r="9">
      <c r="A9" s="12">
        <v>4.0</v>
      </c>
      <c r="B9" s="13">
        <v>8.7</v>
      </c>
      <c r="C9" s="13">
        <v>6.0</v>
      </c>
      <c r="D9" s="13">
        <v>244.0</v>
      </c>
      <c r="E9" s="13">
        <v>4.3</v>
      </c>
      <c r="F9" s="13">
        <v>4.0</v>
      </c>
      <c r="G9" s="14">
        <v>2.75</v>
      </c>
      <c r="H9" s="15">
        <f>(D9*0.71)/D9*100</f>
        <v>71</v>
      </c>
    </row>
    <row r="10">
      <c r="A10" s="12">
        <v>5.0</v>
      </c>
      <c r="B10" s="13">
        <v>8.1</v>
      </c>
      <c r="C10" s="13">
        <v>5.7</v>
      </c>
      <c r="D10" s="13">
        <v>196.0</v>
      </c>
      <c r="E10" s="13">
        <v>3.6</v>
      </c>
      <c r="F10" s="13">
        <v>4.0</v>
      </c>
      <c r="G10" s="14">
        <v>2.79</v>
      </c>
      <c r="H10" s="15">
        <f>(D10*0.706)/D10*100</f>
        <v>70.6</v>
      </c>
    </row>
    <row r="11">
      <c r="A11" s="12">
        <v>6.0</v>
      </c>
      <c r="B11" s="13">
        <v>6.7</v>
      </c>
      <c r="C11" s="13">
        <v>5.7</v>
      </c>
      <c r="D11" s="13">
        <v>137.0</v>
      </c>
      <c r="E11" s="13">
        <v>4.2</v>
      </c>
      <c r="F11" s="13">
        <v>4.5</v>
      </c>
      <c r="G11" s="14">
        <v>2.72</v>
      </c>
      <c r="H11" s="15">
        <f>(D11*0.7373)/D11*100</f>
        <v>73.73</v>
      </c>
    </row>
    <row r="12">
      <c r="A12" s="12">
        <v>7.0</v>
      </c>
      <c r="B12" s="13">
        <v>7.3</v>
      </c>
      <c r="C12" s="13">
        <v>5.8</v>
      </c>
      <c r="D12" s="13">
        <v>178.0</v>
      </c>
      <c r="E12" s="13">
        <v>4.1</v>
      </c>
      <c r="F12" s="13">
        <v>4.0</v>
      </c>
      <c r="G12" s="14">
        <v>2.77</v>
      </c>
      <c r="H12" s="15">
        <f>(D12*0.7358)/D12*100</f>
        <v>73.58</v>
      </c>
    </row>
    <row r="13">
      <c r="A13" s="12">
        <v>8.0</v>
      </c>
      <c r="B13" s="13">
        <v>9.3</v>
      </c>
      <c r="C13" s="13">
        <v>6.8</v>
      </c>
      <c r="D13" s="13">
        <v>317.0</v>
      </c>
      <c r="E13" s="13">
        <v>4.3</v>
      </c>
      <c r="F13" s="13">
        <v>4.0</v>
      </c>
      <c r="G13" s="14">
        <v>2.74</v>
      </c>
      <c r="H13" s="15">
        <f>(D13*0.729)/D13*100</f>
        <v>72.9</v>
      </c>
    </row>
    <row r="14">
      <c r="A14" s="12">
        <v>9.0</v>
      </c>
      <c r="B14" s="13">
        <v>7.0</v>
      </c>
      <c r="C14" s="13">
        <v>5.6</v>
      </c>
      <c r="D14" s="13">
        <v>163.0</v>
      </c>
      <c r="E14" s="13">
        <v>4.2</v>
      </c>
      <c r="F14" s="13">
        <v>4.0</v>
      </c>
      <c r="G14" s="14">
        <v>2.72</v>
      </c>
      <c r="H14" s="15">
        <f>(D14*0.722)/D14*100</f>
        <v>72.2</v>
      </c>
    </row>
    <row r="15">
      <c r="A15" s="12">
        <v>10.0</v>
      </c>
      <c r="B15" s="13">
        <v>7.3</v>
      </c>
      <c r="C15" s="13">
        <v>5.5</v>
      </c>
      <c r="D15" s="13">
        <v>167.0</v>
      </c>
      <c r="E15" s="13">
        <v>4.0</v>
      </c>
      <c r="F15" s="13">
        <v>4.5</v>
      </c>
      <c r="G15" s="14">
        <v>2.75</v>
      </c>
      <c r="H15" s="15">
        <f>(D15*0.7069)/D15*100</f>
        <v>70.69</v>
      </c>
    </row>
    <row r="16">
      <c r="A16" s="12">
        <v>11.0</v>
      </c>
      <c r="B16" s="13">
        <v>7.0</v>
      </c>
      <c r="C16" s="13">
        <v>5.6</v>
      </c>
      <c r="D16" s="13">
        <v>161.0</v>
      </c>
      <c r="E16" s="13">
        <v>4.1</v>
      </c>
      <c r="F16" s="13">
        <v>4.5</v>
      </c>
      <c r="G16" s="14">
        <v>2.71</v>
      </c>
      <c r="H16" s="15">
        <f>(D16*0.724)/D16*100</f>
        <v>72.4</v>
      </c>
    </row>
    <row r="17">
      <c r="A17" s="12">
        <v>12.0</v>
      </c>
      <c r="B17" s="13">
        <v>6.9</v>
      </c>
      <c r="C17" s="13">
        <v>5.4</v>
      </c>
      <c r="D17" s="13">
        <v>154.0</v>
      </c>
      <c r="E17" s="13">
        <v>4.2</v>
      </c>
      <c r="F17" s="13">
        <v>4.0</v>
      </c>
      <c r="G17" s="14">
        <v>2.68</v>
      </c>
      <c r="H17" s="15">
        <f>(D17*0.719)/D17*100</f>
        <v>71.9</v>
      </c>
    </row>
    <row r="18">
      <c r="A18" s="12">
        <v>13.0</v>
      </c>
      <c r="B18" s="13">
        <v>6.5</v>
      </c>
      <c r="C18" s="13">
        <v>5.6</v>
      </c>
      <c r="D18" s="13">
        <v>131.0</v>
      </c>
      <c r="E18" s="13">
        <v>4.3</v>
      </c>
      <c r="F18" s="13">
        <v>4.0</v>
      </c>
      <c r="G18" s="14">
        <v>2.72</v>
      </c>
      <c r="H18" s="15">
        <f>(D18*0.711)/D18*100</f>
        <v>71.1</v>
      </c>
    </row>
    <row r="19">
      <c r="A19" s="12">
        <v>14.0</v>
      </c>
      <c r="B19" s="13">
        <v>7.4</v>
      </c>
      <c r="C19" s="13">
        <v>5.6</v>
      </c>
      <c r="D19" s="13">
        <v>169.0</v>
      </c>
      <c r="E19" s="13">
        <v>4.1</v>
      </c>
      <c r="F19" s="13">
        <v>4.0</v>
      </c>
      <c r="G19" s="14">
        <v>2.74</v>
      </c>
      <c r="H19" s="15">
        <f>(D19*0.727)/D19*100</f>
        <v>72.7</v>
      </c>
    </row>
    <row r="20">
      <c r="A20" s="12">
        <v>15.0</v>
      </c>
      <c r="B20" s="13">
        <v>7.2</v>
      </c>
      <c r="C20" s="13">
        <v>5.6</v>
      </c>
      <c r="D20" s="13">
        <v>163.0</v>
      </c>
      <c r="E20" s="13">
        <v>4.5</v>
      </c>
      <c r="F20" s="13">
        <v>4.0</v>
      </c>
      <c r="G20" s="14">
        <v>2.77</v>
      </c>
      <c r="H20" s="15">
        <f>(D20*0.708)/D20*100</f>
        <v>70.8</v>
      </c>
    </row>
    <row r="21">
      <c r="A21" s="12">
        <v>16.0</v>
      </c>
      <c r="B21" s="13">
        <v>9.0</v>
      </c>
      <c r="C21" s="13">
        <v>5.8</v>
      </c>
      <c r="D21" s="13">
        <v>258.0</v>
      </c>
      <c r="E21" s="13">
        <v>5.1</v>
      </c>
      <c r="F21" s="13">
        <v>4.0</v>
      </c>
      <c r="G21" s="14">
        <v>2.73</v>
      </c>
      <c r="H21" s="15">
        <f>(D21*0.746)/D21*100</f>
        <v>74.6</v>
      </c>
    </row>
    <row r="22">
      <c r="A22" s="12">
        <v>17.0</v>
      </c>
      <c r="B22" s="13">
        <v>7.6</v>
      </c>
      <c r="C22" s="13">
        <v>5.4</v>
      </c>
      <c r="D22" s="13">
        <v>177.0</v>
      </c>
      <c r="E22" s="13">
        <v>4.2</v>
      </c>
      <c r="F22" s="13">
        <v>4.5</v>
      </c>
      <c r="G22" s="14">
        <v>2.7</v>
      </c>
      <c r="H22" s="15">
        <f>(D22*0.731)/D22*100</f>
        <v>73.1</v>
      </c>
    </row>
    <row r="23">
      <c r="A23" s="12">
        <v>18.0</v>
      </c>
      <c r="B23" s="13">
        <v>7.2</v>
      </c>
      <c r="C23" s="13">
        <v>5.6</v>
      </c>
      <c r="D23" s="13">
        <v>172.0</v>
      </c>
      <c r="E23" s="13">
        <v>4.1</v>
      </c>
      <c r="F23" s="13">
        <v>4.0</v>
      </c>
      <c r="G23" s="14">
        <v>2.75</v>
      </c>
      <c r="H23" s="15">
        <f>(D23*0.7169)/D23*100</f>
        <v>71.69</v>
      </c>
    </row>
    <row r="24">
      <c r="A24" s="12">
        <v>19.0</v>
      </c>
      <c r="B24" s="13">
        <v>10.4</v>
      </c>
      <c r="C24" s="13">
        <v>7.4</v>
      </c>
      <c r="D24" s="13">
        <v>397.0</v>
      </c>
      <c r="E24" s="13">
        <v>4.3</v>
      </c>
      <c r="F24" s="13">
        <v>4.0</v>
      </c>
      <c r="G24" s="14">
        <v>2.75</v>
      </c>
      <c r="H24" s="15">
        <f>(D24*0.741)/D24*100</f>
        <v>74.1</v>
      </c>
    </row>
    <row r="25">
      <c r="A25" s="12">
        <v>20.0</v>
      </c>
      <c r="B25" s="13">
        <v>7.0</v>
      </c>
      <c r="C25" s="13">
        <v>5.4</v>
      </c>
      <c r="D25" s="13">
        <v>149.0</v>
      </c>
      <c r="E25" s="13">
        <v>4.0</v>
      </c>
      <c r="F25" s="13">
        <v>4.0</v>
      </c>
      <c r="G25" s="14">
        <v>2.79</v>
      </c>
      <c r="H25" s="15">
        <f>(D25*0.7056)/D25*100</f>
        <v>70.56</v>
      </c>
    </row>
    <row r="26">
      <c r="A26" s="12">
        <v>21.0</v>
      </c>
      <c r="B26" s="13">
        <v>6.9</v>
      </c>
      <c r="C26" s="13">
        <v>5.3</v>
      </c>
      <c r="D26" s="13">
        <v>134.0</v>
      </c>
      <c r="E26" s="13">
        <v>4.2</v>
      </c>
      <c r="F26" s="13">
        <v>4.0</v>
      </c>
      <c r="G26" s="14">
        <v>2.75</v>
      </c>
      <c r="H26" s="15">
        <f>(D26*0.722)/D26*100</f>
        <v>72.2</v>
      </c>
    </row>
    <row r="27">
      <c r="A27" s="12">
        <v>22.0</v>
      </c>
      <c r="B27" s="13">
        <v>7.2</v>
      </c>
      <c r="C27" s="13">
        <v>5.6</v>
      </c>
      <c r="D27" s="13">
        <v>176.0</v>
      </c>
      <c r="E27" s="13">
        <v>4.3</v>
      </c>
      <c r="F27" s="13">
        <v>4.0</v>
      </c>
      <c r="G27" s="14">
        <v>2.74</v>
      </c>
      <c r="H27" s="15">
        <f>(D27*0.727)/D27*100</f>
        <v>72.7</v>
      </c>
    </row>
    <row r="28">
      <c r="A28" s="12">
        <v>23.0</v>
      </c>
      <c r="B28" s="13">
        <v>6.3</v>
      </c>
      <c r="C28" s="13">
        <v>5.3</v>
      </c>
      <c r="D28" s="13">
        <v>118.0</v>
      </c>
      <c r="E28" s="13">
        <v>4.3</v>
      </c>
      <c r="F28" s="13">
        <v>4.0</v>
      </c>
      <c r="G28" s="14">
        <v>2.81</v>
      </c>
      <c r="H28" s="15">
        <f>(D28*0.725)/D28*100</f>
        <v>72.5</v>
      </c>
    </row>
    <row r="29">
      <c r="A29" s="12">
        <v>24.0</v>
      </c>
      <c r="B29" s="13">
        <v>7.5</v>
      </c>
      <c r="C29" s="13">
        <v>5.9</v>
      </c>
      <c r="D29" s="13">
        <v>186.0</v>
      </c>
      <c r="E29" s="13">
        <v>5.1</v>
      </c>
      <c r="F29" s="13">
        <v>4.0</v>
      </c>
      <c r="G29" s="14">
        <v>2.74</v>
      </c>
      <c r="H29" s="15">
        <f>(D29*0.717)/D29*100</f>
        <v>71.7</v>
      </c>
    </row>
    <row r="30">
      <c r="A30" s="12">
        <v>25.0</v>
      </c>
      <c r="B30" s="13">
        <v>8.5</v>
      </c>
      <c r="C30" s="13">
        <v>6.1</v>
      </c>
      <c r="D30" s="13">
        <v>217.0</v>
      </c>
      <c r="E30" s="13">
        <v>4.9</v>
      </c>
      <c r="F30" s="13">
        <v>4.0</v>
      </c>
      <c r="G30" s="14">
        <v>2.61</v>
      </c>
      <c r="H30" s="15">
        <f>(D30*0.716)/D30*100</f>
        <v>71.6</v>
      </c>
    </row>
    <row r="31">
      <c r="A31" s="12">
        <v>26.0</v>
      </c>
      <c r="B31" s="13">
        <v>7.9</v>
      </c>
      <c r="C31" s="13">
        <v>6.0</v>
      </c>
      <c r="D31" s="13">
        <v>218.0</v>
      </c>
      <c r="E31" s="13">
        <v>4.4</v>
      </c>
      <c r="F31" s="13">
        <v>4.0</v>
      </c>
      <c r="G31" s="14">
        <v>2.73</v>
      </c>
      <c r="H31" s="15">
        <f>(D31*0.724)/D31*100</f>
        <v>72.4</v>
      </c>
    </row>
    <row r="32">
      <c r="A32" s="12">
        <v>27.0</v>
      </c>
      <c r="B32" s="13">
        <v>7.7</v>
      </c>
      <c r="C32" s="13">
        <v>5.8</v>
      </c>
      <c r="D32" s="13">
        <v>200.0</v>
      </c>
      <c r="E32" s="13">
        <v>4.3</v>
      </c>
      <c r="F32" s="13">
        <v>4.0</v>
      </c>
      <c r="G32" s="14">
        <v>2.75</v>
      </c>
      <c r="H32" s="15">
        <f>(D32*0.708)/D32*100</f>
        <v>70.8</v>
      </c>
    </row>
    <row r="33">
      <c r="A33" s="12">
        <v>28.0</v>
      </c>
      <c r="B33" s="13">
        <v>7.1</v>
      </c>
      <c r="C33" s="13">
        <v>5.0</v>
      </c>
      <c r="D33" s="13">
        <v>152.0</v>
      </c>
      <c r="E33" s="13">
        <v>4.5</v>
      </c>
      <c r="F33" s="13">
        <v>3.5</v>
      </c>
      <c r="G33" s="14">
        <v>2.79</v>
      </c>
      <c r="H33" s="15">
        <f>(D33*0.74)/D33*100</f>
        <v>74</v>
      </c>
    </row>
    <row r="34">
      <c r="A34" s="12">
        <v>29.0</v>
      </c>
      <c r="B34" s="13">
        <v>6.8</v>
      </c>
      <c r="C34" s="13">
        <v>5.0</v>
      </c>
      <c r="D34" s="13">
        <v>131.0</v>
      </c>
      <c r="E34" s="13">
        <v>4.8</v>
      </c>
      <c r="F34" s="13">
        <v>4.0</v>
      </c>
      <c r="G34" s="14">
        <v>2.72</v>
      </c>
      <c r="H34" s="15">
        <f>(D34*0.733)/D34*100</f>
        <v>73.3</v>
      </c>
    </row>
    <row r="35">
      <c r="A35" s="12">
        <v>30.0</v>
      </c>
      <c r="B35" s="13">
        <v>7.5</v>
      </c>
      <c r="C35" s="13">
        <v>6.5</v>
      </c>
      <c r="D35" s="13">
        <v>222.0</v>
      </c>
      <c r="E35" s="13">
        <v>4.1</v>
      </c>
      <c r="F35" s="13">
        <v>4.0</v>
      </c>
      <c r="G35" s="14">
        <v>2.73</v>
      </c>
      <c r="H35" s="15">
        <f>(D35*0.716)/D35*100</f>
        <v>71.6</v>
      </c>
    </row>
    <row r="36">
      <c r="A36" s="12">
        <v>31.0</v>
      </c>
      <c r="B36" s="13">
        <v>8.1</v>
      </c>
      <c r="C36" s="13">
        <v>5.4</v>
      </c>
      <c r="D36" s="13">
        <v>196.0</v>
      </c>
      <c r="E36" s="13">
        <v>4.2</v>
      </c>
      <c r="F36" s="13">
        <v>4.0</v>
      </c>
      <c r="G36" s="14">
        <v>2.7</v>
      </c>
      <c r="H36" s="15">
        <f>(D36*0.718)/D36*100</f>
        <v>71.8</v>
      </c>
    </row>
    <row r="37">
      <c r="A37" s="12">
        <v>32.0</v>
      </c>
      <c r="B37" s="13">
        <v>8.5</v>
      </c>
      <c r="C37" s="13">
        <v>6.2</v>
      </c>
      <c r="D37" s="13">
        <v>243.0</v>
      </c>
      <c r="E37" s="13">
        <v>4.5</v>
      </c>
      <c r="F37" s="13">
        <v>4.5</v>
      </c>
      <c r="G37" s="14">
        <v>2.74</v>
      </c>
      <c r="H37" s="15">
        <f>(D37*0.724)/D37*100</f>
        <v>72.4</v>
      </c>
    </row>
    <row r="38">
      <c r="A38" s="12">
        <v>33.0</v>
      </c>
      <c r="B38" s="13">
        <v>6.5</v>
      </c>
      <c r="C38" s="13">
        <v>4.5</v>
      </c>
      <c r="D38" s="13">
        <v>109.0</v>
      </c>
      <c r="E38" s="13">
        <v>4.3</v>
      </c>
      <c r="F38" s="13">
        <v>4.5</v>
      </c>
      <c r="G38" s="14">
        <v>2.78</v>
      </c>
      <c r="H38" s="15">
        <f>(D38*0.721)/D38*100</f>
        <v>72.1</v>
      </c>
    </row>
    <row r="39">
      <c r="A39" s="12">
        <v>34.0</v>
      </c>
      <c r="B39" s="13">
        <v>8.0</v>
      </c>
      <c r="C39" s="13">
        <v>5.73</v>
      </c>
      <c r="D39" s="13">
        <v>215.0</v>
      </c>
      <c r="E39" s="13">
        <v>4.4</v>
      </c>
      <c r="F39" s="13">
        <v>4.0</v>
      </c>
      <c r="G39" s="14">
        <v>2.78</v>
      </c>
      <c r="H39" s="15">
        <f>(D39*0.718)/D39*100</f>
        <v>71.8</v>
      </c>
    </row>
    <row r="40">
      <c r="A40" s="12">
        <v>35.0</v>
      </c>
      <c r="B40" s="13">
        <v>6.7</v>
      </c>
      <c r="C40" s="13">
        <v>5.4</v>
      </c>
      <c r="D40" s="13">
        <v>138.0</v>
      </c>
      <c r="E40" s="13">
        <v>4.6</v>
      </c>
      <c r="F40" s="13">
        <v>4.0</v>
      </c>
      <c r="G40" s="14">
        <v>2.71</v>
      </c>
      <c r="H40" s="15">
        <f>(D40*0.706)/D40*100</f>
        <v>70.6</v>
      </c>
    </row>
    <row r="41">
      <c r="A41" s="12">
        <v>36.0</v>
      </c>
      <c r="B41" s="13">
        <v>6.4</v>
      </c>
      <c r="C41" s="13">
        <v>5.3</v>
      </c>
      <c r="D41" s="13">
        <v>117.0</v>
      </c>
      <c r="E41" s="13">
        <v>4.9</v>
      </c>
      <c r="F41" s="13">
        <v>4.0</v>
      </c>
      <c r="G41" s="14">
        <v>2.75</v>
      </c>
      <c r="H41" s="15">
        <f>(D41*0.707)/D41*100</f>
        <v>70.7</v>
      </c>
    </row>
    <row r="42">
      <c r="A42" s="12">
        <v>37.0</v>
      </c>
      <c r="B42" s="13">
        <v>8.7</v>
      </c>
      <c r="C42" s="13">
        <v>6.2</v>
      </c>
      <c r="D42" s="13">
        <v>257.0</v>
      </c>
      <c r="E42" s="13">
        <v>4.2</v>
      </c>
      <c r="F42" s="13">
        <v>4.0</v>
      </c>
      <c r="G42" s="14">
        <v>2.74</v>
      </c>
      <c r="H42" s="15">
        <f>(D42*0.714)/D42*100</f>
        <v>71.4</v>
      </c>
    </row>
    <row r="43">
      <c r="A43" s="12">
        <v>38.0</v>
      </c>
      <c r="B43" s="13">
        <v>7.1</v>
      </c>
      <c r="C43" s="13">
        <v>5.6</v>
      </c>
      <c r="D43" s="13">
        <v>164.0</v>
      </c>
      <c r="E43" s="13">
        <v>4.3</v>
      </c>
      <c r="F43" s="13">
        <v>4.0</v>
      </c>
      <c r="G43" s="14">
        <v>2.763</v>
      </c>
      <c r="H43" s="15">
        <f>(D43*0.7123)/D43*100</f>
        <v>71.23</v>
      </c>
    </row>
    <row r="44">
      <c r="A44" s="12">
        <v>39.0</v>
      </c>
      <c r="B44" s="13">
        <v>7.4</v>
      </c>
      <c r="C44" s="13">
        <v>5.1</v>
      </c>
      <c r="D44" s="13">
        <v>148.0</v>
      </c>
      <c r="E44" s="13">
        <v>4.6</v>
      </c>
      <c r="F44" s="13">
        <v>4.0</v>
      </c>
      <c r="G44" s="14">
        <v>2.75</v>
      </c>
      <c r="H44" s="15">
        <f>(D44*0.721)/D44*100</f>
        <v>72.1</v>
      </c>
    </row>
    <row r="45">
      <c r="A45" s="12">
        <v>40.0</v>
      </c>
      <c r="B45" s="13">
        <v>8.3</v>
      </c>
      <c r="C45" s="13">
        <v>6.1</v>
      </c>
      <c r="D45" s="13">
        <v>257.0</v>
      </c>
      <c r="E45" s="13">
        <v>3.9</v>
      </c>
      <c r="F45" s="13">
        <v>4.5</v>
      </c>
      <c r="G45" s="14">
        <v>2.69</v>
      </c>
      <c r="H45" s="15">
        <f>(D45*0.7036)/D45*100</f>
        <v>70.36</v>
      </c>
    </row>
    <row r="46">
      <c r="A46" s="12">
        <v>41.0</v>
      </c>
      <c r="B46" s="13">
        <v>7.4</v>
      </c>
      <c r="C46" s="13">
        <v>6.0</v>
      </c>
      <c r="D46" s="13">
        <v>210.0</v>
      </c>
      <c r="E46" s="13">
        <v>4.6</v>
      </c>
      <c r="F46" s="13">
        <v>4.0</v>
      </c>
      <c r="G46" s="14">
        <v>2.74</v>
      </c>
      <c r="H46" s="15">
        <f>(D46*0.712563)/D46*100</f>
        <v>71.2563</v>
      </c>
    </row>
    <row r="47">
      <c r="A47" s="12">
        <v>42.0</v>
      </c>
      <c r="B47" s="13">
        <v>8.0</v>
      </c>
      <c r="C47" s="13">
        <v>5.6</v>
      </c>
      <c r="D47" s="13">
        <v>188.0</v>
      </c>
      <c r="E47" s="13">
        <v>3.5</v>
      </c>
      <c r="F47" s="13">
        <v>4.5</v>
      </c>
      <c r="G47" s="14">
        <v>2.83</v>
      </c>
      <c r="H47" s="15">
        <f>(D47*0.725)/D47*100</f>
        <v>72.5</v>
      </c>
    </row>
    <row r="48">
      <c r="A48" s="12">
        <v>43.0</v>
      </c>
      <c r="B48" s="13">
        <v>7.5</v>
      </c>
      <c r="C48" s="13">
        <v>5.5</v>
      </c>
      <c r="D48" s="13">
        <v>171.0</v>
      </c>
      <c r="E48" s="13">
        <v>4.4</v>
      </c>
      <c r="F48" s="13">
        <v>4.0</v>
      </c>
      <c r="G48" s="14">
        <v>2.747</v>
      </c>
      <c r="H48" s="15">
        <f>(D48*0.7189)/D48*100</f>
        <v>71.89</v>
      </c>
    </row>
    <row r="49">
      <c r="A49" s="12">
        <v>44.0</v>
      </c>
      <c r="B49" s="13">
        <v>8.7</v>
      </c>
      <c r="C49" s="13">
        <v>6.0</v>
      </c>
      <c r="D49" s="13">
        <v>240.0</v>
      </c>
      <c r="E49" s="13">
        <v>4.5</v>
      </c>
      <c r="F49" s="13">
        <v>3.5</v>
      </c>
      <c r="G49" s="14">
        <v>2.78</v>
      </c>
      <c r="H49" s="15">
        <f>(D49*0.7256)/D49*100</f>
        <v>72.56</v>
      </c>
    </row>
    <row r="50">
      <c r="A50" s="12">
        <v>45.0</v>
      </c>
      <c r="B50" s="13">
        <v>6.4</v>
      </c>
      <c r="C50" s="13">
        <v>5.1</v>
      </c>
      <c r="D50" s="13">
        <v>126.0</v>
      </c>
      <c r="E50" s="13">
        <v>4.3</v>
      </c>
      <c r="F50" s="13">
        <v>3.5</v>
      </c>
      <c r="G50" s="14">
        <v>2.736</v>
      </c>
      <c r="H50" s="15">
        <f>(D50*0.763)/D50*100</f>
        <v>76.3</v>
      </c>
    </row>
    <row r="51">
      <c r="A51" s="12">
        <v>46.0</v>
      </c>
      <c r="B51" s="13">
        <v>7.7</v>
      </c>
      <c r="C51" s="13">
        <v>6.0</v>
      </c>
      <c r="D51" s="13">
        <v>223.0</v>
      </c>
      <c r="E51" s="13">
        <v>4.4</v>
      </c>
      <c r="F51" s="13">
        <v>3.5</v>
      </c>
      <c r="G51" s="14">
        <v>2.74</v>
      </c>
      <c r="H51" s="15">
        <f>(D51*0.716)/D51*100</f>
        <v>71.6</v>
      </c>
    </row>
    <row r="52">
      <c r="A52" s="12">
        <v>47.0</v>
      </c>
      <c r="B52" s="13">
        <v>7.5</v>
      </c>
      <c r="C52" s="13">
        <v>6.2</v>
      </c>
      <c r="D52" s="13">
        <v>194.0</v>
      </c>
      <c r="E52" s="13">
        <v>4.2</v>
      </c>
      <c r="F52" s="13">
        <v>4.0</v>
      </c>
      <c r="G52" s="14">
        <v>2.78</v>
      </c>
      <c r="H52" s="15">
        <f>(D52*0.724)/D52*100</f>
        <v>72.4</v>
      </c>
    </row>
    <row r="53">
      <c r="A53" s="12">
        <v>48.0</v>
      </c>
      <c r="B53" s="13">
        <v>8.6</v>
      </c>
      <c r="C53" s="13">
        <v>6.1</v>
      </c>
      <c r="D53" s="13">
        <v>263.0</v>
      </c>
      <c r="E53" s="13">
        <v>4.3</v>
      </c>
      <c r="F53" s="13">
        <v>4.0</v>
      </c>
      <c r="G53" s="14">
        <v>2.75</v>
      </c>
      <c r="H53" s="15">
        <f>(D53*0.711)/D53*100</f>
        <v>71.1</v>
      </c>
    </row>
    <row r="54">
      <c r="A54" s="12">
        <v>49.0</v>
      </c>
      <c r="B54" s="13">
        <v>6.8</v>
      </c>
      <c r="C54" s="13">
        <v>5.5</v>
      </c>
      <c r="D54" s="13">
        <v>149.0</v>
      </c>
      <c r="E54" s="13">
        <v>4.4</v>
      </c>
      <c r="F54" s="13">
        <v>4.0</v>
      </c>
      <c r="G54" s="14">
        <v>2.76</v>
      </c>
      <c r="H54" s="15">
        <f>(D54*0.725)/D54*100</f>
        <v>72.5</v>
      </c>
    </row>
    <row r="55">
      <c r="A55" s="12">
        <v>50.0</v>
      </c>
      <c r="B55" s="13">
        <v>6.3</v>
      </c>
      <c r="C55" s="13">
        <v>5.1</v>
      </c>
      <c r="D55" s="13">
        <v>115.0</v>
      </c>
      <c r="E55" s="13">
        <v>4.5</v>
      </c>
      <c r="F55" s="13">
        <v>4.0</v>
      </c>
      <c r="G55" s="14">
        <v>2.72</v>
      </c>
      <c r="H55" s="15">
        <f>(D55*0.718)/D55*100</f>
        <v>71.8</v>
      </c>
    </row>
    <row r="56">
      <c r="A56" s="12">
        <v>51.0</v>
      </c>
      <c r="B56" s="13">
        <v>7.5</v>
      </c>
      <c r="C56" s="13">
        <v>5.8</v>
      </c>
      <c r="D56" s="13">
        <v>182.0</v>
      </c>
      <c r="E56" s="13">
        <v>5.1</v>
      </c>
      <c r="F56" s="13">
        <v>4.0</v>
      </c>
      <c r="G56" s="14">
        <v>2.77</v>
      </c>
      <c r="H56" s="15">
        <f>(D56*0.704)/D56*100</f>
        <v>70.4</v>
      </c>
    </row>
    <row r="57">
      <c r="A57" s="12">
        <v>52.0</v>
      </c>
      <c r="B57" s="13">
        <v>7.4</v>
      </c>
      <c r="C57" s="13">
        <v>5.9</v>
      </c>
      <c r="D57" s="13">
        <v>183.0</v>
      </c>
      <c r="E57" s="13">
        <v>4.6</v>
      </c>
      <c r="F57" s="13">
        <v>4.0</v>
      </c>
      <c r="G57" s="14">
        <v>2.74</v>
      </c>
      <c r="H57" s="15">
        <f>(D57*0.752)/D57*100</f>
        <v>75.2</v>
      </c>
    </row>
    <row r="58">
      <c r="A58" s="12">
        <v>53.0</v>
      </c>
      <c r="B58" s="13">
        <v>8.1</v>
      </c>
      <c r="C58" s="13">
        <v>6.5</v>
      </c>
      <c r="D58" s="13">
        <v>248.0</v>
      </c>
      <c r="E58" s="13">
        <v>4.3</v>
      </c>
      <c r="F58" s="13">
        <v>4.0</v>
      </c>
      <c r="G58" s="14">
        <v>2.752</v>
      </c>
      <c r="H58" s="15">
        <f>(D58*0.708)/D58*100</f>
        <v>70.8</v>
      </c>
    </row>
    <row r="59">
      <c r="A59" s="12">
        <v>54.0</v>
      </c>
      <c r="B59" s="13">
        <v>7.3</v>
      </c>
      <c r="C59" s="13">
        <v>5.1</v>
      </c>
      <c r="D59" s="13">
        <v>146.0</v>
      </c>
      <c r="E59" s="13">
        <v>4.1</v>
      </c>
      <c r="F59" s="13">
        <v>4.0</v>
      </c>
      <c r="G59" s="14">
        <v>2.77</v>
      </c>
      <c r="H59" s="15">
        <f>(D59*0.741)/D59*100</f>
        <v>74.1</v>
      </c>
    </row>
    <row r="60">
      <c r="A60" s="12">
        <v>55.0</v>
      </c>
      <c r="B60" s="13">
        <v>8.4</v>
      </c>
      <c r="C60" s="13">
        <v>5.4</v>
      </c>
      <c r="D60" s="13">
        <v>197.0</v>
      </c>
      <c r="E60" s="13">
        <v>4.4</v>
      </c>
      <c r="F60" s="13">
        <v>4.5</v>
      </c>
      <c r="G60" s="14">
        <v>2.78</v>
      </c>
      <c r="H60" s="15">
        <f>(D60*0.713)/D60*100</f>
        <v>71.3</v>
      </c>
    </row>
    <row r="61">
      <c r="A61" s="12">
        <v>56.0</v>
      </c>
      <c r="B61" s="13">
        <v>7.6</v>
      </c>
      <c r="C61" s="13">
        <v>6.2</v>
      </c>
      <c r="D61" s="13">
        <v>206.0</v>
      </c>
      <c r="E61" s="13">
        <v>4.5</v>
      </c>
      <c r="F61" s="13">
        <v>4.0</v>
      </c>
      <c r="G61" s="14">
        <v>2.83</v>
      </c>
      <c r="H61" s="15">
        <f>(D61*0.711)/D61*100</f>
        <v>71.1</v>
      </c>
    </row>
    <row r="62">
      <c r="A62" s="12">
        <v>57.0</v>
      </c>
      <c r="B62" s="13">
        <v>6.9</v>
      </c>
      <c r="C62" s="13">
        <v>5.5</v>
      </c>
      <c r="D62" s="13">
        <v>150.0</v>
      </c>
      <c r="E62" s="13">
        <v>4.7</v>
      </c>
      <c r="F62" s="13">
        <v>4.0</v>
      </c>
      <c r="G62" s="14">
        <v>2.74</v>
      </c>
      <c r="H62" s="15">
        <f>(D62*0.708)/D62*100</f>
        <v>70.8</v>
      </c>
    </row>
    <row r="63">
      <c r="A63" s="12">
        <v>58.0</v>
      </c>
      <c r="B63" s="13">
        <v>6.4</v>
      </c>
      <c r="C63" s="13">
        <v>5.5</v>
      </c>
      <c r="D63" s="13">
        <v>127.0</v>
      </c>
      <c r="E63" s="13">
        <v>4.2</v>
      </c>
      <c r="F63" s="13">
        <v>4.0</v>
      </c>
      <c r="G63" s="14">
        <v>2.74</v>
      </c>
      <c r="H63" s="15">
        <f>(D63*0.7522)/D63*100</f>
        <v>75.22</v>
      </c>
    </row>
    <row r="64">
      <c r="A64" s="12">
        <v>59.0</v>
      </c>
      <c r="B64" s="13">
        <v>6.1</v>
      </c>
      <c r="C64" s="13">
        <v>5.1</v>
      </c>
      <c r="D64" s="13">
        <v>121.0</v>
      </c>
      <c r="E64" s="13">
        <v>4.3</v>
      </c>
      <c r="F64" s="13">
        <v>4.0</v>
      </c>
      <c r="G64" s="14">
        <v>2.75</v>
      </c>
      <c r="H64" s="15">
        <f>(D64*0.726)/D64*100</f>
        <v>72.6</v>
      </c>
    </row>
    <row r="65">
      <c r="A65" s="12">
        <v>60.0</v>
      </c>
      <c r="B65" s="13">
        <v>8.1</v>
      </c>
      <c r="C65" s="13">
        <v>6.0</v>
      </c>
      <c r="D65" s="13">
        <v>263.0</v>
      </c>
      <c r="E65" s="13">
        <v>4.6</v>
      </c>
      <c r="F65" s="13">
        <v>4.5</v>
      </c>
      <c r="G65" s="14">
        <v>2.72</v>
      </c>
      <c r="H65" s="15">
        <f>(D65*0.722)/D65*100</f>
        <v>72.2</v>
      </c>
    </row>
    <row r="66">
      <c r="A66" s="12">
        <v>61.0</v>
      </c>
      <c r="B66" s="13">
        <v>7.4</v>
      </c>
      <c r="C66" s="13">
        <v>5.9</v>
      </c>
      <c r="D66" s="13">
        <v>219.0</v>
      </c>
      <c r="E66" s="13">
        <v>4.3</v>
      </c>
      <c r="F66" s="13">
        <v>4.0</v>
      </c>
      <c r="G66" s="14">
        <v>2.75</v>
      </c>
      <c r="H66" s="15">
        <f>(D66*0.7158)/D66*100</f>
        <v>71.58</v>
      </c>
    </row>
    <row r="67">
      <c r="A67" s="12">
        <v>62.0</v>
      </c>
      <c r="B67" s="13">
        <v>6.7</v>
      </c>
      <c r="C67" s="13">
        <v>5.6</v>
      </c>
      <c r="D67" s="13">
        <v>137.0</v>
      </c>
      <c r="E67" s="13">
        <v>4.2</v>
      </c>
      <c r="F67" s="13">
        <v>4.0</v>
      </c>
      <c r="G67" s="14">
        <v>2.769</v>
      </c>
      <c r="H67" s="15">
        <f>(D67*0.7147)/D67*100</f>
        <v>71.47</v>
      </c>
    </row>
    <row r="68">
      <c r="A68" s="12">
        <v>63.0</v>
      </c>
      <c r="B68" s="13">
        <v>7.8</v>
      </c>
      <c r="C68" s="13">
        <v>5.8</v>
      </c>
      <c r="D68" s="13">
        <v>225.0</v>
      </c>
      <c r="E68" s="13">
        <v>4.3</v>
      </c>
      <c r="F68" s="13">
        <v>4.0</v>
      </c>
      <c r="G68" s="14">
        <v>2.73</v>
      </c>
      <c r="H68" s="15">
        <f>(D68*0.726)/D68*100</f>
        <v>72.6</v>
      </c>
    </row>
    <row r="69">
      <c r="A69" s="12">
        <v>64.0</v>
      </c>
      <c r="B69" s="13">
        <v>6.4</v>
      </c>
      <c r="C69" s="13">
        <v>5.2</v>
      </c>
      <c r="D69" s="13">
        <v>127.0</v>
      </c>
      <c r="E69" s="13">
        <v>4.0</v>
      </c>
      <c r="F69" s="13">
        <v>4.0</v>
      </c>
      <c r="G69" s="14">
        <v>2.76</v>
      </c>
      <c r="H69" s="15">
        <f>(D69*0.723)/D69*100</f>
        <v>72.3</v>
      </c>
    </row>
    <row r="70">
      <c r="A70" s="12">
        <v>65.0</v>
      </c>
      <c r="B70" s="13">
        <v>6.9</v>
      </c>
      <c r="C70" s="13">
        <v>5.2</v>
      </c>
      <c r="D70" s="13">
        <v>167.0</v>
      </c>
      <c r="E70" s="13">
        <v>3.4</v>
      </c>
      <c r="F70" s="13">
        <v>4.0</v>
      </c>
      <c r="G70" s="14">
        <v>2.74</v>
      </c>
      <c r="H70" s="15">
        <f>(D70*0.72)/D70*100</f>
        <v>72</v>
      </c>
    </row>
    <row r="71">
      <c r="A71" s="12">
        <v>66.0</v>
      </c>
      <c r="B71" s="13">
        <v>7.1</v>
      </c>
      <c r="C71" s="13">
        <v>5.5</v>
      </c>
      <c r="D71" s="13">
        <v>150.0</v>
      </c>
      <c r="E71" s="13">
        <v>4.01</v>
      </c>
      <c r="F71" s="13">
        <v>4.0</v>
      </c>
      <c r="G71" s="14">
        <v>2.75</v>
      </c>
      <c r="H71" s="15">
        <f>(D71*0.708)/D71*100</f>
        <v>70.8</v>
      </c>
    </row>
    <row r="72">
      <c r="A72" s="12">
        <v>67.0</v>
      </c>
      <c r="B72" s="13">
        <v>6.8</v>
      </c>
      <c r="C72" s="13">
        <v>5.2</v>
      </c>
      <c r="D72" s="13">
        <v>150.0</v>
      </c>
      <c r="E72" s="13">
        <v>4.0</v>
      </c>
      <c r="F72" s="13">
        <v>4.0</v>
      </c>
      <c r="G72" s="14">
        <v>2.78</v>
      </c>
      <c r="H72" s="15">
        <f>(D72*0.741)/D72*100</f>
        <v>74.1</v>
      </c>
    </row>
    <row r="73">
      <c r="A73" s="12">
        <v>68.0</v>
      </c>
      <c r="B73" s="13">
        <v>6.9</v>
      </c>
      <c r="C73" s="13">
        <v>5.7</v>
      </c>
      <c r="D73" s="13">
        <v>162.0</v>
      </c>
      <c r="E73" s="13">
        <v>4.2</v>
      </c>
      <c r="F73" s="13">
        <v>4.5</v>
      </c>
      <c r="G73" s="14">
        <v>2.76</v>
      </c>
      <c r="H73" s="15">
        <f>(D73*0.719)/D73*100</f>
        <v>71.9</v>
      </c>
    </row>
    <row r="74">
      <c r="A74" s="12">
        <v>69.0</v>
      </c>
      <c r="B74" s="13">
        <v>7.2</v>
      </c>
      <c r="C74" s="13">
        <v>5.4</v>
      </c>
      <c r="D74" s="13">
        <v>163.0</v>
      </c>
      <c r="E74" s="13">
        <v>4.3</v>
      </c>
      <c r="F74" s="13">
        <v>4.0</v>
      </c>
      <c r="G74" s="14">
        <v>2.75</v>
      </c>
      <c r="H74" s="15">
        <f>(D74*0.728)/D74*100</f>
        <v>72.8</v>
      </c>
    </row>
    <row r="75">
      <c r="A75" s="12">
        <v>70.0</v>
      </c>
      <c r="B75" s="13">
        <v>8.0</v>
      </c>
      <c r="C75" s="13">
        <v>5.8</v>
      </c>
      <c r="D75" s="13">
        <v>189.0</v>
      </c>
      <c r="E75" s="13">
        <v>4.3</v>
      </c>
      <c r="F75" s="13">
        <v>4.0</v>
      </c>
      <c r="G75" s="14">
        <v>2.81</v>
      </c>
      <c r="H75" s="15">
        <f>(D75*0.722)/D75*100</f>
        <v>72.2</v>
      </c>
    </row>
    <row r="76">
      <c r="A76" s="12">
        <v>71.0</v>
      </c>
      <c r="B76" s="13">
        <v>9.6</v>
      </c>
      <c r="C76" s="13">
        <v>6.7</v>
      </c>
      <c r="D76" s="13">
        <v>332.0</v>
      </c>
      <c r="E76" s="13">
        <v>4.1</v>
      </c>
      <c r="F76" s="13">
        <v>4.0</v>
      </c>
      <c r="G76" s="14">
        <v>2.74</v>
      </c>
      <c r="H76" s="15">
        <f>(D76*0.732)/D76*100</f>
        <v>73.2</v>
      </c>
    </row>
    <row r="77">
      <c r="A77" s="12">
        <v>72.0</v>
      </c>
      <c r="B77" s="13">
        <v>8.9</v>
      </c>
      <c r="C77" s="13">
        <v>6.3</v>
      </c>
      <c r="D77" s="13">
        <v>259.0</v>
      </c>
      <c r="E77" s="13">
        <v>4.4</v>
      </c>
      <c r="F77" s="13">
        <v>4.0</v>
      </c>
      <c r="G77" s="14">
        <v>2.75</v>
      </c>
      <c r="H77" s="15">
        <f>(D77*0.741)/D77*100</f>
        <v>74.1</v>
      </c>
    </row>
    <row r="78">
      <c r="A78" s="12">
        <v>73.0</v>
      </c>
      <c r="B78" s="13">
        <v>7.7</v>
      </c>
      <c r="C78" s="13">
        <v>6.0</v>
      </c>
      <c r="D78" s="13">
        <v>225.0</v>
      </c>
      <c r="E78" s="13">
        <v>4.3</v>
      </c>
      <c r="F78" s="13">
        <v>4.0</v>
      </c>
      <c r="G78" s="14">
        <v>2.76</v>
      </c>
      <c r="H78" s="15">
        <f>(D78*0.7259)/D78*100</f>
        <v>72.59</v>
      </c>
    </row>
    <row r="79">
      <c r="A79" s="12">
        <v>74.0</v>
      </c>
      <c r="B79" s="13">
        <v>7.1</v>
      </c>
      <c r="C79" s="13">
        <v>5.1</v>
      </c>
      <c r="D79" s="13">
        <v>138.0</v>
      </c>
      <c r="E79" s="13">
        <v>4.2</v>
      </c>
      <c r="F79" s="13">
        <v>4.0</v>
      </c>
      <c r="G79" s="14">
        <v>2.71</v>
      </c>
      <c r="H79" s="15">
        <f>(D79*0.75)/D79*100</f>
        <v>75</v>
      </c>
    </row>
    <row r="80">
      <c r="A80" s="12">
        <v>75.0</v>
      </c>
      <c r="B80" s="13">
        <v>7.3</v>
      </c>
      <c r="C80" s="13">
        <v>5.9</v>
      </c>
      <c r="D80" s="13">
        <v>186.0</v>
      </c>
      <c r="E80" s="13">
        <v>4.0</v>
      </c>
      <c r="F80" s="13">
        <v>4.0</v>
      </c>
      <c r="G80" s="14">
        <v>2.69</v>
      </c>
      <c r="H80" s="15">
        <f>(D80*0.706)/D80*100</f>
        <v>70.6</v>
      </c>
    </row>
    <row r="81">
      <c r="A81" s="12">
        <v>76.0</v>
      </c>
      <c r="B81" s="13">
        <v>8.0</v>
      </c>
      <c r="C81" s="13">
        <v>6.2</v>
      </c>
      <c r="D81" s="13">
        <v>244.0</v>
      </c>
      <c r="E81" s="13">
        <v>4.7</v>
      </c>
      <c r="F81" s="13">
        <v>4.0</v>
      </c>
      <c r="G81" s="14">
        <v>2.75</v>
      </c>
      <c r="H81" s="15">
        <f>(D81*0.781)/D81*100</f>
        <v>78.1</v>
      </c>
    </row>
    <row r="82">
      <c r="A82" s="12">
        <v>77.0</v>
      </c>
      <c r="B82" s="13">
        <v>7.4</v>
      </c>
      <c r="C82" s="13">
        <v>6.1</v>
      </c>
      <c r="D82" s="13">
        <v>210.0</v>
      </c>
      <c r="E82" s="13">
        <v>4.5</v>
      </c>
      <c r="F82" s="13">
        <v>4.5</v>
      </c>
      <c r="G82" s="14">
        <v>2.75</v>
      </c>
      <c r="H82" s="15">
        <f>(D82*0.7136)/D82*100</f>
        <v>71.36</v>
      </c>
    </row>
    <row r="83">
      <c r="A83" s="12">
        <v>78.0</v>
      </c>
      <c r="B83" s="13">
        <v>8.2</v>
      </c>
      <c r="C83" s="13">
        <v>6.1</v>
      </c>
      <c r="D83" s="13">
        <v>245.0</v>
      </c>
      <c r="E83" s="13">
        <v>4.3</v>
      </c>
      <c r="F83" s="13">
        <v>4.0</v>
      </c>
      <c r="G83" s="14">
        <v>2.79</v>
      </c>
      <c r="H83" s="15">
        <f>(D83*0.7163)/D83*100</f>
        <v>71.63</v>
      </c>
    </row>
    <row r="84">
      <c r="A84" s="12">
        <v>79.0</v>
      </c>
      <c r="B84" s="13">
        <v>7.4</v>
      </c>
      <c r="C84" s="13">
        <v>5.4</v>
      </c>
      <c r="D84" s="13">
        <v>198.0</v>
      </c>
      <c r="E84" s="13">
        <v>4.2</v>
      </c>
      <c r="F84" s="13">
        <v>3.5</v>
      </c>
      <c r="G84" s="14">
        <v>2.74</v>
      </c>
      <c r="H84" s="15">
        <f>(D84*0.7361)/D84*100</f>
        <v>73.61</v>
      </c>
    </row>
    <row r="85">
      <c r="A85" s="12">
        <v>80.0</v>
      </c>
      <c r="B85" s="13">
        <v>7.3</v>
      </c>
      <c r="C85" s="13">
        <v>5.9</v>
      </c>
      <c r="D85" s="13">
        <v>209.0</v>
      </c>
      <c r="E85" s="13">
        <v>4.0</v>
      </c>
      <c r="F85" s="13">
        <v>4.0</v>
      </c>
      <c r="G85" s="14">
        <v>2.72</v>
      </c>
      <c r="H85" s="15">
        <f>(D85*0.725)/D85*100</f>
        <v>72.5</v>
      </c>
    </row>
    <row r="86">
      <c r="A86" s="12">
        <v>81.0</v>
      </c>
      <c r="B86" s="13">
        <v>8.5</v>
      </c>
      <c r="C86" s="13">
        <v>6.3</v>
      </c>
      <c r="D86" s="13">
        <v>298.0</v>
      </c>
      <c r="E86" s="13">
        <v>4.4</v>
      </c>
      <c r="F86" s="13">
        <v>4.0</v>
      </c>
      <c r="G86" s="14">
        <v>2.78</v>
      </c>
      <c r="H86" s="15">
        <f>(D86*0.7016)/D86*100</f>
        <v>70.16</v>
      </c>
    </row>
    <row r="87">
      <c r="A87" s="12">
        <v>82.0</v>
      </c>
      <c r="B87" s="13">
        <v>6.3</v>
      </c>
      <c r="C87" s="13">
        <v>5.0</v>
      </c>
      <c r="D87" s="13">
        <v>130.0</v>
      </c>
      <c r="E87" s="13">
        <v>4.3</v>
      </c>
      <c r="F87" s="13">
        <v>4.0</v>
      </c>
      <c r="G87" s="14">
        <v>2.752</v>
      </c>
      <c r="H87" s="15">
        <f>(D87*0.7631)/D87*100</f>
        <v>76.31</v>
      </c>
    </row>
    <row r="88">
      <c r="A88" s="12">
        <v>83.0</v>
      </c>
      <c r="B88" s="13">
        <v>7.0</v>
      </c>
      <c r="C88" s="13">
        <v>5.5</v>
      </c>
      <c r="D88" s="13">
        <v>178.0</v>
      </c>
      <c r="E88" s="13">
        <v>4.1</v>
      </c>
      <c r="F88" s="13">
        <v>4.0</v>
      </c>
      <c r="G88" s="14">
        <v>2.73</v>
      </c>
      <c r="H88" s="15">
        <f>(D88*0.752)/D88*100</f>
        <v>75.2</v>
      </c>
    </row>
    <row r="89">
      <c r="A89" s="12">
        <v>84.0</v>
      </c>
      <c r="B89" s="13">
        <v>6.6</v>
      </c>
      <c r="C89" s="13">
        <v>5.4</v>
      </c>
      <c r="D89" s="13">
        <v>135.0</v>
      </c>
      <c r="E89" s="13">
        <v>3.9</v>
      </c>
      <c r="F89" s="13">
        <v>4.0</v>
      </c>
      <c r="G89" s="14">
        <v>2.741</v>
      </c>
      <c r="H89" s="15">
        <f>(D89*0.717)/D89*100</f>
        <v>71.7</v>
      </c>
    </row>
    <row r="90">
      <c r="A90" s="12">
        <v>85.0</v>
      </c>
      <c r="B90" s="13">
        <v>7.1</v>
      </c>
      <c r="C90" s="13">
        <v>5.6</v>
      </c>
      <c r="D90" s="13">
        <v>177.0</v>
      </c>
      <c r="E90" s="13">
        <v>4.0</v>
      </c>
      <c r="F90" s="13">
        <v>4.0</v>
      </c>
      <c r="G90" s="14">
        <v>2.75</v>
      </c>
      <c r="H90" s="15">
        <f>(D90*0.736)/D90*100</f>
        <v>73.6</v>
      </c>
    </row>
    <row r="91">
      <c r="A91" s="12">
        <v>86.0</v>
      </c>
      <c r="B91" s="13">
        <v>8.1</v>
      </c>
      <c r="C91" s="13">
        <v>6.0</v>
      </c>
      <c r="D91" s="13">
        <v>265.0</v>
      </c>
      <c r="E91" s="13">
        <v>4.3</v>
      </c>
      <c r="F91" s="13">
        <v>4.0</v>
      </c>
      <c r="G91" s="14">
        <v>2.74</v>
      </c>
      <c r="H91" s="15">
        <f>(D91*0.718)/D91*100</f>
        <v>71.8</v>
      </c>
    </row>
    <row r="92">
      <c r="A92" s="12">
        <v>87.0</v>
      </c>
      <c r="B92" s="13">
        <v>6.8</v>
      </c>
      <c r="C92" s="13">
        <v>5.5</v>
      </c>
      <c r="D92" s="13">
        <v>150.0</v>
      </c>
      <c r="E92" s="13">
        <v>4.2</v>
      </c>
      <c r="F92" s="13">
        <v>4.0</v>
      </c>
      <c r="G92" s="14">
        <v>2.77</v>
      </c>
      <c r="H92" s="15">
        <f>(D92*0.7016)/D92*100</f>
        <v>70.16</v>
      </c>
    </row>
    <row r="93">
      <c r="A93" s="12">
        <v>88.0</v>
      </c>
      <c r="B93" s="13">
        <v>8.7</v>
      </c>
      <c r="C93" s="13">
        <v>6.2</v>
      </c>
      <c r="D93" s="13">
        <v>345.0</v>
      </c>
      <c r="E93" s="13">
        <v>5.2</v>
      </c>
      <c r="F93" s="13">
        <v>4.5</v>
      </c>
      <c r="G93" s="14">
        <v>2.75</v>
      </c>
      <c r="H93" s="15">
        <f>(D93*0.708)/D93*100</f>
        <v>70.8</v>
      </c>
    </row>
    <row r="94">
      <c r="A94" s="12">
        <v>89.0</v>
      </c>
      <c r="B94" s="13">
        <v>7.3</v>
      </c>
      <c r="C94" s="13">
        <v>5.9</v>
      </c>
      <c r="D94" s="13">
        <v>170.0</v>
      </c>
      <c r="E94" s="13">
        <v>3.8</v>
      </c>
      <c r="F94" s="13">
        <v>4.0</v>
      </c>
      <c r="G94" s="14">
        <v>2.78</v>
      </c>
      <c r="H94" s="15">
        <f>(D94*0.761)/D94*100</f>
        <v>76.1</v>
      </c>
    </row>
    <row r="95">
      <c r="A95" s="12">
        <v>90.0</v>
      </c>
      <c r="B95" s="13">
        <v>8.1</v>
      </c>
      <c r="C95" s="13">
        <v>6.7</v>
      </c>
      <c r="D95" s="13">
        <v>293.0</v>
      </c>
      <c r="E95" s="13">
        <v>4.4</v>
      </c>
      <c r="F95" s="13">
        <v>4.0</v>
      </c>
      <c r="G95" s="14">
        <v>2.75</v>
      </c>
      <c r="H95" s="15">
        <f>(D95*0.731)/D95*100</f>
        <v>73.1</v>
      </c>
    </row>
    <row r="96">
      <c r="A96" s="12">
        <v>91.0</v>
      </c>
      <c r="B96" s="13">
        <v>7.1</v>
      </c>
      <c r="C96" s="13">
        <v>5.6</v>
      </c>
      <c r="D96" s="13">
        <v>173.0</v>
      </c>
      <c r="E96" s="13">
        <v>4.3</v>
      </c>
      <c r="F96" s="13">
        <v>4.0</v>
      </c>
      <c r="G96" s="14">
        <v>2.76</v>
      </c>
      <c r="H96" s="15">
        <f>(D96*0.726)/D96*100</f>
        <v>72.6</v>
      </c>
    </row>
    <row r="97">
      <c r="A97" s="12">
        <v>92.0</v>
      </c>
      <c r="B97" s="13">
        <v>6.7</v>
      </c>
      <c r="C97" s="13">
        <v>5.4</v>
      </c>
      <c r="D97" s="13">
        <v>148.0</v>
      </c>
      <c r="E97" s="13">
        <v>4.5</v>
      </c>
      <c r="F97" s="13">
        <v>4.0</v>
      </c>
      <c r="G97" s="14">
        <v>2.78</v>
      </c>
      <c r="H97" s="15">
        <f>(D97*0.722)/D97*100</f>
        <v>72.2</v>
      </c>
    </row>
    <row r="98">
      <c r="A98" s="12">
        <v>93.0</v>
      </c>
      <c r="B98" s="13">
        <v>6.7</v>
      </c>
      <c r="C98" s="13">
        <v>5.1</v>
      </c>
      <c r="D98" s="13">
        <v>142.0</v>
      </c>
      <c r="E98" s="13">
        <v>4.6</v>
      </c>
      <c r="F98" s="13">
        <v>4.0</v>
      </c>
      <c r="G98" s="14">
        <v>2.7743</v>
      </c>
      <c r="H98" s="15">
        <f>(D98*0.716)/D98*100</f>
        <v>71.6</v>
      </c>
    </row>
    <row r="99">
      <c r="A99" s="12">
        <v>94.0</v>
      </c>
      <c r="B99" s="13">
        <v>7.1</v>
      </c>
      <c r="C99" s="13">
        <v>5.3</v>
      </c>
      <c r="D99" s="13">
        <v>151.0</v>
      </c>
      <c r="E99" s="13">
        <v>4.5</v>
      </c>
      <c r="F99" s="13">
        <v>3.5</v>
      </c>
      <c r="G99" s="14">
        <v>2.74</v>
      </c>
      <c r="H99" s="15">
        <f>(D99*0.7442)/D99*100</f>
        <v>74.42</v>
      </c>
    </row>
    <row r="100">
      <c r="A100" s="12">
        <v>95.0</v>
      </c>
      <c r="B100" s="13">
        <v>6.7</v>
      </c>
      <c r="C100" s="13">
        <v>5.1</v>
      </c>
      <c r="D100" s="13">
        <v>145.0</v>
      </c>
      <c r="E100" s="13">
        <v>4.3</v>
      </c>
      <c r="F100" s="13">
        <v>3.5</v>
      </c>
      <c r="G100" s="14">
        <v>2.68</v>
      </c>
      <c r="H100" s="15">
        <f>(D100*0.722)/D100*100</f>
        <v>72.2</v>
      </c>
    </row>
    <row r="101">
      <c r="A101" s="12">
        <v>96.0</v>
      </c>
      <c r="B101" s="13">
        <v>7.7</v>
      </c>
      <c r="C101" s="13">
        <v>6.1</v>
      </c>
      <c r="D101" s="13">
        <v>220.0</v>
      </c>
      <c r="E101" s="13">
        <v>4.4</v>
      </c>
      <c r="F101" s="13">
        <v>4.0</v>
      </c>
      <c r="G101" s="14">
        <v>2.74</v>
      </c>
      <c r="H101" s="15">
        <f>(D101*0.707)/D101*100</f>
        <v>70.7</v>
      </c>
    </row>
    <row r="102">
      <c r="A102" s="12">
        <v>97.0</v>
      </c>
      <c r="B102" s="13">
        <v>7.4</v>
      </c>
      <c r="C102" s="13">
        <v>5.5</v>
      </c>
      <c r="D102" s="13">
        <v>197.0</v>
      </c>
      <c r="E102" s="13">
        <v>4.5</v>
      </c>
      <c r="F102" s="13">
        <v>4.5</v>
      </c>
      <c r="G102" s="14">
        <v>2.72</v>
      </c>
      <c r="H102" s="15">
        <f>(D102*0.728)/D102*100</f>
        <v>72.8</v>
      </c>
    </row>
    <row r="103">
      <c r="A103" s="12">
        <v>98.0</v>
      </c>
      <c r="B103" s="13">
        <v>6.8</v>
      </c>
      <c r="C103" s="13">
        <v>5.3</v>
      </c>
      <c r="D103" s="13">
        <v>150.0</v>
      </c>
      <c r="E103" s="13">
        <v>4.3</v>
      </c>
      <c r="F103" s="13">
        <v>4.5</v>
      </c>
      <c r="G103" s="14">
        <v>2.78</v>
      </c>
      <c r="H103" s="15">
        <f>(D103*0.712)/D103*100</f>
        <v>71.2</v>
      </c>
    </row>
    <row r="104">
      <c r="A104" s="12">
        <v>99.0</v>
      </c>
      <c r="B104" s="13">
        <v>7.2</v>
      </c>
      <c r="C104" s="13">
        <v>6.0</v>
      </c>
      <c r="D104" s="13">
        <v>218.0</v>
      </c>
      <c r="E104" s="13">
        <v>4.0</v>
      </c>
      <c r="F104" s="13">
        <v>4.0</v>
      </c>
      <c r="G104" s="14">
        <v>2.79</v>
      </c>
      <c r="H104" s="15">
        <f>(D104*0.726)/D104*100</f>
        <v>72.6</v>
      </c>
    </row>
    <row r="105">
      <c r="A105" s="12">
        <v>100.0</v>
      </c>
      <c r="B105" s="13">
        <v>7.6</v>
      </c>
      <c r="C105" s="13">
        <v>5.4</v>
      </c>
      <c r="D105" s="13">
        <v>178.0</v>
      </c>
      <c r="E105" s="13">
        <v>4.4</v>
      </c>
      <c r="F105" s="13">
        <v>4.0</v>
      </c>
      <c r="G105" s="14">
        <v>2.74</v>
      </c>
      <c r="H105" s="15">
        <f>(D105*0.708)/D105*100</f>
        <v>70.8</v>
      </c>
    </row>
    <row r="106">
      <c r="A106" s="10" t="s">
        <v>18</v>
      </c>
      <c r="B106" s="16">
        <f t="shared" ref="B106:H106" si="1">AVERAGE(B4:B105)</f>
        <v>7.442</v>
      </c>
      <c r="C106" s="16">
        <f t="shared" si="1"/>
        <v>5.6843</v>
      </c>
      <c r="D106" s="16">
        <f t="shared" si="1"/>
        <v>188.5</v>
      </c>
      <c r="E106" s="16">
        <f t="shared" si="1"/>
        <v>4.3001</v>
      </c>
      <c r="F106" s="16">
        <f t="shared" si="1"/>
        <v>4.035</v>
      </c>
      <c r="G106" s="16">
        <f t="shared" si="1"/>
        <v>2.748083</v>
      </c>
      <c r="H106" s="16">
        <f t="shared" si="1"/>
        <v>72.342563</v>
      </c>
    </row>
  </sheetData>
  <mergeCells count="3">
    <mergeCell ref="A1:B2"/>
    <mergeCell ref="C1:E2"/>
    <mergeCell ref="F1:H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30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7.4</v>
      </c>
      <c r="C6" s="13">
        <v>6.2</v>
      </c>
      <c r="D6" s="13">
        <v>183.0</v>
      </c>
      <c r="E6" s="13">
        <v>4.3</v>
      </c>
      <c r="F6" s="13">
        <v>4.0</v>
      </c>
      <c r="G6" s="14">
        <v>2.71</v>
      </c>
      <c r="H6" s="15">
        <f>(D6*0.712)/D6*100</f>
        <v>71.2</v>
      </c>
    </row>
    <row r="7">
      <c r="A7" s="12">
        <v>2.0</v>
      </c>
      <c r="B7" s="13">
        <v>9.2</v>
      </c>
      <c r="C7" s="13">
        <v>6.4</v>
      </c>
      <c r="D7" s="13">
        <v>316.0</v>
      </c>
      <c r="E7" s="13">
        <v>4.0</v>
      </c>
      <c r="F7" s="13">
        <v>4.0</v>
      </c>
      <c r="G7" s="14">
        <v>2.72</v>
      </c>
      <c r="H7" s="15">
        <f>(D7*0.724)/D7*100</f>
        <v>72.4</v>
      </c>
    </row>
    <row r="8">
      <c r="A8" s="12">
        <v>3.0</v>
      </c>
      <c r="B8" s="13">
        <v>7.5</v>
      </c>
      <c r="C8" s="13">
        <v>5.8</v>
      </c>
      <c r="D8" s="13">
        <v>203.0</v>
      </c>
      <c r="E8" s="13">
        <v>5.5</v>
      </c>
      <c r="F8" s="13">
        <v>4.0</v>
      </c>
      <c r="G8" s="14">
        <v>2.72</v>
      </c>
      <c r="H8" s="15">
        <f>(D8*0.721)/D8*100</f>
        <v>72.1</v>
      </c>
    </row>
    <row r="9">
      <c r="A9" s="12">
        <v>4.0</v>
      </c>
      <c r="B9" s="13">
        <v>7.0</v>
      </c>
      <c r="C9" s="13">
        <v>5.8</v>
      </c>
      <c r="D9" s="13">
        <v>159.0</v>
      </c>
      <c r="E9" s="13">
        <v>3.83</v>
      </c>
      <c r="F9" s="13">
        <v>4.0</v>
      </c>
      <c r="G9" s="14">
        <v>2.73</v>
      </c>
      <c r="H9" s="15">
        <f>(D9*0.727)/D9*100</f>
        <v>72.7</v>
      </c>
    </row>
    <row r="10">
      <c r="A10" s="12">
        <v>5.0</v>
      </c>
      <c r="B10" s="13">
        <v>7.8</v>
      </c>
      <c r="C10" s="13">
        <v>6.4</v>
      </c>
      <c r="D10" s="13">
        <v>254.0</v>
      </c>
      <c r="E10" s="13">
        <v>3.5</v>
      </c>
      <c r="F10" s="13">
        <v>4.0</v>
      </c>
      <c r="G10" s="14">
        <v>2.75</v>
      </c>
      <c r="H10" s="15">
        <f>(D10*0.731)/D10*100</f>
        <v>73.1</v>
      </c>
    </row>
    <row r="11">
      <c r="A11" s="12">
        <v>6.0</v>
      </c>
      <c r="B11" s="13">
        <v>6.8</v>
      </c>
      <c r="C11" s="13">
        <v>5.74</v>
      </c>
      <c r="D11" s="13">
        <v>157.0</v>
      </c>
      <c r="E11" s="13">
        <v>3.9</v>
      </c>
      <c r="F11" s="13">
        <v>4.5</v>
      </c>
      <c r="G11" s="14">
        <v>2.74</v>
      </c>
      <c r="H11" s="15">
        <f>(D11*0.7025)/D11*100</f>
        <v>70.25</v>
      </c>
    </row>
    <row r="12">
      <c r="A12" s="12">
        <v>7.0</v>
      </c>
      <c r="B12" s="13">
        <v>5.7</v>
      </c>
      <c r="C12" s="13">
        <v>5.6</v>
      </c>
      <c r="D12" s="19">
        <v>121.0</v>
      </c>
      <c r="E12" s="13">
        <v>3.9</v>
      </c>
      <c r="F12" s="13">
        <v>4.0</v>
      </c>
      <c r="G12" s="14">
        <v>2.71</v>
      </c>
      <c r="H12" s="15">
        <f>(D12*0.754)/D12*100</f>
        <v>75.4</v>
      </c>
    </row>
    <row r="13">
      <c r="A13" s="12">
        <v>8.0</v>
      </c>
      <c r="B13" s="13">
        <v>7.1</v>
      </c>
      <c r="C13" s="13">
        <v>5.6</v>
      </c>
      <c r="D13" s="19">
        <v>158.0</v>
      </c>
      <c r="E13" s="13">
        <v>3.4</v>
      </c>
      <c r="F13" s="13">
        <v>4.0</v>
      </c>
      <c r="G13" s="14">
        <v>2.72</v>
      </c>
      <c r="H13" s="15">
        <f>(D13*0.721)/D13*100</f>
        <v>72.1</v>
      </c>
    </row>
    <row r="14">
      <c r="A14" s="12">
        <v>9.0</v>
      </c>
      <c r="B14" s="13">
        <v>7.2</v>
      </c>
      <c r="C14" s="13">
        <v>5.8</v>
      </c>
      <c r="D14" s="19">
        <v>162.0</v>
      </c>
      <c r="E14" s="13">
        <v>3.6</v>
      </c>
      <c r="F14" s="13">
        <v>4.0</v>
      </c>
      <c r="G14" s="14">
        <v>2.72</v>
      </c>
      <c r="H14" s="15">
        <f>(D14*0.733)/D14*100</f>
        <v>73.3</v>
      </c>
    </row>
    <row r="15">
      <c r="A15" s="12">
        <v>10.0</v>
      </c>
      <c r="B15" s="20">
        <v>6.7</v>
      </c>
      <c r="C15" s="13">
        <v>5.6</v>
      </c>
      <c r="D15" s="19">
        <v>150.0</v>
      </c>
      <c r="E15" s="13">
        <v>4.0</v>
      </c>
      <c r="F15" s="13">
        <v>4.0</v>
      </c>
      <c r="G15" s="14">
        <v>2.61</v>
      </c>
      <c r="H15" s="15">
        <f>(D15*0.734)/D15*100</f>
        <v>73.4</v>
      </c>
    </row>
    <row r="16">
      <c r="A16" s="12">
        <v>11.0</v>
      </c>
      <c r="B16" s="21">
        <v>7.5</v>
      </c>
      <c r="C16" s="22">
        <v>5.6</v>
      </c>
      <c r="D16" s="19">
        <v>179.0</v>
      </c>
      <c r="E16" s="13">
        <v>4.0</v>
      </c>
      <c r="F16" s="13">
        <v>4.0</v>
      </c>
      <c r="G16" s="14">
        <v>2.72</v>
      </c>
      <c r="H16" s="15">
        <f>(D16*0.732)/D16*100</f>
        <v>73.2</v>
      </c>
    </row>
    <row r="17">
      <c r="A17" s="12">
        <v>12.0</v>
      </c>
      <c r="B17" s="21">
        <v>6.7</v>
      </c>
      <c r="C17" s="22">
        <v>5.6</v>
      </c>
      <c r="D17" s="19">
        <v>124.0</v>
      </c>
      <c r="E17" s="13">
        <v>3.9</v>
      </c>
      <c r="F17" s="13">
        <v>4.0</v>
      </c>
      <c r="G17" s="14">
        <v>2.7</v>
      </c>
      <c r="H17" s="15">
        <f>(D17*0.724)/D17*100</f>
        <v>72.4</v>
      </c>
    </row>
    <row r="18">
      <c r="A18" s="12">
        <v>13.0</v>
      </c>
      <c r="B18" s="21">
        <v>6.6</v>
      </c>
      <c r="C18" s="22">
        <v>5.2</v>
      </c>
      <c r="D18" s="13">
        <v>121.0</v>
      </c>
      <c r="E18" s="13">
        <v>4.2</v>
      </c>
      <c r="F18" s="13">
        <v>4.0</v>
      </c>
      <c r="G18" s="14">
        <v>2.78</v>
      </c>
      <c r="H18" s="15">
        <f>(D18*0.728)/D18*100</f>
        <v>72.8</v>
      </c>
    </row>
    <row r="19">
      <c r="A19" s="12">
        <v>14.0</v>
      </c>
      <c r="B19" s="21">
        <v>6.9</v>
      </c>
      <c r="C19" s="22">
        <v>4.9</v>
      </c>
      <c r="D19" s="13">
        <v>135.0</v>
      </c>
      <c r="E19" s="13">
        <v>4.5</v>
      </c>
      <c r="F19" s="13">
        <v>3.5</v>
      </c>
      <c r="G19" s="14">
        <v>2.72</v>
      </c>
      <c r="H19" s="15">
        <f>(D19*0.737)/D19*100</f>
        <v>73.7</v>
      </c>
    </row>
    <row r="20">
      <c r="A20" s="12">
        <v>15.0</v>
      </c>
      <c r="B20" s="19">
        <v>7.0</v>
      </c>
      <c r="C20" s="22">
        <v>5.5</v>
      </c>
      <c r="D20" s="13">
        <v>158.0</v>
      </c>
      <c r="E20" s="13">
        <v>4.1</v>
      </c>
      <c r="F20" s="13">
        <v>4.5</v>
      </c>
      <c r="G20" s="14">
        <v>2.714</v>
      </c>
      <c r="H20" s="15">
        <f>(D20*0.741)/D20*100</f>
        <v>74.1</v>
      </c>
    </row>
    <row r="21">
      <c r="A21" s="12">
        <v>16.0</v>
      </c>
      <c r="B21" s="21">
        <v>6.6</v>
      </c>
      <c r="C21" s="22">
        <v>5.1</v>
      </c>
      <c r="D21" s="13">
        <v>133.0</v>
      </c>
      <c r="E21" s="13">
        <v>4.0</v>
      </c>
      <c r="F21" s="13">
        <v>4.5</v>
      </c>
      <c r="G21" s="14">
        <v>2.71</v>
      </c>
      <c r="H21" s="15">
        <f>(D21*0.727)/D21*100</f>
        <v>72.7</v>
      </c>
    </row>
    <row r="22">
      <c r="A22" s="12">
        <v>17.0</v>
      </c>
      <c r="B22" s="21">
        <v>5.9</v>
      </c>
      <c r="C22" s="22">
        <v>4.7</v>
      </c>
      <c r="D22" s="13">
        <v>104.0</v>
      </c>
      <c r="E22" s="13">
        <v>3.8</v>
      </c>
      <c r="F22" s="13">
        <v>4.0</v>
      </c>
      <c r="G22" s="14">
        <v>2.67</v>
      </c>
      <c r="H22" s="15">
        <f>(D22*0.764)/D22*100</f>
        <v>76.4</v>
      </c>
    </row>
    <row r="23">
      <c r="A23" s="12">
        <v>18.0</v>
      </c>
      <c r="B23" s="23">
        <v>5.2</v>
      </c>
      <c r="C23" s="13">
        <v>4.1</v>
      </c>
      <c r="D23" s="13">
        <v>80.0</v>
      </c>
      <c r="E23" s="13">
        <v>4.2</v>
      </c>
      <c r="F23" s="13">
        <v>3.5</v>
      </c>
      <c r="G23" s="14">
        <v>2.63</v>
      </c>
      <c r="H23" s="15">
        <f>(D23*0.728)/D23*100</f>
        <v>72.8</v>
      </c>
    </row>
    <row r="24">
      <c r="A24" s="12">
        <v>19.0</v>
      </c>
      <c r="B24" s="13">
        <v>7.1</v>
      </c>
      <c r="C24" s="13">
        <v>5.7</v>
      </c>
      <c r="D24" s="13">
        <v>164.0</v>
      </c>
      <c r="E24" s="13">
        <v>4.1</v>
      </c>
      <c r="F24" s="13">
        <v>4.0</v>
      </c>
      <c r="G24" s="14">
        <v>2.74</v>
      </c>
      <c r="H24" s="15">
        <f>(D24*0.735)/D24*100</f>
        <v>73.5</v>
      </c>
    </row>
    <row r="25">
      <c r="A25" s="12">
        <v>20.0</v>
      </c>
      <c r="B25" s="13">
        <v>8.8</v>
      </c>
      <c r="C25" s="13">
        <v>6.3</v>
      </c>
      <c r="D25" s="13">
        <v>272.0</v>
      </c>
      <c r="E25" s="13">
        <v>4.5</v>
      </c>
      <c r="F25" s="13">
        <v>4.0</v>
      </c>
      <c r="G25" s="14">
        <v>2.72</v>
      </c>
      <c r="H25" s="15">
        <f>(D25*0.756)/D25*100</f>
        <v>75.6</v>
      </c>
    </row>
    <row r="26">
      <c r="A26" s="12">
        <v>21.0</v>
      </c>
      <c r="B26" s="13">
        <v>7.5</v>
      </c>
      <c r="C26" s="13">
        <v>5.4</v>
      </c>
      <c r="D26" s="13">
        <v>182.0</v>
      </c>
      <c r="E26" s="13">
        <v>3.9</v>
      </c>
      <c r="F26" s="13">
        <v>4.0</v>
      </c>
      <c r="G26" s="14">
        <v>2.72</v>
      </c>
      <c r="H26" s="15">
        <f>(D26*0.724)/D26*100</f>
        <v>72.4</v>
      </c>
    </row>
    <row r="27">
      <c r="A27" s="12">
        <v>22.0</v>
      </c>
      <c r="B27" s="13">
        <v>7.9</v>
      </c>
      <c r="C27" s="13">
        <v>6.2</v>
      </c>
      <c r="D27" s="13">
        <v>272.0</v>
      </c>
      <c r="E27" s="13">
        <v>4.0</v>
      </c>
      <c r="F27" s="13">
        <v>4.0</v>
      </c>
      <c r="G27" s="14">
        <v>2.73</v>
      </c>
      <c r="H27" s="15">
        <f>(D27*0.717)/D27*100</f>
        <v>71.7</v>
      </c>
    </row>
    <row r="28">
      <c r="A28" s="12">
        <v>23.0</v>
      </c>
      <c r="B28" s="13">
        <v>8.7</v>
      </c>
      <c r="C28" s="13">
        <v>6.7</v>
      </c>
      <c r="D28" s="13">
        <v>351.0</v>
      </c>
      <c r="E28" s="13">
        <v>4.1</v>
      </c>
      <c r="F28" s="13">
        <v>4.0</v>
      </c>
      <c r="G28" s="14">
        <v>2.73</v>
      </c>
      <c r="H28" s="15">
        <f>(D28*0.728)/D28*100</f>
        <v>72.8</v>
      </c>
    </row>
    <row r="29">
      <c r="A29" s="12">
        <v>24.0</v>
      </c>
      <c r="B29" s="13">
        <v>9.0</v>
      </c>
      <c r="C29" s="13">
        <v>6.9</v>
      </c>
      <c r="D29" s="13">
        <v>438.0</v>
      </c>
      <c r="E29" s="13">
        <v>4.0</v>
      </c>
      <c r="F29" s="13">
        <v>4.0</v>
      </c>
      <c r="G29" s="14">
        <v>2.75</v>
      </c>
      <c r="H29" s="15">
        <f>(D29*0.722)/D29*100</f>
        <v>72.2</v>
      </c>
    </row>
    <row r="30">
      <c r="A30" s="12">
        <v>25.0</v>
      </c>
      <c r="B30" s="13">
        <v>8.2</v>
      </c>
      <c r="C30" s="13">
        <v>6.4</v>
      </c>
      <c r="D30" s="13">
        <v>311.0</v>
      </c>
      <c r="E30" s="13">
        <v>4.2</v>
      </c>
      <c r="F30" s="13">
        <v>4.0</v>
      </c>
      <c r="G30" s="14">
        <v>2.77</v>
      </c>
      <c r="H30" s="15">
        <f>(D30*0.716)/D30*100</f>
        <v>71.6</v>
      </c>
    </row>
    <row r="31">
      <c r="A31" s="12">
        <v>26.0</v>
      </c>
      <c r="B31" s="13">
        <v>6.4</v>
      </c>
      <c r="C31" s="13">
        <v>5.7</v>
      </c>
      <c r="D31" s="13">
        <v>132.0</v>
      </c>
      <c r="E31" s="13">
        <v>4.5</v>
      </c>
      <c r="F31" s="13">
        <v>4.0</v>
      </c>
      <c r="G31" s="14">
        <v>2.74</v>
      </c>
      <c r="H31" s="15">
        <f>(D31*0.715)/D31*100</f>
        <v>71.5</v>
      </c>
    </row>
    <row r="32">
      <c r="A32" s="12">
        <v>27.0</v>
      </c>
      <c r="B32" s="13">
        <v>9.6</v>
      </c>
      <c r="C32" s="13">
        <v>7.8</v>
      </c>
      <c r="D32" s="13">
        <v>523.0</v>
      </c>
      <c r="E32" s="13">
        <v>4.1</v>
      </c>
      <c r="F32" s="13">
        <v>4.5</v>
      </c>
      <c r="G32" s="14">
        <v>2.76</v>
      </c>
      <c r="H32" s="15">
        <f>(D32*0.733)/D32*100</f>
        <v>73.3</v>
      </c>
    </row>
    <row r="33">
      <c r="A33" s="12">
        <v>28.0</v>
      </c>
      <c r="B33" s="13">
        <v>6.8</v>
      </c>
      <c r="C33" s="13">
        <v>5.0</v>
      </c>
      <c r="D33" s="13">
        <v>136.0</v>
      </c>
      <c r="E33" s="13">
        <v>4.0</v>
      </c>
      <c r="F33" s="13">
        <v>4.5</v>
      </c>
      <c r="G33" s="14">
        <v>2.75</v>
      </c>
      <c r="H33" s="15">
        <f>(D33*0.711)/D33*100</f>
        <v>71.1</v>
      </c>
    </row>
    <row r="34">
      <c r="A34" s="12">
        <v>29.0</v>
      </c>
      <c r="B34" s="13">
        <v>7.7</v>
      </c>
      <c r="C34" s="13">
        <v>5.7</v>
      </c>
      <c r="D34" s="13">
        <v>168.0</v>
      </c>
      <c r="E34" s="13">
        <v>3.9</v>
      </c>
      <c r="F34" s="13">
        <v>4.0</v>
      </c>
      <c r="G34" s="14">
        <v>2.71</v>
      </c>
      <c r="H34" s="15">
        <f>(D34*0.708)/D34*100</f>
        <v>70.8</v>
      </c>
    </row>
    <row r="35">
      <c r="A35" s="12">
        <v>30.0</v>
      </c>
      <c r="B35" s="13">
        <v>6.5</v>
      </c>
      <c r="C35" s="13">
        <v>5.0</v>
      </c>
      <c r="D35" s="13">
        <v>123.0</v>
      </c>
      <c r="E35" s="13">
        <v>3.7</v>
      </c>
      <c r="F35" s="13">
        <v>4.0</v>
      </c>
      <c r="G35" s="14">
        <v>2.7</v>
      </c>
      <c r="H35" s="15">
        <f>(D35*0.727)/D35*100</f>
        <v>72.7</v>
      </c>
    </row>
    <row r="36">
      <c r="A36" s="12">
        <v>31.0</v>
      </c>
      <c r="B36" s="17">
        <v>6.2</v>
      </c>
      <c r="C36" s="13">
        <v>5.2</v>
      </c>
      <c r="D36" s="13">
        <v>127.0</v>
      </c>
      <c r="E36" s="13">
        <v>4.14</v>
      </c>
      <c r="F36" s="13">
        <v>4.0</v>
      </c>
      <c r="G36" s="14">
        <v>2.723</v>
      </c>
      <c r="H36" s="15">
        <f>(D36*0.722)/D36*100</f>
        <v>72.2</v>
      </c>
    </row>
    <row r="37">
      <c r="A37" s="12">
        <v>32.0</v>
      </c>
      <c r="B37" s="17">
        <v>6.5</v>
      </c>
      <c r="C37" s="13">
        <v>5.8</v>
      </c>
      <c r="D37" s="13">
        <v>115.0</v>
      </c>
      <c r="E37" s="13">
        <v>3.8</v>
      </c>
      <c r="F37" s="13">
        <v>3.5</v>
      </c>
      <c r="G37" s="14">
        <v>2.72</v>
      </c>
      <c r="H37" s="15">
        <f>(D37*0.711)/D37*100</f>
        <v>71.1</v>
      </c>
    </row>
    <row r="38">
      <c r="A38" s="12">
        <v>33.0</v>
      </c>
      <c r="B38" s="13">
        <v>6.6</v>
      </c>
      <c r="C38" s="13">
        <v>5.4</v>
      </c>
      <c r="D38" s="13">
        <v>136.0</v>
      </c>
      <c r="E38" s="13">
        <v>4.1</v>
      </c>
      <c r="F38" s="13">
        <v>3.5</v>
      </c>
      <c r="G38" s="14">
        <v>2.733</v>
      </c>
      <c r="H38" s="15">
        <f>(D38*0.707)/D38*100</f>
        <v>70.7</v>
      </c>
    </row>
    <row r="39">
      <c r="A39" s="12">
        <v>34.0</v>
      </c>
      <c r="B39" s="13">
        <v>7.5</v>
      </c>
      <c r="C39" s="13">
        <v>5.8</v>
      </c>
      <c r="D39" s="13">
        <v>201.0</v>
      </c>
      <c r="E39" s="13">
        <v>4.0</v>
      </c>
      <c r="F39" s="13">
        <v>3.5</v>
      </c>
      <c r="G39" s="14">
        <v>2.7</v>
      </c>
      <c r="H39" s="15">
        <f>(D39*0.726)/D39*100</f>
        <v>72.6</v>
      </c>
    </row>
    <row r="40">
      <c r="A40" s="12">
        <v>35.0</v>
      </c>
      <c r="B40" s="13">
        <v>7.6</v>
      </c>
      <c r="C40" s="13">
        <v>5.7</v>
      </c>
      <c r="D40" s="13">
        <v>198.0</v>
      </c>
      <c r="E40" s="13">
        <v>3.8</v>
      </c>
      <c r="F40" s="13">
        <v>4.0</v>
      </c>
      <c r="G40" s="14">
        <v>2.765</v>
      </c>
      <c r="H40" s="15">
        <f>(D40*0.7354)/D40*100</f>
        <v>73.54</v>
      </c>
    </row>
    <row r="41">
      <c r="A41" s="12">
        <v>36.0</v>
      </c>
      <c r="B41" s="13">
        <v>6.9</v>
      </c>
      <c r="C41" s="13">
        <v>5.8</v>
      </c>
      <c r="D41" s="13">
        <v>166.0</v>
      </c>
      <c r="E41" s="13">
        <v>3.9</v>
      </c>
      <c r="F41" s="13">
        <v>4.0</v>
      </c>
      <c r="G41" s="14">
        <v>2.76</v>
      </c>
      <c r="H41" s="15">
        <f>(D41*0.721)/D41*100</f>
        <v>72.1</v>
      </c>
    </row>
    <row r="42">
      <c r="A42" s="12">
        <v>37.0</v>
      </c>
      <c r="B42" s="13">
        <v>7.8</v>
      </c>
      <c r="C42" s="13">
        <v>6.3</v>
      </c>
      <c r="D42" s="13">
        <v>255.0</v>
      </c>
      <c r="E42" s="13">
        <v>3.4</v>
      </c>
      <c r="F42" s="13">
        <v>4.0</v>
      </c>
      <c r="G42" s="14">
        <v>2.74</v>
      </c>
      <c r="H42" s="15">
        <f>(D42*0.735)/D42*100</f>
        <v>73.5</v>
      </c>
    </row>
    <row r="43">
      <c r="A43" s="12">
        <v>38.0</v>
      </c>
      <c r="B43" s="13">
        <v>7.4</v>
      </c>
      <c r="C43" s="13">
        <v>5.6</v>
      </c>
      <c r="D43" s="13">
        <v>194.0</v>
      </c>
      <c r="E43" s="13">
        <v>3.7</v>
      </c>
      <c r="F43" s="13">
        <v>4.5</v>
      </c>
      <c r="G43" s="14">
        <v>2.81</v>
      </c>
      <c r="H43" s="15">
        <f>(D43*0.787)/D43*100</f>
        <v>78.7</v>
      </c>
    </row>
    <row r="44">
      <c r="A44" s="12">
        <v>39.0</v>
      </c>
      <c r="B44" s="13">
        <v>7.5</v>
      </c>
      <c r="C44" s="13">
        <v>4.9</v>
      </c>
      <c r="D44" s="13">
        <v>147.0</v>
      </c>
      <c r="E44" s="13">
        <v>3.7</v>
      </c>
      <c r="F44" s="13">
        <v>4.0</v>
      </c>
      <c r="G44" s="14">
        <v>2.75</v>
      </c>
      <c r="H44" s="15">
        <f>(D44*0.726)/D44*100</f>
        <v>72.6</v>
      </c>
    </row>
    <row r="45">
      <c r="A45" s="12">
        <v>40.0</v>
      </c>
      <c r="B45" s="13">
        <v>6.0</v>
      </c>
      <c r="C45" s="13">
        <v>4.9</v>
      </c>
      <c r="D45" s="13">
        <v>107.0</v>
      </c>
      <c r="E45" s="13">
        <v>3.5</v>
      </c>
      <c r="F45" s="13">
        <v>4.0</v>
      </c>
      <c r="G45" s="14">
        <v>2.76</v>
      </c>
      <c r="H45" s="15">
        <f>(D45*0.722)/D45*100</f>
        <v>72.2</v>
      </c>
    </row>
    <row r="46">
      <c r="A46" s="12">
        <v>41.0</v>
      </c>
      <c r="B46" s="13">
        <v>7.5</v>
      </c>
      <c r="C46" s="13">
        <v>6.1</v>
      </c>
      <c r="D46" s="13">
        <v>208.0</v>
      </c>
      <c r="E46" s="13">
        <v>3.7</v>
      </c>
      <c r="F46" s="13">
        <v>4.0</v>
      </c>
      <c r="G46" s="14">
        <v>2.77</v>
      </c>
      <c r="H46" s="15">
        <f>(D46*0.724)/D46*100</f>
        <v>72.4</v>
      </c>
    </row>
    <row r="47">
      <c r="A47" s="12">
        <v>42.0</v>
      </c>
      <c r="B47" s="13">
        <v>6.5</v>
      </c>
      <c r="C47" s="13">
        <v>5.2</v>
      </c>
      <c r="D47" s="13">
        <v>133.0</v>
      </c>
      <c r="E47" s="13">
        <v>3.7</v>
      </c>
      <c r="F47" s="13">
        <v>4.0</v>
      </c>
      <c r="G47" s="14">
        <v>2.78</v>
      </c>
      <c r="H47" s="15">
        <f>(D47*0.771)/D47*100</f>
        <v>77.1</v>
      </c>
    </row>
    <row r="48">
      <c r="A48" s="12">
        <v>43.0</v>
      </c>
      <c r="B48" s="13">
        <v>6.3</v>
      </c>
      <c r="C48" s="13">
        <v>4.9</v>
      </c>
      <c r="D48" s="13">
        <v>127.0</v>
      </c>
      <c r="E48" s="13">
        <v>3.7</v>
      </c>
      <c r="F48" s="13">
        <v>4.0</v>
      </c>
      <c r="G48" s="14">
        <v>2.76</v>
      </c>
      <c r="H48" s="15">
        <f>(D48*0.734)/D48*100</f>
        <v>73.4</v>
      </c>
    </row>
    <row r="49">
      <c r="A49" s="12">
        <v>44.0</v>
      </c>
      <c r="B49" s="13">
        <v>7.7</v>
      </c>
      <c r="C49" s="13">
        <v>5.9</v>
      </c>
      <c r="D49" s="13">
        <v>209.0</v>
      </c>
      <c r="E49" s="13">
        <v>4.0</v>
      </c>
      <c r="F49" s="13">
        <v>4.0</v>
      </c>
      <c r="G49" s="14">
        <v>2.74</v>
      </c>
      <c r="H49" s="15">
        <f>(D49*0.71278)/D49*100</f>
        <v>71.278</v>
      </c>
    </row>
    <row r="50">
      <c r="A50" s="12">
        <v>45.0</v>
      </c>
      <c r="B50" s="13">
        <v>8.7</v>
      </c>
      <c r="C50" s="13">
        <v>6.7</v>
      </c>
      <c r="D50" s="13">
        <v>344.0</v>
      </c>
      <c r="E50" s="13">
        <v>3.8</v>
      </c>
      <c r="F50" s="13">
        <v>4.0</v>
      </c>
      <c r="G50" s="14">
        <v>2.69</v>
      </c>
      <c r="H50" s="15">
        <f>(D50*0.72185)/D50*100</f>
        <v>72.185</v>
      </c>
    </row>
    <row r="51">
      <c r="A51" s="12">
        <v>46.0</v>
      </c>
      <c r="B51" s="13">
        <v>6.5</v>
      </c>
      <c r="C51" s="13">
        <v>5.2</v>
      </c>
      <c r="D51" s="13">
        <v>123.0</v>
      </c>
      <c r="E51" s="13">
        <v>3.6</v>
      </c>
      <c r="F51" s="13">
        <v>4.5</v>
      </c>
      <c r="G51" s="14">
        <v>2.67</v>
      </c>
      <c r="H51" s="15">
        <f>(D51*0.72345)/D51*100</f>
        <v>72.345</v>
      </c>
    </row>
    <row r="52">
      <c r="A52" s="12">
        <v>47.0</v>
      </c>
      <c r="B52" s="13">
        <v>6.8</v>
      </c>
      <c r="C52" s="13">
        <v>5.4</v>
      </c>
      <c r="D52" s="13">
        <v>141.0</v>
      </c>
      <c r="E52" s="13">
        <v>3.8</v>
      </c>
      <c r="F52" s="13">
        <v>4.5</v>
      </c>
      <c r="G52" s="14">
        <v>2.71</v>
      </c>
      <c r="H52" s="15">
        <f>(D52*0.7036)/D52*100</f>
        <v>70.36</v>
      </c>
    </row>
    <row r="53">
      <c r="A53" s="12">
        <v>48.0</v>
      </c>
      <c r="B53" s="13">
        <v>7.3</v>
      </c>
      <c r="C53" s="13">
        <v>5.8</v>
      </c>
      <c r="D53" s="13">
        <v>160.0</v>
      </c>
      <c r="E53" s="13">
        <v>3.5</v>
      </c>
      <c r="F53" s="13">
        <v>4.0</v>
      </c>
      <c r="G53" s="14">
        <v>2.765</v>
      </c>
      <c r="H53" s="15">
        <f>(D53*0.771)/D53*100</f>
        <v>77.1</v>
      </c>
    </row>
    <row r="54">
      <c r="A54" s="12">
        <v>49.0</v>
      </c>
      <c r="B54" s="13">
        <v>6.4</v>
      </c>
      <c r="C54" s="13">
        <v>5.9</v>
      </c>
      <c r="D54" s="13">
        <v>150.0</v>
      </c>
      <c r="E54" s="13">
        <v>3.3</v>
      </c>
      <c r="F54" s="13">
        <v>4.5</v>
      </c>
      <c r="G54" s="14">
        <v>2.722</v>
      </c>
      <c r="H54" s="15">
        <f>(D54*0.7352)/D54*100</f>
        <v>73.52</v>
      </c>
    </row>
    <row r="55">
      <c r="A55" s="12">
        <v>50.0</v>
      </c>
      <c r="B55" s="13">
        <v>5.9</v>
      </c>
      <c r="C55" s="13">
        <v>5.3</v>
      </c>
      <c r="D55" s="13">
        <v>112.0</v>
      </c>
      <c r="E55" s="13">
        <v>3.3</v>
      </c>
      <c r="F55" s="13">
        <v>4.5</v>
      </c>
      <c r="G55" s="14">
        <v>2.7</v>
      </c>
      <c r="H55" s="15">
        <f>(D55*0.7652)/D55*100</f>
        <v>76.52</v>
      </c>
    </row>
    <row r="56">
      <c r="A56" s="12">
        <v>51.0</v>
      </c>
      <c r="B56" s="13">
        <v>6.6</v>
      </c>
      <c r="C56" s="13">
        <v>5.2</v>
      </c>
      <c r="D56" s="13">
        <v>130.0</v>
      </c>
      <c r="E56" s="13">
        <v>3.3</v>
      </c>
      <c r="F56" s="13">
        <v>4.0</v>
      </c>
      <c r="G56" s="14">
        <v>2.71</v>
      </c>
      <c r="H56" s="15">
        <f>(D56*0.70236)/D56*100</f>
        <v>70.236</v>
      </c>
    </row>
    <row r="57">
      <c r="A57" s="12">
        <v>52.0</v>
      </c>
      <c r="B57" s="13">
        <v>5.8</v>
      </c>
      <c r="C57" s="13">
        <v>4.9</v>
      </c>
      <c r="D57" s="13">
        <v>94.0</v>
      </c>
      <c r="E57" s="13">
        <v>3.7</v>
      </c>
      <c r="F57" s="13">
        <v>4.0</v>
      </c>
      <c r="G57" s="14">
        <v>2.83</v>
      </c>
      <c r="H57" s="15">
        <f>(D57*0.7478952)/D57*100</f>
        <v>74.78952</v>
      </c>
    </row>
    <row r="58">
      <c r="A58" s="12">
        <v>53.0</v>
      </c>
      <c r="B58" s="13">
        <v>6.7</v>
      </c>
      <c r="C58" s="13">
        <v>5.7</v>
      </c>
      <c r="D58" s="13">
        <v>152.0</v>
      </c>
      <c r="E58" s="13">
        <v>3.8</v>
      </c>
      <c r="F58" s="13">
        <v>4.0</v>
      </c>
      <c r="G58" s="14">
        <v>2.71</v>
      </c>
      <c r="H58" s="15">
        <f>(D58*0.764)/D58*100</f>
        <v>76.4</v>
      </c>
    </row>
    <row r="59">
      <c r="A59" s="12">
        <v>54.0</v>
      </c>
      <c r="B59" s="13">
        <v>7.4</v>
      </c>
      <c r="C59" s="13">
        <v>5.2</v>
      </c>
      <c r="D59" s="13">
        <v>155.0</v>
      </c>
      <c r="E59" s="13">
        <v>4.0</v>
      </c>
      <c r="F59" s="13">
        <v>4.0</v>
      </c>
      <c r="G59" s="14">
        <v>2.72</v>
      </c>
      <c r="H59" s="15">
        <f>(D59*0.74)/D59*100</f>
        <v>74</v>
      </c>
    </row>
    <row r="60">
      <c r="A60" s="12">
        <v>55.0</v>
      </c>
      <c r="B60" s="13">
        <v>6.9</v>
      </c>
      <c r="C60" s="13">
        <v>5.4</v>
      </c>
      <c r="D60" s="13">
        <v>149.0</v>
      </c>
      <c r="E60" s="13">
        <v>4.3</v>
      </c>
      <c r="F60" s="13">
        <v>4.0</v>
      </c>
      <c r="G60" s="14">
        <v>2.75</v>
      </c>
      <c r="H60" s="15">
        <f>(D60*0.74715)/D60*100</f>
        <v>74.715</v>
      </c>
    </row>
    <row r="61">
      <c r="A61" s="12">
        <v>56.0</v>
      </c>
      <c r="B61" s="13">
        <v>5.6</v>
      </c>
      <c r="C61" s="13">
        <v>5.4</v>
      </c>
      <c r="D61" s="13">
        <v>109.0</v>
      </c>
      <c r="E61" s="13">
        <v>4.0</v>
      </c>
      <c r="F61" s="13">
        <v>4.0</v>
      </c>
      <c r="G61" s="14">
        <v>2.73</v>
      </c>
      <c r="H61" s="15">
        <f>(D61*0.754)/D61*100</f>
        <v>75.4</v>
      </c>
    </row>
    <row r="62">
      <c r="A62" s="12">
        <v>57.0</v>
      </c>
      <c r="B62" s="13">
        <v>5.9</v>
      </c>
      <c r="C62" s="13">
        <v>5.1</v>
      </c>
      <c r="D62" s="13">
        <v>95.0</v>
      </c>
      <c r="E62" s="13">
        <v>4.2</v>
      </c>
      <c r="F62" s="13">
        <v>4.5</v>
      </c>
      <c r="G62" s="14">
        <v>2.74</v>
      </c>
      <c r="H62" s="15">
        <f>(D62*0.763)/D62*100</f>
        <v>76.3</v>
      </c>
    </row>
    <row r="63">
      <c r="A63" s="12">
        <v>58.0</v>
      </c>
      <c r="B63" s="13">
        <v>6.3</v>
      </c>
      <c r="C63" s="13">
        <v>5.7</v>
      </c>
      <c r="D63" s="13">
        <v>145.0</v>
      </c>
      <c r="E63" s="13">
        <v>4.1</v>
      </c>
      <c r="F63" s="13">
        <v>4.5</v>
      </c>
      <c r="G63" s="14">
        <v>2.76</v>
      </c>
      <c r="H63" s="15">
        <f>(D63*0.7357)/D63*100</f>
        <v>73.57</v>
      </c>
    </row>
    <row r="64">
      <c r="A64" s="12">
        <v>59.0</v>
      </c>
      <c r="B64" s="13">
        <v>6.2</v>
      </c>
      <c r="C64" s="13">
        <v>4.7</v>
      </c>
      <c r="D64" s="13">
        <v>102.0</v>
      </c>
      <c r="E64" s="13">
        <v>3.8</v>
      </c>
      <c r="F64" s="13">
        <v>4.0</v>
      </c>
      <c r="G64" s="14">
        <v>2.72</v>
      </c>
      <c r="H64" s="15">
        <f>(D64*0.7654)/D64*100</f>
        <v>76.54</v>
      </c>
    </row>
    <row r="65">
      <c r="A65" s="12">
        <v>60.0</v>
      </c>
      <c r="B65" s="13">
        <v>7.6</v>
      </c>
      <c r="C65" s="13">
        <v>5.8</v>
      </c>
      <c r="D65" s="13">
        <v>202.0</v>
      </c>
      <c r="E65" s="13">
        <v>4.2</v>
      </c>
      <c r="F65" s="13">
        <v>4.0</v>
      </c>
      <c r="G65" s="14">
        <v>2.75</v>
      </c>
      <c r="H65" s="15">
        <f>(D65*0.712)/D65*100</f>
        <v>71.2</v>
      </c>
    </row>
    <row r="66">
      <c r="A66" s="12">
        <v>61.0</v>
      </c>
      <c r="B66" s="13">
        <v>8.9</v>
      </c>
      <c r="C66" s="13">
        <v>6.5</v>
      </c>
      <c r="D66" s="13">
        <v>272.0</v>
      </c>
      <c r="E66" s="13">
        <v>4.0</v>
      </c>
      <c r="F66" s="13">
        <v>4.0</v>
      </c>
      <c r="G66" s="14">
        <v>2.774</v>
      </c>
      <c r="H66" s="15">
        <f>(D66*0.719)/D66*100</f>
        <v>71.9</v>
      </c>
    </row>
    <row r="67">
      <c r="A67" s="12">
        <v>62.0</v>
      </c>
      <c r="B67" s="13">
        <v>6.6</v>
      </c>
      <c r="C67" s="13">
        <v>5.5</v>
      </c>
      <c r="D67" s="13">
        <v>137.0</v>
      </c>
      <c r="E67" s="13">
        <v>4.1</v>
      </c>
      <c r="F67" s="13">
        <v>4.0</v>
      </c>
      <c r="G67" s="14">
        <v>2.763</v>
      </c>
      <c r="H67" s="15">
        <f>(D67*0.7125486)/D67*100</f>
        <v>71.25486</v>
      </c>
    </row>
    <row r="68">
      <c r="A68" s="12">
        <v>63.0</v>
      </c>
      <c r="B68" s="13">
        <v>10.0</v>
      </c>
      <c r="C68" s="13">
        <v>6.5</v>
      </c>
      <c r="D68" s="13">
        <v>345.0</v>
      </c>
      <c r="E68" s="13">
        <v>3.9</v>
      </c>
      <c r="F68" s="13">
        <v>3.5</v>
      </c>
      <c r="G68" s="14">
        <v>2.73</v>
      </c>
      <c r="H68" s="15">
        <f>(D68*0.78)/D68*100</f>
        <v>78</v>
      </c>
    </row>
    <row r="69">
      <c r="A69" s="12">
        <v>64.0</v>
      </c>
      <c r="B69" s="13">
        <v>6.7</v>
      </c>
      <c r="C69" s="13">
        <v>5.8</v>
      </c>
      <c r="D69" s="13">
        <v>152.0</v>
      </c>
      <c r="E69" s="13">
        <v>4.2</v>
      </c>
      <c r="F69" s="13">
        <v>4.0</v>
      </c>
      <c r="G69" s="14">
        <v>2.741</v>
      </c>
      <c r="H69" s="15">
        <f>(D69*0.7436)/D69*100</f>
        <v>74.36</v>
      </c>
    </row>
    <row r="70">
      <c r="A70" s="12">
        <v>65.0</v>
      </c>
      <c r="B70" s="13">
        <v>10.2</v>
      </c>
      <c r="C70" s="13">
        <v>6.3</v>
      </c>
      <c r="D70" s="13">
        <v>311.0</v>
      </c>
      <c r="E70" s="13">
        <v>4.1</v>
      </c>
      <c r="F70" s="13">
        <v>4.0</v>
      </c>
      <c r="G70" s="14">
        <v>2.72</v>
      </c>
      <c r="H70" s="15">
        <f>(D70*0.754)/D70*100</f>
        <v>75.4</v>
      </c>
    </row>
    <row r="71">
      <c r="A71" s="12">
        <v>66.0</v>
      </c>
      <c r="B71" s="13">
        <v>6.8</v>
      </c>
      <c r="C71" s="13">
        <v>5.4</v>
      </c>
      <c r="D71" s="13">
        <v>149.0</v>
      </c>
      <c r="E71" s="13">
        <v>3.8</v>
      </c>
      <c r="F71" s="13">
        <v>4.0</v>
      </c>
      <c r="G71" s="14">
        <v>2.73</v>
      </c>
      <c r="H71" s="15">
        <f>(D71*0.775)/D71*100</f>
        <v>77.5</v>
      </c>
    </row>
    <row r="72">
      <c r="A72" s="12">
        <v>67.0</v>
      </c>
      <c r="B72" s="13">
        <v>7.4</v>
      </c>
      <c r="C72" s="13">
        <v>5.8</v>
      </c>
      <c r="D72" s="13">
        <v>198.0</v>
      </c>
      <c r="E72" s="13">
        <v>4.0</v>
      </c>
      <c r="F72" s="13">
        <v>4.0</v>
      </c>
      <c r="G72" s="14">
        <v>2.74</v>
      </c>
      <c r="H72" s="15">
        <f>(D72*0.7385)/D72*100</f>
        <v>73.85</v>
      </c>
    </row>
    <row r="73">
      <c r="A73" s="12">
        <v>68.0</v>
      </c>
      <c r="B73" s="13">
        <v>6.5</v>
      </c>
      <c r="C73" s="13">
        <v>5.4</v>
      </c>
      <c r="D73" s="13">
        <v>110.0</v>
      </c>
      <c r="E73" s="13">
        <v>3.2</v>
      </c>
      <c r="F73" s="13">
        <v>4.0</v>
      </c>
      <c r="G73" s="14">
        <v>2.72</v>
      </c>
      <c r="H73" s="15">
        <f>(D73*0.7345)/D73*100</f>
        <v>73.45</v>
      </c>
    </row>
    <row r="74">
      <c r="A74" s="12">
        <v>69.0</v>
      </c>
      <c r="B74" s="13">
        <v>6.5</v>
      </c>
      <c r="C74" s="13">
        <v>5.1</v>
      </c>
      <c r="D74" s="13">
        <v>127.0</v>
      </c>
      <c r="E74" s="13">
        <v>3.7</v>
      </c>
      <c r="F74" s="13">
        <v>4.0</v>
      </c>
      <c r="G74" s="14">
        <v>2.71</v>
      </c>
      <c r="H74" s="15">
        <f>(D74*0.754)/D74*100</f>
        <v>75.4</v>
      </c>
    </row>
    <row r="75">
      <c r="A75" s="12">
        <v>70.0</v>
      </c>
      <c r="B75" s="13">
        <v>7.2</v>
      </c>
      <c r="C75" s="13">
        <v>5.7</v>
      </c>
      <c r="D75" s="13">
        <v>167.0</v>
      </c>
      <c r="E75" s="13">
        <v>3.3</v>
      </c>
      <c r="F75" s="13">
        <v>4.0</v>
      </c>
      <c r="G75" s="14">
        <v>2.723</v>
      </c>
      <c r="H75" s="15">
        <f>(D75*0.731)/D75*100</f>
        <v>73.1</v>
      </c>
    </row>
    <row r="76">
      <c r="A76" s="12">
        <v>71.0</v>
      </c>
      <c r="B76" s="13">
        <v>6.3</v>
      </c>
      <c r="C76" s="13">
        <v>5.2</v>
      </c>
      <c r="D76" s="13">
        <v>123.0</v>
      </c>
      <c r="E76" s="13">
        <v>3.3</v>
      </c>
      <c r="F76" s="13">
        <v>4.0</v>
      </c>
      <c r="G76" s="14">
        <v>2.76</v>
      </c>
      <c r="H76" s="15">
        <f>(D76*0.717)/D76*100</f>
        <v>71.7</v>
      </c>
    </row>
    <row r="77">
      <c r="A77" s="12">
        <v>72.0</v>
      </c>
      <c r="B77" s="13">
        <v>6.5</v>
      </c>
      <c r="C77" s="13">
        <v>5.0</v>
      </c>
      <c r="D77" s="13">
        <v>123.0</v>
      </c>
      <c r="E77" s="13">
        <v>3.3</v>
      </c>
      <c r="F77" s="13">
        <v>4.0</v>
      </c>
      <c r="G77" s="14">
        <v>2.74</v>
      </c>
      <c r="H77" s="15">
        <f>(D77*0.728)/D77*100</f>
        <v>72.8</v>
      </c>
    </row>
    <row r="78">
      <c r="A78" s="12">
        <v>73.0</v>
      </c>
      <c r="B78" s="13">
        <v>8.6</v>
      </c>
      <c r="C78" s="13">
        <v>6.3</v>
      </c>
      <c r="D78" s="13">
        <v>255.0</v>
      </c>
      <c r="E78" s="13">
        <v>3.5</v>
      </c>
      <c r="F78" s="13">
        <v>4.5</v>
      </c>
      <c r="G78" s="14">
        <v>2.71</v>
      </c>
      <c r="H78" s="15">
        <f>(D78*0.774)/D78*100</f>
        <v>77.4</v>
      </c>
    </row>
    <row r="79">
      <c r="A79" s="12">
        <v>74.0</v>
      </c>
      <c r="B79" s="13">
        <v>10.4</v>
      </c>
      <c r="C79" s="13">
        <v>6.4</v>
      </c>
      <c r="D79" s="13">
        <v>351.0</v>
      </c>
      <c r="E79" s="13">
        <v>3.4</v>
      </c>
      <c r="F79" s="13">
        <v>4.0</v>
      </c>
      <c r="G79" s="14">
        <v>2.72</v>
      </c>
      <c r="H79" s="15">
        <f>(D79*0.737)/D79*100</f>
        <v>73.7</v>
      </c>
    </row>
    <row r="80">
      <c r="A80" s="12">
        <v>75.0</v>
      </c>
      <c r="B80" s="13">
        <v>7.6</v>
      </c>
      <c r="C80" s="13">
        <v>5.4</v>
      </c>
      <c r="D80" s="13">
        <v>155.0</v>
      </c>
      <c r="E80" s="13">
        <v>3.8</v>
      </c>
      <c r="F80" s="13">
        <v>3.5</v>
      </c>
      <c r="G80" s="14">
        <v>2.72</v>
      </c>
      <c r="H80" s="15">
        <f>(D80*0.736)/D80*100</f>
        <v>73.6</v>
      </c>
    </row>
    <row r="81">
      <c r="A81" s="12">
        <v>76.0</v>
      </c>
      <c r="B81" s="13">
        <v>6.3</v>
      </c>
      <c r="C81" s="13">
        <v>5.5</v>
      </c>
      <c r="D81" s="13">
        <v>131.0</v>
      </c>
      <c r="E81" s="13">
        <v>3.1</v>
      </c>
      <c r="F81" s="13">
        <v>3.5</v>
      </c>
      <c r="G81" s="14">
        <v>2.73</v>
      </c>
      <c r="H81" s="15">
        <f>(D81*0.725)/D81*100</f>
        <v>72.5</v>
      </c>
    </row>
    <row r="82">
      <c r="A82" s="12">
        <v>77.0</v>
      </c>
      <c r="B82" s="13">
        <v>6.7</v>
      </c>
      <c r="C82" s="13">
        <v>4.9</v>
      </c>
      <c r="D82" s="13">
        <v>127.0</v>
      </c>
      <c r="E82" s="13">
        <v>3.3</v>
      </c>
      <c r="F82" s="13">
        <v>4.0</v>
      </c>
      <c r="G82" s="14">
        <v>2.77</v>
      </c>
      <c r="H82" s="15">
        <f>(D82*0.761)/D82*100</f>
        <v>76.1</v>
      </c>
    </row>
    <row r="83">
      <c r="A83" s="12">
        <v>78.0</v>
      </c>
      <c r="B83" s="13">
        <v>9.6</v>
      </c>
      <c r="C83" s="13">
        <v>5.9</v>
      </c>
      <c r="D83" s="13">
        <v>272.0</v>
      </c>
      <c r="E83" s="13">
        <v>3.4</v>
      </c>
      <c r="F83" s="13">
        <v>4.5</v>
      </c>
      <c r="G83" s="14">
        <v>2.74</v>
      </c>
      <c r="H83" s="15">
        <f>(D83*0.724)/D83*100</f>
        <v>72.4</v>
      </c>
    </row>
    <row r="84">
      <c r="A84" s="12">
        <v>79.0</v>
      </c>
      <c r="B84" s="13">
        <v>6.4</v>
      </c>
      <c r="C84" s="13">
        <v>5.0</v>
      </c>
      <c r="D84" s="13">
        <v>136.0</v>
      </c>
      <c r="E84" s="13">
        <v>4.0</v>
      </c>
      <c r="F84" s="13">
        <v>4.0</v>
      </c>
      <c r="G84" s="14">
        <v>2.76</v>
      </c>
      <c r="H84" s="15">
        <f>(D84*0.755)/D84*100</f>
        <v>75.5</v>
      </c>
    </row>
    <row r="85">
      <c r="A85" s="12">
        <v>80.0</v>
      </c>
      <c r="B85" s="13">
        <v>6.9</v>
      </c>
      <c r="C85" s="13">
        <v>5.0</v>
      </c>
      <c r="D85" s="13">
        <v>135.0</v>
      </c>
      <c r="E85" s="13">
        <v>3.8</v>
      </c>
      <c r="F85" s="13">
        <v>4.0</v>
      </c>
      <c r="G85" s="14">
        <v>2.74</v>
      </c>
      <c r="H85" s="15">
        <f>(D85*0.72)/D85*100</f>
        <v>72</v>
      </c>
    </row>
    <row r="86">
      <c r="A86" s="12">
        <v>81.0</v>
      </c>
      <c r="B86" s="13">
        <v>6.7</v>
      </c>
      <c r="C86" s="13">
        <v>5.1</v>
      </c>
      <c r="D86" s="13">
        <v>133.0</v>
      </c>
      <c r="E86" s="13">
        <v>4.0</v>
      </c>
      <c r="F86" s="13">
        <v>4.5</v>
      </c>
      <c r="G86" s="14">
        <v>2.7125</v>
      </c>
      <c r="H86" s="15">
        <f>(D86*0.737)/D86*100</f>
        <v>73.7</v>
      </c>
    </row>
    <row r="87">
      <c r="A87" s="12">
        <v>82.0</v>
      </c>
      <c r="B87" s="13">
        <v>6.0</v>
      </c>
      <c r="C87" s="13">
        <v>4.9</v>
      </c>
      <c r="D87" s="13">
        <v>107.0</v>
      </c>
      <c r="E87" s="13">
        <v>3.8</v>
      </c>
      <c r="F87" s="13">
        <v>4.0</v>
      </c>
      <c r="G87" s="14">
        <v>2.7563</v>
      </c>
      <c r="H87" s="15">
        <f>(D87*0.758)/D87*100</f>
        <v>75.8</v>
      </c>
    </row>
    <row r="88">
      <c r="A88" s="12">
        <v>83.0</v>
      </c>
      <c r="B88" s="13">
        <v>11.8</v>
      </c>
      <c r="C88" s="13">
        <v>7.1</v>
      </c>
      <c r="D88" s="13">
        <v>439.0</v>
      </c>
      <c r="E88" s="13">
        <v>3.3</v>
      </c>
      <c r="F88" s="13">
        <v>4.0</v>
      </c>
      <c r="G88" s="14">
        <v>2.7</v>
      </c>
      <c r="H88" s="15">
        <f>(D88*0.724)/D88*100</f>
        <v>72.4</v>
      </c>
    </row>
    <row r="89">
      <c r="A89" s="12">
        <v>84.0</v>
      </c>
      <c r="B89" s="13">
        <v>7.3</v>
      </c>
      <c r="C89" s="13">
        <v>5.7</v>
      </c>
      <c r="D89" s="13">
        <v>169.0</v>
      </c>
      <c r="E89" s="13">
        <v>3.5</v>
      </c>
      <c r="F89" s="13">
        <v>4.0</v>
      </c>
      <c r="G89" s="14">
        <v>2.66</v>
      </c>
      <c r="H89" s="15">
        <f>(D89*0.716)/D89*100</f>
        <v>71.6</v>
      </c>
    </row>
    <row r="90">
      <c r="A90" s="12">
        <v>85.0</v>
      </c>
      <c r="B90" s="13">
        <v>6.2</v>
      </c>
      <c r="C90" s="13">
        <v>4.7</v>
      </c>
      <c r="D90" s="13">
        <v>104.0</v>
      </c>
      <c r="E90" s="13">
        <v>3.7</v>
      </c>
      <c r="F90" s="13">
        <v>4.0</v>
      </c>
      <c r="G90" s="14">
        <v>2.73</v>
      </c>
      <c r="H90" s="15">
        <f>(D90*0.767)/D90*100</f>
        <v>76.7</v>
      </c>
    </row>
    <row r="91">
      <c r="A91" s="12">
        <v>86.0</v>
      </c>
      <c r="B91" s="13">
        <v>8.5</v>
      </c>
      <c r="C91" s="13">
        <v>6.3</v>
      </c>
      <c r="D91" s="13">
        <v>254.0</v>
      </c>
      <c r="E91" s="21">
        <v>3.4</v>
      </c>
      <c r="F91" s="13">
        <v>4.0</v>
      </c>
      <c r="G91" s="14">
        <v>2.72</v>
      </c>
      <c r="H91" s="15">
        <f>(D91*0.7564)/D91*100</f>
        <v>75.64</v>
      </c>
    </row>
    <row r="92">
      <c r="A92" s="12">
        <v>87.0</v>
      </c>
      <c r="B92" s="13">
        <v>6.6</v>
      </c>
      <c r="C92" s="13">
        <v>5.8</v>
      </c>
      <c r="D92" s="13">
        <v>158.0</v>
      </c>
      <c r="E92" s="21">
        <v>3.7</v>
      </c>
      <c r="F92" s="13">
        <v>4.0</v>
      </c>
      <c r="G92" s="14">
        <v>2.74</v>
      </c>
      <c r="H92" s="15">
        <f>(D92*0.7645)/D92*100</f>
        <v>76.45</v>
      </c>
    </row>
    <row r="93">
      <c r="A93" s="12">
        <v>88.0</v>
      </c>
      <c r="B93" s="21">
        <v>7.1</v>
      </c>
      <c r="C93" s="13">
        <v>5.7</v>
      </c>
      <c r="D93" s="13">
        <v>164.0</v>
      </c>
      <c r="E93" s="21">
        <v>3.5</v>
      </c>
      <c r="F93" s="13">
        <v>4.0</v>
      </c>
      <c r="G93" s="14">
        <v>2.73</v>
      </c>
      <c r="H93" s="15">
        <f>(D93*0.704656)/D93*100</f>
        <v>70.4656</v>
      </c>
    </row>
    <row r="94">
      <c r="A94" s="12">
        <v>89.0</v>
      </c>
      <c r="B94" s="21">
        <v>7.8</v>
      </c>
      <c r="C94" s="13">
        <v>5.8</v>
      </c>
      <c r="D94" s="13">
        <v>203.0</v>
      </c>
      <c r="E94" s="21">
        <v>3.7</v>
      </c>
      <c r="F94" s="13">
        <v>4.5</v>
      </c>
      <c r="G94" s="14">
        <v>2.71</v>
      </c>
      <c r="H94" s="15">
        <f>(D94*0.7812)/D94*100</f>
        <v>78.12</v>
      </c>
    </row>
    <row r="95">
      <c r="A95" s="12">
        <v>90.0</v>
      </c>
      <c r="B95" s="21">
        <v>6.6</v>
      </c>
      <c r="C95" s="13">
        <v>5.1</v>
      </c>
      <c r="D95" s="13">
        <v>134.0</v>
      </c>
      <c r="E95" s="13">
        <v>3.7</v>
      </c>
      <c r="F95" s="13">
        <v>4.0</v>
      </c>
      <c r="G95" s="14">
        <v>2.72</v>
      </c>
      <c r="H95" s="15">
        <f>(D95*0.7218)/D95*100</f>
        <v>72.18</v>
      </c>
    </row>
    <row r="96">
      <c r="A96" s="12">
        <v>91.0</v>
      </c>
      <c r="B96" s="13">
        <v>6.0</v>
      </c>
      <c r="C96" s="13">
        <v>5.7</v>
      </c>
      <c r="D96" s="13">
        <v>115.0</v>
      </c>
      <c r="E96" s="13">
        <v>3.3</v>
      </c>
      <c r="F96" s="13">
        <v>4.0</v>
      </c>
      <c r="G96" s="14">
        <v>2.77</v>
      </c>
      <c r="H96" s="15">
        <f>(D96*0.7128)/D96*100</f>
        <v>71.28</v>
      </c>
    </row>
    <row r="97">
      <c r="A97" s="12">
        <v>92.0</v>
      </c>
      <c r="B97" s="13">
        <v>7.3</v>
      </c>
      <c r="C97" s="13">
        <v>5.8</v>
      </c>
      <c r="D97" s="13">
        <v>162.0</v>
      </c>
      <c r="E97" s="13">
        <v>3.6</v>
      </c>
      <c r="F97" s="13">
        <v>4.0</v>
      </c>
      <c r="G97" s="14">
        <v>2.74</v>
      </c>
      <c r="H97" s="15">
        <f>(D97*0.774)/D97*100</f>
        <v>77.4</v>
      </c>
    </row>
    <row r="98">
      <c r="A98" s="12">
        <v>93.0</v>
      </c>
      <c r="B98" s="13">
        <v>7.6</v>
      </c>
      <c r="C98" s="13">
        <v>6.0</v>
      </c>
      <c r="D98" s="13">
        <v>209.0</v>
      </c>
      <c r="E98" s="13">
        <v>3.33</v>
      </c>
      <c r="F98" s="13">
        <v>4.0</v>
      </c>
      <c r="G98" s="14">
        <v>2.74</v>
      </c>
      <c r="H98" s="15">
        <f>(D98*0.7265)/D98*100</f>
        <v>72.65</v>
      </c>
    </row>
    <row r="99">
      <c r="A99" s="12">
        <v>94.0</v>
      </c>
      <c r="B99" s="13">
        <v>11.9</v>
      </c>
      <c r="C99" s="13">
        <v>8.0</v>
      </c>
      <c r="D99" s="13">
        <v>524.0</v>
      </c>
      <c r="E99" s="13">
        <v>3.6</v>
      </c>
      <c r="F99" s="13">
        <v>3.5</v>
      </c>
      <c r="G99" s="14">
        <v>2.75</v>
      </c>
      <c r="H99" s="15">
        <f>(D99*0.704)/D99*100</f>
        <v>70.4</v>
      </c>
    </row>
    <row r="100">
      <c r="A100" s="12">
        <v>95.0</v>
      </c>
      <c r="B100" s="13">
        <v>9.4</v>
      </c>
      <c r="C100" s="13">
        <v>6.6</v>
      </c>
      <c r="D100" s="13">
        <v>317.0</v>
      </c>
      <c r="E100" s="13">
        <v>3.7</v>
      </c>
      <c r="F100" s="13">
        <v>3.5</v>
      </c>
      <c r="G100" s="14">
        <v>2.72</v>
      </c>
      <c r="H100" s="15">
        <f>(D100*0.765)/D100*100</f>
        <v>76.5</v>
      </c>
    </row>
    <row r="101">
      <c r="A101" s="12">
        <v>96.0</v>
      </c>
      <c r="B101" s="13">
        <v>6.7</v>
      </c>
      <c r="C101" s="13">
        <v>5.5</v>
      </c>
      <c r="D101" s="13">
        <v>122.0</v>
      </c>
      <c r="E101" s="13">
        <v>3.5</v>
      </c>
      <c r="F101" s="13">
        <v>4.0</v>
      </c>
      <c r="G101" s="14">
        <v>2.741</v>
      </c>
      <c r="H101" s="15">
        <f>(D101*0.70254)/D101*100</f>
        <v>70.254</v>
      </c>
    </row>
    <row r="102">
      <c r="A102" s="12">
        <v>97.0</v>
      </c>
      <c r="B102" s="13">
        <v>6.7</v>
      </c>
      <c r="C102" s="13">
        <v>5.7</v>
      </c>
      <c r="D102" s="13">
        <v>146.0</v>
      </c>
      <c r="E102" s="13">
        <v>3.3</v>
      </c>
      <c r="F102" s="13">
        <v>4.5</v>
      </c>
      <c r="G102" s="14">
        <v>2.74</v>
      </c>
      <c r="H102" s="15">
        <f>(D102*0.73645)/D102*100</f>
        <v>73.645</v>
      </c>
    </row>
    <row r="103">
      <c r="A103" s="12">
        <v>98.0</v>
      </c>
      <c r="B103" s="13">
        <v>7.0</v>
      </c>
      <c r="C103" s="13">
        <v>5.7</v>
      </c>
      <c r="D103" s="13">
        <v>157.0</v>
      </c>
      <c r="E103" s="13">
        <v>3.8</v>
      </c>
      <c r="F103" s="13">
        <v>4.0</v>
      </c>
      <c r="G103" s="14">
        <v>2.7</v>
      </c>
      <c r="H103" s="15">
        <f>(D103*0.754)/D103*100</f>
        <v>75.4</v>
      </c>
    </row>
    <row r="104">
      <c r="A104" s="12">
        <v>99.0</v>
      </c>
      <c r="B104" s="13">
        <v>7.5</v>
      </c>
      <c r="C104" s="13">
        <v>6.2</v>
      </c>
      <c r="D104" s="13">
        <v>184.0</v>
      </c>
      <c r="E104" s="13">
        <v>4.0</v>
      </c>
      <c r="F104" s="13">
        <v>4.0</v>
      </c>
      <c r="G104" s="14">
        <v>2.77</v>
      </c>
      <c r="H104" s="15">
        <f>(D104*0.765)/D104*100</f>
        <v>76.5</v>
      </c>
    </row>
    <row r="105">
      <c r="A105" s="12">
        <v>100.0</v>
      </c>
      <c r="B105" s="13">
        <v>7.8</v>
      </c>
      <c r="C105" s="13">
        <v>5.5</v>
      </c>
      <c r="D105" s="13">
        <v>194.0</v>
      </c>
      <c r="E105" s="13">
        <v>3.9</v>
      </c>
      <c r="F105" s="13">
        <v>4.0</v>
      </c>
      <c r="G105" s="14">
        <v>2.81</v>
      </c>
      <c r="H105" s="15">
        <f>(D105*0.714)/D105*100</f>
        <v>71.4</v>
      </c>
    </row>
    <row r="106">
      <c r="A106" s="10" t="s">
        <v>18</v>
      </c>
      <c r="B106" s="16">
        <f t="shared" ref="B106:H106" si="1">AVERAGE(B4:B105)</f>
        <v>7.282</v>
      </c>
      <c r="C106" s="16">
        <f t="shared" si="1"/>
        <v>5.6684</v>
      </c>
      <c r="D106" s="16">
        <f t="shared" si="1"/>
        <v>184.26</v>
      </c>
      <c r="E106" s="16">
        <f t="shared" si="1"/>
        <v>3.81</v>
      </c>
      <c r="F106" s="16">
        <f t="shared" si="1"/>
        <v>4.035</v>
      </c>
      <c r="G106" s="16">
        <f t="shared" si="1"/>
        <v>2.731828</v>
      </c>
      <c r="H106" s="16">
        <f t="shared" si="1"/>
        <v>73.5224798</v>
      </c>
    </row>
  </sheetData>
  <mergeCells count="3">
    <mergeCell ref="A1:B2"/>
    <mergeCell ref="C1:E2"/>
    <mergeCell ref="F1:H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31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6.5</v>
      </c>
      <c r="C6" s="13">
        <v>5.3</v>
      </c>
      <c r="D6" s="13">
        <v>121.0</v>
      </c>
      <c r="E6" s="13">
        <v>3.7</v>
      </c>
      <c r="F6" s="13">
        <v>4.0</v>
      </c>
      <c r="G6" s="14">
        <v>2.71</v>
      </c>
      <c r="H6" s="15">
        <f>(D6*0.734)/D6*100</f>
        <v>73.4</v>
      </c>
    </row>
    <row r="7">
      <c r="A7" s="12">
        <v>2.0</v>
      </c>
      <c r="B7" s="13">
        <v>6.5</v>
      </c>
      <c r="C7" s="13">
        <v>5.7</v>
      </c>
      <c r="D7" s="13">
        <v>124.0</v>
      </c>
      <c r="E7" s="13">
        <v>2.2</v>
      </c>
      <c r="F7" s="13">
        <v>4.0</v>
      </c>
      <c r="G7" s="14">
        <v>2.7</v>
      </c>
      <c r="H7" s="15">
        <f>(D7*0.7645)/D7*100</f>
        <v>76.45</v>
      </c>
    </row>
    <row r="8">
      <c r="A8" s="12">
        <v>3.0</v>
      </c>
      <c r="B8" s="13">
        <v>7.6</v>
      </c>
      <c r="C8" s="13">
        <v>5.9</v>
      </c>
      <c r="D8" s="13">
        <v>209.0</v>
      </c>
      <c r="E8" s="13">
        <v>3.3</v>
      </c>
      <c r="F8" s="13">
        <v>3.5</v>
      </c>
      <c r="G8" s="14">
        <v>2.72</v>
      </c>
      <c r="H8" s="15">
        <f>(D8*0.7345)/D8*100</f>
        <v>73.45</v>
      </c>
    </row>
    <row r="9">
      <c r="A9" s="12">
        <v>4.0</v>
      </c>
      <c r="B9" s="13">
        <v>7.8</v>
      </c>
      <c r="C9" s="13">
        <v>4.9</v>
      </c>
      <c r="D9" s="13">
        <v>148.0</v>
      </c>
      <c r="E9" s="13">
        <v>3.2</v>
      </c>
      <c r="F9" s="13">
        <v>3.5</v>
      </c>
      <c r="G9" s="14">
        <v>2.74</v>
      </c>
      <c r="H9" s="15">
        <f>(D9*0.734536)/D9*100</f>
        <v>73.4536</v>
      </c>
    </row>
    <row r="10">
      <c r="A10" s="12">
        <v>5.0</v>
      </c>
      <c r="B10" s="13">
        <v>6.8</v>
      </c>
      <c r="C10" s="13">
        <v>5.7</v>
      </c>
      <c r="D10" s="13">
        <v>158.0</v>
      </c>
      <c r="E10" s="13">
        <v>3.2</v>
      </c>
      <c r="F10" s="13">
        <v>3.5</v>
      </c>
      <c r="G10" s="14">
        <v>2.72</v>
      </c>
      <c r="H10" s="15">
        <f>(D10*0.724)/D10*100</f>
        <v>72.4</v>
      </c>
    </row>
    <row r="11">
      <c r="A11" s="12">
        <v>6.0</v>
      </c>
      <c r="B11" s="13">
        <v>5.6</v>
      </c>
      <c r="C11" s="13">
        <v>4.1</v>
      </c>
      <c r="D11" s="13">
        <v>80.0</v>
      </c>
      <c r="E11" s="13">
        <v>3.8</v>
      </c>
      <c r="F11" s="13">
        <v>4.5</v>
      </c>
      <c r="G11" s="14">
        <v>2.7</v>
      </c>
      <c r="H11" s="15">
        <f>(D11*0.707)/D11*100</f>
        <v>70.7</v>
      </c>
    </row>
    <row r="12">
      <c r="A12" s="12">
        <v>7.0</v>
      </c>
      <c r="B12" s="13">
        <v>6.7</v>
      </c>
      <c r="C12" s="13">
        <v>5.6</v>
      </c>
      <c r="D12" s="13">
        <v>150.0</v>
      </c>
      <c r="E12" s="13">
        <v>3.6</v>
      </c>
      <c r="F12" s="13">
        <v>4.0</v>
      </c>
      <c r="G12" s="14">
        <v>2.74</v>
      </c>
      <c r="H12" s="15">
        <f>(D12*0.709)/D12*100</f>
        <v>70.9</v>
      </c>
    </row>
    <row r="13">
      <c r="A13" s="12">
        <v>8.0</v>
      </c>
      <c r="B13" s="13">
        <v>7.6</v>
      </c>
      <c r="C13" s="13">
        <v>5.4</v>
      </c>
      <c r="D13" s="13">
        <v>183.0</v>
      </c>
      <c r="E13" s="13">
        <v>3.4</v>
      </c>
      <c r="F13" s="13">
        <v>3.5</v>
      </c>
      <c r="G13" s="14">
        <v>2.75</v>
      </c>
      <c r="H13" s="15">
        <f>(D13*0.716)/D13*100</f>
        <v>71.6</v>
      </c>
    </row>
    <row r="14">
      <c r="A14" s="12">
        <v>9.0</v>
      </c>
      <c r="B14" s="13">
        <v>7.1</v>
      </c>
      <c r="C14" s="13">
        <v>5.6</v>
      </c>
      <c r="D14" s="13">
        <v>159.0</v>
      </c>
      <c r="E14" s="13">
        <v>3.6</v>
      </c>
      <c r="F14" s="13">
        <v>3.5</v>
      </c>
      <c r="G14" s="14">
        <v>2.72</v>
      </c>
      <c r="H14" s="15">
        <f>(D14*0.75)/D14*100</f>
        <v>75</v>
      </c>
    </row>
    <row r="15">
      <c r="A15" s="12">
        <v>10.0</v>
      </c>
      <c r="B15" s="13">
        <v>7.7</v>
      </c>
      <c r="C15" s="13">
        <v>5.6</v>
      </c>
      <c r="D15" s="13">
        <v>179.0</v>
      </c>
      <c r="E15" s="13">
        <v>3.7</v>
      </c>
      <c r="F15" s="13">
        <v>4.0</v>
      </c>
      <c r="G15" s="14">
        <v>2.74</v>
      </c>
      <c r="H15" s="15">
        <f>(D15*0.744)/D15*100</f>
        <v>74.4</v>
      </c>
    </row>
    <row r="16">
      <c r="A16" s="12">
        <v>11.0</v>
      </c>
      <c r="B16" s="13">
        <v>7.3</v>
      </c>
      <c r="C16" s="13">
        <v>5.7</v>
      </c>
      <c r="D16" s="13">
        <v>150.0</v>
      </c>
      <c r="E16" s="13">
        <v>3.7</v>
      </c>
      <c r="F16" s="13">
        <v>4.0</v>
      </c>
      <c r="G16" s="14">
        <v>2.77</v>
      </c>
      <c r="H16" s="15">
        <f>(D16*0.7489)/D16*100</f>
        <v>74.89</v>
      </c>
    </row>
    <row r="17">
      <c r="A17" s="12">
        <v>12.0</v>
      </c>
      <c r="B17" s="13">
        <v>5.9</v>
      </c>
      <c r="C17" s="13">
        <v>4.7</v>
      </c>
      <c r="D17" s="13">
        <v>102.0</v>
      </c>
      <c r="E17" s="13">
        <v>3.8</v>
      </c>
      <c r="F17" s="13">
        <v>4.0</v>
      </c>
      <c r="G17" s="14">
        <v>2.75</v>
      </c>
      <c r="H17" s="15">
        <f>(D17*0.737)/D17*100</f>
        <v>73.7</v>
      </c>
    </row>
    <row r="18">
      <c r="A18" s="12">
        <v>13.0</v>
      </c>
      <c r="B18" s="13">
        <v>7.4</v>
      </c>
      <c r="C18" s="13">
        <v>5.7</v>
      </c>
      <c r="D18" s="13">
        <v>160.0</v>
      </c>
      <c r="E18" s="13">
        <v>3.5</v>
      </c>
      <c r="F18" s="13">
        <v>4.0</v>
      </c>
      <c r="G18" s="14">
        <v>2.72</v>
      </c>
      <c r="H18" s="15">
        <f>(D18*0.7502)/D18*100</f>
        <v>75.02</v>
      </c>
    </row>
    <row r="19">
      <c r="A19" s="12">
        <v>14.0</v>
      </c>
      <c r="B19" s="13">
        <v>5.6</v>
      </c>
      <c r="C19" s="13">
        <v>4.9</v>
      </c>
      <c r="D19" s="13">
        <v>95.0</v>
      </c>
      <c r="E19" s="13">
        <v>3.6</v>
      </c>
      <c r="F19" s="13">
        <v>4.0</v>
      </c>
      <c r="G19" s="14">
        <v>2.68</v>
      </c>
      <c r="H19" s="15">
        <f>(D19*0.786)/D19*100</f>
        <v>78.6</v>
      </c>
    </row>
    <row r="20">
      <c r="A20" s="12">
        <v>15.0</v>
      </c>
      <c r="B20" s="13">
        <v>6.7</v>
      </c>
      <c r="C20" s="13">
        <v>5.5</v>
      </c>
      <c r="D20" s="13">
        <v>142.0</v>
      </c>
      <c r="E20" s="13">
        <v>3.7</v>
      </c>
      <c r="F20" s="13">
        <v>4.0</v>
      </c>
      <c r="G20" s="14">
        <v>2.71</v>
      </c>
      <c r="H20" s="15">
        <f>(D20*0.7687)/D20*100</f>
        <v>76.87</v>
      </c>
    </row>
    <row r="21">
      <c r="A21" s="12">
        <v>16.0</v>
      </c>
      <c r="B21" s="13">
        <v>5.5</v>
      </c>
      <c r="C21" s="13">
        <v>5.1</v>
      </c>
      <c r="D21" s="13">
        <v>93.0</v>
      </c>
      <c r="E21" s="13">
        <v>4.2</v>
      </c>
      <c r="F21" s="13">
        <v>3.5</v>
      </c>
      <c r="G21" s="14">
        <v>2.75</v>
      </c>
      <c r="H21" s="15">
        <f>(D21*0.728)/D21*100</f>
        <v>72.8</v>
      </c>
    </row>
    <row r="22">
      <c r="A22" s="12">
        <v>17.0</v>
      </c>
      <c r="B22" s="13">
        <v>6.3</v>
      </c>
      <c r="C22" s="13">
        <v>5.0</v>
      </c>
      <c r="D22" s="13">
        <v>130.0</v>
      </c>
      <c r="E22" s="13">
        <v>3.8</v>
      </c>
      <c r="F22" s="13">
        <v>4.5</v>
      </c>
      <c r="G22" s="14">
        <v>2.75</v>
      </c>
      <c r="H22" s="15">
        <f>(D22*0.75)/D22*100</f>
        <v>75</v>
      </c>
    </row>
    <row r="23">
      <c r="A23" s="12">
        <v>18.0</v>
      </c>
      <c r="B23" s="13">
        <v>6.4</v>
      </c>
      <c r="C23" s="13">
        <v>5.2</v>
      </c>
      <c r="D23" s="13">
        <v>112.0</v>
      </c>
      <c r="E23" s="13">
        <v>3.9</v>
      </c>
      <c r="F23" s="13">
        <v>4.0</v>
      </c>
      <c r="G23" s="14">
        <v>2.77</v>
      </c>
      <c r="H23" s="15">
        <f>(D23*0.743)/D23*100</f>
        <v>74.3</v>
      </c>
    </row>
    <row r="24">
      <c r="A24" s="12">
        <v>19.0</v>
      </c>
      <c r="B24" s="13">
        <v>6.9</v>
      </c>
      <c r="C24" s="13">
        <v>5.6</v>
      </c>
      <c r="D24" s="13">
        <v>159.0</v>
      </c>
      <c r="E24" s="13">
        <v>3.4</v>
      </c>
      <c r="F24" s="13">
        <v>4.0</v>
      </c>
      <c r="G24" s="14">
        <v>2.74</v>
      </c>
      <c r="H24" s="15">
        <f>(D24*0.7634)/D24*100</f>
        <v>76.34</v>
      </c>
    </row>
    <row r="25">
      <c r="A25" s="12">
        <v>20.0</v>
      </c>
      <c r="B25" s="13">
        <v>7.1</v>
      </c>
      <c r="C25" s="13">
        <v>5.6</v>
      </c>
      <c r="D25" s="13">
        <v>158.0</v>
      </c>
      <c r="E25" s="13">
        <v>3.5</v>
      </c>
      <c r="F25" s="13">
        <v>4.0</v>
      </c>
      <c r="G25" s="14">
        <v>2.7</v>
      </c>
      <c r="H25" s="15">
        <f>(D25*0.7564)/D25*100</f>
        <v>75.64</v>
      </c>
    </row>
    <row r="26">
      <c r="A26" s="12">
        <v>21.0</v>
      </c>
      <c r="B26" s="13">
        <v>6.8</v>
      </c>
      <c r="C26" s="13">
        <v>5.5</v>
      </c>
      <c r="D26" s="13">
        <v>150.0</v>
      </c>
      <c r="E26" s="13">
        <v>3.4</v>
      </c>
      <c r="F26" s="13">
        <v>4.5</v>
      </c>
      <c r="G26" s="14">
        <v>2.68</v>
      </c>
      <c r="H26" s="15">
        <f>(D26*0.734)/D26*100</f>
        <v>73.4</v>
      </c>
    </row>
    <row r="27">
      <c r="A27" s="12">
        <v>22.0</v>
      </c>
      <c r="B27" s="13">
        <v>6.5</v>
      </c>
      <c r="C27" s="13">
        <v>5.2</v>
      </c>
      <c r="D27" s="13">
        <v>133.0</v>
      </c>
      <c r="E27" s="13">
        <v>3.7</v>
      </c>
      <c r="F27" s="13">
        <v>4.0</v>
      </c>
      <c r="G27" s="14">
        <v>2.75</v>
      </c>
      <c r="H27" s="15">
        <f>(D27*0.717)/D27*100</f>
        <v>71.7</v>
      </c>
    </row>
    <row r="28">
      <c r="A28" s="12">
        <v>23.0</v>
      </c>
      <c r="B28" s="13">
        <v>7.2</v>
      </c>
      <c r="C28" s="13">
        <v>5.9</v>
      </c>
      <c r="D28" s="13">
        <v>162.0</v>
      </c>
      <c r="E28" s="13">
        <v>3.8</v>
      </c>
      <c r="F28" s="13">
        <v>4.5</v>
      </c>
      <c r="G28" s="14">
        <v>2.66</v>
      </c>
      <c r="H28" s="15">
        <f>(D28*0.754)/D28*100</f>
        <v>75.4</v>
      </c>
    </row>
    <row r="29">
      <c r="A29" s="12">
        <v>24.0</v>
      </c>
      <c r="B29" s="13">
        <v>6.0</v>
      </c>
      <c r="C29" s="13">
        <v>4.7</v>
      </c>
      <c r="D29" s="13">
        <v>102.0</v>
      </c>
      <c r="E29" s="13">
        <v>3.6</v>
      </c>
      <c r="F29" s="13">
        <v>4.0</v>
      </c>
      <c r="G29" s="14">
        <v>2.69</v>
      </c>
      <c r="H29" s="15">
        <f>(D29*0.718)/D29*100</f>
        <v>71.8</v>
      </c>
    </row>
    <row r="30">
      <c r="A30" s="12">
        <v>25.0</v>
      </c>
      <c r="B30" s="13">
        <v>7.1</v>
      </c>
      <c r="C30" s="13">
        <v>5.7</v>
      </c>
      <c r="D30" s="13">
        <v>165.0</v>
      </c>
      <c r="E30" s="13">
        <v>3.3</v>
      </c>
      <c r="F30" s="13">
        <v>4.0</v>
      </c>
      <c r="G30" s="14">
        <v>2.76</v>
      </c>
      <c r="H30" s="15">
        <f>(D30*0.707)/D30*100</f>
        <v>70.7</v>
      </c>
    </row>
    <row r="31">
      <c r="A31" s="12">
        <v>26.0</v>
      </c>
      <c r="B31" s="13">
        <v>10.5</v>
      </c>
      <c r="C31" s="13">
        <v>6.7</v>
      </c>
      <c r="D31" s="13">
        <v>352.0</v>
      </c>
      <c r="E31" s="13">
        <v>3.4</v>
      </c>
      <c r="F31" s="13">
        <v>4.0</v>
      </c>
      <c r="G31" s="14">
        <v>2.75</v>
      </c>
      <c r="H31" s="15">
        <f>(D31*0.762)/D31*100</f>
        <v>76.2</v>
      </c>
    </row>
    <row r="32">
      <c r="A32" s="12">
        <v>27.0</v>
      </c>
      <c r="B32" s="13">
        <v>7.5</v>
      </c>
      <c r="C32" s="13">
        <v>5.8</v>
      </c>
      <c r="D32" s="13">
        <v>204.0</v>
      </c>
      <c r="E32" s="13">
        <v>3.5</v>
      </c>
      <c r="F32" s="13">
        <v>3.5</v>
      </c>
      <c r="G32" s="14">
        <v>2.72</v>
      </c>
      <c r="H32" s="15">
        <f>(D32*0.72)/D32*100</f>
        <v>72</v>
      </c>
    </row>
    <row r="33">
      <c r="A33" s="12">
        <v>28.0</v>
      </c>
      <c r="B33" s="13">
        <v>6.7</v>
      </c>
      <c r="C33" s="13">
        <v>5.8</v>
      </c>
      <c r="D33" s="13">
        <v>142.0</v>
      </c>
      <c r="E33" s="13">
        <v>3.8</v>
      </c>
      <c r="F33" s="13">
        <v>4.0</v>
      </c>
      <c r="G33" s="14">
        <v>2.75</v>
      </c>
      <c r="H33" s="15">
        <f>(D33*0.735)/D33*100</f>
        <v>73.5</v>
      </c>
    </row>
    <row r="34">
      <c r="A34" s="12">
        <v>29.0</v>
      </c>
      <c r="B34" s="13">
        <v>7.0</v>
      </c>
      <c r="C34" s="13">
        <v>5.7</v>
      </c>
      <c r="D34" s="13">
        <v>159.0</v>
      </c>
      <c r="E34" s="13">
        <v>3.6</v>
      </c>
      <c r="F34" s="13">
        <v>4.5</v>
      </c>
      <c r="G34" s="14">
        <v>2.73</v>
      </c>
      <c r="H34" s="15">
        <f>(D34*0.753)/D34*100</f>
        <v>75.3</v>
      </c>
    </row>
    <row r="35">
      <c r="A35" s="12">
        <v>30.0</v>
      </c>
      <c r="B35" s="13">
        <v>7.14</v>
      </c>
      <c r="C35" s="13">
        <v>5.8</v>
      </c>
      <c r="D35" s="13">
        <v>158.0</v>
      </c>
      <c r="E35" s="13">
        <v>3.8</v>
      </c>
      <c r="F35" s="13">
        <v>3.5</v>
      </c>
      <c r="G35" s="14">
        <v>2.77</v>
      </c>
      <c r="H35" s="15">
        <f>(D35*0.737)/D35*100</f>
        <v>73.7</v>
      </c>
    </row>
    <row r="36">
      <c r="A36" s="12">
        <v>31.0</v>
      </c>
      <c r="B36" s="13">
        <v>7.7</v>
      </c>
      <c r="C36" s="13">
        <v>5.8</v>
      </c>
      <c r="D36" s="13">
        <v>150.0</v>
      </c>
      <c r="E36" s="13">
        <v>4.1</v>
      </c>
      <c r="F36" s="13">
        <v>3.5</v>
      </c>
      <c r="G36" s="14">
        <v>2.76</v>
      </c>
      <c r="H36" s="15">
        <f>(D36*0.738)/D36*100</f>
        <v>73.8</v>
      </c>
    </row>
    <row r="37">
      <c r="A37" s="12">
        <v>32.0</v>
      </c>
      <c r="B37" s="13">
        <v>8.7</v>
      </c>
      <c r="C37" s="13">
        <v>6.3</v>
      </c>
      <c r="D37" s="13">
        <v>256.0</v>
      </c>
      <c r="E37" s="13">
        <v>3.9</v>
      </c>
      <c r="F37" s="13">
        <v>4.0</v>
      </c>
      <c r="G37" s="14">
        <v>2.74</v>
      </c>
      <c r="H37" s="15">
        <f>(D37*0.7733)/D37*100</f>
        <v>77.33</v>
      </c>
    </row>
    <row r="38">
      <c r="A38" s="12">
        <v>33.0</v>
      </c>
      <c r="B38" s="13">
        <v>7.0</v>
      </c>
      <c r="C38" s="13">
        <v>5.4</v>
      </c>
      <c r="D38" s="13">
        <v>124.0</v>
      </c>
      <c r="E38" s="13">
        <v>3.6</v>
      </c>
      <c r="F38" s="13">
        <v>4.0</v>
      </c>
      <c r="G38" s="14">
        <v>2.75</v>
      </c>
      <c r="H38" s="15">
        <f>(D38*0.724)/D38*100</f>
        <v>72.4</v>
      </c>
    </row>
    <row r="39">
      <c r="A39" s="12">
        <v>34.0</v>
      </c>
      <c r="B39" s="13">
        <v>7.8</v>
      </c>
      <c r="C39" s="13">
        <v>5.7</v>
      </c>
      <c r="D39" s="13">
        <v>199.0</v>
      </c>
      <c r="E39" s="13">
        <v>3.7</v>
      </c>
      <c r="F39" s="13">
        <v>3.5</v>
      </c>
      <c r="G39" s="14">
        <v>2.71</v>
      </c>
      <c r="H39" s="15">
        <f>(D39*0.738)/D39*100</f>
        <v>73.8</v>
      </c>
    </row>
    <row r="40">
      <c r="A40" s="12">
        <v>35.0</v>
      </c>
      <c r="B40" s="13">
        <v>8.6</v>
      </c>
      <c r="C40" s="13">
        <v>6.3</v>
      </c>
      <c r="D40" s="13">
        <v>256.0</v>
      </c>
      <c r="E40" s="13">
        <v>3.7</v>
      </c>
      <c r="F40" s="13">
        <v>4.0</v>
      </c>
      <c r="G40" s="14">
        <v>2.72</v>
      </c>
      <c r="H40" s="15">
        <f>(D40*0.787)/D40*100</f>
        <v>78.7</v>
      </c>
    </row>
    <row r="41">
      <c r="A41" s="12">
        <v>36.0</v>
      </c>
      <c r="B41" s="13">
        <v>5.5</v>
      </c>
      <c r="C41" s="13">
        <v>4.9</v>
      </c>
      <c r="D41" s="13">
        <v>95.0</v>
      </c>
      <c r="E41" s="13">
        <v>3.4</v>
      </c>
      <c r="F41" s="13">
        <v>4.0</v>
      </c>
      <c r="G41" s="14">
        <v>2.72</v>
      </c>
      <c r="H41" s="15">
        <f>(D41*0.754)/D41*100</f>
        <v>75.4</v>
      </c>
    </row>
    <row r="42">
      <c r="A42" s="12">
        <v>37.0</v>
      </c>
      <c r="B42" s="13">
        <v>5.6</v>
      </c>
      <c r="C42" s="13">
        <v>4.1</v>
      </c>
      <c r="D42" s="13">
        <v>80.0</v>
      </c>
      <c r="E42" s="13">
        <v>3.4</v>
      </c>
      <c r="F42" s="13">
        <v>3.5</v>
      </c>
      <c r="G42" s="14">
        <v>2.7</v>
      </c>
      <c r="H42" s="15">
        <f>(D42*0.761)/D42*100</f>
        <v>76.1</v>
      </c>
    </row>
    <row r="43">
      <c r="A43" s="12">
        <v>38.0</v>
      </c>
      <c r="B43" s="13">
        <v>7.6</v>
      </c>
      <c r="C43" s="13">
        <v>5.3</v>
      </c>
      <c r="D43" s="19">
        <v>183.0</v>
      </c>
      <c r="E43" s="13">
        <v>3.4</v>
      </c>
      <c r="F43" s="13">
        <v>3.5</v>
      </c>
      <c r="G43" s="14">
        <v>2.73</v>
      </c>
      <c r="H43" s="15">
        <f>(D43*0.757)/D43*100</f>
        <v>75.7</v>
      </c>
    </row>
    <row r="44">
      <c r="A44" s="12">
        <v>39.0</v>
      </c>
      <c r="B44" s="13">
        <v>6.9</v>
      </c>
      <c r="C44" s="13">
        <v>5.7</v>
      </c>
      <c r="D44" s="19">
        <v>169.0</v>
      </c>
      <c r="E44" s="13">
        <v>3.8</v>
      </c>
      <c r="F44" s="13">
        <v>4.0</v>
      </c>
      <c r="G44" s="14">
        <v>2.71</v>
      </c>
      <c r="H44" s="15">
        <f>(D44*0.748)/D44*100</f>
        <v>74.8</v>
      </c>
    </row>
    <row r="45">
      <c r="A45" s="12">
        <v>40.0</v>
      </c>
      <c r="B45" s="13">
        <v>7.2</v>
      </c>
      <c r="C45" s="13">
        <v>5.6</v>
      </c>
      <c r="D45" s="19">
        <v>180.0</v>
      </c>
      <c r="E45" s="13">
        <v>3.3</v>
      </c>
      <c r="F45" s="13">
        <v>4.0</v>
      </c>
      <c r="G45" s="14">
        <v>2.69</v>
      </c>
      <c r="H45" s="15">
        <f>(D45*0.737)/D45*100</f>
        <v>73.7</v>
      </c>
    </row>
    <row r="46">
      <c r="A46" s="12">
        <v>41.0</v>
      </c>
      <c r="B46" s="13">
        <v>6.0</v>
      </c>
      <c r="C46" s="13">
        <v>4.7</v>
      </c>
      <c r="D46" s="13">
        <v>104.0</v>
      </c>
      <c r="E46" s="13">
        <v>3.5</v>
      </c>
      <c r="F46" s="13">
        <v>4.5</v>
      </c>
      <c r="G46" s="14">
        <v>2.71</v>
      </c>
      <c r="H46" s="15">
        <f>(D46*0.733)/D46*100</f>
        <v>73.3</v>
      </c>
    </row>
    <row r="47">
      <c r="A47" s="12">
        <v>42.0</v>
      </c>
      <c r="B47" s="13">
        <v>6.9</v>
      </c>
      <c r="C47" s="13">
        <v>5.9</v>
      </c>
      <c r="D47" s="13">
        <v>161.0</v>
      </c>
      <c r="E47" s="13">
        <v>3.6</v>
      </c>
      <c r="F47" s="13">
        <v>4.5</v>
      </c>
      <c r="G47" s="14">
        <v>2.83</v>
      </c>
      <c r="H47" s="15">
        <f>(D47*0.721)/D47*100</f>
        <v>72.1</v>
      </c>
    </row>
    <row r="48">
      <c r="A48" s="12">
        <v>43.0</v>
      </c>
      <c r="B48" s="13">
        <v>7.6</v>
      </c>
      <c r="C48" s="13">
        <v>4.9</v>
      </c>
      <c r="D48" s="13">
        <v>148.0</v>
      </c>
      <c r="E48" s="13">
        <v>3.3</v>
      </c>
      <c r="F48" s="13">
        <v>4.0</v>
      </c>
      <c r="G48" s="14">
        <v>2.74</v>
      </c>
      <c r="H48" s="15">
        <f>(D48*0.7227)/D48*100</f>
        <v>72.27</v>
      </c>
    </row>
    <row r="49">
      <c r="A49" s="12">
        <v>44.0</v>
      </c>
      <c r="B49" s="13">
        <v>6.9</v>
      </c>
      <c r="C49" s="13">
        <v>5.5</v>
      </c>
      <c r="D49" s="13">
        <v>149.0</v>
      </c>
      <c r="E49" s="13">
        <v>3.4</v>
      </c>
      <c r="F49" s="13">
        <v>4.5</v>
      </c>
      <c r="G49" s="14">
        <v>2.77</v>
      </c>
      <c r="H49" s="15">
        <f>(D49*0.734)/D49*100</f>
        <v>73.4</v>
      </c>
    </row>
    <row r="50">
      <c r="A50" s="12">
        <v>45.0</v>
      </c>
      <c r="B50" s="13">
        <v>6.5</v>
      </c>
      <c r="C50" s="13">
        <v>5.0</v>
      </c>
      <c r="D50" s="13">
        <v>124.0</v>
      </c>
      <c r="E50" s="13">
        <v>3.7</v>
      </c>
      <c r="F50" s="13">
        <v>4.0</v>
      </c>
      <c r="G50" s="14">
        <v>2.78</v>
      </c>
      <c r="H50" s="15">
        <f>(D50*0.73)/D50*100</f>
        <v>73</v>
      </c>
    </row>
    <row r="51">
      <c r="A51" s="12">
        <v>46.0</v>
      </c>
      <c r="B51" s="13">
        <v>6.9</v>
      </c>
      <c r="C51" s="13">
        <v>5.4</v>
      </c>
      <c r="D51" s="13">
        <v>109.0</v>
      </c>
      <c r="E51" s="13">
        <v>3.8</v>
      </c>
      <c r="F51" s="13">
        <v>4.0</v>
      </c>
      <c r="G51" s="14">
        <v>2.74</v>
      </c>
      <c r="H51" s="15">
        <f>(D51*0.717)/D51*100</f>
        <v>71.7</v>
      </c>
    </row>
    <row r="52">
      <c r="A52" s="12">
        <v>47.0</v>
      </c>
      <c r="B52" s="13">
        <v>6.4</v>
      </c>
      <c r="C52" s="13">
        <v>5.1</v>
      </c>
      <c r="D52" s="13">
        <v>136.0</v>
      </c>
      <c r="E52" s="13">
        <v>3.6</v>
      </c>
      <c r="F52" s="13">
        <v>4.0</v>
      </c>
      <c r="G52" s="14">
        <v>2.78</v>
      </c>
      <c r="H52" s="15">
        <f>(D52*0.736)/D52*100</f>
        <v>73.6</v>
      </c>
    </row>
    <row r="53">
      <c r="A53" s="12">
        <v>48.0</v>
      </c>
      <c r="B53" s="13">
        <v>10.0</v>
      </c>
      <c r="C53" s="13">
        <v>6.7</v>
      </c>
      <c r="D53" s="13">
        <v>345.0</v>
      </c>
      <c r="E53" s="13">
        <v>3.7</v>
      </c>
      <c r="F53" s="13">
        <v>4.0</v>
      </c>
      <c r="G53" s="14">
        <v>2.77</v>
      </c>
      <c r="H53" s="15">
        <f>(D53*0.761)/D53*100</f>
        <v>76.1</v>
      </c>
    </row>
    <row r="54">
      <c r="A54" s="12">
        <v>49.0</v>
      </c>
      <c r="B54" s="13">
        <v>6.8</v>
      </c>
      <c r="C54" s="13">
        <v>5.7</v>
      </c>
      <c r="D54" s="13">
        <v>201.0</v>
      </c>
      <c r="E54" s="13">
        <v>3.8</v>
      </c>
      <c r="F54" s="13">
        <v>4.0</v>
      </c>
      <c r="G54" s="14">
        <v>2.81</v>
      </c>
      <c r="H54" s="15">
        <f>(D54*0.732)/D54*100</f>
        <v>73.2</v>
      </c>
    </row>
    <row r="55">
      <c r="A55" s="12">
        <v>50.0</v>
      </c>
      <c r="B55" s="13">
        <v>6.5</v>
      </c>
      <c r="C55" s="13">
        <v>5.1</v>
      </c>
      <c r="D55" s="13">
        <v>127.0</v>
      </c>
      <c r="E55" s="13">
        <v>4.2</v>
      </c>
      <c r="F55" s="13">
        <v>4.0</v>
      </c>
      <c r="G55" s="14">
        <v>2.72</v>
      </c>
      <c r="H55" s="15">
        <f>(D55*0.754)/D55*100</f>
        <v>75.4</v>
      </c>
    </row>
    <row r="56">
      <c r="A56" s="12">
        <v>51.0</v>
      </c>
      <c r="B56" s="13">
        <v>6.2</v>
      </c>
      <c r="C56" s="13">
        <v>5.4</v>
      </c>
      <c r="D56" s="13">
        <v>136.0</v>
      </c>
      <c r="E56" s="13">
        <v>3.9</v>
      </c>
      <c r="F56" s="13">
        <v>4.5</v>
      </c>
      <c r="G56" s="14">
        <v>2.71</v>
      </c>
      <c r="H56" s="15">
        <f>(D56*0.7311)/D56*100</f>
        <v>73.11</v>
      </c>
    </row>
    <row r="57">
      <c r="A57" s="12">
        <v>52.0</v>
      </c>
      <c r="B57" s="13">
        <v>6.1</v>
      </c>
      <c r="C57" s="13">
        <v>5.5</v>
      </c>
      <c r="D57" s="13">
        <v>123.0</v>
      </c>
      <c r="E57" s="13">
        <v>4.0</v>
      </c>
      <c r="F57" s="13">
        <v>4.0</v>
      </c>
      <c r="G57" s="14">
        <v>2.72</v>
      </c>
      <c r="H57" s="15">
        <f>(D57*0.721)/D57*100</f>
        <v>72.1</v>
      </c>
    </row>
    <row r="58">
      <c r="A58" s="12">
        <v>53.0</v>
      </c>
      <c r="B58" s="13">
        <v>6.5</v>
      </c>
      <c r="C58" s="13">
        <v>4.9</v>
      </c>
      <c r="D58" s="13">
        <v>108.0</v>
      </c>
      <c r="E58" s="13">
        <v>3.8</v>
      </c>
      <c r="F58" s="13">
        <v>4.0</v>
      </c>
      <c r="G58" s="14">
        <v>2.73</v>
      </c>
      <c r="H58" s="15">
        <f>(D58*0.735)/D58*100</f>
        <v>73.5</v>
      </c>
    </row>
    <row r="59">
      <c r="A59" s="12">
        <v>54.0</v>
      </c>
      <c r="B59" s="13">
        <v>7.9</v>
      </c>
      <c r="C59" s="13">
        <v>6.6</v>
      </c>
      <c r="D59" s="13">
        <v>272.0</v>
      </c>
      <c r="E59" s="13">
        <v>4.1</v>
      </c>
      <c r="F59" s="13">
        <v>4.0</v>
      </c>
      <c r="G59" s="14">
        <v>2.75</v>
      </c>
      <c r="H59" s="15">
        <f>(D59*0.707)/D59*100</f>
        <v>70.7</v>
      </c>
    </row>
    <row r="60">
      <c r="A60" s="12">
        <v>55.0</v>
      </c>
      <c r="B60" s="13">
        <v>6.8</v>
      </c>
      <c r="C60" s="13">
        <v>5.7</v>
      </c>
      <c r="D60" s="13">
        <v>153.0</v>
      </c>
      <c r="E60" s="13">
        <v>3.5</v>
      </c>
      <c r="F60" s="13">
        <v>4.0</v>
      </c>
      <c r="G60" s="14">
        <v>2.74</v>
      </c>
      <c r="H60" s="15">
        <f>(D60*0.7347)/D60*100</f>
        <v>73.47</v>
      </c>
    </row>
    <row r="61">
      <c r="A61" s="12">
        <v>56.0</v>
      </c>
      <c r="B61" s="13">
        <v>7.7</v>
      </c>
      <c r="C61" s="13">
        <v>5.6</v>
      </c>
      <c r="D61" s="13">
        <v>195.0</v>
      </c>
      <c r="E61" s="13">
        <v>3.3</v>
      </c>
      <c r="F61" s="13">
        <v>4.0</v>
      </c>
      <c r="G61" s="14">
        <v>2.76</v>
      </c>
      <c r="H61" s="15">
        <f>(D61*0.764)/D61*100</f>
        <v>76.4</v>
      </c>
    </row>
    <row r="62">
      <c r="A62" s="12">
        <v>57.0</v>
      </c>
      <c r="B62" s="13">
        <v>6.9</v>
      </c>
      <c r="C62" s="13">
        <v>5.0</v>
      </c>
      <c r="D62" s="13">
        <v>136.0</v>
      </c>
      <c r="E62" s="13">
        <v>3.4</v>
      </c>
      <c r="F62" s="13">
        <v>4.0</v>
      </c>
      <c r="G62" s="14">
        <v>2.78</v>
      </c>
      <c r="H62" s="15">
        <f>(D62*0.70187)/D62*100</f>
        <v>70.187</v>
      </c>
    </row>
    <row r="63">
      <c r="A63" s="12">
        <v>58.0</v>
      </c>
      <c r="B63" s="13">
        <v>6.6</v>
      </c>
      <c r="C63" s="13">
        <v>4.9</v>
      </c>
      <c r="D63" s="13">
        <v>128.0</v>
      </c>
      <c r="E63" s="13">
        <v>3.6</v>
      </c>
      <c r="F63" s="13">
        <v>4.0</v>
      </c>
      <c r="G63" s="14">
        <v>2.77</v>
      </c>
      <c r="H63" s="15">
        <f>(D63*0.724)/D63*100</f>
        <v>72.4</v>
      </c>
    </row>
    <row r="64">
      <c r="A64" s="12">
        <v>59.0</v>
      </c>
      <c r="B64" s="13">
        <v>7.7</v>
      </c>
      <c r="C64" s="13">
        <v>5.8</v>
      </c>
      <c r="D64" s="13">
        <v>209.0</v>
      </c>
      <c r="E64" s="13">
        <v>3.7</v>
      </c>
      <c r="F64" s="13">
        <v>4.0</v>
      </c>
      <c r="G64" s="14">
        <v>2.75</v>
      </c>
      <c r="H64" s="15">
        <f>(D64*0.736)/D64*100</f>
        <v>73.6</v>
      </c>
    </row>
    <row r="65">
      <c r="A65" s="12">
        <v>60.0</v>
      </c>
      <c r="B65" s="13">
        <v>6.8</v>
      </c>
      <c r="C65" s="13">
        <v>5.1</v>
      </c>
      <c r="D65" s="13">
        <v>135.0</v>
      </c>
      <c r="E65" s="13">
        <v>3.8</v>
      </c>
      <c r="F65" s="13">
        <v>4.0</v>
      </c>
      <c r="G65" s="14">
        <v>2.75</v>
      </c>
      <c r="H65" s="15">
        <f>(D65*0.728)/D65*100</f>
        <v>72.8</v>
      </c>
    </row>
    <row r="66">
      <c r="A66" s="12">
        <v>61.0</v>
      </c>
      <c r="B66" s="13">
        <v>8.3</v>
      </c>
      <c r="C66" s="13">
        <v>6.3</v>
      </c>
      <c r="D66" s="13">
        <v>311.0</v>
      </c>
      <c r="E66" s="13">
        <v>3.9</v>
      </c>
      <c r="F66" s="13">
        <v>4.0</v>
      </c>
      <c r="G66" s="14">
        <v>2.72</v>
      </c>
      <c r="H66" s="15">
        <f>(D66*0.711)/D66*100</f>
        <v>71.1</v>
      </c>
    </row>
    <row r="67">
      <c r="A67" s="12">
        <v>62.0</v>
      </c>
      <c r="B67" s="13">
        <v>8.0</v>
      </c>
      <c r="C67" s="13">
        <v>6.0</v>
      </c>
      <c r="D67" s="13">
        <v>272.0</v>
      </c>
      <c r="E67" s="13">
        <v>3.6</v>
      </c>
      <c r="F67" s="13">
        <v>4.0</v>
      </c>
      <c r="G67" s="14">
        <v>2.72</v>
      </c>
      <c r="H67" s="15">
        <f>(D67*0.709)/D67*100</f>
        <v>70.9</v>
      </c>
    </row>
    <row r="68">
      <c r="A68" s="12">
        <v>63.0</v>
      </c>
      <c r="B68" s="13">
        <v>8.4</v>
      </c>
      <c r="C68" s="13">
        <v>6.5</v>
      </c>
      <c r="D68" s="13">
        <v>317.0</v>
      </c>
      <c r="E68" s="13">
        <v>4.2</v>
      </c>
      <c r="F68" s="13">
        <v>4.0</v>
      </c>
      <c r="G68" s="14">
        <v>2.76</v>
      </c>
      <c r="H68" s="15">
        <f>(D68*0.71)/D68*100</f>
        <v>71</v>
      </c>
    </row>
    <row r="69">
      <c r="A69" s="12">
        <v>64.0</v>
      </c>
      <c r="B69" s="13">
        <v>9.1</v>
      </c>
      <c r="C69" s="13">
        <v>7.1</v>
      </c>
      <c r="D69" s="13">
        <v>439.0</v>
      </c>
      <c r="E69" s="13">
        <v>3.6</v>
      </c>
      <c r="F69" s="13">
        <v>4.0</v>
      </c>
      <c r="G69" s="14">
        <v>2.75</v>
      </c>
      <c r="H69" s="15">
        <f>(D69*0.744)/D69*100</f>
        <v>74.4</v>
      </c>
    </row>
    <row r="70">
      <c r="A70" s="12">
        <v>65.0</v>
      </c>
      <c r="B70" s="13">
        <v>9.8</v>
      </c>
      <c r="C70" s="13">
        <v>8.1</v>
      </c>
      <c r="D70" s="13">
        <v>523.0</v>
      </c>
      <c r="E70" s="13">
        <v>3.7</v>
      </c>
      <c r="F70" s="13">
        <v>3.5</v>
      </c>
      <c r="G70" s="14">
        <v>2.76</v>
      </c>
      <c r="H70" s="15">
        <f>(D70*0.738)/D70*100</f>
        <v>73.8</v>
      </c>
    </row>
    <row r="71">
      <c r="A71" s="12">
        <v>66.0</v>
      </c>
      <c r="B71" s="13">
        <v>6.9</v>
      </c>
      <c r="C71" s="13">
        <v>5.7</v>
      </c>
      <c r="D71" s="13">
        <v>167.0</v>
      </c>
      <c r="E71" s="13">
        <v>4.0</v>
      </c>
      <c r="F71" s="13">
        <v>4.0</v>
      </c>
      <c r="G71" s="14">
        <v>2.74</v>
      </c>
      <c r="H71" s="15">
        <f>(D71*0.7341)/D71*100</f>
        <v>73.41</v>
      </c>
    </row>
    <row r="72">
      <c r="A72" s="12">
        <v>67.0</v>
      </c>
      <c r="B72" s="13">
        <v>7.7</v>
      </c>
      <c r="C72" s="13">
        <v>6.1</v>
      </c>
      <c r="D72" s="13">
        <v>209.0</v>
      </c>
      <c r="E72" s="13">
        <v>3.8</v>
      </c>
      <c r="F72" s="13">
        <v>4.0</v>
      </c>
      <c r="G72" s="14">
        <v>2.75</v>
      </c>
      <c r="H72" s="15">
        <f>(D72*0.7465)/D72*100</f>
        <v>74.65</v>
      </c>
    </row>
    <row r="73">
      <c r="A73" s="12">
        <v>68.0</v>
      </c>
      <c r="B73" s="13">
        <v>7.4</v>
      </c>
      <c r="C73" s="13">
        <v>6.1</v>
      </c>
      <c r="D73" s="13">
        <v>184.0</v>
      </c>
      <c r="E73" s="13">
        <v>3.7</v>
      </c>
      <c r="F73" s="13">
        <v>4.0</v>
      </c>
      <c r="G73" s="14">
        <v>2.74</v>
      </c>
      <c r="H73" s="15">
        <f>(D73*0.705)/D73*100</f>
        <v>70.5</v>
      </c>
    </row>
    <row r="74">
      <c r="A74" s="12">
        <v>69.0</v>
      </c>
      <c r="B74" s="13">
        <v>6.6</v>
      </c>
      <c r="C74" s="13">
        <v>5.7</v>
      </c>
      <c r="D74" s="13">
        <v>146.0</v>
      </c>
      <c r="E74" s="13">
        <v>3.5</v>
      </c>
      <c r="F74" s="13">
        <v>4.0</v>
      </c>
      <c r="G74" s="14">
        <v>2.78</v>
      </c>
      <c r="H74" s="15">
        <f>(D74*0.734)/D74*100</f>
        <v>73.4</v>
      </c>
    </row>
    <row r="75">
      <c r="A75" s="12">
        <v>70.0</v>
      </c>
      <c r="B75" s="13">
        <v>7.6</v>
      </c>
      <c r="C75" s="13">
        <v>5.3</v>
      </c>
      <c r="D75" s="13">
        <v>153.0</v>
      </c>
      <c r="E75" s="13">
        <v>3.7</v>
      </c>
      <c r="F75" s="13">
        <v>4.0</v>
      </c>
      <c r="G75" s="14">
        <v>2.7</v>
      </c>
      <c r="H75" s="15">
        <f>(D75*0.723)/D75*100</f>
        <v>72.3</v>
      </c>
    </row>
    <row r="76">
      <c r="A76" s="12">
        <v>71.0</v>
      </c>
      <c r="B76" s="13">
        <v>6.1</v>
      </c>
      <c r="C76" s="13">
        <v>5.7</v>
      </c>
      <c r="D76" s="13">
        <v>116.0</v>
      </c>
      <c r="E76" s="13">
        <v>3.3</v>
      </c>
      <c r="F76" s="13">
        <v>4.0</v>
      </c>
      <c r="G76" s="14">
        <v>2.71</v>
      </c>
      <c r="H76" s="15">
        <f>(D76*0.701)/D76*100</f>
        <v>70.1</v>
      </c>
    </row>
    <row r="77">
      <c r="A77" s="12">
        <v>72.0</v>
      </c>
      <c r="B77" s="13">
        <v>6.4</v>
      </c>
      <c r="C77" s="13">
        <v>5.2</v>
      </c>
      <c r="D77" s="13">
        <v>123.0</v>
      </c>
      <c r="E77" s="13">
        <v>3.4</v>
      </c>
      <c r="F77" s="13">
        <v>4.0</v>
      </c>
      <c r="G77" s="14">
        <v>2.68</v>
      </c>
      <c r="H77" s="15">
        <f>(D77*0.735)/D77*100</f>
        <v>73.5</v>
      </c>
    </row>
    <row r="78">
      <c r="A78" s="12">
        <v>73.0</v>
      </c>
      <c r="B78" s="13">
        <v>6.1</v>
      </c>
      <c r="C78" s="13">
        <v>5.5</v>
      </c>
      <c r="D78" s="13">
        <v>132.0</v>
      </c>
      <c r="E78" s="13">
        <v>3.5</v>
      </c>
      <c r="F78" s="13">
        <v>4.0</v>
      </c>
      <c r="G78" s="14">
        <v>2.72</v>
      </c>
      <c r="H78" s="15">
        <f>(D78*0.722)/D78*100</f>
        <v>72.2</v>
      </c>
    </row>
    <row r="79">
      <c r="A79" s="12">
        <v>74.0</v>
      </c>
      <c r="B79" s="13">
        <v>6.1</v>
      </c>
      <c r="C79" s="13">
        <v>5.2</v>
      </c>
      <c r="D79" s="13">
        <v>121.0</v>
      </c>
      <c r="E79" s="13">
        <v>3.8</v>
      </c>
      <c r="F79" s="13">
        <v>4.0</v>
      </c>
      <c r="G79" s="14">
        <v>2.74</v>
      </c>
      <c r="H79" s="15">
        <f>(D79*0.738)/D79*100</f>
        <v>73.8</v>
      </c>
    </row>
    <row r="80">
      <c r="A80" s="12">
        <v>75.0</v>
      </c>
      <c r="B80" s="13">
        <v>7.0</v>
      </c>
      <c r="C80" s="13">
        <v>5.7</v>
      </c>
      <c r="D80" s="13">
        <v>116.0</v>
      </c>
      <c r="E80" s="13">
        <v>3.7</v>
      </c>
      <c r="F80" s="13">
        <v>4.5</v>
      </c>
      <c r="G80" s="14">
        <v>2.73</v>
      </c>
      <c r="H80" s="15">
        <f>(D80*0.713)/D80*100</f>
        <v>71.3</v>
      </c>
    </row>
    <row r="81">
      <c r="A81" s="12">
        <v>76.0</v>
      </c>
      <c r="B81" s="13">
        <v>7.8</v>
      </c>
      <c r="C81" s="13">
        <v>5.8</v>
      </c>
      <c r="D81" s="13">
        <v>202.0</v>
      </c>
      <c r="E81" s="13">
        <v>3.9</v>
      </c>
      <c r="F81" s="13">
        <v>4.0</v>
      </c>
      <c r="G81" s="14">
        <v>2.71</v>
      </c>
      <c r="H81" s="15">
        <f>(D81*0.711)/D81*100</f>
        <v>71.1</v>
      </c>
    </row>
    <row r="82">
      <c r="A82" s="12">
        <v>77.0</v>
      </c>
      <c r="B82" s="13">
        <v>7.2</v>
      </c>
      <c r="C82" s="13">
        <v>5.5</v>
      </c>
      <c r="D82" s="13">
        <v>150.0</v>
      </c>
      <c r="E82" s="13">
        <v>3.6</v>
      </c>
      <c r="F82" s="13">
        <v>4.0</v>
      </c>
      <c r="G82" s="14">
        <v>2.78</v>
      </c>
      <c r="H82" s="15">
        <f>(D82*0.734)/D82*100</f>
        <v>73.4</v>
      </c>
    </row>
    <row r="83">
      <c r="A83" s="12">
        <v>78.0</v>
      </c>
      <c r="B83" s="13">
        <v>6.8</v>
      </c>
      <c r="C83" s="13">
        <v>5.1</v>
      </c>
      <c r="D83" s="13">
        <v>136.0</v>
      </c>
      <c r="E83" s="13">
        <v>3.5</v>
      </c>
      <c r="F83" s="13">
        <v>4.0</v>
      </c>
      <c r="G83" s="14">
        <v>2.74</v>
      </c>
      <c r="H83" s="15">
        <f>(D83*0.7852)/D83*100</f>
        <v>78.52</v>
      </c>
    </row>
    <row r="84">
      <c r="A84" s="12">
        <v>79.0</v>
      </c>
      <c r="B84" s="13">
        <v>6.0</v>
      </c>
      <c r="C84" s="13">
        <v>4.9</v>
      </c>
      <c r="D84" s="13">
        <v>107.0</v>
      </c>
      <c r="E84" s="13">
        <v>4.2</v>
      </c>
      <c r="F84" s="13">
        <v>4.0</v>
      </c>
      <c r="G84" s="14">
        <v>2.76</v>
      </c>
      <c r="H84" s="15">
        <f>(D84*0.712)/D84*100</f>
        <v>71.2</v>
      </c>
    </row>
    <row r="85">
      <c r="A85" s="12">
        <v>80.0</v>
      </c>
      <c r="B85" s="13">
        <v>10.2</v>
      </c>
      <c r="C85" s="13">
        <v>6.1</v>
      </c>
      <c r="D85" s="13">
        <v>312.0</v>
      </c>
      <c r="E85" s="13">
        <v>4.0</v>
      </c>
      <c r="F85" s="13">
        <v>4.0</v>
      </c>
      <c r="G85" s="14">
        <v>2.75</v>
      </c>
      <c r="H85" s="15">
        <f>(D85*0.707)/D85*100</f>
        <v>70.7</v>
      </c>
    </row>
    <row r="86">
      <c r="A86" s="12">
        <v>81.0</v>
      </c>
      <c r="B86" s="13">
        <v>6.5</v>
      </c>
      <c r="C86" s="13">
        <v>5.7</v>
      </c>
      <c r="D86" s="13">
        <v>146.0</v>
      </c>
      <c r="E86" s="13">
        <v>3.7</v>
      </c>
      <c r="F86" s="13">
        <v>4.5</v>
      </c>
      <c r="G86" s="14">
        <v>2.72</v>
      </c>
      <c r="H86" s="15">
        <f>(D86*0.743)/D86*100</f>
        <v>74.3</v>
      </c>
    </row>
    <row r="87">
      <c r="A87" s="12">
        <v>82.0</v>
      </c>
      <c r="B87" s="13">
        <v>6.4</v>
      </c>
      <c r="C87" s="13">
        <v>5.2</v>
      </c>
      <c r="D87" s="13">
        <v>123.0</v>
      </c>
      <c r="E87" s="21">
        <v>3.9</v>
      </c>
      <c r="F87" s="13">
        <v>4.0</v>
      </c>
      <c r="G87" s="14">
        <v>2.75</v>
      </c>
      <c r="H87" s="15">
        <f>(D87*0.7965)/D87*100</f>
        <v>79.65</v>
      </c>
    </row>
    <row r="88">
      <c r="A88" s="12">
        <v>83.0</v>
      </c>
      <c r="B88" s="13">
        <v>7.0</v>
      </c>
      <c r="C88" s="13">
        <v>5.6</v>
      </c>
      <c r="D88" s="13">
        <v>168.0</v>
      </c>
      <c r="E88" s="21">
        <v>3.8</v>
      </c>
      <c r="F88" s="13">
        <v>4.5</v>
      </c>
      <c r="G88" s="14">
        <v>2.74</v>
      </c>
      <c r="H88" s="15">
        <f>(D88*0.712589)/D88*100</f>
        <v>71.2589</v>
      </c>
    </row>
    <row r="89">
      <c r="A89" s="12">
        <v>84.0</v>
      </c>
      <c r="B89" s="13">
        <v>7.8</v>
      </c>
      <c r="C89" s="13">
        <v>6.3</v>
      </c>
      <c r="D89" s="13">
        <v>256.0</v>
      </c>
      <c r="E89" s="21">
        <v>3.9</v>
      </c>
      <c r="F89" s="13">
        <v>4.0</v>
      </c>
      <c r="G89" s="14">
        <v>2.74</v>
      </c>
      <c r="H89" s="15">
        <f>(D89*0.7268)/D89*100</f>
        <v>72.68</v>
      </c>
    </row>
    <row r="90">
      <c r="A90" s="12">
        <v>85.0</v>
      </c>
      <c r="B90" s="13">
        <v>9.0</v>
      </c>
      <c r="C90" s="13">
        <v>6.8</v>
      </c>
      <c r="D90" s="13">
        <v>274.0</v>
      </c>
      <c r="E90" s="21">
        <v>3.9</v>
      </c>
      <c r="F90" s="13">
        <v>4.0</v>
      </c>
      <c r="G90" s="14">
        <v>2.73</v>
      </c>
      <c r="H90" s="15">
        <f>(D90*0.78)/D90*100</f>
        <v>78</v>
      </c>
    </row>
    <row r="91">
      <c r="A91" s="12">
        <v>86.0</v>
      </c>
      <c r="B91" s="13">
        <v>6.8</v>
      </c>
      <c r="C91" s="13">
        <v>5.8</v>
      </c>
      <c r="D91" s="13">
        <v>152.0</v>
      </c>
      <c r="E91" s="21">
        <v>3.5</v>
      </c>
      <c r="F91" s="13">
        <v>4.5</v>
      </c>
      <c r="G91" s="14">
        <v>2.75</v>
      </c>
      <c r="H91" s="15">
        <f>(D91*0.723)/D91*100</f>
        <v>72.3</v>
      </c>
    </row>
    <row r="92">
      <c r="A92" s="12">
        <v>87.0</v>
      </c>
      <c r="B92" s="13">
        <v>5.6</v>
      </c>
      <c r="C92" s="13">
        <v>5.4</v>
      </c>
      <c r="D92" s="13">
        <v>109.0</v>
      </c>
      <c r="E92" s="21">
        <v>3.7</v>
      </c>
      <c r="F92" s="13">
        <v>4.0</v>
      </c>
      <c r="G92" s="14">
        <v>2.77</v>
      </c>
      <c r="H92" s="15">
        <f>(D92*0.741)/D92*100</f>
        <v>74.1</v>
      </c>
    </row>
    <row r="93">
      <c r="A93" s="12">
        <v>88.0</v>
      </c>
      <c r="B93" s="13">
        <v>6.1</v>
      </c>
      <c r="C93" s="13">
        <v>5.6</v>
      </c>
      <c r="D93" s="13">
        <v>121.0</v>
      </c>
      <c r="E93" s="13">
        <v>3.8</v>
      </c>
      <c r="F93" s="13">
        <v>4.0</v>
      </c>
      <c r="G93" s="14">
        <v>2.7</v>
      </c>
      <c r="H93" s="15">
        <f>(D93*0.735)/D93*100</f>
        <v>73.5</v>
      </c>
    </row>
    <row r="94">
      <c r="A94" s="12">
        <v>89.0</v>
      </c>
      <c r="B94" s="13">
        <v>6.4</v>
      </c>
      <c r="C94" s="13">
        <v>5.2</v>
      </c>
      <c r="D94" s="13">
        <v>127.0</v>
      </c>
      <c r="E94" s="13">
        <v>3.9</v>
      </c>
      <c r="F94" s="13">
        <v>4.0</v>
      </c>
      <c r="G94" s="14">
        <v>2.732</v>
      </c>
      <c r="H94" s="15">
        <f>(D94*0.7241)/D94*100</f>
        <v>72.41</v>
      </c>
    </row>
    <row r="95">
      <c r="A95" s="12">
        <v>90.0</v>
      </c>
      <c r="B95" s="13">
        <v>7.4</v>
      </c>
      <c r="C95" s="13">
        <v>6.1</v>
      </c>
      <c r="D95" s="13">
        <v>184.0</v>
      </c>
      <c r="E95" s="13">
        <v>3.6</v>
      </c>
      <c r="F95" s="13">
        <v>4.5</v>
      </c>
      <c r="G95" s="14">
        <v>2.73</v>
      </c>
      <c r="H95" s="15">
        <f>(D95*0.756)/D95*100</f>
        <v>75.6</v>
      </c>
    </row>
    <row r="96">
      <c r="A96" s="12">
        <v>91.0</v>
      </c>
      <c r="B96" s="13">
        <v>7.3</v>
      </c>
      <c r="C96" s="13">
        <v>5.4</v>
      </c>
      <c r="D96" s="13">
        <v>183.0</v>
      </c>
      <c r="E96" s="13">
        <v>3.7</v>
      </c>
      <c r="F96" s="13">
        <v>3.5</v>
      </c>
      <c r="G96" s="14">
        <v>2.72</v>
      </c>
      <c r="H96" s="15">
        <f>(D96*0.7687)/D96*100</f>
        <v>76.87</v>
      </c>
    </row>
    <row r="97">
      <c r="A97" s="12">
        <v>92.0</v>
      </c>
      <c r="B97" s="13">
        <v>12.0</v>
      </c>
      <c r="C97" s="13">
        <v>7.4</v>
      </c>
      <c r="D97" s="13">
        <v>521.0</v>
      </c>
      <c r="E97" s="13">
        <v>3.8</v>
      </c>
      <c r="F97" s="13">
        <v>4.0</v>
      </c>
      <c r="G97" s="14">
        <v>2.77</v>
      </c>
      <c r="H97" s="15">
        <f>(D97*0.745)/D97*100</f>
        <v>74.5</v>
      </c>
    </row>
    <row r="98">
      <c r="A98" s="12">
        <v>93.0</v>
      </c>
      <c r="B98" s="13">
        <v>8.8</v>
      </c>
      <c r="C98" s="13">
        <v>6.6</v>
      </c>
      <c r="D98" s="13">
        <v>345.0</v>
      </c>
      <c r="E98" s="13">
        <v>4.2</v>
      </c>
      <c r="F98" s="13">
        <v>4.0</v>
      </c>
      <c r="G98" s="14">
        <v>2.74</v>
      </c>
      <c r="H98" s="15">
        <f>(D98*0.7438)/D98*100</f>
        <v>74.38</v>
      </c>
    </row>
    <row r="99">
      <c r="A99" s="12">
        <v>94.0</v>
      </c>
      <c r="B99" s="13">
        <v>6.8</v>
      </c>
      <c r="C99" s="13">
        <v>5.2</v>
      </c>
      <c r="D99" s="13">
        <v>156.0</v>
      </c>
      <c r="E99" s="13">
        <v>4.0</v>
      </c>
      <c r="F99" s="13">
        <v>4.0</v>
      </c>
      <c r="G99" s="14">
        <v>2.76</v>
      </c>
      <c r="H99" s="15">
        <f>(D99*0.761)/D99*100</f>
        <v>76.1</v>
      </c>
    </row>
    <row r="100">
      <c r="A100" s="12">
        <v>95.0</v>
      </c>
      <c r="B100" s="13">
        <v>6.6</v>
      </c>
      <c r="C100" s="13">
        <v>5.6</v>
      </c>
      <c r="D100" s="13">
        <v>124.0</v>
      </c>
      <c r="E100" s="13">
        <v>3.8</v>
      </c>
      <c r="F100" s="13">
        <v>4.0</v>
      </c>
      <c r="G100" s="14">
        <v>2.78</v>
      </c>
      <c r="H100" s="15">
        <f>(D100*0.748)/D100*100</f>
        <v>74.8</v>
      </c>
    </row>
    <row r="101">
      <c r="A101" s="12">
        <v>96.0</v>
      </c>
      <c r="B101" s="13">
        <v>5.3</v>
      </c>
      <c r="C101" s="13">
        <v>4.0</v>
      </c>
      <c r="D101" s="13">
        <v>81.0</v>
      </c>
      <c r="E101" s="13">
        <v>3.9</v>
      </c>
      <c r="F101" s="13">
        <v>4.0</v>
      </c>
      <c r="G101" s="14">
        <v>2.72</v>
      </c>
      <c r="H101" s="15">
        <f>(D101*0.777)/D101*100</f>
        <v>77.7</v>
      </c>
    </row>
    <row r="102">
      <c r="A102" s="12">
        <v>97.0</v>
      </c>
      <c r="B102" s="13">
        <v>7.1</v>
      </c>
      <c r="C102" s="13">
        <v>5.6</v>
      </c>
      <c r="D102" s="13">
        <v>158.0</v>
      </c>
      <c r="E102" s="13">
        <v>3.7</v>
      </c>
      <c r="F102" s="13">
        <v>4.0</v>
      </c>
      <c r="G102" s="14">
        <v>2.73</v>
      </c>
      <c r="H102" s="15">
        <f>(D102*0.73)/D102*100</f>
        <v>73</v>
      </c>
    </row>
    <row r="103">
      <c r="A103" s="12">
        <v>98.0</v>
      </c>
      <c r="B103" s="13">
        <v>6.8</v>
      </c>
      <c r="C103" s="13">
        <v>5.2</v>
      </c>
      <c r="D103" s="13">
        <v>134.0</v>
      </c>
      <c r="E103" s="13">
        <v>3.8</v>
      </c>
      <c r="F103" s="13">
        <v>4.5</v>
      </c>
      <c r="G103" s="14">
        <v>2.75</v>
      </c>
      <c r="H103" s="15">
        <f>(D103*0.7581)/D103*100</f>
        <v>75.81</v>
      </c>
    </row>
    <row r="104">
      <c r="A104" s="12">
        <v>99.0</v>
      </c>
      <c r="B104" s="13">
        <v>6.5</v>
      </c>
      <c r="C104" s="13">
        <v>5.3</v>
      </c>
      <c r="D104" s="13">
        <v>137.0</v>
      </c>
      <c r="E104" s="13">
        <v>3.5</v>
      </c>
      <c r="F104" s="13">
        <v>4.5</v>
      </c>
      <c r="G104" s="14">
        <v>2.796</v>
      </c>
      <c r="H104" s="15">
        <f>(D104*0.71856)/D104*100</f>
        <v>71.856</v>
      </c>
    </row>
    <row r="105">
      <c r="A105" s="12">
        <v>100.0</v>
      </c>
      <c r="B105" s="13">
        <v>6.8</v>
      </c>
      <c r="C105" s="13">
        <v>6.2</v>
      </c>
      <c r="D105" s="13">
        <v>256.0</v>
      </c>
      <c r="E105" s="13">
        <v>4.2</v>
      </c>
      <c r="F105" s="13">
        <v>4.0</v>
      </c>
      <c r="G105" s="14">
        <v>2.77</v>
      </c>
      <c r="H105" s="15">
        <f>(D105*0.7635)/D105*100</f>
        <v>76.35</v>
      </c>
    </row>
    <row r="106">
      <c r="A106" s="10" t="s">
        <v>18</v>
      </c>
      <c r="B106" s="16">
        <f t="shared" ref="B106:H106" si="1">AVERAGE(B4:B105)</f>
        <v>7.1224</v>
      </c>
      <c r="C106" s="16">
        <f t="shared" si="1"/>
        <v>5.59</v>
      </c>
      <c r="D106" s="16">
        <f t="shared" si="1"/>
        <v>174.21</v>
      </c>
      <c r="E106" s="16">
        <f t="shared" si="1"/>
        <v>3.676</v>
      </c>
      <c r="F106" s="16">
        <f t="shared" si="1"/>
        <v>4.01</v>
      </c>
      <c r="G106" s="16">
        <f t="shared" si="1"/>
        <v>2.73818</v>
      </c>
      <c r="H106" s="16">
        <f t="shared" si="1"/>
        <v>73.791255</v>
      </c>
    </row>
  </sheetData>
  <mergeCells count="3">
    <mergeCell ref="A1:B2"/>
    <mergeCell ref="C1:E2"/>
    <mergeCell ref="F1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19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8.6</v>
      </c>
      <c r="C6" s="13">
        <v>6.6</v>
      </c>
      <c r="D6" s="13">
        <v>276.0</v>
      </c>
      <c r="E6" s="13">
        <v>4.2</v>
      </c>
      <c r="F6" s="13">
        <v>4.0</v>
      </c>
      <c r="G6" s="14">
        <v>2.65</v>
      </c>
      <c r="H6" s="15">
        <f>(D6*0.765)/D6*100</f>
        <v>76.5</v>
      </c>
    </row>
    <row r="7">
      <c r="A7" s="12">
        <v>2.0</v>
      </c>
      <c r="B7" s="13">
        <v>9.2</v>
      </c>
      <c r="C7" s="13">
        <v>7.0</v>
      </c>
      <c r="D7" s="13">
        <v>375.0</v>
      </c>
      <c r="E7" s="13">
        <v>4.1</v>
      </c>
      <c r="F7" s="13">
        <v>4.0</v>
      </c>
      <c r="G7" s="14">
        <v>2.7</v>
      </c>
      <c r="H7" s="15">
        <f>(D7*0.725)/D7*100</f>
        <v>72.5</v>
      </c>
    </row>
    <row r="8">
      <c r="A8" s="12">
        <v>3.0</v>
      </c>
      <c r="B8" s="13">
        <v>7.6</v>
      </c>
      <c r="C8" s="13">
        <v>7.1</v>
      </c>
      <c r="D8" s="13">
        <v>241.0</v>
      </c>
      <c r="E8" s="13">
        <v>4.2</v>
      </c>
      <c r="F8" s="13">
        <v>4.0</v>
      </c>
      <c r="G8" s="14">
        <v>2.7</v>
      </c>
      <c r="H8" s="15">
        <f>(D8*0.7125)/D8*100</f>
        <v>71.25</v>
      </c>
    </row>
    <row r="9">
      <c r="A9" s="12">
        <v>4.0</v>
      </c>
      <c r="B9" s="13">
        <v>8.4</v>
      </c>
      <c r="C9" s="13">
        <v>6.7</v>
      </c>
      <c r="D9" s="13">
        <v>247.0</v>
      </c>
      <c r="E9" s="13">
        <v>3.8</v>
      </c>
      <c r="F9" s="13">
        <v>4.0</v>
      </c>
      <c r="G9" s="14">
        <v>2.72</v>
      </c>
      <c r="H9" s="15">
        <f>(D9*0.75)/D9*100</f>
        <v>75</v>
      </c>
    </row>
    <row r="10">
      <c r="A10" s="12">
        <v>5.0</v>
      </c>
      <c r="B10" s="13">
        <v>8.7</v>
      </c>
      <c r="C10" s="13">
        <v>7.6</v>
      </c>
      <c r="D10" s="13">
        <v>315.0</v>
      </c>
      <c r="E10" s="13">
        <v>3.9</v>
      </c>
      <c r="F10" s="13">
        <v>4.5</v>
      </c>
      <c r="G10" s="14">
        <v>2.75</v>
      </c>
      <c r="H10" s="15">
        <f>(D10*0.768)/D10*100</f>
        <v>76.8</v>
      </c>
    </row>
    <row r="11">
      <c r="A11" s="12">
        <v>6.0</v>
      </c>
      <c r="B11" s="13">
        <v>9.5</v>
      </c>
      <c r="C11" s="13">
        <v>7.6</v>
      </c>
      <c r="D11" s="13">
        <v>328.0</v>
      </c>
      <c r="E11" s="13">
        <v>4.0</v>
      </c>
      <c r="F11" s="13">
        <v>4.0</v>
      </c>
      <c r="G11" s="14">
        <v>2.6</v>
      </c>
      <c r="H11" s="15">
        <f>(D11*0.78)/D11*100</f>
        <v>78</v>
      </c>
    </row>
    <row r="12">
      <c r="A12" s="12">
        <v>7.0</v>
      </c>
      <c r="B12" s="13">
        <v>7.2</v>
      </c>
      <c r="C12" s="13">
        <v>6.6</v>
      </c>
      <c r="D12" s="13">
        <v>192.0</v>
      </c>
      <c r="E12" s="13">
        <v>4.1</v>
      </c>
      <c r="F12" s="13">
        <v>4.0</v>
      </c>
      <c r="G12" s="14">
        <v>2.85</v>
      </c>
      <c r="H12" s="15">
        <f t="shared" ref="H12:H13" si="1">(D12*0.7)/D12*100</f>
        <v>70</v>
      </c>
    </row>
    <row r="13">
      <c r="A13" s="12">
        <v>8.0</v>
      </c>
      <c r="B13" s="13">
        <v>8.6</v>
      </c>
      <c r="C13" s="13">
        <v>7.0</v>
      </c>
      <c r="D13" s="13">
        <v>289.0</v>
      </c>
      <c r="E13" s="13">
        <v>4.0</v>
      </c>
      <c r="F13" s="13">
        <v>4.0</v>
      </c>
      <c r="G13" s="14">
        <v>2.6</v>
      </c>
      <c r="H13" s="15">
        <f t="shared" si="1"/>
        <v>70</v>
      </c>
    </row>
    <row r="14">
      <c r="A14" s="12">
        <v>9.0</v>
      </c>
      <c r="B14" s="13">
        <v>7.5</v>
      </c>
      <c r="C14" s="13">
        <v>6.7</v>
      </c>
      <c r="D14" s="13">
        <v>212.0</v>
      </c>
      <c r="E14" s="13">
        <v>4.0</v>
      </c>
      <c r="F14" s="13">
        <v>4.0</v>
      </c>
      <c r="G14" s="14">
        <v>2.7</v>
      </c>
      <c r="H14" s="15">
        <f t="shared" ref="H14:H15" si="2">(D14*0.75)/D14*100</f>
        <v>75</v>
      </c>
    </row>
    <row r="15">
      <c r="A15" s="12">
        <v>10.0</v>
      </c>
      <c r="B15" s="13">
        <v>7.8</v>
      </c>
      <c r="C15" s="13">
        <v>6.3</v>
      </c>
      <c r="D15" s="13">
        <v>206.0</v>
      </c>
      <c r="E15" s="13">
        <v>3.5</v>
      </c>
      <c r="F15" s="13">
        <v>4.0</v>
      </c>
      <c r="G15" s="14">
        <v>2.75</v>
      </c>
      <c r="H15" s="15">
        <f t="shared" si="2"/>
        <v>75</v>
      </c>
    </row>
    <row r="16">
      <c r="A16" s="12">
        <v>11.0</v>
      </c>
      <c r="B16" s="13">
        <v>7.8</v>
      </c>
      <c r="C16" s="13">
        <v>6.5</v>
      </c>
      <c r="D16" s="13">
        <v>246.0</v>
      </c>
      <c r="E16" s="13">
        <v>4.0</v>
      </c>
      <c r="F16" s="13">
        <v>4.0</v>
      </c>
      <c r="G16" s="14">
        <v>2.73</v>
      </c>
      <c r="H16" s="15">
        <f>(D16*0.725)/D16*100</f>
        <v>72.5</v>
      </c>
    </row>
    <row r="17">
      <c r="A17" s="12">
        <v>12.0</v>
      </c>
      <c r="B17" s="13">
        <v>7.8</v>
      </c>
      <c r="C17" s="13">
        <v>7.0</v>
      </c>
      <c r="D17" s="13">
        <v>252.0</v>
      </c>
      <c r="E17" s="13">
        <v>3.9</v>
      </c>
      <c r="F17" s="13">
        <v>4.0</v>
      </c>
      <c r="G17" s="14">
        <v>2.68</v>
      </c>
      <c r="H17" s="15">
        <f>(D17*0.7125)/D17*100</f>
        <v>71.25</v>
      </c>
    </row>
    <row r="18">
      <c r="A18" s="12">
        <v>13.0</v>
      </c>
      <c r="B18" s="13">
        <v>8.3</v>
      </c>
      <c r="C18" s="13">
        <v>6.4</v>
      </c>
      <c r="D18" s="13">
        <v>279.0</v>
      </c>
      <c r="E18" s="13">
        <v>4.0</v>
      </c>
      <c r="F18" s="13">
        <v>4.0</v>
      </c>
      <c r="G18" s="14">
        <v>2.71727272727272</v>
      </c>
      <c r="H18" s="15">
        <f>(D18*0.75)/D18*100</f>
        <v>75</v>
      </c>
    </row>
    <row r="19">
      <c r="A19" s="12">
        <v>14.0</v>
      </c>
      <c r="B19" s="13">
        <v>7.7</v>
      </c>
      <c r="C19" s="13">
        <v>6.0</v>
      </c>
      <c r="D19" s="13">
        <v>214.0</v>
      </c>
      <c r="E19" s="13">
        <v>4.0</v>
      </c>
      <c r="F19" s="13">
        <v>4.0</v>
      </c>
      <c r="G19" s="14">
        <v>2.71954545454545</v>
      </c>
      <c r="H19" s="15">
        <f>(D19*0.7125)/D19*100</f>
        <v>71.25</v>
      </c>
    </row>
    <row r="20">
      <c r="A20" s="12">
        <v>15.0</v>
      </c>
      <c r="B20" s="13">
        <v>8.0</v>
      </c>
      <c r="C20" s="13">
        <v>6.7</v>
      </c>
      <c r="D20" s="13">
        <v>232.0</v>
      </c>
      <c r="E20" s="13">
        <v>3.8</v>
      </c>
      <c r="F20" s="13">
        <v>4.0</v>
      </c>
      <c r="G20" s="14">
        <v>2.72181818181818</v>
      </c>
      <c r="H20" s="15">
        <f t="shared" ref="H20:H22" si="3">(D20*0.7)/D20*100</f>
        <v>70</v>
      </c>
    </row>
    <row r="21">
      <c r="A21" s="12">
        <v>16.0</v>
      </c>
      <c r="B21" s="13">
        <v>8.2</v>
      </c>
      <c r="C21" s="13">
        <v>6.8</v>
      </c>
      <c r="D21" s="13">
        <v>230.0</v>
      </c>
      <c r="E21" s="13">
        <v>4.0</v>
      </c>
      <c r="F21" s="13">
        <v>4.0</v>
      </c>
      <c r="G21" s="14">
        <v>2.7240909090909</v>
      </c>
      <c r="H21" s="15">
        <f t="shared" si="3"/>
        <v>70</v>
      </c>
    </row>
    <row r="22">
      <c r="A22" s="12">
        <v>17.0</v>
      </c>
      <c r="B22" s="13">
        <v>8.8</v>
      </c>
      <c r="C22" s="13">
        <v>6.3</v>
      </c>
      <c r="D22" s="13">
        <v>261.0</v>
      </c>
      <c r="E22" s="13">
        <v>4.0</v>
      </c>
      <c r="F22" s="13">
        <v>4.0</v>
      </c>
      <c r="G22" s="14">
        <v>2.72636363636363</v>
      </c>
      <c r="H22" s="15">
        <f t="shared" si="3"/>
        <v>70</v>
      </c>
    </row>
    <row r="23">
      <c r="A23" s="12">
        <v>18.0</v>
      </c>
      <c r="B23" s="13">
        <v>8.2</v>
      </c>
      <c r="C23" s="13">
        <v>6.4</v>
      </c>
      <c r="D23" s="13">
        <v>247.0</v>
      </c>
      <c r="E23" s="13">
        <v>4.0</v>
      </c>
      <c r="F23" s="13">
        <v>4.5</v>
      </c>
      <c r="G23" s="14">
        <v>2.72863636363636</v>
      </c>
      <c r="H23" s="15">
        <f>(D23*0.725)/D23*100</f>
        <v>72.5</v>
      </c>
    </row>
    <row r="24">
      <c r="A24" s="12">
        <v>19.0</v>
      </c>
      <c r="B24" s="13">
        <v>8.9</v>
      </c>
      <c r="C24" s="13">
        <v>6.2</v>
      </c>
      <c r="D24" s="13">
        <v>285.0</v>
      </c>
      <c r="E24" s="13">
        <v>4.0</v>
      </c>
      <c r="F24" s="13">
        <v>4.0</v>
      </c>
      <c r="G24" s="14">
        <v>2.73090909090908</v>
      </c>
      <c r="H24" s="15">
        <f>(D24*0.7125)/D24*100</f>
        <v>71.25</v>
      </c>
    </row>
    <row r="25">
      <c r="A25" s="12">
        <v>20.0</v>
      </c>
      <c r="B25" s="13">
        <v>7.6</v>
      </c>
      <c r="C25" s="13">
        <v>6.4</v>
      </c>
      <c r="D25" s="13">
        <v>222.0</v>
      </c>
      <c r="E25" s="13">
        <v>3.9</v>
      </c>
      <c r="F25" s="13">
        <v>4.0</v>
      </c>
      <c r="G25" s="14">
        <v>2.73318181818181</v>
      </c>
      <c r="H25" s="15">
        <f>(D25*0.75)/D25*100</f>
        <v>75</v>
      </c>
    </row>
    <row r="26">
      <c r="A26" s="12">
        <v>21.0</v>
      </c>
      <c r="B26" s="13">
        <v>9.3</v>
      </c>
      <c r="C26" s="13">
        <v>6.9</v>
      </c>
      <c r="D26" s="13">
        <v>330.0</v>
      </c>
      <c r="E26" s="13">
        <v>4.0</v>
      </c>
      <c r="F26" s="13">
        <v>4.0</v>
      </c>
      <c r="G26" s="14">
        <v>2.73545454545454</v>
      </c>
      <c r="H26" s="15">
        <f>(D26*0.7125)/D26*100</f>
        <v>71.25</v>
      </c>
    </row>
    <row r="27">
      <c r="A27" s="12">
        <v>22.0</v>
      </c>
      <c r="B27" s="13">
        <v>8.5</v>
      </c>
      <c r="C27" s="13">
        <v>6.9</v>
      </c>
      <c r="D27" s="13">
        <v>254.0</v>
      </c>
      <c r="E27" s="13">
        <v>4.2</v>
      </c>
      <c r="F27" s="13">
        <v>4.0</v>
      </c>
      <c r="G27" s="14">
        <v>2.73772727272726</v>
      </c>
      <c r="H27" s="15">
        <f t="shared" ref="H27:H30" si="4">(D27*0.7)/D27*100</f>
        <v>70</v>
      </c>
    </row>
    <row r="28">
      <c r="A28" s="12">
        <v>23.0</v>
      </c>
      <c r="B28" s="13">
        <v>7.4</v>
      </c>
      <c r="C28" s="13">
        <v>6.3</v>
      </c>
      <c r="D28" s="13">
        <v>205.0</v>
      </c>
      <c r="E28" s="13">
        <v>4.0</v>
      </c>
      <c r="F28" s="13">
        <v>4.0</v>
      </c>
      <c r="G28" s="14">
        <v>2.73999999999999</v>
      </c>
      <c r="H28" s="15">
        <f t="shared" si="4"/>
        <v>70</v>
      </c>
    </row>
    <row r="29">
      <c r="A29" s="12">
        <v>24.0</v>
      </c>
      <c r="B29" s="13">
        <v>8.3</v>
      </c>
      <c r="C29" s="13">
        <v>6.8</v>
      </c>
      <c r="D29" s="13">
        <v>208.0</v>
      </c>
      <c r="E29" s="13">
        <v>4.4</v>
      </c>
      <c r="F29" s="13">
        <v>4.0</v>
      </c>
      <c r="G29" s="14">
        <v>2.74227272727272</v>
      </c>
      <c r="H29" s="15">
        <f t="shared" si="4"/>
        <v>70</v>
      </c>
    </row>
    <row r="30">
      <c r="A30" s="12">
        <v>25.0</v>
      </c>
      <c r="B30" s="13">
        <v>7.7</v>
      </c>
      <c r="C30" s="13">
        <v>6.2</v>
      </c>
      <c r="D30" s="13">
        <v>208.0</v>
      </c>
      <c r="E30" s="13">
        <v>3.7</v>
      </c>
      <c r="F30" s="13">
        <v>4.0</v>
      </c>
      <c r="G30" s="14">
        <v>2.74454545454544</v>
      </c>
      <c r="H30" s="15">
        <f t="shared" si="4"/>
        <v>70</v>
      </c>
    </row>
    <row r="31">
      <c r="A31" s="12">
        <v>26.0</v>
      </c>
      <c r="B31" s="13">
        <v>8.7</v>
      </c>
      <c r="C31" s="13">
        <v>6.5</v>
      </c>
      <c r="D31" s="13">
        <v>279.0</v>
      </c>
      <c r="E31" s="13">
        <v>4.1</v>
      </c>
      <c r="F31" s="13">
        <v>4.0</v>
      </c>
      <c r="G31" s="14">
        <v>2.74681818181817</v>
      </c>
      <c r="H31" s="15">
        <f>(D31*0.7125)/D31*100</f>
        <v>71.25</v>
      </c>
    </row>
    <row r="32">
      <c r="A32" s="12">
        <v>27.0</v>
      </c>
      <c r="B32" s="13">
        <v>8.4</v>
      </c>
      <c r="C32" s="13">
        <v>6.5</v>
      </c>
      <c r="D32" s="13">
        <v>251.0</v>
      </c>
      <c r="E32" s="13">
        <v>3.8</v>
      </c>
      <c r="F32" s="13">
        <v>4.0</v>
      </c>
      <c r="G32" s="14">
        <v>2.7490909090909</v>
      </c>
      <c r="H32" s="15">
        <f>(D32*0.725)/D32*100</f>
        <v>72.5</v>
      </c>
    </row>
    <row r="33">
      <c r="A33" s="12">
        <v>28.0</v>
      </c>
      <c r="B33" s="13">
        <v>8.0</v>
      </c>
      <c r="C33" s="13">
        <v>6.1</v>
      </c>
      <c r="D33" s="13">
        <v>215.0</v>
      </c>
      <c r="E33" s="13">
        <v>4.0</v>
      </c>
      <c r="F33" s="13">
        <v>4.0</v>
      </c>
      <c r="G33" s="14">
        <v>2.75136363636362</v>
      </c>
      <c r="H33" s="15">
        <f>(D33*0.7125)/D33*100</f>
        <v>71.25</v>
      </c>
    </row>
    <row r="34">
      <c r="A34" s="12">
        <v>29.0</v>
      </c>
      <c r="B34" s="13">
        <v>8.1</v>
      </c>
      <c r="C34" s="13">
        <v>7.1</v>
      </c>
      <c r="D34" s="13">
        <v>277.0</v>
      </c>
      <c r="E34" s="13">
        <v>3.9</v>
      </c>
      <c r="F34" s="13">
        <v>4.0</v>
      </c>
      <c r="G34" s="14">
        <v>2.75363636363635</v>
      </c>
      <c r="H34" s="15">
        <f>(D34*0.75)/D34*100</f>
        <v>75</v>
      </c>
    </row>
    <row r="35">
      <c r="A35" s="12">
        <v>30.0</v>
      </c>
      <c r="B35" s="13">
        <v>8.0</v>
      </c>
      <c r="C35" s="13">
        <v>6.3</v>
      </c>
      <c r="D35" s="13">
        <v>240.0</v>
      </c>
      <c r="E35" s="13">
        <v>4.0</v>
      </c>
      <c r="F35" s="13">
        <v>4.0</v>
      </c>
      <c r="G35" s="14">
        <v>2.75590909090908</v>
      </c>
      <c r="H35" s="15">
        <f>(D35*0.735)/D35*100</f>
        <v>73.5</v>
      </c>
    </row>
    <row r="36">
      <c r="A36" s="12">
        <v>31.0</v>
      </c>
      <c r="B36" s="13">
        <v>7.4</v>
      </c>
      <c r="C36" s="13">
        <v>6.0</v>
      </c>
      <c r="D36" s="13">
        <v>193.0</v>
      </c>
      <c r="E36" s="13">
        <v>4.0</v>
      </c>
      <c r="F36" s="13">
        <v>4.0</v>
      </c>
      <c r="G36" s="14">
        <v>2.7581818181818</v>
      </c>
      <c r="H36" s="15">
        <f>(D36*0.734)/D36*100</f>
        <v>73.4</v>
      </c>
    </row>
    <row r="37">
      <c r="A37" s="12">
        <v>32.0</v>
      </c>
      <c r="B37" s="13">
        <v>7.0</v>
      </c>
      <c r="C37" s="13">
        <v>6.0</v>
      </c>
      <c r="D37" s="13">
        <v>150.0</v>
      </c>
      <c r="E37" s="13">
        <v>3.9</v>
      </c>
      <c r="F37" s="13">
        <v>4.0</v>
      </c>
      <c r="G37" s="14">
        <v>2.76045454545453</v>
      </c>
      <c r="H37" s="15">
        <f>(D37*0.705)/D37*100</f>
        <v>70.5</v>
      </c>
    </row>
    <row r="38">
      <c r="A38" s="12">
        <v>33.0</v>
      </c>
      <c r="B38" s="13">
        <v>8.4</v>
      </c>
      <c r="C38" s="13">
        <v>6.2</v>
      </c>
      <c r="D38" s="13">
        <v>254.0</v>
      </c>
      <c r="E38" s="13">
        <v>4.2</v>
      </c>
      <c r="F38" s="13">
        <v>4.0</v>
      </c>
      <c r="G38" s="14">
        <v>2.76272727272726</v>
      </c>
      <c r="H38" s="15">
        <f>(D38*0.7)/D38*100</f>
        <v>70</v>
      </c>
    </row>
    <row r="39">
      <c r="A39" s="12">
        <v>34.0</v>
      </c>
      <c r="B39" s="13">
        <v>9.1</v>
      </c>
      <c r="C39" s="13">
        <v>6.8</v>
      </c>
      <c r="D39" s="13">
        <v>297.0</v>
      </c>
      <c r="E39" s="13">
        <v>3.9</v>
      </c>
      <c r="F39" s="13">
        <v>3.5</v>
      </c>
      <c r="G39" s="14">
        <v>2.76499999999998</v>
      </c>
      <c r="H39" s="15">
        <f>(D39*0.765)/D39*100</f>
        <v>76.5</v>
      </c>
    </row>
    <row r="40">
      <c r="A40" s="12">
        <v>35.0</v>
      </c>
      <c r="B40" s="13">
        <v>8.0</v>
      </c>
      <c r="C40" s="13">
        <v>6.4</v>
      </c>
      <c r="D40" s="13">
        <v>220.0</v>
      </c>
      <c r="E40" s="13">
        <v>4.0</v>
      </c>
      <c r="F40" s="13">
        <v>4.0</v>
      </c>
      <c r="G40" s="14">
        <v>2.7</v>
      </c>
      <c r="H40" s="15">
        <f t="shared" ref="H40:H41" si="5">(D40*0.7)/D40*100</f>
        <v>70</v>
      </c>
    </row>
    <row r="41">
      <c r="A41" s="12">
        <v>36.0</v>
      </c>
      <c r="B41" s="13">
        <v>8.1</v>
      </c>
      <c r="C41" s="13">
        <v>7.1</v>
      </c>
      <c r="D41" s="13">
        <v>249.0</v>
      </c>
      <c r="E41" s="13">
        <v>4.1</v>
      </c>
      <c r="F41" s="13">
        <v>4.0</v>
      </c>
      <c r="G41" s="14">
        <v>2.76954545454544</v>
      </c>
      <c r="H41" s="15">
        <f t="shared" si="5"/>
        <v>70</v>
      </c>
    </row>
    <row r="42">
      <c r="A42" s="12">
        <v>37.0</v>
      </c>
      <c r="B42" s="13">
        <v>7.3</v>
      </c>
      <c r="C42" s="13">
        <v>5.6</v>
      </c>
      <c r="D42" s="13">
        <v>174.0</v>
      </c>
      <c r="E42" s="13">
        <v>4.0</v>
      </c>
      <c r="F42" s="13">
        <v>4.0</v>
      </c>
      <c r="G42" s="14">
        <v>2.7</v>
      </c>
      <c r="H42" s="15">
        <f>(D42*0.7125)/D42*100</f>
        <v>71.25</v>
      </c>
    </row>
    <row r="43">
      <c r="A43" s="12">
        <v>38.0</v>
      </c>
      <c r="B43" s="13">
        <v>8.3</v>
      </c>
      <c r="C43" s="13">
        <v>7.0</v>
      </c>
      <c r="D43" s="13">
        <v>254.0</v>
      </c>
      <c r="E43" s="13">
        <v>4.2</v>
      </c>
      <c r="F43" s="13">
        <v>4.0</v>
      </c>
      <c r="G43" s="14">
        <v>2.77409090909089</v>
      </c>
      <c r="H43" s="15">
        <f>(D43*0.725)/D43*100</f>
        <v>72.5</v>
      </c>
    </row>
    <row r="44">
      <c r="A44" s="12">
        <v>39.0</v>
      </c>
      <c r="B44" s="13">
        <v>8.7</v>
      </c>
      <c r="C44" s="13">
        <v>7.3</v>
      </c>
      <c r="D44" s="13">
        <v>299.0</v>
      </c>
      <c r="E44" s="13">
        <v>3.8</v>
      </c>
      <c r="F44" s="13">
        <v>4.0</v>
      </c>
      <c r="G44" s="14">
        <v>2.77636363636362</v>
      </c>
      <c r="H44" s="15">
        <f>(D44*0.7355)/D44*100</f>
        <v>73.55</v>
      </c>
    </row>
    <row r="45">
      <c r="A45" s="12">
        <v>40.0</v>
      </c>
      <c r="B45" s="13">
        <v>8.8</v>
      </c>
      <c r="C45" s="13">
        <v>6.3</v>
      </c>
      <c r="D45" s="13">
        <v>268.0</v>
      </c>
      <c r="E45" s="13">
        <v>3.9</v>
      </c>
      <c r="F45" s="13">
        <v>4.0</v>
      </c>
      <c r="G45" s="14">
        <v>2.77863636363634</v>
      </c>
      <c r="H45" s="15">
        <f>(D45*0.75)/D45*100</f>
        <v>75</v>
      </c>
    </row>
    <row r="46">
      <c r="A46" s="12">
        <v>41.0</v>
      </c>
      <c r="B46" s="13">
        <v>6.8</v>
      </c>
      <c r="C46" s="13">
        <v>5.6</v>
      </c>
      <c r="D46" s="13">
        <v>154.0</v>
      </c>
      <c r="E46" s="13">
        <v>3.9</v>
      </c>
      <c r="F46" s="13">
        <v>4.0</v>
      </c>
      <c r="G46" s="14">
        <v>2.78090909090907</v>
      </c>
      <c r="H46" s="15">
        <f>(D46*0.735)/D46*100</f>
        <v>73.5</v>
      </c>
    </row>
    <row r="47">
      <c r="A47" s="12">
        <v>42.0</v>
      </c>
      <c r="B47" s="13">
        <v>8.5</v>
      </c>
      <c r="C47" s="13">
        <v>6.3</v>
      </c>
      <c r="D47" s="13">
        <v>257.0</v>
      </c>
      <c r="E47" s="13">
        <v>4.0</v>
      </c>
      <c r="F47" s="13">
        <v>4.0</v>
      </c>
      <c r="G47" s="14">
        <v>2.7831818181818</v>
      </c>
      <c r="H47" s="15">
        <f>(D47*0.734)/D47*100</f>
        <v>73.4</v>
      </c>
    </row>
    <row r="48">
      <c r="A48" s="12">
        <v>43.0</v>
      </c>
      <c r="B48" s="13">
        <v>7.4</v>
      </c>
      <c r="C48" s="13">
        <v>6.2</v>
      </c>
      <c r="D48" s="13">
        <v>183.0</v>
      </c>
      <c r="E48" s="13">
        <v>4.0</v>
      </c>
      <c r="F48" s="13">
        <v>3.5</v>
      </c>
      <c r="G48" s="14">
        <v>2.78545454545453</v>
      </c>
      <c r="H48" s="15">
        <f>(D48*0.705)/D48*100</f>
        <v>70.5</v>
      </c>
    </row>
    <row r="49">
      <c r="A49" s="12">
        <v>44.0</v>
      </c>
      <c r="B49" s="13">
        <v>7.9</v>
      </c>
      <c r="C49" s="13">
        <v>6.9</v>
      </c>
      <c r="D49" s="13">
        <v>255.0</v>
      </c>
      <c r="E49" s="13">
        <v>3.9</v>
      </c>
      <c r="F49" s="13">
        <v>4.0</v>
      </c>
      <c r="G49" s="14">
        <v>2.5</v>
      </c>
      <c r="H49" s="15">
        <f>(D49*0.7)/D49*100</f>
        <v>70</v>
      </c>
    </row>
    <row r="50">
      <c r="A50" s="12">
        <v>45.0</v>
      </c>
      <c r="B50" s="13">
        <v>7.3</v>
      </c>
      <c r="C50" s="13">
        <v>5.5</v>
      </c>
      <c r="D50" s="13">
        <v>175.0</v>
      </c>
      <c r="E50" s="13">
        <v>4.0</v>
      </c>
      <c r="F50" s="13">
        <v>4.0</v>
      </c>
      <c r="G50" s="14">
        <v>2.95</v>
      </c>
      <c r="H50" s="15">
        <f>(D50*0.765)/D50*100</f>
        <v>76.5</v>
      </c>
    </row>
    <row r="51">
      <c r="A51" s="12">
        <v>46.0</v>
      </c>
      <c r="B51" s="13">
        <v>7.5</v>
      </c>
      <c r="C51" s="13">
        <v>5.8</v>
      </c>
      <c r="D51" s="13">
        <v>185.0</v>
      </c>
      <c r="E51" s="13">
        <v>4.2</v>
      </c>
      <c r="F51" s="13">
        <v>4.0</v>
      </c>
      <c r="G51" s="14">
        <v>2.8</v>
      </c>
      <c r="H51" s="15">
        <f>(D51*0.7)/D51*100</f>
        <v>70</v>
      </c>
    </row>
    <row r="52">
      <c r="A52" s="12">
        <v>47.0</v>
      </c>
      <c r="B52" s="13">
        <v>8.7</v>
      </c>
      <c r="C52" s="13">
        <v>6.0</v>
      </c>
      <c r="D52" s="13">
        <v>270.0</v>
      </c>
      <c r="E52" s="13">
        <v>3.9</v>
      </c>
      <c r="F52" s="13">
        <v>4.0</v>
      </c>
      <c r="G52" s="14">
        <v>2.75</v>
      </c>
      <c r="H52" s="15">
        <f>(D52*0.745)/D52*100</f>
        <v>74.5</v>
      </c>
    </row>
    <row r="53">
      <c r="A53" s="12">
        <v>48.0</v>
      </c>
      <c r="B53" s="13">
        <v>8.5</v>
      </c>
      <c r="C53" s="13">
        <v>6.7</v>
      </c>
      <c r="D53" s="13">
        <v>299.0</v>
      </c>
      <c r="E53" s="13">
        <v>4.0</v>
      </c>
      <c r="F53" s="13">
        <v>4.0</v>
      </c>
      <c r="G53" s="14">
        <v>2.7</v>
      </c>
      <c r="H53" s="15">
        <f>(D53*0.7125)/D53*100</f>
        <v>71.25</v>
      </c>
    </row>
    <row r="54">
      <c r="A54" s="12">
        <v>49.0</v>
      </c>
      <c r="B54" s="13">
        <v>7.9</v>
      </c>
      <c r="C54" s="13">
        <v>7.0</v>
      </c>
      <c r="D54" s="13">
        <v>250.0</v>
      </c>
      <c r="E54" s="13">
        <v>3.9</v>
      </c>
      <c r="F54" s="13">
        <v>4.0</v>
      </c>
      <c r="G54" s="14">
        <v>2.76</v>
      </c>
      <c r="H54" s="15">
        <f>(D54*0.725)/D54*100</f>
        <v>72.5</v>
      </c>
    </row>
    <row r="55">
      <c r="A55" s="12">
        <v>50.0</v>
      </c>
      <c r="B55" s="13">
        <v>8.5</v>
      </c>
      <c r="C55" s="13">
        <v>6.2</v>
      </c>
      <c r="D55" s="13">
        <v>259.0</v>
      </c>
      <c r="E55" s="13">
        <v>3.9</v>
      </c>
      <c r="F55" s="13">
        <v>4.0</v>
      </c>
      <c r="G55" s="14">
        <v>2.66</v>
      </c>
      <c r="H55" s="15">
        <f>(D55*0.7125)/D55*100</f>
        <v>71.25</v>
      </c>
    </row>
    <row r="56">
      <c r="A56" s="12">
        <v>51.0</v>
      </c>
      <c r="B56" s="13">
        <v>8.0</v>
      </c>
      <c r="C56" s="13">
        <v>6.8</v>
      </c>
      <c r="D56" s="13">
        <v>231.0</v>
      </c>
      <c r="E56" s="13">
        <v>4.0</v>
      </c>
      <c r="F56" s="13">
        <v>4.0</v>
      </c>
      <c r="G56" s="14">
        <v>2.69567965367966</v>
      </c>
      <c r="H56" s="15">
        <f>(D56*0.75)/D56*100</f>
        <v>75</v>
      </c>
    </row>
    <row r="57">
      <c r="A57" s="12">
        <v>52.0</v>
      </c>
      <c r="B57" s="13">
        <v>8.0</v>
      </c>
      <c r="C57" s="13">
        <v>6.5</v>
      </c>
      <c r="D57" s="13">
        <v>220.0</v>
      </c>
      <c r="E57" s="13">
        <v>4.0</v>
      </c>
      <c r="F57" s="13">
        <v>4.0</v>
      </c>
      <c r="G57" s="14">
        <v>2.95</v>
      </c>
      <c r="H57" s="15">
        <f>(D57*0.715)/D57*100</f>
        <v>71.5</v>
      </c>
    </row>
    <row r="58">
      <c r="A58" s="12">
        <v>53.0</v>
      </c>
      <c r="B58" s="13">
        <v>8.7</v>
      </c>
      <c r="C58" s="13">
        <v>7.0</v>
      </c>
      <c r="D58" s="13">
        <v>281.0</v>
      </c>
      <c r="E58" s="13">
        <v>3.8</v>
      </c>
      <c r="F58" s="13">
        <v>4.0</v>
      </c>
      <c r="G58" s="14">
        <v>2.68243290043291</v>
      </c>
      <c r="H58" s="15">
        <f>(D58*0.734)/D58*100</f>
        <v>73.4</v>
      </c>
    </row>
    <row r="59">
      <c r="A59" s="12">
        <v>54.0</v>
      </c>
      <c r="B59" s="13">
        <v>7.9</v>
      </c>
      <c r="C59" s="13">
        <v>6.5</v>
      </c>
      <c r="D59" s="13">
        <v>235.0</v>
      </c>
      <c r="E59" s="13">
        <v>4.0</v>
      </c>
      <c r="F59" s="13">
        <v>4.0</v>
      </c>
      <c r="G59" s="14">
        <v>2.67580952380953</v>
      </c>
      <c r="H59" s="15">
        <f>(D59*0.705)/D59*100</f>
        <v>70.5</v>
      </c>
    </row>
    <row r="60">
      <c r="A60" s="12">
        <v>55.0</v>
      </c>
      <c r="B60" s="13">
        <v>7.6</v>
      </c>
      <c r="C60" s="13">
        <v>5.8</v>
      </c>
      <c r="D60" s="13">
        <v>193.0</v>
      </c>
      <c r="E60" s="13">
        <v>3.8</v>
      </c>
      <c r="F60" s="13">
        <v>4.0</v>
      </c>
      <c r="G60" s="14">
        <v>2.66918614718616</v>
      </c>
      <c r="H60" s="15">
        <f>(D60*0.7)/D60*100</f>
        <v>70</v>
      </c>
    </row>
    <row r="61">
      <c r="A61" s="12">
        <v>56.0</v>
      </c>
      <c r="B61" s="13">
        <v>8.3</v>
      </c>
      <c r="C61" s="13">
        <v>6.5</v>
      </c>
      <c r="D61" s="13">
        <v>240.0</v>
      </c>
      <c r="E61" s="13">
        <v>3.9</v>
      </c>
      <c r="F61" s="13">
        <v>4.0</v>
      </c>
      <c r="G61" s="14">
        <v>2.66256277056278</v>
      </c>
      <c r="H61" s="15">
        <f>(D61*0.765)/D61*100</f>
        <v>76.5</v>
      </c>
    </row>
    <row r="62">
      <c r="A62" s="12">
        <v>57.0</v>
      </c>
      <c r="B62" s="13">
        <v>7.1</v>
      </c>
      <c r="C62" s="13">
        <v>5.5</v>
      </c>
      <c r="D62" s="13">
        <v>154.0</v>
      </c>
      <c r="E62" s="13">
        <v>3.9</v>
      </c>
      <c r="F62" s="13">
        <v>4.0</v>
      </c>
      <c r="G62" s="14">
        <v>2.65593939393941</v>
      </c>
      <c r="H62" s="15">
        <f t="shared" ref="H62:H63" si="6">(D62*0.7)/D62*100</f>
        <v>70</v>
      </c>
    </row>
    <row r="63">
      <c r="A63" s="12">
        <v>58.0</v>
      </c>
      <c r="B63" s="13">
        <v>7.7</v>
      </c>
      <c r="C63" s="13">
        <v>6.6</v>
      </c>
      <c r="D63" s="13">
        <v>223.0</v>
      </c>
      <c r="E63" s="13">
        <v>3.8</v>
      </c>
      <c r="F63" s="13">
        <v>4.5</v>
      </c>
      <c r="G63" s="14">
        <v>2.64931601731603</v>
      </c>
      <c r="H63" s="15">
        <f t="shared" si="6"/>
        <v>70</v>
      </c>
    </row>
    <row r="64">
      <c r="A64" s="12">
        <v>59.0</v>
      </c>
      <c r="B64" s="13">
        <v>7.8</v>
      </c>
      <c r="C64" s="13">
        <v>6.1</v>
      </c>
      <c r="D64" s="13">
        <v>215.0</v>
      </c>
      <c r="E64" s="13">
        <v>4.0</v>
      </c>
      <c r="F64" s="13">
        <v>4.5</v>
      </c>
      <c r="G64" s="14">
        <v>2.64269264069266</v>
      </c>
      <c r="H64" s="15">
        <f>(D64*0.7125)/D64*100</f>
        <v>71.25</v>
      </c>
    </row>
    <row r="65">
      <c r="A65" s="12">
        <v>60.0</v>
      </c>
      <c r="B65" s="13">
        <v>8.7</v>
      </c>
      <c r="C65" s="13">
        <v>6.8</v>
      </c>
      <c r="D65" s="13">
        <v>300.0</v>
      </c>
      <c r="E65" s="13">
        <v>3.7</v>
      </c>
      <c r="F65" s="13">
        <v>4.0</v>
      </c>
      <c r="G65" s="14">
        <v>2.75</v>
      </c>
      <c r="H65" s="15">
        <f>(D65*0.725)/D65*100</f>
        <v>72.5</v>
      </c>
    </row>
    <row r="66">
      <c r="A66" s="12">
        <v>61.0</v>
      </c>
      <c r="B66" s="13">
        <v>7.8</v>
      </c>
      <c r="C66" s="13">
        <v>6.0</v>
      </c>
      <c r="D66" s="13">
        <v>206.0</v>
      </c>
      <c r="E66" s="13">
        <v>3.8</v>
      </c>
      <c r="F66" s="13">
        <v>4.0</v>
      </c>
      <c r="G66" s="14">
        <v>2.8</v>
      </c>
      <c r="H66" s="15">
        <f>(D66*0.705)/D66*100</f>
        <v>70.5</v>
      </c>
    </row>
    <row r="67">
      <c r="A67" s="12">
        <v>62.0</v>
      </c>
      <c r="B67" s="13">
        <v>8.3</v>
      </c>
      <c r="C67" s="13">
        <v>5.9</v>
      </c>
      <c r="D67" s="13">
        <v>210.0</v>
      </c>
      <c r="E67" s="13">
        <v>3.8</v>
      </c>
      <c r="F67" s="13">
        <v>4.0</v>
      </c>
      <c r="G67" s="14">
        <v>2.76</v>
      </c>
      <c r="H67" s="15">
        <f>(D67*0.75)/D67*100</f>
        <v>75</v>
      </c>
    </row>
    <row r="68">
      <c r="A68" s="12">
        <v>63.0</v>
      </c>
      <c r="B68" s="13">
        <v>7.0</v>
      </c>
      <c r="C68" s="13">
        <v>7.2</v>
      </c>
      <c r="D68" s="13">
        <v>253.0</v>
      </c>
      <c r="E68" s="13">
        <v>3.9</v>
      </c>
      <c r="F68" s="13">
        <v>4.0</v>
      </c>
      <c r="G68" s="14">
        <v>2.61619913419916</v>
      </c>
      <c r="H68" s="15">
        <f>(D68*0.735)/D68*100</f>
        <v>73.5</v>
      </c>
    </row>
    <row r="69">
      <c r="A69" s="12">
        <v>64.0</v>
      </c>
      <c r="B69" s="13">
        <v>7.6</v>
      </c>
      <c r="C69" s="13">
        <v>5.9</v>
      </c>
      <c r="D69" s="13">
        <v>209.0</v>
      </c>
      <c r="E69" s="13">
        <v>3.8</v>
      </c>
      <c r="F69" s="13">
        <v>4.0</v>
      </c>
      <c r="G69" s="14">
        <v>2.60957575757578</v>
      </c>
      <c r="H69" s="15">
        <f>(D69*0.734)/D69*100</f>
        <v>73.4</v>
      </c>
    </row>
    <row r="70">
      <c r="A70" s="12">
        <v>65.0</v>
      </c>
      <c r="B70" s="13">
        <v>8.4</v>
      </c>
      <c r="C70" s="13">
        <v>6.0</v>
      </c>
      <c r="D70" s="13">
        <v>256.0</v>
      </c>
      <c r="E70" s="13">
        <v>3.9</v>
      </c>
      <c r="F70" s="13">
        <v>4.0</v>
      </c>
      <c r="G70" s="14">
        <v>2.6</v>
      </c>
      <c r="H70" s="15">
        <f>(D70*0.705)/D70*100</f>
        <v>70.5</v>
      </c>
    </row>
    <row r="71">
      <c r="A71" s="12">
        <v>66.0</v>
      </c>
      <c r="B71" s="13">
        <v>7.8</v>
      </c>
      <c r="C71" s="13">
        <v>6.2</v>
      </c>
      <c r="D71" s="13">
        <v>262.0</v>
      </c>
      <c r="E71" s="13">
        <v>4.3</v>
      </c>
      <c r="F71" s="13">
        <v>4.0</v>
      </c>
      <c r="G71" s="14">
        <v>2.65</v>
      </c>
      <c r="H71" s="15">
        <f>(D71*0.733)/D71*100</f>
        <v>73.3</v>
      </c>
    </row>
    <row r="72">
      <c r="A72" s="12">
        <v>67.0</v>
      </c>
      <c r="B72" s="13">
        <v>6.9</v>
      </c>
      <c r="C72" s="13">
        <v>6.0</v>
      </c>
      <c r="D72" s="13">
        <v>150.0</v>
      </c>
      <c r="E72" s="13">
        <v>3.9</v>
      </c>
      <c r="F72" s="13">
        <v>4.0</v>
      </c>
      <c r="G72" s="14">
        <v>2.58970562770566</v>
      </c>
      <c r="H72" s="15">
        <f>(D72*0.785)/D72*100</f>
        <v>78.5</v>
      </c>
    </row>
    <row r="73">
      <c r="A73" s="12">
        <v>68.0</v>
      </c>
      <c r="B73" s="13">
        <v>7.7</v>
      </c>
      <c r="C73" s="13">
        <v>6.5</v>
      </c>
      <c r="D73" s="13">
        <v>248.0</v>
      </c>
      <c r="E73" s="13">
        <v>3.8</v>
      </c>
      <c r="F73" s="13">
        <v>4.0</v>
      </c>
      <c r="G73" s="14">
        <v>2.58308225108228</v>
      </c>
      <c r="H73" s="15">
        <f t="shared" ref="H73:H74" si="7">(D73*0.7)/D73*100</f>
        <v>70</v>
      </c>
    </row>
    <row r="74">
      <c r="A74" s="12">
        <v>69.0</v>
      </c>
      <c r="B74" s="13">
        <v>8.3</v>
      </c>
      <c r="C74" s="13">
        <v>6.5</v>
      </c>
      <c r="D74" s="13">
        <v>255.0</v>
      </c>
      <c r="E74" s="13">
        <v>3.7</v>
      </c>
      <c r="F74" s="13">
        <v>4.0</v>
      </c>
      <c r="G74" s="14">
        <v>2.57645887445891</v>
      </c>
      <c r="H74" s="15">
        <f t="shared" si="7"/>
        <v>70</v>
      </c>
    </row>
    <row r="75">
      <c r="A75" s="12">
        <v>70.0</v>
      </c>
      <c r="B75" s="13">
        <v>9.5</v>
      </c>
      <c r="C75" s="13">
        <v>7.0</v>
      </c>
      <c r="D75" s="13">
        <v>330.0</v>
      </c>
      <c r="E75" s="13">
        <v>3.8</v>
      </c>
      <c r="F75" s="13">
        <v>4.0</v>
      </c>
      <c r="G75" s="14">
        <v>2.56983549783553</v>
      </c>
      <c r="H75" s="15">
        <f>(D75*0.7125)/D75*100</f>
        <v>71.25</v>
      </c>
    </row>
    <row r="76">
      <c r="A76" s="12">
        <v>71.0</v>
      </c>
      <c r="B76" s="13">
        <v>8.3</v>
      </c>
      <c r="C76" s="13">
        <v>6.3</v>
      </c>
      <c r="D76" s="13">
        <v>278.0</v>
      </c>
      <c r="E76" s="13">
        <v>3.9</v>
      </c>
      <c r="F76" s="13">
        <v>4.0</v>
      </c>
      <c r="G76" s="14">
        <v>2.56321212121215</v>
      </c>
      <c r="H76" s="15">
        <f>(D76*0.725)/D76*100</f>
        <v>72.5</v>
      </c>
    </row>
    <row r="77">
      <c r="A77" s="12">
        <v>72.0</v>
      </c>
      <c r="B77" s="13">
        <v>8.8</v>
      </c>
      <c r="C77" s="13">
        <v>6.4</v>
      </c>
      <c r="D77" s="13">
        <v>280.0</v>
      </c>
      <c r="E77" s="13">
        <v>4.2</v>
      </c>
      <c r="F77" s="13">
        <v>4.0</v>
      </c>
      <c r="G77" s="14">
        <v>2.7</v>
      </c>
      <c r="H77" s="15">
        <f>(D77*0.7125)/D77*100</f>
        <v>71.25</v>
      </c>
    </row>
    <row r="78">
      <c r="A78" s="12">
        <v>73.0</v>
      </c>
      <c r="B78" s="13">
        <v>7.4</v>
      </c>
      <c r="C78" s="13">
        <v>6.7</v>
      </c>
      <c r="D78" s="13">
        <v>194.0</v>
      </c>
      <c r="E78" s="13">
        <v>3.9</v>
      </c>
      <c r="F78" s="13">
        <v>4.0</v>
      </c>
      <c r="G78" s="14">
        <v>2.8</v>
      </c>
      <c r="H78" s="15">
        <f>(D78*0.75)/D78*100</f>
        <v>75</v>
      </c>
    </row>
    <row r="79">
      <c r="A79" s="12">
        <v>74.0</v>
      </c>
      <c r="B79" s="13">
        <v>8.0</v>
      </c>
      <c r="C79" s="13">
        <v>6.4</v>
      </c>
      <c r="D79" s="13">
        <v>248.0</v>
      </c>
      <c r="E79" s="13">
        <v>3.4</v>
      </c>
      <c r="F79" s="13">
        <v>4.0</v>
      </c>
      <c r="G79" s="14">
        <v>2.95</v>
      </c>
      <c r="H79" s="15">
        <f>(D79*0.735)/D79*100</f>
        <v>73.5</v>
      </c>
    </row>
    <row r="80">
      <c r="A80" s="12">
        <v>75.0</v>
      </c>
      <c r="B80" s="13">
        <v>8.9</v>
      </c>
      <c r="C80" s="13">
        <v>6.5</v>
      </c>
      <c r="D80" s="13">
        <v>290.0</v>
      </c>
      <c r="E80" s="13">
        <v>4.2</v>
      </c>
      <c r="F80" s="13">
        <v>4.0</v>
      </c>
      <c r="G80" s="14">
        <v>2.74</v>
      </c>
      <c r="H80" s="15">
        <f>(D80*0.734)/D80*100</f>
        <v>73.4</v>
      </c>
    </row>
    <row r="81">
      <c r="A81" s="12">
        <v>76.0</v>
      </c>
      <c r="B81" s="13">
        <v>8.8</v>
      </c>
      <c r="C81" s="13">
        <v>6.7</v>
      </c>
      <c r="D81" s="13">
        <v>286.0</v>
      </c>
      <c r="E81" s="13">
        <v>4.1</v>
      </c>
      <c r="F81" s="13">
        <v>4.0</v>
      </c>
      <c r="G81" s="14">
        <v>2.71</v>
      </c>
      <c r="H81" s="15">
        <f>(D81*0.705)/D81*100</f>
        <v>70.5</v>
      </c>
    </row>
    <row r="82">
      <c r="A82" s="12">
        <v>77.0</v>
      </c>
      <c r="B82" s="13">
        <v>9.5</v>
      </c>
      <c r="C82" s="13">
        <v>7.4</v>
      </c>
      <c r="D82" s="13">
        <v>329.0</v>
      </c>
      <c r="E82" s="13">
        <v>3.7</v>
      </c>
      <c r="F82" s="13">
        <v>4.0</v>
      </c>
      <c r="G82" s="14">
        <v>2.68</v>
      </c>
      <c r="H82" s="15">
        <f>(D82*0.7)/D82*100</f>
        <v>70</v>
      </c>
    </row>
    <row r="83">
      <c r="A83" s="12">
        <v>78.0</v>
      </c>
      <c r="B83" s="13">
        <v>7.8</v>
      </c>
      <c r="C83" s="13">
        <v>6.2</v>
      </c>
      <c r="D83" s="13">
        <v>206.0</v>
      </c>
      <c r="E83" s="13">
        <v>3.7</v>
      </c>
      <c r="F83" s="13">
        <v>4.0</v>
      </c>
      <c r="G83" s="14">
        <v>2.51684848484853</v>
      </c>
      <c r="H83" s="15">
        <f>(D83*0.765)/D83*100</f>
        <v>76.5</v>
      </c>
    </row>
    <row r="84">
      <c r="A84" s="12">
        <v>79.0</v>
      </c>
      <c r="B84" s="13">
        <v>8.3</v>
      </c>
      <c r="C84" s="13">
        <v>6.5</v>
      </c>
      <c r="D84" s="13">
        <v>253.0</v>
      </c>
      <c r="E84" s="13">
        <v>3.8</v>
      </c>
      <c r="F84" s="13">
        <v>4.0</v>
      </c>
      <c r="G84" s="14">
        <v>2.51022510822515</v>
      </c>
      <c r="H84" s="15">
        <f t="shared" ref="H84:H85" si="8">(D84*0.7)/D84*100</f>
        <v>70</v>
      </c>
    </row>
    <row r="85">
      <c r="A85" s="12">
        <v>80.0</v>
      </c>
      <c r="B85" s="13">
        <v>7.9</v>
      </c>
      <c r="C85" s="13">
        <v>6.3</v>
      </c>
      <c r="D85" s="13">
        <v>223.0</v>
      </c>
      <c r="E85" s="13">
        <v>3.8</v>
      </c>
      <c r="F85" s="13">
        <v>4.0</v>
      </c>
      <c r="G85" s="14">
        <v>2.50360173160178</v>
      </c>
      <c r="H85" s="15">
        <f t="shared" si="8"/>
        <v>70</v>
      </c>
    </row>
    <row r="86">
      <c r="A86" s="12">
        <v>81.0</v>
      </c>
      <c r="B86" s="13">
        <v>9.7</v>
      </c>
      <c r="C86" s="13">
        <v>7.0</v>
      </c>
      <c r="D86" s="13">
        <v>375.0</v>
      </c>
      <c r="E86" s="13">
        <v>4.2</v>
      </c>
      <c r="F86" s="13">
        <v>4.0</v>
      </c>
      <c r="G86" s="14">
        <v>2.4969783549784</v>
      </c>
      <c r="H86" s="15">
        <f>(D86*0.7125)/D86*100</f>
        <v>71.25</v>
      </c>
    </row>
    <row r="87">
      <c r="A87" s="12">
        <v>82.0</v>
      </c>
      <c r="B87" s="13">
        <v>8.3</v>
      </c>
      <c r="C87" s="13">
        <v>6.2</v>
      </c>
      <c r="D87" s="13">
        <v>215.0</v>
      </c>
      <c r="E87" s="13">
        <v>4.3</v>
      </c>
      <c r="F87" s="13">
        <v>4.0</v>
      </c>
      <c r="G87" s="14">
        <v>2.65</v>
      </c>
      <c r="H87" s="15">
        <f>(D87*0.725)/D87*100</f>
        <v>72.5</v>
      </c>
    </row>
    <row r="88">
      <c r="A88" s="12">
        <v>83.0</v>
      </c>
      <c r="B88" s="13">
        <v>7.7</v>
      </c>
      <c r="C88" s="13">
        <v>7.4</v>
      </c>
      <c r="D88" s="13">
        <v>240.0</v>
      </c>
      <c r="E88" s="13">
        <v>4.1</v>
      </c>
      <c r="F88" s="13">
        <v>4.0</v>
      </c>
      <c r="G88" s="14">
        <v>2.67</v>
      </c>
      <c r="H88" s="15">
        <f>(D88*0.7125)/D88*100</f>
        <v>71.25</v>
      </c>
    </row>
    <row r="89">
      <c r="A89" s="12">
        <v>84.0</v>
      </c>
      <c r="B89" s="13">
        <v>8.5</v>
      </c>
      <c r="C89" s="13">
        <v>6.2</v>
      </c>
      <c r="D89" s="13">
        <v>248.0</v>
      </c>
      <c r="E89" s="13">
        <v>4.2</v>
      </c>
      <c r="F89" s="13">
        <v>4.0</v>
      </c>
      <c r="G89" s="14">
        <v>2.95</v>
      </c>
      <c r="H89" s="15">
        <f>(D89*0.75)/D89*100</f>
        <v>75</v>
      </c>
    </row>
    <row r="90">
      <c r="A90" s="12">
        <v>85.0</v>
      </c>
      <c r="B90" s="13">
        <v>8.6</v>
      </c>
      <c r="C90" s="13">
        <v>6.5</v>
      </c>
      <c r="D90" s="13">
        <v>275.0</v>
      </c>
      <c r="E90" s="13">
        <v>4.2</v>
      </c>
      <c r="F90" s="13">
        <v>4.0</v>
      </c>
      <c r="G90" s="14">
        <v>2.8</v>
      </c>
      <c r="H90" s="15">
        <f>(D90*0.7125)/D90*100</f>
        <v>71.25</v>
      </c>
    </row>
    <row r="91">
      <c r="A91" s="12">
        <v>86.0</v>
      </c>
      <c r="B91" s="13">
        <v>8.8</v>
      </c>
      <c r="C91" s="13">
        <v>7.5</v>
      </c>
      <c r="D91" s="13">
        <v>317.0</v>
      </c>
      <c r="E91" s="13">
        <v>4.0</v>
      </c>
      <c r="F91" s="13">
        <v>4.5</v>
      </c>
      <c r="G91" s="14">
        <v>3.1</v>
      </c>
      <c r="H91" s="15">
        <f t="shared" ref="H91:H94" si="9">(D91*0.7)/D91*100</f>
        <v>70</v>
      </c>
    </row>
    <row r="92">
      <c r="A92" s="12">
        <v>87.0</v>
      </c>
      <c r="B92" s="13">
        <v>7.7</v>
      </c>
      <c r="C92" s="13">
        <v>6.5</v>
      </c>
      <c r="D92" s="13">
        <v>213.0</v>
      </c>
      <c r="E92" s="13">
        <v>4.4</v>
      </c>
      <c r="F92" s="13">
        <v>4.0</v>
      </c>
      <c r="G92" s="14">
        <v>2.5</v>
      </c>
      <c r="H92" s="15">
        <f t="shared" si="9"/>
        <v>70</v>
      </c>
    </row>
    <row r="93">
      <c r="A93" s="12">
        <v>88.0</v>
      </c>
      <c r="B93" s="13">
        <v>7.4</v>
      </c>
      <c r="C93" s="13">
        <v>6.1</v>
      </c>
      <c r="D93" s="13">
        <v>215.0</v>
      </c>
      <c r="E93" s="13">
        <v>4.2</v>
      </c>
      <c r="F93" s="13">
        <v>4.0</v>
      </c>
      <c r="G93" s="14">
        <v>1.8</v>
      </c>
      <c r="H93" s="15">
        <f t="shared" si="9"/>
        <v>70</v>
      </c>
    </row>
    <row r="94">
      <c r="A94" s="12">
        <v>89.0</v>
      </c>
      <c r="B94" s="13">
        <v>9.2</v>
      </c>
      <c r="C94" s="13">
        <v>7.0</v>
      </c>
      <c r="D94" s="13">
        <v>303.0</v>
      </c>
      <c r="E94" s="13">
        <v>3.9</v>
      </c>
      <c r="F94" s="13">
        <v>4.0</v>
      </c>
      <c r="G94" s="14">
        <v>2.65</v>
      </c>
      <c r="H94" s="15">
        <f t="shared" si="9"/>
        <v>70</v>
      </c>
    </row>
    <row r="95">
      <c r="A95" s="12">
        <v>90.0</v>
      </c>
      <c r="B95" s="13">
        <v>7.5</v>
      </c>
      <c r="C95" s="13">
        <v>6.0</v>
      </c>
      <c r="D95" s="13">
        <v>222.0</v>
      </c>
      <c r="E95" s="13">
        <v>4.1</v>
      </c>
      <c r="F95" s="13">
        <v>4.0</v>
      </c>
      <c r="G95" s="14">
        <v>2.65</v>
      </c>
      <c r="H95" s="15">
        <f>(D95*0.7125)/D95*100</f>
        <v>71.25</v>
      </c>
    </row>
    <row r="96">
      <c r="A96" s="12">
        <v>91.0</v>
      </c>
      <c r="B96" s="13">
        <v>9.6</v>
      </c>
      <c r="C96" s="13">
        <v>6.5</v>
      </c>
      <c r="D96" s="13">
        <v>306.0</v>
      </c>
      <c r="E96" s="13">
        <v>3.9</v>
      </c>
      <c r="F96" s="13">
        <v>4.0</v>
      </c>
      <c r="G96" s="14">
        <v>1.9</v>
      </c>
      <c r="H96" s="15">
        <f>(D96*0.725)/D96*100</f>
        <v>72.5</v>
      </c>
    </row>
    <row r="97">
      <c r="A97" s="12">
        <v>92.0</v>
      </c>
      <c r="B97" s="13">
        <v>8.1</v>
      </c>
      <c r="C97" s="13">
        <v>6.6</v>
      </c>
      <c r="D97" s="13">
        <v>239.0</v>
      </c>
      <c r="E97" s="13">
        <v>4.0</v>
      </c>
      <c r="F97" s="13">
        <v>4.0</v>
      </c>
      <c r="G97" s="14">
        <v>2.4</v>
      </c>
      <c r="H97" s="15">
        <f>(D97*0.7125)/D97*100</f>
        <v>71.25</v>
      </c>
    </row>
    <row r="98">
      <c r="A98" s="12">
        <v>93.0</v>
      </c>
      <c r="B98" s="13">
        <v>8.0</v>
      </c>
      <c r="C98" s="13">
        <v>5.9</v>
      </c>
      <c r="D98" s="13">
        <v>200.0</v>
      </c>
      <c r="E98" s="13">
        <v>4.0</v>
      </c>
      <c r="F98" s="13">
        <v>4.0</v>
      </c>
      <c r="G98" s="14">
        <v>3.5</v>
      </c>
      <c r="H98" s="15">
        <f>(D98*0.75)/D98*100</f>
        <v>75</v>
      </c>
    </row>
    <row r="99">
      <c r="A99" s="12">
        <v>94.0</v>
      </c>
      <c r="B99" s="13">
        <v>8.4</v>
      </c>
      <c r="C99" s="13">
        <v>6.3</v>
      </c>
      <c r="D99" s="13">
        <v>260.0</v>
      </c>
      <c r="E99" s="13">
        <v>3.8</v>
      </c>
      <c r="F99" s="13">
        <v>4.0</v>
      </c>
      <c r="G99" s="14">
        <v>3.1</v>
      </c>
      <c r="H99" s="15">
        <f>(D99*0.735)/D99*100</f>
        <v>73.5</v>
      </c>
    </row>
    <row r="100">
      <c r="A100" s="12">
        <v>95.0</v>
      </c>
      <c r="B100" s="13">
        <v>8.5</v>
      </c>
      <c r="C100" s="13">
        <v>7.1</v>
      </c>
      <c r="D100" s="13">
        <v>305.0</v>
      </c>
      <c r="E100" s="13">
        <v>44.5</v>
      </c>
      <c r="F100" s="13">
        <v>4.0</v>
      </c>
      <c r="G100" s="14">
        <v>2.8</v>
      </c>
      <c r="H100" s="15">
        <f>(D100*0.734)/D100*100</f>
        <v>73.4</v>
      </c>
    </row>
    <row r="101">
      <c r="A101" s="12">
        <v>96.0</v>
      </c>
      <c r="B101" s="13">
        <v>7.6</v>
      </c>
      <c r="C101" s="13">
        <v>6.2</v>
      </c>
      <c r="D101" s="13">
        <v>189.0</v>
      </c>
      <c r="E101" s="13">
        <v>4.5</v>
      </c>
      <c r="F101" s="13">
        <v>4.0</v>
      </c>
      <c r="G101" s="14">
        <v>2.65</v>
      </c>
      <c r="H101" s="15">
        <f>(D101*0.705)/D101*100</f>
        <v>70.5</v>
      </c>
    </row>
    <row r="102">
      <c r="A102" s="12">
        <v>97.0</v>
      </c>
      <c r="B102" s="13">
        <v>8.1</v>
      </c>
      <c r="C102" s="13">
        <v>5.9</v>
      </c>
      <c r="D102" s="13">
        <v>224.0</v>
      </c>
      <c r="E102" s="13">
        <v>3.8</v>
      </c>
      <c r="F102" s="13">
        <v>4.5</v>
      </c>
      <c r="G102" s="14">
        <v>2.6</v>
      </c>
      <c r="H102" s="15">
        <f>(D102*0.7)/D102*100</f>
        <v>70</v>
      </c>
    </row>
    <row r="103">
      <c r="A103" s="12">
        <v>98.0</v>
      </c>
      <c r="B103" s="13">
        <v>8.7</v>
      </c>
      <c r="C103" s="13">
        <v>6.3</v>
      </c>
      <c r="D103" s="13">
        <v>279.0</v>
      </c>
      <c r="E103" s="13">
        <v>4.0</v>
      </c>
      <c r="F103" s="13">
        <v>4.0</v>
      </c>
      <c r="G103" s="14">
        <v>2.7</v>
      </c>
      <c r="H103" s="15">
        <f>(D103*0.765)/D103*100</f>
        <v>76.5</v>
      </c>
    </row>
    <row r="104">
      <c r="A104" s="12">
        <v>99.0</v>
      </c>
      <c r="B104" s="13">
        <v>8.9</v>
      </c>
      <c r="C104" s="13">
        <v>7.1</v>
      </c>
      <c r="D104" s="13">
        <v>327.0</v>
      </c>
      <c r="E104" s="13">
        <v>3.9</v>
      </c>
      <c r="F104" s="13">
        <v>4.0</v>
      </c>
      <c r="G104" s="14">
        <v>2.75</v>
      </c>
      <c r="H104" s="15">
        <f t="shared" ref="H104:H105" si="10">(D104*0.7125)/D104*100</f>
        <v>71.25</v>
      </c>
    </row>
    <row r="105">
      <c r="A105" s="12">
        <v>100.0</v>
      </c>
      <c r="B105" s="13">
        <v>7.5</v>
      </c>
      <c r="C105" s="13">
        <v>5.9</v>
      </c>
      <c r="D105" s="13">
        <v>195.0</v>
      </c>
      <c r="E105" s="13">
        <v>3.9</v>
      </c>
      <c r="F105" s="13">
        <v>4.0</v>
      </c>
      <c r="G105" s="14">
        <v>2.7</v>
      </c>
      <c r="H105" s="15">
        <f t="shared" si="10"/>
        <v>71.25</v>
      </c>
    </row>
    <row r="106">
      <c r="A106" s="10" t="s">
        <v>18</v>
      </c>
      <c r="B106" s="16">
        <f t="shared" ref="B106:H106" si="11">AVERAGE(B4:B105)</f>
        <v>8.165</v>
      </c>
      <c r="C106" s="16">
        <f t="shared" si="11"/>
        <v>6.493</v>
      </c>
      <c r="D106" s="16">
        <f t="shared" si="11"/>
        <v>246.66</v>
      </c>
      <c r="E106" s="16">
        <f t="shared" si="11"/>
        <v>4.374</v>
      </c>
      <c r="F106" s="16">
        <f t="shared" si="11"/>
        <v>4.02</v>
      </c>
      <c r="G106" s="16">
        <f t="shared" si="11"/>
        <v>2.701325238</v>
      </c>
      <c r="H106" s="16">
        <f t="shared" si="11"/>
        <v>72.2655</v>
      </c>
    </row>
  </sheetData>
  <mergeCells count="3">
    <mergeCell ref="A1:B2"/>
    <mergeCell ref="C1:E2"/>
    <mergeCell ref="F1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20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6.6</v>
      </c>
      <c r="C6" s="13">
        <v>6.9</v>
      </c>
      <c r="D6" s="13">
        <v>168.0</v>
      </c>
      <c r="E6" s="13">
        <v>4.0</v>
      </c>
      <c r="F6" s="13">
        <v>4.0</v>
      </c>
      <c r="G6" s="14">
        <v>2.65</v>
      </c>
      <c r="H6" s="15">
        <f>(D6*0.765)/D6*100</f>
        <v>76.5</v>
      </c>
    </row>
    <row r="7">
      <c r="A7" s="12">
        <v>2.0</v>
      </c>
      <c r="B7" s="13">
        <v>7.5</v>
      </c>
      <c r="C7" s="13">
        <v>7.0</v>
      </c>
      <c r="D7" s="13">
        <v>223.0</v>
      </c>
      <c r="E7" s="13">
        <v>4.0</v>
      </c>
      <c r="F7" s="13">
        <v>4.0</v>
      </c>
      <c r="G7" s="14">
        <v>2.71</v>
      </c>
      <c r="H7" s="15">
        <f>(D7*0.725)/D7*100</f>
        <v>72.5</v>
      </c>
    </row>
    <row r="8">
      <c r="A8" s="12">
        <v>3.0</v>
      </c>
      <c r="B8" s="13">
        <v>7.0</v>
      </c>
      <c r="C8" s="13">
        <v>6.5</v>
      </c>
      <c r="D8" s="13">
        <v>182.0</v>
      </c>
      <c r="E8" s="13">
        <v>4.0</v>
      </c>
      <c r="F8" s="13">
        <v>4.0</v>
      </c>
      <c r="G8" s="14">
        <v>2.8</v>
      </c>
      <c r="H8" s="15">
        <f>(D8*0.7125)/D8*100</f>
        <v>71.25</v>
      </c>
    </row>
    <row r="9">
      <c r="A9" s="12">
        <v>4.0</v>
      </c>
      <c r="B9" s="13">
        <v>6.4</v>
      </c>
      <c r="C9" s="13">
        <v>7.0</v>
      </c>
      <c r="D9" s="13">
        <v>159.0</v>
      </c>
      <c r="E9" s="13">
        <v>3.7</v>
      </c>
      <c r="F9" s="13">
        <v>4.0</v>
      </c>
      <c r="G9" s="14">
        <v>2.72</v>
      </c>
      <c r="H9" s="15">
        <f>(D9*0.795)/D9*100</f>
        <v>79.5</v>
      </c>
    </row>
    <row r="10">
      <c r="A10" s="12">
        <v>5.0</v>
      </c>
      <c r="B10" s="13">
        <v>7.7</v>
      </c>
      <c r="C10" s="13">
        <v>5.8</v>
      </c>
      <c r="D10" s="13">
        <v>198.0</v>
      </c>
      <c r="E10" s="13">
        <v>4.2</v>
      </c>
      <c r="F10" s="13">
        <v>4.0</v>
      </c>
      <c r="G10" s="14">
        <v>2.75</v>
      </c>
      <c r="H10" s="15">
        <f>(D10*0.768)/D10*100</f>
        <v>76.8</v>
      </c>
    </row>
    <row r="11">
      <c r="A11" s="12">
        <v>6.0</v>
      </c>
      <c r="B11" s="13">
        <v>7.0</v>
      </c>
      <c r="C11" s="13">
        <v>7.0</v>
      </c>
      <c r="D11" s="13">
        <v>197.0</v>
      </c>
      <c r="E11" s="13">
        <v>4.3</v>
      </c>
      <c r="F11" s="13">
        <v>4.5</v>
      </c>
      <c r="G11" s="14">
        <v>2.6</v>
      </c>
      <c r="H11" s="15">
        <f>(D11*0.78)/D11*100</f>
        <v>78</v>
      </c>
    </row>
    <row r="12">
      <c r="A12" s="12">
        <v>7.0</v>
      </c>
      <c r="B12" s="13">
        <v>6.4</v>
      </c>
      <c r="C12" s="13">
        <v>5.5</v>
      </c>
      <c r="D12" s="13">
        <v>135.0</v>
      </c>
      <c r="E12" s="13">
        <v>3.9</v>
      </c>
      <c r="F12" s="13">
        <v>4.0</v>
      </c>
      <c r="G12" s="14">
        <v>2.7</v>
      </c>
      <c r="H12" s="15">
        <f>(D12*0.7)/D12*100</f>
        <v>70</v>
      </c>
    </row>
    <row r="13">
      <c r="A13" s="12">
        <v>8.0</v>
      </c>
      <c r="B13" s="13">
        <v>6.7</v>
      </c>
      <c r="C13" s="13">
        <v>5.8</v>
      </c>
      <c r="D13" s="13">
        <v>158.0</v>
      </c>
      <c r="E13" s="13">
        <v>4.5</v>
      </c>
      <c r="F13" s="13">
        <v>4.5</v>
      </c>
      <c r="G13" s="14">
        <v>2.7</v>
      </c>
      <c r="H13" s="15">
        <f>(D13*0.715)/D13*100</f>
        <v>71.5</v>
      </c>
    </row>
    <row r="14">
      <c r="A14" s="12">
        <v>9.0</v>
      </c>
      <c r="B14" s="13">
        <v>7.0</v>
      </c>
      <c r="C14" s="13">
        <v>7.3</v>
      </c>
      <c r="D14" s="13">
        <v>187.0</v>
      </c>
      <c r="E14" s="13">
        <v>3.9</v>
      </c>
      <c r="F14" s="13">
        <v>4.5</v>
      </c>
      <c r="G14" s="17">
        <v>2.73</v>
      </c>
      <c r="H14" s="15">
        <f>(D14*0.75)/D14*100</f>
        <v>75</v>
      </c>
    </row>
    <row r="15">
      <c r="A15" s="12">
        <v>10.0</v>
      </c>
      <c r="B15" s="13">
        <v>7.2</v>
      </c>
      <c r="C15" s="13">
        <v>6.4</v>
      </c>
      <c r="D15" s="13">
        <v>195.0</v>
      </c>
      <c r="E15" s="13">
        <v>4.2</v>
      </c>
      <c r="F15" s="13">
        <v>4.0</v>
      </c>
      <c r="G15" s="14">
        <v>2.75</v>
      </c>
      <c r="H15" s="15">
        <f>(D15*0.7456)/D15*100</f>
        <v>74.56</v>
      </c>
    </row>
    <row r="16">
      <c r="A16" s="12">
        <v>11.0</v>
      </c>
      <c r="B16" s="13">
        <v>7.8</v>
      </c>
      <c r="C16" s="13">
        <v>6.6</v>
      </c>
      <c r="D16" s="13">
        <v>238.0</v>
      </c>
      <c r="E16" s="13">
        <v>4.1</v>
      </c>
      <c r="F16" s="13">
        <v>4.0</v>
      </c>
      <c r="G16" s="14">
        <v>2.73</v>
      </c>
      <c r="H16" s="15">
        <f>(D16*0.725)/D16*100</f>
        <v>72.5</v>
      </c>
    </row>
    <row r="17">
      <c r="A17" s="12">
        <v>12.0</v>
      </c>
      <c r="B17" s="13">
        <v>6.8</v>
      </c>
      <c r="C17" s="13">
        <v>6.1</v>
      </c>
      <c r="D17" s="13">
        <v>160.0</v>
      </c>
      <c r="E17" s="13">
        <v>4.9</v>
      </c>
      <c r="F17" s="13">
        <v>4.0</v>
      </c>
      <c r="G17" s="14">
        <v>2.68</v>
      </c>
      <c r="H17" s="15">
        <f>(D17*0.7125)/D17*100</f>
        <v>71.25</v>
      </c>
    </row>
    <row r="18">
      <c r="A18" s="12">
        <v>13.0</v>
      </c>
      <c r="B18" s="13">
        <v>6.8</v>
      </c>
      <c r="C18" s="13">
        <v>5.3</v>
      </c>
      <c r="D18" s="13">
        <v>145.0</v>
      </c>
      <c r="E18" s="13">
        <v>3.8</v>
      </c>
      <c r="F18" s="13">
        <v>4.0</v>
      </c>
      <c r="G18" s="14">
        <v>2.71727272727272</v>
      </c>
      <c r="H18" s="15">
        <f>(D18*0.75)/D18*100</f>
        <v>75</v>
      </c>
    </row>
    <row r="19">
      <c r="A19" s="12">
        <v>14.0</v>
      </c>
      <c r="B19" s="13">
        <v>7.2</v>
      </c>
      <c r="C19" s="13">
        <v>6.2</v>
      </c>
      <c r="D19" s="13">
        <v>195.0</v>
      </c>
      <c r="E19" s="13">
        <v>4.2</v>
      </c>
      <c r="F19" s="13">
        <v>4.0</v>
      </c>
      <c r="G19" s="14">
        <v>2.71954545454545</v>
      </c>
      <c r="H19" s="15">
        <f>(D19*0.7125)/D19*100</f>
        <v>71.25</v>
      </c>
    </row>
    <row r="20">
      <c r="A20" s="12">
        <v>15.0</v>
      </c>
      <c r="B20" s="13">
        <v>7.7</v>
      </c>
      <c r="C20" s="13">
        <v>6.3</v>
      </c>
      <c r="D20" s="13">
        <v>221.0</v>
      </c>
      <c r="E20" s="13">
        <v>4.5</v>
      </c>
      <c r="F20" s="13">
        <v>4.0</v>
      </c>
      <c r="G20" s="14">
        <v>2.72181818181818</v>
      </c>
      <c r="H20" s="15">
        <f>(D20*0.725)/D20*100</f>
        <v>72.5</v>
      </c>
    </row>
    <row r="21">
      <c r="A21" s="12">
        <v>16.0</v>
      </c>
      <c r="B21" s="13">
        <v>6.6</v>
      </c>
      <c r="C21" s="13">
        <v>5.7</v>
      </c>
      <c r="D21" s="13">
        <v>153.0</v>
      </c>
      <c r="E21" s="13">
        <v>4.1</v>
      </c>
      <c r="F21" s="13">
        <v>4.0</v>
      </c>
      <c r="G21" s="14">
        <v>2.7240909090909</v>
      </c>
      <c r="H21" s="15">
        <f t="shared" ref="H21:H22" si="1">(D21*0.7)/D21*100</f>
        <v>70</v>
      </c>
    </row>
    <row r="22">
      <c r="A22" s="12">
        <v>17.0</v>
      </c>
      <c r="B22" s="13">
        <v>7.3</v>
      </c>
      <c r="C22" s="13">
        <v>6.8</v>
      </c>
      <c r="D22" s="13">
        <v>201.0</v>
      </c>
      <c r="E22" s="13">
        <v>4.14</v>
      </c>
      <c r="F22" s="13">
        <v>4.0</v>
      </c>
      <c r="G22" s="14">
        <v>2.72636363636363</v>
      </c>
      <c r="H22" s="15">
        <f t="shared" si="1"/>
        <v>70</v>
      </c>
    </row>
    <row r="23">
      <c r="A23" s="12">
        <v>18.0</v>
      </c>
      <c r="B23" s="13">
        <v>6.4</v>
      </c>
      <c r="C23" s="13">
        <v>5.4</v>
      </c>
      <c r="D23" s="13">
        <v>125.0</v>
      </c>
      <c r="E23" s="13">
        <v>3.9</v>
      </c>
      <c r="F23" s="13">
        <v>4.0</v>
      </c>
      <c r="G23" s="14">
        <v>2.72863636363636</v>
      </c>
      <c r="H23" s="15">
        <f>(D23*0.725)/D23*100</f>
        <v>72.5</v>
      </c>
    </row>
    <row r="24">
      <c r="A24" s="12">
        <v>19.0</v>
      </c>
      <c r="B24" s="13">
        <v>8.4</v>
      </c>
      <c r="C24" s="13">
        <v>6.3</v>
      </c>
      <c r="D24" s="13">
        <v>259.0</v>
      </c>
      <c r="E24" s="13">
        <v>4.8</v>
      </c>
      <c r="F24" s="13">
        <v>4.0</v>
      </c>
      <c r="G24" s="14">
        <v>2.73090909090908</v>
      </c>
      <c r="H24" s="15">
        <f>(D24*0.7125)/D24*100</f>
        <v>71.25</v>
      </c>
    </row>
    <row r="25">
      <c r="A25" s="12">
        <v>20.0</v>
      </c>
      <c r="B25" s="13">
        <v>8.0</v>
      </c>
      <c r="C25" s="13">
        <v>6.2</v>
      </c>
      <c r="D25" s="13">
        <v>237.0</v>
      </c>
      <c r="E25" s="13">
        <v>4.2</v>
      </c>
      <c r="F25" s="13">
        <v>4.0</v>
      </c>
      <c r="G25" s="14">
        <v>2.73318181818181</v>
      </c>
      <c r="H25" s="15">
        <f>(D25*0.75)/D25*100</f>
        <v>75</v>
      </c>
    </row>
    <row r="26">
      <c r="A26" s="12">
        <v>21.0</v>
      </c>
      <c r="B26" s="13">
        <v>7.9</v>
      </c>
      <c r="C26" s="13">
        <v>6.0</v>
      </c>
      <c r="D26" s="13">
        <v>211.0</v>
      </c>
      <c r="E26" s="13">
        <v>4.2</v>
      </c>
      <c r="F26" s="13">
        <v>4.0</v>
      </c>
      <c r="G26" s="14">
        <v>2.73545454545454</v>
      </c>
      <c r="H26" s="15">
        <f>(D26*0.7125)/D26*100</f>
        <v>71.25</v>
      </c>
    </row>
    <row r="27">
      <c r="A27" s="12">
        <v>22.0</v>
      </c>
      <c r="B27" s="13">
        <v>7.4</v>
      </c>
      <c r="C27" s="13">
        <v>5.3</v>
      </c>
      <c r="D27" s="13">
        <v>165.0</v>
      </c>
      <c r="E27" s="13">
        <v>4.8</v>
      </c>
      <c r="F27" s="13">
        <v>4.0</v>
      </c>
      <c r="G27" s="14">
        <v>2.73772727272726</v>
      </c>
      <c r="H27" s="15">
        <f t="shared" ref="H27:H30" si="2">(D27*0.7)/D27*100</f>
        <v>70</v>
      </c>
    </row>
    <row r="28">
      <c r="A28" s="12">
        <v>23.0</v>
      </c>
      <c r="B28" s="13">
        <v>7.0</v>
      </c>
      <c r="C28" s="13">
        <v>6.1</v>
      </c>
      <c r="D28" s="13">
        <v>167.0</v>
      </c>
      <c r="E28" s="13">
        <v>4.7</v>
      </c>
      <c r="F28" s="13">
        <v>4.5</v>
      </c>
      <c r="G28" s="14">
        <v>2.73999999999999</v>
      </c>
      <c r="H28" s="15">
        <f t="shared" si="2"/>
        <v>70</v>
      </c>
    </row>
    <row r="29">
      <c r="A29" s="12">
        <v>24.0</v>
      </c>
      <c r="B29" s="13">
        <v>7.8</v>
      </c>
      <c r="C29" s="13">
        <v>6.3</v>
      </c>
      <c r="D29" s="13">
        <v>210.0</v>
      </c>
      <c r="E29" s="13">
        <v>4.5</v>
      </c>
      <c r="F29" s="13">
        <v>4.0</v>
      </c>
      <c r="G29" s="14">
        <v>2.71</v>
      </c>
      <c r="H29" s="15">
        <f t="shared" si="2"/>
        <v>70</v>
      </c>
    </row>
    <row r="30">
      <c r="A30" s="12">
        <v>25.0</v>
      </c>
      <c r="B30" s="13">
        <v>8.5</v>
      </c>
      <c r="C30" s="13">
        <v>6.0</v>
      </c>
      <c r="D30" s="13">
        <v>258.0</v>
      </c>
      <c r="E30" s="13">
        <v>4.3</v>
      </c>
      <c r="F30" s="13">
        <v>4.0</v>
      </c>
      <c r="G30" s="14">
        <v>2.74454545454544</v>
      </c>
      <c r="H30" s="15">
        <f t="shared" si="2"/>
        <v>70</v>
      </c>
    </row>
    <row r="31">
      <c r="A31" s="12">
        <v>26.0</v>
      </c>
      <c r="B31" s="13">
        <v>7.6</v>
      </c>
      <c r="C31" s="13">
        <v>7.0</v>
      </c>
      <c r="D31" s="13">
        <v>235.0</v>
      </c>
      <c r="E31" s="13">
        <v>4.7</v>
      </c>
      <c r="F31" s="13">
        <v>4.0</v>
      </c>
      <c r="G31" s="14">
        <v>2.74681818181817</v>
      </c>
      <c r="H31" s="15">
        <f>(D31*0.7125)/D31*100</f>
        <v>71.25</v>
      </c>
    </row>
    <row r="32">
      <c r="A32" s="12">
        <v>27.0</v>
      </c>
      <c r="B32" s="13">
        <v>7.3</v>
      </c>
      <c r="C32" s="13">
        <v>6.0</v>
      </c>
      <c r="D32" s="13">
        <v>199.0</v>
      </c>
      <c r="E32" s="13">
        <v>4.8</v>
      </c>
      <c r="F32" s="13">
        <v>4.0</v>
      </c>
      <c r="G32" s="14">
        <v>2.7490909090909</v>
      </c>
      <c r="H32" s="15">
        <f>(D32*0.725)/D32*100</f>
        <v>72.5</v>
      </c>
    </row>
    <row r="33">
      <c r="A33" s="12">
        <v>28.0</v>
      </c>
      <c r="B33" s="13">
        <v>6.7</v>
      </c>
      <c r="C33" s="13">
        <v>5.0</v>
      </c>
      <c r="D33" s="13">
        <v>131.0</v>
      </c>
      <c r="E33" s="13">
        <v>4.8</v>
      </c>
      <c r="F33" s="13">
        <v>4.0</v>
      </c>
      <c r="G33" s="14">
        <v>2.75136363636362</v>
      </c>
      <c r="H33" s="15">
        <f>(D33*0.7125)/D33*100</f>
        <v>71.25</v>
      </c>
    </row>
    <row r="34">
      <c r="A34" s="12">
        <v>29.0</v>
      </c>
      <c r="B34" s="13">
        <v>9.0</v>
      </c>
      <c r="C34" s="13">
        <v>6.5</v>
      </c>
      <c r="D34" s="13">
        <v>314.0</v>
      </c>
      <c r="E34" s="13">
        <v>4.5</v>
      </c>
      <c r="F34" s="13">
        <v>4.0</v>
      </c>
      <c r="G34" s="14">
        <v>2.75363636363635</v>
      </c>
      <c r="H34" s="15">
        <f>(D34*0.75)/D34*100</f>
        <v>75</v>
      </c>
    </row>
    <row r="35">
      <c r="A35" s="12">
        <v>30.0</v>
      </c>
      <c r="B35" s="13">
        <v>6.5</v>
      </c>
      <c r="C35" s="13">
        <v>7.0</v>
      </c>
      <c r="D35" s="13">
        <v>160.0</v>
      </c>
      <c r="E35" s="13">
        <v>3.9</v>
      </c>
      <c r="F35" s="13">
        <v>4.0</v>
      </c>
      <c r="G35" s="14">
        <v>2.75590909090908</v>
      </c>
      <c r="H35" s="15">
        <f>(D35*0.735)/D35*100</f>
        <v>73.5</v>
      </c>
    </row>
    <row r="36">
      <c r="A36" s="12">
        <v>31.0</v>
      </c>
      <c r="B36" s="13">
        <v>7.4</v>
      </c>
      <c r="C36" s="13">
        <v>6.0</v>
      </c>
      <c r="D36" s="13">
        <v>206.0</v>
      </c>
      <c r="E36" s="13">
        <v>4.0</v>
      </c>
      <c r="F36" s="13">
        <v>4.0</v>
      </c>
      <c r="G36" s="14">
        <v>2.7581818181818</v>
      </c>
      <c r="H36" s="15">
        <f>(D36*0.734)/D36*100</f>
        <v>73.4</v>
      </c>
    </row>
    <row r="37">
      <c r="A37" s="12">
        <v>32.0</v>
      </c>
      <c r="B37" s="13">
        <v>8.0</v>
      </c>
      <c r="C37" s="13">
        <v>6.3</v>
      </c>
      <c r="D37" s="13">
        <v>180.0</v>
      </c>
      <c r="E37" s="13">
        <v>4.0</v>
      </c>
      <c r="F37" s="13">
        <v>4.0</v>
      </c>
      <c r="G37" s="14">
        <v>2.76045454545453</v>
      </c>
      <c r="H37" s="15">
        <f>(D37*0.705)/D37*100</f>
        <v>70.5</v>
      </c>
    </row>
    <row r="38">
      <c r="A38" s="12">
        <v>33.0</v>
      </c>
      <c r="B38" s="13">
        <v>6.9</v>
      </c>
      <c r="C38" s="13">
        <v>5.7</v>
      </c>
      <c r="D38" s="13">
        <v>162.0</v>
      </c>
      <c r="E38" s="13">
        <v>3.8</v>
      </c>
      <c r="F38" s="13">
        <v>4.0</v>
      </c>
      <c r="G38" s="14">
        <v>2.76272727272726</v>
      </c>
      <c r="H38" s="15">
        <f>(D38*0.7)/D38*100</f>
        <v>70</v>
      </c>
    </row>
    <row r="39">
      <c r="A39" s="12">
        <v>34.0</v>
      </c>
      <c r="B39" s="13">
        <v>8.9</v>
      </c>
      <c r="C39" s="13">
        <v>6.1</v>
      </c>
      <c r="D39" s="13">
        <v>235.0</v>
      </c>
      <c r="E39" s="13">
        <v>4.2</v>
      </c>
      <c r="F39" s="13">
        <v>4.0</v>
      </c>
      <c r="G39" s="14">
        <v>2.76499999999998</v>
      </c>
      <c r="H39" s="15">
        <f>(D39*0.765)/D39*100</f>
        <v>76.5</v>
      </c>
    </row>
    <row r="40">
      <c r="A40" s="12">
        <v>35.0</v>
      </c>
      <c r="B40" s="13">
        <v>8.2</v>
      </c>
      <c r="C40" s="13">
        <v>6.0</v>
      </c>
      <c r="D40" s="13">
        <v>238.0</v>
      </c>
      <c r="E40" s="13">
        <v>4.5</v>
      </c>
      <c r="F40" s="13">
        <v>3.5</v>
      </c>
      <c r="G40" s="14">
        <v>2.7</v>
      </c>
      <c r="H40" s="15">
        <f t="shared" ref="H40:H41" si="3">(D40*0.7)/D40*100</f>
        <v>70</v>
      </c>
    </row>
    <row r="41">
      <c r="A41" s="12">
        <v>36.0</v>
      </c>
      <c r="B41" s="13">
        <v>9.9</v>
      </c>
      <c r="C41" s="13">
        <v>6.3</v>
      </c>
      <c r="D41" s="13">
        <v>271.0</v>
      </c>
      <c r="E41" s="13">
        <v>4.3</v>
      </c>
      <c r="F41" s="13">
        <v>4.0</v>
      </c>
      <c r="G41" s="14">
        <v>2.85</v>
      </c>
      <c r="H41" s="15">
        <f t="shared" si="3"/>
        <v>70</v>
      </c>
    </row>
    <row r="42">
      <c r="A42" s="12">
        <v>37.0</v>
      </c>
      <c r="B42" s="13">
        <v>7.2</v>
      </c>
      <c r="C42" s="13">
        <v>5.7</v>
      </c>
      <c r="D42" s="13">
        <v>168.0</v>
      </c>
      <c r="E42" s="13">
        <v>4.1</v>
      </c>
      <c r="F42" s="13">
        <v>4.0</v>
      </c>
      <c r="G42" s="14">
        <v>2.7</v>
      </c>
      <c r="H42" s="15">
        <f>(D42*0.7125)/D42*100</f>
        <v>71.25</v>
      </c>
    </row>
    <row r="43">
      <c r="A43" s="12">
        <v>38.0</v>
      </c>
      <c r="B43" s="13">
        <v>8.2</v>
      </c>
      <c r="C43" s="13">
        <v>6.2</v>
      </c>
      <c r="D43" s="13">
        <v>228.0</v>
      </c>
      <c r="E43" s="13">
        <v>4.6</v>
      </c>
      <c r="F43" s="13">
        <v>4.0</v>
      </c>
      <c r="G43" s="14">
        <v>2.77409090909089</v>
      </c>
      <c r="H43" s="15">
        <f>(D43*0.725)/D43*100</f>
        <v>72.5</v>
      </c>
    </row>
    <row r="44">
      <c r="A44" s="12">
        <v>39.0</v>
      </c>
      <c r="B44" s="13">
        <v>6.6</v>
      </c>
      <c r="C44" s="13">
        <v>5.1</v>
      </c>
      <c r="D44" s="13">
        <v>146.0</v>
      </c>
      <c r="E44" s="13">
        <v>3.9</v>
      </c>
      <c r="F44" s="13">
        <v>4.0</v>
      </c>
      <c r="G44" s="14">
        <v>2.77636363636362</v>
      </c>
      <c r="H44" s="15">
        <f>(D44*0.7355)/D44*100</f>
        <v>73.55</v>
      </c>
    </row>
    <row r="45">
      <c r="A45" s="12">
        <v>40.0</v>
      </c>
      <c r="B45" s="13">
        <v>5.6</v>
      </c>
      <c r="C45" s="13">
        <v>6.8</v>
      </c>
      <c r="D45" s="13">
        <v>119.0</v>
      </c>
      <c r="E45" s="13">
        <v>4.1</v>
      </c>
      <c r="F45" s="13">
        <v>4.0</v>
      </c>
      <c r="G45" s="14">
        <v>2.77863636363634</v>
      </c>
      <c r="H45" s="15">
        <f>(D45*0.75)/D45*100</f>
        <v>75</v>
      </c>
    </row>
    <row r="46">
      <c r="A46" s="12">
        <v>41.0</v>
      </c>
      <c r="B46" s="13">
        <v>6.4</v>
      </c>
      <c r="C46" s="13">
        <v>5.5</v>
      </c>
      <c r="D46" s="13">
        <v>133.0</v>
      </c>
      <c r="E46" s="13">
        <v>4.9</v>
      </c>
      <c r="F46" s="13">
        <v>4.0</v>
      </c>
      <c r="G46" s="14">
        <v>2.78090909090907</v>
      </c>
      <c r="H46" s="15">
        <f>(D46*0.735)/D46*100</f>
        <v>73.5</v>
      </c>
    </row>
    <row r="47">
      <c r="A47" s="12">
        <v>42.0</v>
      </c>
      <c r="B47" s="13">
        <v>6.8</v>
      </c>
      <c r="C47" s="13">
        <v>5.6</v>
      </c>
      <c r="D47" s="13">
        <v>154.0</v>
      </c>
      <c r="E47" s="13">
        <v>4.8</v>
      </c>
      <c r="F47" s="13">
        <v>4.0</v>
      </c>
      <c r="G47" s="14">
        <v>2.7831818181818</v>
      </c>
      <c r="H47" s="15">
        <f>(D47*0.734)/D47*100</f>
        <v>73.4</v>
      </c>
    </row>
    <row r="48">
      <c r="A48" s="12">
        <v>43.0</v>
      </c>
      <c r="B48" s="13">
        <v>8.3</v>
      </c>
      <c r="C48" s="13">
        <v>6.1</v>
      </c>
      <c r="D48" s="13">
        <v>258.0</v>
      </c>
      <c r="E48" s="13">
        <v>4.1</v>
      </c>
      <c r="F48" s="13">
        <v>4.0</v>
      </c>
      <c r="G48" s="14">
        <v>2.78545454545453</v>
      </c>
      <c r="H48" s="15">
        <f>(D48*0.705)/D48*100</f>
        <v>70.5</v>
      </c>
    </row>
    <row r="49">
      <c r="A49" s="12">
        <v>44.0</v>
      </c>
      <c r="B49" s="13">
        <v>7.4</v>
      </c>
      <c r="C49" s="13">
        <v>6.2</v>
      </c>
      <c r="D49" s="13">
        <v>207.0</v>
      </c>
      <c r="E49" s="13">
        <v>4.1</v>
      </c>
      <c r="F49" s="13">
        <v>4.0</v>
      </c>
      <c r="G49" s="14">
        <v>2.5</v>
      </c>
      <c r="H49" s="15">
        <f>(D49*0.7)/D49*100</f>
        <v>70</v>
      </c>
    </row>
    <row r="50">
      <c r="A50" s="12">
        <v>45.0</v>
      </c>
      <c r="B50" s="13">
        <v>6.6</v>
      </c>
      <c r="C50" s="13">
        <v>5.4</v>
      </c>
      <c r="D50" s="13">
        <v>133.0</v>
      </c>
      <c r="E50" s="13">
        <v>4.0</v>
      </c>
      <c r="F50" s="13">
        <v>4.0</v>
      </c>
      <c r="G50" s="14">
        <v>2.95</v>
      </c>
      <c r="H50" s="15">
        <f>(D50*0.765)/D50*100</f>
        <v>76.5</v>
      </c>
    </row>
    <row r="51">
      <c r="A51" s="12">
        <v>46.0</v>
      </c>
      <c r="B51" s="13">
        <v>6.7</v>
      </c>
      <c r="C51" s="13">
        <v>5.1</v>
      </c>
      <c r="D51" s="13">
        <v>137.0</v>
      </c>
      <c r="E51" s="13">
        <v>4.3</v>
      </c>
      <c r="F51" s="13">
        <v>4.0</v>
      </c>
      <c r="G51" s="14">
        <v>2.8</v>
      </c>
      <c r="H51" s="15">
        <f>(D51*0.725)/D51*100</f>
        <v>72.5</v>
      </c>
    </row>
    <row r="52">
      <c r="A52" s="12">
        <v>47.0</v>
      </c>
      <c r="B52" s="13">
        <v>8.9</v>
      </c>
      <c r="C52" s="13">
        <v>6.0</v>
      </c>
      <c r="D52" s="13">
        <v>276.0</v>
      </c>
      <c r="E52" s="13">
        <v>4.3</v>
      </c>
      <c r="F52" s="13">
        <v>4.0</v>
      </c>
      <c r="G52" s="14">
        <v>2.75</v>
      </c>
      <c r="H52" s="15">
        <f>(D52*0.7)/D52*100</f>
        <v>70</v>
      </c>
    </row>
    <row r="53">
      <c r="A53" s="12">
        <v>48.0</v>
      </c>
      <c r="B53" s="13">
        <v>8.0</v>
      </c>
      <c r="C53" s="13">
        <v>5.4</v>
      </c>
      <c r="D53" s="13">
        <v>189.0</v>
      </c>
      <c r="E53" s="13">
        <v>4.0</v>
      </c>
      <c r="F53" s="13">
        <v>3.5</v>
      </c>
      <c r="G53" s="14">
        <v>2.7</v>
      </c>
      <c r="H53" s="15">
        <f>(D53*0.7125)/D53*100</f>
        <v>71.25</v>
      </c>
    </row>
    <row r="54">
      <c r="A54" s="12">
        <v>49.0</v>
      </c>
      <c r="B54" s="13">
        <v>7.2</v>
      </c>
      <c r="C54" s="13">
        <v>6.4</v>
      </c>
      <c r="D54" s="13">
        <v>180.0</v>
      </c>
      <c r="E54" s="13">
        <v>4.0</v>
      </c>
      <c r="F54" s="13">
        <v>4.0</v>
      </c>
      <c r="G54" s="14">
        <v>2.76</v>
      </c>
      <c r="H54" s="15">
        <f>(D54*0.725)/D54*100</f>
        <v>72.5</v>
      </c>
    </row>
    <row r="55">
      <c r="A55" s="12">
        <v>50.0</v>
      </c>
      <c r="B55" s="13">
        <v>7.5</v>
      </c>
      <c r="C55" s="13">
        <v>7.8</v>
      </c>
      <c r="D55" s="13">
        <v>248.0</v>
      </c>
      <c r="E55" s="13">
        <v>4.2</v>
      </c>
      <c r="F55" s="13">
        <v>4.0</v>
      </c>
      <c r="G55" s="14">
        <v>2.66</v>
      </c>
      <c r="H55" s="15">
        <f>(D55*0.7125)/D55*100</f>
        <v>71.25</v>
      </c>
    </row>
    <row r="56">
      <c r="A56" s="12">
        <v>51.0</v>
      </c>
      <c r="B56" s="13">
        <v>7.1</v>
      </c>
      <c r="C56" s="13">
        <v>7.6</v>
      </c>
      <c r="D56" s="13">
        <v>207.0</v>
      </c>
      <c r="E56" s="13">
        <v>4.6</v>
      </c>
      <c r="F56" s="13">
        <v>4.0</v>
      </c>
      <c r="G56" s="14">
        <v>2.9</v>
      </c>
      <c r="H56" s="15">
        <f>(D56*0.75)/D56*100</f>
        <v>75</v>
      </c>
    </row>
    <row r="57">
      <c r="A57" s="12">
        <v>52.0</v>
      </c>
      <c r="B57" s="13">
        <v>7.7</v>
      </c>
      <c r="C57" s="13">
        <v>6.2</v>
      </c>
      <c r="D57" s="13">
        <v>228.0</v>
      </c>
      <c r="E57" s="13">
        <v>4.9</v>
      </c>
      <c r="F57" s="13">
        <v>4.0</v>
      </c>
      <c r="G57" s="14">
        <v>2.95</v>
      </c>
      <c r="H57" s="15">
        <f>(D57*0.715)/D57*100</f>
        <v>71.5</v>
      </c>
    </row>
    <row r="58">
      <c r="A58" s="12">
        <v>53.0</v>
      </c>
      <c r="B58" s="13">
        <v>7.1</v>
      </c>
      <c r="C58" s="13">
        <v>5.7</v>
      </c>
      <c r="D58" s="13">
        <v>160.0</v>
      </c>
      <c r="E58" s="13">
        <v>4.4</v>
      </c>
      <c r="F58" s="13">
        <v>4.0</v>
      </c>
      <c r="G58" s="14">
        <v>2.68243290043291</v>
      </c>
      <c r="H58" s="15">
        <f>(D58*0.734)/D58*100</f>
        <v>73.4</v>
      </c>
    </row>
    <row r="59">
      <c r="A59" s="12">
        <v>54.0</v>
      </c>
      <c r="B59" s="13">
        <v>7.6</v>
      </c>
      <c r="C59" s="13">
        <v>5.6</v>
      </c>
      <c r="D59" s="13">
        <v>187.0</v>
      </c>
      <c r="E59" s="13">
        <v>4.3</v>
      </c>
      <c r="F59" s="13">
        <v>4.0</v>
      </c>
      <c r="G59" s="14">
        <v>2.67580952380953</v>
      </c>
      <c r="H59" s="15">
        <f>(D59*0.705)/D59*100</f>
        <v>70.5</v>
      </c>
    </row>
    <row r="60">
      <c r="A60" s="12">
        <v>55.0</v>
      </c>
      <c r="B60" s="13">
        <v>8.2</v>
      </c>
      <c r="C60" s="13">
        <v>6.1</v>
      </c>
      <c r="D60" s="13">
        <v>276.0</v>
      </c>
      <c r="E60" s="13">
        <v>4.3</v>
      </c>
      <c r="F60" s="13">
        <v>4.0</v>
      </c>
      <c r="G60" s="14">
        <v>2.66918614718616</v>
      </c>
      <c r="H60" s="15">
        <f>(D60*0.7)/D60*100</f>
        <v>70</v>
      </c>
    </row>
    <row r="61">
      <c r="A61" s="12">
        <v>56.0</v>
      </c>
      <c r="B61" s="13">
        <v>8.4</v>
      </c>
      <c r="C61" s="13">
        <v>6.2</v>
      </c>
      <c r="D61" s="13">
        <v>230.0</v>
      </c>
      <c r="E61" s="13">
        <v>4.5</v>
      </c>
      <c r="F61" s="13">
        <v>4.0</v>
      </c>
      <c r="G61" s="14">
        <v>2.66256277056278</v>
      </c>
      <c r="H61" s="15">
        <f>(D61*0.765)/D61*100</f>
        <v>76.5</v>
      </c>
    </row>
    <row r="62">
      <c r="A62" s="12">
        <v>57.0</v>
      </c>
      <c r="B62" s="13">
        <v>7.8</v>
      </c>
      <c r="C62" s="13">
        <v>6.0</v>
      </c>
      <c r="D62" s="13">
        <v>208.0</v>
      </c>
      <c r="E62" s="13">
        <v>4.5</v>
      </c>
      <c r="F62" s="13">
        <v>4.0</v>
      </c>
      <c r="G62" s="14">
        <v>2.65593939393941</v>
      </c>
      <c r="H62" s="15">
        <f t="shared" ref="H62:H63" si="4">(D62*0.7)/D62*100</f>
        <v>70</v>
      </c>
    </row>
    <row r="63">
      <c r="A63" s="12">
        <v>58.0</v>
      </c>
      <c r="B63" s="13">
        <v>8.9</v>
      </c>
      <c r="C63" s="13">
        <v>6.4</v>
      </c>
      <c r="D63" s="13">
        <v>271.0</v>
      </c>
      <c r="E63" s="13">
        <v>4.3</v>
      </c>
      <c r="F63" s="13">
        <v>4.0</v>
      </c>
      <c r="G63" s="14">
        <v>2.64931601731603</v>
      </c>
      <c r="H63" s="15">
        <f t="shared" si="4"/>
        <v>70</v>
      </c>
    </row>
    <row r="64">
      <c r="A64" s="12">
        <v>59.0</v>
      </c>
      <c r="B64" s="13">
        <v>7.6</v>
      </c>
      <c r="C64" s="13">
        <v>6.3</v>
      </c>
      <c r="D64" s="13">
        <v>198.0</v>
      </c>
      <c r="E64" s="13">
        <v>4.3</v>
      </c>
      <c r="F64" s="13">
        <v>4.0</v>
      </c>
      <c r="G64" s="14">
        <v>2.64269264069266</v>
      </c>
      <c r="H64" s="15">
        <f>(D64*0.7125)/D64*100</f>
        <v>71.25</v>
      </c>
    </row>
    <row r="65">
      <c r="A65" s="12">
        <v>60.0</v>
      </c>
      <c r="B65" s="13">
        <v>9.0</v>
      </c>
      <c r="C65" s="13">
        <v>6.7</v>
      </c>
      <c r="D65" s="13">
        <v>315.0</v>
      </c>
      <c r="E65" s="13">
        <v>4.2</v>
      </c>
      <c r="F65" s="13">
        <v>4.0</v>
      </c>
      <c r="G65" s="14">
        <v>2.75</v>
      </c>
      <c r="H65" s="15">
        <f>(D65*0.725)/D65*100</f>
        <v>72.5</v>
      </c>
    </row>
    <row r="66">
      <c r="A66" s="12">
        <v>61.0</v>
      </c>
      <c r="B66" s="13">
        <v>7.1</v>
      </c>
      <c r="C66" s="13">
        <v>7.5</v>
      </c>
      <c r="D66" s="13">
        <v>209.0</v>
      </c>
      <c r="E66" s="13">
        <v>3.9</v>
      </c>
      <c r="F66" s="13">
        <v>4.0</v>
      </c>
      <c r="G66" s="14">
        <v>2.7</v>
      </c>
      <c r="H66" s="15">
        <f>(D66*0.705)/D66*100</f>
        <v>70.5</v>
      </c>
    </row>
    <row r="67">
      <c r="A67" s="12">
        <v>62.0</v>
      </c>
      <c r="B67" s="13">
        <v>7.0</v>
      </c>
      <c r="C67" s="13">
        <v>5.6</v>
      </c>
      <c r="D67" s="13">
        <v>170.0</v>
      </c>
      <c r="E67" s="13">
        <v>4.1</v>
      </c>
      <c r="F67" s="13">
        <v>4.0</v>
      </c>
      <c r="G67" s="14">
        <v>2.76</v>
      </c>
      <c r="H67" s="15">
        <f>(D67*0.75)/D67*100</f>
        <v>75</v>
      </c>
    </row>
    <row r="68">
      <c r="A68" s="12">
        <v>63.0</v>
      </c>
      <c r="B68" s="13">
        <v>6.4</v>
      </c>
      <c r="C68" s="13">
        <v>5.5</v>
      </c>
      <c r="D68" s="13">
        <v>126.0</v>
      </c>
      <c r="E68" s="13">
        <v>4.1</v>
      </c>
      <c r="F68" s="13">
        <v>4.0</v>
      </c>
      <c r="G68" s="14">
        <v>2.86</v>
      </c>
      <c r="H68" s="15">
        <f>(D68*0.735)/D68*100</f>
        <v>73.5</v>
      </c>
    </row>
    <row r="69">
      <c r="A69" s="12">
        <v>64.0</v>
      </c>
      <c r="B69" s="13">
        <v>5.4</v>
      </c>
      <c r="C69" s="13">
        <v>6.9</v>
      </c>
      <c r="D69" s="13">
        <v>120.0</v>
      </c>
      <c r="E69" s="13">
        <v>4.2</v>
      </c>
      <c r="F69" s="13">
        <v>4.0</v>
      </c>
      <c r="G69" s="14">
        <v>2.60957575757578</v>
      </c>
      <c r="H69" s="15">
        <f>(D69*0.734)/D69*100</f>
        <v>73.4</v>
      </c>
    </row>
    <row r="70">
      <c r="A70" s="12">
        <v>65.0</v>
      </c>
      <c r="B70" s="13">
        <v>7.5</v>
      </c>
      <c r="C70" s="13">
        <v>7.8</v>
      </c>
      <c r="D70" s="13">
        <v>249.0</v>
      </c>
      <c r="E70" s="13">
        <v>4.5</v>
      </c>
      <c r="F70" s="13">
        <v>4.0</v>
      </c>
      <c r="G70" s="14">
        <v>2.60295238095241</v>
      </c>
      <c r="H70" s="15">
        <f>(D70*0.705)/D70*100</f>
        <v>70.5</v>
      </c>
    </row>
    <row r="71">
      <c r="A71" s="12">
        <v>66.0</v>
      </c>
      <c r="B71" s="13">
        <v>6.7</v>
      </c>
      <c r="C71" s="13">
        <v>5.0</v>
      </c>
      <c r="D71" s="13">
        <v>130.0</v>
      </c>
      <c r="E71" s="13">
        <v>4.4</v>
      </c>
      <c r="F71" s="13">
        <v>4.0</v>
      </c>
      <c r="G71" s="14">
        <v>2.59632900432903</v>
      </c>
      <c r="H71" s="15">
        <f>(D71*0.7)/D71*100</f>
        <v>70</v>
      </c>
    </row>
    <row r="72">
      <c r="A72" s="12">
        <v>67.0</v>
      </c>
      <c r="B72" s="13">
        <v>8.3</v>
      </c>
      <c r="C72" s="13">
        <v>6.2</v>
      </c>
      <c r="D72" s="13">
        <v>275.0</v>
      </c>
      <c r="E72" s="13">
        <v>4.1</v>
      </c>
      <c r="F72" s="13">
        <v>4.0</v>
      </c>
      <c r="G72" s="14">
        <v>2.75</v>
      </c>
      <c r="H72" s="15">
        <f>(D72*0.785)/D72*100</f>
        <v>78.5</v>
      </c>
    </row>
    <row r="73">
      <c r="A73" s="12">
        <v>68.0</v>
      </c>
      <c r="B73" s="13">
        <v>7.7</v>
      </c>
      <c r="C73" s="13">
        <v>7.0</v>
      </c>
      <c r="D73" s="13">
        <v>236.0</v>
      </c>
      <c r="E73" s="13">
        <v>4.2</v>
      </c>
      <c r="F73" s="13">
        <v>4.0</v>
      </c>
      <c r="G73" s="14">
        <v>2.58308225108228</v>
      </c>
      <c r="H73" s="15">
        <f>(D73*0.765)/D73*100</f>
        <v>76.5</v>
      </c>
    </row>
    <row r="74">
      <c r="A74" s="12">
        <v>69.0</v>
      </c>
      <c r="B74" s="13">
        <v>8.6</v>
      </c>
      <c r="C74" s="13">
        <v>6.0</v>
      </c>
      <c r="D74" s="13">
        <v>259.0</v>
      </c>
      <c r="E74" s="13">
        <v>4.2</v>
      </c>
      <c r="F74" s="13">
        <v>4.5</v>
      </c>
      <c r="G74" s="14">
        <v>2.57645887445891</v>
      </c>
      <c r="H74" s="15">
        <f>(D74*0.7)/D74*100</f>
        <v>70</v>
      </c>
    </row>
    <row r="75">
      <c r="A75" s="12">
        <v>70.0</v>
      </c>
      <c r="B75" s="13">
        <v>7.5</v>
      </c>
      <c r="C75" s="13">
        <v>6.2</v>
      </c>
      <c r="D75" s="13">
        <v>229.0</v>
      </c>
      <c r="E75" s="13">
        <v>4.1</v>
      </c>
      <c r="F75" s="13">
        <v>4.0</v>
      </c>
      <c r="G75" s="14">
        <v>2.56983549783553</v>
      </c>
      <c r="H75" s="15">
        <f>(D75*0.7125)/D75*100</f>
        <v>71.25</v>
      </c>
    </row>
    <row r="76">
      <c r="A76" s="12">
        <v>71.0</v>
      </c>
      <c r="B76" s="13">
        <v>7.1</v>
      </c>
      <c r="C76" s="13">
        <v>5.7</v>
      </c>
      <c r="D76" s="13">
        <v>161.0</v>
      </c>
      <c r="E76" s="13">
        <v>4.0</v>
      </c>
      <c r="F76" s="13">
        <v>4.0</v>
      </c>
      <c r="G76" s="14">
        <v>2.56321212121215</v>
      </c>
      <c r="H76" s="15">
        <f>(D76*0.725)/D76*100</f>
        <v>72.5</v>
      </c>
    </row>
    <row r="77">
      <c r="A77" s="12">
        <v>72.0</v>
      </c>
      <c r="B77" s="13">
        <v>7.4</v>
      </c>
      <c r="C77" s="13">
        <v>6.4</v>
      </c>
      <c r="D77" s="13">
        <v>212.0</v>
      </c>
      <c r="E77" s="13">
        <v>4.1</v>
      </c>
      <c r="F77" s="13">
        <v>4.0</v>
      </c>
      <c r="G77" s="14">
        <v>2.7</v>
      </c>
      <c r="H77" s="15">
        <f>(D77*0.7125)/D77*100</f>
        <v>71.25</v>
      </c>
    </row>
    <row r="78">
      <c r="A78" s="12">
        <v>73.0</v>
      </c>
      <c r="B78" s="13">
        <v>6.6</v>
      </c>
      <c r="C78" s="13">
        <v>5.8</v>
      </c>
      <c r="D78" s="13">
        <v>152.0</v>
      </c>
      <c r="E78" s="13">
        <v>3.9</v>
      </c>
      <c r="F78" s="13">
        <v>4.0</v>
      </c>
      <c r="G78" s="14">
        <v>2.8</v>
      </c>
      <c r="H78" s="15">
        <f>(D78*0.75)/D78*100</f>
        <v>75</v>
      </c>
    </row>
    <row r="79">
      <c r="A79" s="12">
        <v>74.0</v>
      </c>
      <c r="B79" s="13">
        <v>6.9</v>
      </c>
      <c r="C79" s="13">
        <v>6.5</v>
      </c>
      <c r="D79" s="13">
        <v>179.0</v>
      </c>
      <c r="E79" s="13">
        <v>4.0</v>
      </c>
      <c r="F79" s="13">
        <v>4.0</v>
      </c>
      <c r="G79" s="14">
        <v>2.95</v>
      </c>
      <c r="H79" s="15">
        <f>(D79*0.735)/D79*100</f>
        <v>73.5</v>
      </c>
    </row>
    <row r="80">
      <c r="A80" s="12">
        <v>75.0</v>
      </c>
      <c r="B80" s="13">
        <v>7.6</v>
      </c>
      <c r="C80" s="13">
        <v>5.4</v>
      </c>
      <c r="D80" s="13">
        <v>190.0</v>
      </c>
      <c r="E80" s="13">
        <v>4.0</v>
      </c>
      <c r="F80" s="13">
        <v>4.0</v>
      </c>
      <c r="G80" s="14">
        <v>2.74</v>
      </c>
      <c r="H80" s="15">
        <f>(D80*0.734)/D80*100</f>
        <v>73.4</v>
      </c>
    </row>
    <row r="81">
      <c r="A81" s="12">
        <v>76.0</v>
      </c>
      <c r="B81" s="13">
        <v>8.2</v>
      </c>
      <c r="C81" s="13">
        <v>6.6</v>
      </c>
      <c r="D81" s="13">
        <v>258.0</v>
      </c>
      <c r="E81" s="13">
        <v>4.5</v>
      </c>
      <c r="F81" s="13">
        <v>4.0</v>
      </c>
      <c r="G81" s="14">
        <v>2.71</v>
      </c>
      <c r="H81" s="15">
        <f>(D81*0.705)/D81*100</f>
        <v>70.5</v>
      </c>
    </row>
    <row r="82">
      <c r="A82" s="12">
        <v>77.0</v>
      </c>
      <c r="B82" s="13">
        <v>7.0</v>
      </c>
      <c r="C82" s="13">
        <v>5.7</v>
      </c>
      <c r="D82" s="13">
        <v>188.0</v>
      </c>
      <c r="E82" s="13">
        <v>4.3</v>
      </c>
      <c r="F82" s="13">
        <v>4.0</v>
      </c>
      <c r="G82" s="14">
        <v>2.68</v>
      </c>
      <c r="H82" s="15">
        <f>(D82*0.7)/D82*100</f>
        <v>70</v>
      </c>
    </row>
    <row r="83">
      <c r="A83" s="12">
        <v>78.0</v>
      </c>
      <c r="B83" s="13">
        <v>7.9</v>
      </c>
      <c r="C83" s="13">
        <v>6.3</v>
      </c>
      <c r="D83" s="13">
        <v>236.0</v>
      </c>
      <c r="E83" s="13">
        <v>4.6</v>
      </c>
      <c r="F83" s="13">
        <v>4.0</v>
      </c>
      <c r="G83" s="14">
        <v>2.51684848484853</v>
      </c>
      <c r="H83" s="15">
        <f>(D83*0.765)/D83*100</f>
        <v>76.5</v>
      </c>
    </row>
    <row r="84">
      <c r="A84" s="12">
        <v>79.0</v>
      </c>
      <c r="B84" s="13">
        <v>8.6</v>
      </c>
      <c r="C84" s="13">
        <v>6.1</v>
      </c>
      <c r="D84" s="13">
        <v>276.0</v>
      </c>
      <c r="E84" s="13">
        <v>4.1</v>
      </c>
      <c r="F84" s="13">
        <v>4.0</v>
      </c>
      <c r="G84" s="14">
        <v>2.51022510822515</v>
      </c>
      <c r="H84" s="15">
        <f t="shared" ref="H84:H85" si="5">(D84*0.7)/D84*100</f>
        <v>70</v>
      </c>
    </row>
    <row r="85">
      <c r="A85" s="12">
        <v>80.0</v>
      </c>
      <c r="B85" s="13">
        <v>6.7</v>
      </c>
      <c r="C85" s="13">
        <v>7.3</v>
      </c>
      <c r="D85" s="13">
        <v>196.0</v>
      </c>
      <c r="E85" s="13">
        <v>4.2</v>
      </c>
      <c r="F85" s="13">
        <v>4.5</v>
      </c>
      <c r="G85" s="14">
        <v>2.50360173160178</v>
      </c>
      <c r="H85" s="15">
        <f t="shared" si="5"/>
        <v>70</v>
      </c>
    </row>
    <row r="86">
      <c r="A86" s="12">
        <v>81.0</v>
      </c>
      <c r="B86" s="13">
        <v>6.9</v>
      </c>
      <c r="C86" s="13">
        <v>6.1</v>
      </c>
      <c r="D86" s="13">
        <v>168.0</v>
      </c>
      <c r="E86" s="13">
        <v>3.6</v>
      </c>
      <c r="F86" s="13">
        <v>4.0</v>
      </c>
      <c r="G86" s="14">
        <v>2.4969783549784</v>
      </c>
      <c r="H86" s="15">
        <f>(D86*0.7125)/D86*100</f>
        <v>71.25</v>
      </c>
    </row>
    <row r="87">
      <c r="A87" s="12">
        <v>82.0</v>
      </c>
      <c r="B87" s="13">
        <v>7.2</v>
      </c>
      <c r="C87" s="13">
        <v>5.2</v>
      </c>
      <c r="D87" s="13">
        <v>164.0</v>
      </c>
      <c r="E87" s="13">
        <v>5.0</v>
      </c>
      <c r="F87" s="13">
        <v>4.0</v>
      </c>
      <c r="G87" s="14">
        <v>2.65</v>
      </c>
      <c r="H87" s="15">
        <f>(D87*0.725)/D87*100</f>
        <v>72.5</v>
      </c>
    </row>
    <row r="88">
      <c r="A88" s="12">
        <v>83.0</v>
      </c>
      <c r="B88" s="13">
        <v>7.8</v>
      </c>
      <c r="C88" s="13">
        <v>6.4</v>
      </c>
      <c r="D88" s="13">
        <v>238.0</v>
      </c>
      <c r="E88" s="13">
        <v>3.5</v>
      </c>
      <c r="F88" s="13">
        <v>4.0</v>
      </c>
      <c r="G88" s="14">
        <v>2.65</v>
      </c>
      <c r="H88" s="15">
        <f>(D88*0.7125)/D88*100</f>
        <v>71.25</v>
      </c>
    </row>
    <row r="89">
      <c r="A89" s="12">
        <v>84.0</v>
      </c>
      <c r="B89" s="13">
        <v>7.2</v>
      </c>
      <c r="C89" s="13">
        <v>6.2</v>
      </c>
      <c r="D89" s="13">
        <v>207.0</v>
      </c>
      <c r="E89" s="13">
        <v>4.4</v>
      </c>
      <c r="F89" s="13">
        <v>4.0</v>
      </c>
      <c r="G89" s="14">
        <v>2.95</v>
      </c>
      <c r="H89" s="15">
        <f>(D89*0.75)/D89*100</f>
        <v>75</v>
      </c>
    </row>
    <row r="90">
      <c r="A90" s="12">
        <v>85.0</v>
      </c>
      <c r="B90" s="13">
        <v>7.4</v>
      </c>
      <c r="C90" s="13">
        <v>6.3</v>
      </c>
      <c r="D90" s="13">
        <v>210.0</v>
      </c>
      <c r="E90" s="13">
        <v>3.7</v>
      </c>
      <c r="F90" s="13">
        <v>4.0</v>
      </c>
      <c r="G90" s="14">
        <v>2.8</v>
      </c>
      <c r="H90" s="15">
        <f>(D90*0.7125)/D90*100</f>
        <v>71.25</v>
      </c>
    </row>
    <row r="91">
      <c r="A91" s="12">
        <v>86.0</v>
      </c>
      <c r="B91" s="13">
        <v>7.2</v>
      </c>
      <c r="C91" s="13">
        <v>6.5</v>
      </c>
      <c r="D91" s="13">
        <v>195.0</v>
      </c>
      <c r="E91" s="13">
        <v>3.9</v>
      </c>
      <c r="F91" s="13">
        <v>4.0</v>
      </c>
      <c r="G91" s="14">
        <v>3.1</v>
      </c>
      <c r="H91" s="15">
        <f t="shared" ref="H91:H94" si="6">(D91*0.7)/D91*100</f>
        <v>70</v>
      </c>
    </row>
    <row r="92">
      <c r="A92" s="12">
        <v>87.0</v>
      </c>
      <c r="B92" s="13">
        <v>6.4</v>
      </c>
      <c r="C92" s="13">
        <v>5.4</v>
      </c>
      <c r="D92" s="13">
        <v>133.0</v>
      </c>
      <c r="E92" s="13">
        <v>4.1</v>
      </c>
      <c r="F92" s="13">
        <v>4.5</v>
      </c>
      <c r="G92" s="14">
        <v>2.5</v>
      </c>
      <c r="H92" s="15">
        <f t="shared" si="6"/>
        <v>70</v>
      </c>
    </row>
    <row r="93">
      <c r="A93" s="12">
        <v>88.0</v>
      </c>
      <c r="B93" s="13">
        <v>7.1</v>
      </c>
      <c r="C93" s="13">
        <v>6.3</v>
      </c>
      <c r="D93" s="13">
        <v>181.0</v>
      </c>
      <c r="E93" s="13">
        <v>3.8</v>
      </c>
      <c r="F93" s="13">
        <v>4.0</v>
      </c>
      <c r="G93" s="14">
        <v>2.44</v>
      </c>
      <c r="H93" s="15">
        <f t="shared" si="6"/>
        <v>70</v>
      </c>
    </row>
    <row r="94">
      <c r="A94" s="12">
        <v>89.0</v>
      </c>
      <c r="B94" s="13">
        <v>8.3</v>
      </c>
      <c r="C94" s="13">
        <v>6.2</v>
      </c>
      <c r="D94" s="13">
        <v>259.0</v>
      </c>
      <c r="E94" s="13">
        <v>3.8</v>
      </c>
      <c r="F94" s="13">
        <v>4.0</v>
      </c>
      <c r="G94" s="14">
        <v>2.65</v>
      </c>
      <c r="H94" s="15">
        <f t="shared" si="6"/>
        <v>70</v>
      </c>
    </row>
    <row r="95">
      <c r="A95" s="12">
        <v>90.0</v>
      </c>
      <c r="B95" s="13">
        <v>6.6</v>
      </c>
      <c r="C95" s="13">
        <v>6.1</v>
      </c>
      <c r="D95" s="13">
        <v>161.0</v>
      </c>
      <c r="E95" s="13">
        <v>4.0</v>
      </c>
      <c r="F95" s="13">
        <v>4.0</v>
      </c>
      <c r="G95" s="14">
        <v>2.85</v>
      </c>
      <c r="H95" s="15">
        <f>(D95*0.7125)/D95*100</f>
        <v>71.25</v>
      </c>
    </row>
    <row r="96">
      <c r="A96" s="12">
        <v>91.0</v>
      </c>
      <c r="B96" s="13">
        <v>6.7</v>
      </c>
      <c r="C96" s="13">
        <v>5.4</v>
      </c>
      <c r="D96" s="13">
        <v>134.0</v>
      </c>
      <c r="E96" s="13">
        <v>3.8</v>
      </c>
      <c r="F96" s="13">
        <v>4.0</v>
      </c>
      <c r="G96" s="14">
        <v>3.4</v>
      </c>
      <c r="H96" s="15">
        <f>(D96*0.725)/D96*100</f>
        <v>72.5</v>
      </c>
    </row>
    <row r="97">
      <c r="A97" s="12">
        <v>92.0</v>
      </c>
      <c r="B97" s="13">
        <v>6.8</v>
      </c>
      <c r="C97" s="13">
        <v>5.2</v>
      </c>
      <c r="D97" s="13">
        <v>146.0</v>
      </c>
      <c r="E97" s="13">
        <v>3.7</v>
      </c>
      <c r="F97" s="13">
        <v>4.0</v>
      </c>
      <c r="G97" s="14">
        <v>2.4</v>
      </c>
      <c r="H97" s="15">
        <f>(D97*0.7125)/D97*100</f>
        <v>71.25</v>
      </c>
    </row>
    <row r="98">
      <c r="A98" s="12">
        <v>93.0</v>
      </c>
      <c r="B98" s="13">
        <v>6.5</v>
      </c>
      <c r="C98" s="13">
        <v>5.1</v>
      </c>
      <c r="D98" s="13">
        <v>137.0</v>
      </c>
      <c r="E98" s="13">
        <v>4.2</v>
      </c>
      <c r="F98" s="13">
        <v>4.0</v>
      </c>
      <c r="G98" s="14">
        <v>3.5</v>
      </c>
      <c r="H98" s="15">
        <f>(D98*0.75)/D98*100</f>
        <v>75</v>
      </c>
    </row>
    <row r="99">
      <c r="A99" s="12">
        <v>94.0</v>
      </c>
      <c r="B99" s="13">
        <v>7.5</v>
      </c>
      <c r="C99" s="13">
        <v>6.4</v>
      </c>
      <c r="D99" s="13">
        <v>222.0</v>
      </c>
      <c r="E99" s="13">
        <v>4.3</v>
      </c>
      <c r="F99" s="13">
        <v>4.0</v>
      </c>
      <c r="G99" s="14">
        <v>3.1</v>
      </c>
      <c r="H99" s="15">
        <f>(D99*0.735)/D99*100</f>
        <v>73.5</v>
      </c>
    </row>
    <row r="100">
      <c r="A100" s="12">
        <v>95.0</v>
      </c>
      <c r="B100" s="13">
        <v>7.4</v>
      </c>
      <c r="C100" s="13">
        <v>7.1</v>
      </c>
      <c r="D100" s="13">
        <v>224.0</v>
      </c>
      <c r="E100" s="13">
        <v>4.2</v>
      </c>
      <c r="F100" s="13">
        <v>4.0</v>
      </c>
      <c r="G100" s="14">
        <v>2.85</v>
      </c>
      <c r="H100" s="15">
        <f>(D100*0.734)/D100*100</f>
        <v>73.4</v>
      </c>
    </row>
    <row r="101">
      <c r="A101" s="12">
        <v>96.0</v>
      </c>
      <c r="B101" s="13">
        <v>7.0</v>
      </c>
      <c r="C101" s="13">
        <v>6.9</v>
      </c>
      <c r="D101" s="13">
        <v>202.0</v>
      </c>
      <c r="E101" s="13">
        <v>4.6</v>
      </c>
      <c r="F101" s="13">
        <v>4.0</v>
      </c>
      <c r="G101" s="14">
        <v>2.65</v>
      </c>
      <c r="H101" s="15">
        <f>(D101*0.705)/D101*100</f>
        <v>70.5</v>
      </c>
    </row>
    <row r="102">
      <c r="A102" s="12">
        <v>97.0</v>
      </c>
      <c r="B102" s="13">
        <v>6.4</v>
      </c>
      <c r="C102" s="13">
        <v>7.1</v>
      </c>
      <c r="D102" s="13">
        <v>158.0</v>
      </c>
      <c r="E102" s="13">
        <v>3.3</v>
      </c>
      <c r="F102" s="13">
        <v>4.0</v>
      </c>
      <c r="G102" s="14">
        <v>2.6</v>
      </c>
      <c r="H102" s="15">
        <f>(D102*0.7)/D102*100</f>
        <v>70</v>
      </c>
    </row>
    <row r="103">
      <c r="A103" s="12">
        <v>98.0</v>
      </c>
      <c r="B103" s="13">
        <v>6.5</v>
      </c>
      <c r="C103" s="13">
        <v>5.5</v>
      </c>
      <c r="D103" s="13">
        <v>134.0</v>
      </c>
      <c r="E103" s="13">
        <v>4.0</v>
      </c>
      <c r="F103" s="13">
        <v>4.0</v>
      </c>
      <c r="G103" s="14">
        <v>2.7</v>
      </c>
      <c r="H103" s="15">
        <f>(D103*0.765)/D103*100</f>
        <v>76.5</v>
      </c>
    </row>
    <row r="104">
      <c r="A104" s="12">
        <v>99.0</v>
      </c>
      <c r="B104" s="13">
        <v>6.8</v>
      </c>
      <c r="C104" s="13">
        <v>5.9</v>
      </c>
      <c r="D104" s="13">
        <v>155.0</v>
      </c>
      <c r="E104" s="13">
        <v>4.0</v>
      </c>
      <c r="F104" s="13">
        <v>4.5</v>
      </c>
      <c r="G104" s="14">
        <v>2.75</v>
      </c>
      <c r="H104" s="15">
        <f t="shared" ref="H104:H105" si="7">(D104*0.7125)/D104*100</f>
        <v>71.25</v>
      </c>
    </row>
    <row r="105">
      <c r="A105" s="12">
        <v>100.0</v>
      </c>
      <c r="B105" s="13">
        <v>6.7</v>
      </c>
      <c r="C105" s="13">
        <v>7.3</v>
      </c>
      <c r="D105" s="13">
        <v>188.0</v>
      </c>
      <c r="E105" s="13">
        <v>4.0</v>
      </c>
      <c r="F105" s="13">
        <v>4.0</v>
      </c>
      <c r="G105" s="14">
        <v>2.7</v>
      </c>
      <c r="H105" s="15">
        <f t="shared" si="7"/>
        <v>71.25</v>
      </c>
    </row>
    <row r="106">
      <c r="A106" s="10" t="s">
        <v>18</v>
      </c>
      <c r="B106" s="16">
        <f t="shared" ref="B106:H106" si="8">AVERAGE(B4:B105)</f>
        <v>7.349</v>
      </c>
      <c r="C106" s="16">
        <f t="shared" si="8"/>
        <v>6.179</v>
      </c>
      <c r="D106" s="16">
        <f t="shared" si="8"/>
        <v>196.01</v>
      </c>
      <c r="E106" s="16">
        <f t="shared" si="8"/>
        <v>4.2044</v>
      </c>
      <c r="F106" s="16">
        <f t="shared" si="8"/>
        <v>4.03</v>
      </c>
      <c r="G106" s="16">
        <f t="shared" si="8"/>
        <v>2.730984026</v>
      </c>
      <c r="H106" s="16">
        <f t="shared" si="8"/>
        <v>72.3581</v>
      </c>
    </row>
  </sheetData>
  <mergeCells count="3">
    <mergeCell ref="A1:B2"/>
    <mergeCell ref="C1:E2"/>
    <mergeCell ref="F1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21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8.1</v>
      </c>
      <c r="C6" s="13">
        <v>6.6</v>
      </c>
      <c r="D6" s="13">
        <v>250.0</v>
      </c>
      <c r="E6" s="13">
        <v>3.2</v>
      </c>
      <c r="F6" s="13">
        <v>4.0</v>
      </c>
      <c r="G6" s="14">
        <v>2.71</v>
      </c>
      <c r="H6" s="15">
        <f>(D6*0.71)/D6*100</f>
        <v>71</v>
      </c>
    </row>
    <row r="7">
      <c r="A7" s="12">
        <v>2.0</v>
      </c>
      <c r="B7" s="13">
        <v>11.1</v>
      </c>
      <c r="C7" s="13">
        <v>7.4</v>
      </c>
      <c r="D7" s="13">
        <v>485.0</v>
      </c>
      <c r="E7" s="13">
        <v>3.4</v>
      </c>
      <c r="F7" s="13">
        <v>3.5</v>
      </c>
      <c r="G7" s="14">
        <v>2.69</v>
      </c>
      <c r="H7" s="15">
        <f>(D7*0.712)/D7*100</f>
        <v>71.2</v>
      </c>
    </row>
    <row r="8">
      <c r="A8" s="12">
        <v>3.0</v>
      </c>
      <c r="B8" s="13">
        <v>10.0</v>
      </c>
      <c r="C8" s="13">
        <v>6.9</v>
      </c>
      <c r="D8" s="13">
        <v>433.0</v>
      </c>
      <c r="E8" s="13">
        <v>3.5</v>
      </c>
      <c r="F8" s="13">
        <v>4.0</v>
      </c>
      <c r="G8" s="14">
        <v>2.73</v>
      </c>
      <c r="H8" s="15">
        <f>(D8*0.705)/D8*100</f>
        <v>70.5</v>
      </c>
    </row>
    <row r="9">
      <c r="A9" s="12">
        <v>4.0</v>
      </c>
      <c r="B9" s="13">
        <v>8.9</v>
      </c>
      <c r="C9" s="13">
        <v>6.9</v>
      </c>
      <c r="D9" s="13">
        <v>328.0</v>
      </c>
      <c r="E9" s="13">
        <v>3.8</v>
      </c>
      <c r="F9" s="13">
        <v>4.0</v>
      </c>
      <c r="G9" s="14">
        <v>2.75</v>
      </c>
      <c r="H9" s="15">
        <f>(D9*0.723)/D9*100</f>
        <v>72.3</v>
      </c>
    </row>
    <row r="10">
      <c r="A10" s="12">
        <v>5.0</v>
      </c>
      <c r="B10" s="13">
        <v>8.8</v>
      </c>
      <c r="C10" s="13">
        <v>6.9</v>
      </c>
      <c r="D10" s="13">
        <v>335.0</v>
      </c>
      <c r="E10" s="13">
        <v>3.5</v>
      </c>
      <c r="F10" s="13">
        <v>4.0</v>
      </c>
      <c r="G10" s="14">
        <v>2.75</v>
      </c>
      <c r="H10" s="15">
        <f>(D10*0.734)/D10*100</f>
        <v>73.4</v>
      </c>
    </row>
    <row r="11">
      <c r="A11" s="12">
        <v>6.0</v>
      </c>
      <c r="B11" s="13">
        <v>6.9</v>
      </c>
      <c r="C11" s="13">
        <v>6.0</v>
      </c>
      <c r="D11" s="13">
        <v>178.0</v>
      </c>
      <c r="E11" s="13">
        <v>3.5</v>
      </c>
      <c r="F11" s="13">
        <v>4.5</v>
      </c>
      <c r="G11" s="14">
        <v>2.78</v>
      </c>
      <c r="H11" s="15">
        <f>(D11*0.718)/D11*100</f>
        <v>71.8</v>
      </c>
    </row>
    <row r="12">
      <c r="A12" s="12">
        <v>7.0</v>
      </c>
      <c r="B12" s="13">
        <v>7.4</v>
      </c>
      <c r="C12" s="13">
        <v>6.1</v>
      </c>
      <c r="D12" s="13">
        <v>188.0</v>
      </c>
      <c r="E12" s="13">
        <v>3.4</v>
      </c>
      <c r="F12" s="13">
        <v>4.0</v>
      </c>
      <c r="G12" s="14">
        <v>2.79</v>
      </c>
      <c r="H12" s="15">
        <f>(D12*0.742)/D12*100</f>
        <v>74.2</v>
      </c>
    </row>
    <row r="13">
      <c r="A13" s="12">
        <v>8.0</v>
      </c>
      <c r="B13" s="13">
        <v>9.4</v>
      </c>
      <c r="C13" s="13">
        <v>6.7</v>
      </c>
      <c r="D13" s="13">
        <v>331.0</v>
      </c>
      <c r="E13" s="13">
        <v>3.7</v>
      </c>
      <c r="F13" s="13">
        <v>4.0</v>
      </c>
      <c r="G13" s="14">
        <v>2.73</v>
      </c>
      <c r="H13" s="15">
        <f>(D13*0.712)/D13*100</f>
        <v>71.2</v>
      </c>
    </row>
    <row r="14">
      <c r="A14" s="12">
        <v>9.0</v>
      </c>
      <c r="B14" s="13">
        <v>9.3</v>
      </c>
      <c r="C14" s="13">
        <v>7.0</v>
      </c>
      <c r="D14" s="13">
        <v>389.0</v>
      </c>
      <c r="E14" s="13">
        <v>3.8</v>
      </c>
      <c r="F14" s="13">
        <v>4.0</v>
      </c>
      <c r="G14" s="14">
        <v>2.71</v>
      </c>
      <c r="H14" s="15">
        <f>(D14*0.721)/D14*100</f>
        <v>72.1</v>
      </c>
    </row>
    <row r="15">
      <c r="A15" s="12">
        <v>10.0</v>
      </c>
      <c r="B15" s="13">
        <v>7.7</v>
      </c>
      <c r="C15" s="13">
        <v>6.4</v>
      </c>
      <c r="D15" s="13">
        <v>227.0</v>
      </c>
      <c r="E15" s="13">
        <v>3.8</v>
      </c>
      <c r="F15" s="13">
        <v>4.5</v>
      </c>
      <c r="G15" s="14">
        <v>2.71</v>
      </c>
      <c r="H15" s="15">
        <f>(D15*0.731)/D15*100</f>
        <v>73.1</v>
      </c>
    </row>
    <row r="16">
      <c r="A16" s="12">
        <v>11.0</v>
      </c>
      <c r="B16" s="13">
        <v>9.0</v>
      </c>
      <c r="C16" s="13">
        <v>6.6</v>
      </c>
      <c r="D16" s="13">
        <v>322.0</v>
      </c>
      <c r="E16" s="13">
        <v>3.7</v>
      </c>
      <c r="F16" s="13">
        <v>4.5</v>
      </c>
      <c r="G16" s="14">
        <v>2.71</v>
      </c>
      <c r="H16" s="15">
        <f>(D16*0.715)/D16*100</f>
        <v>71.5</v>
      </c>
    </row>
    <row r="17">
      <c r="A17" s="12">
        <v>12.0</v>
      </c>
      <c r="B17" s="13">
        <v>9.3</v>
      </c>
      <c r="C17" s="13">
        <v>7.0</v>
      </c>
      <c r="D17" s="13">
        <v>360.0</v>
      </c>
      <c r="E17" s="13">
        <v>3.5</v>
      </c>
      <c r="F17" s="13">
        <v>4.0</v>
      </c>
      <c r="G17" s="14">
        <v>2.69</v>
      </c>
      <c r="H17" s="15">
        <f>(D17*0.72)/D17*100</f>
        <v>72</v>
      </c>
    </row>
    <row r="18">
      <c r="A18" s="12">
        <v>13.0</v>
      </c>
      <c r="B18" s="13">
        <v>10.6</v>
      </c>
      <c r="C18" s="13">
        <v>8.0</v>
      </c>
      <c r="D18" s="13">
        <v>566.0</v>
      </c>
      <c r="E18" s="13">
        <v>3.4</v>
      </c>
      <c r="F18" s="13">
        <v>4.0</v>
      </c>
      <c r="G18" s="14">
        <v>2.75</v>
      </c>
      <c r="H18" s="15">
        <f>(D18*0.721)/D18*100</f>
        <v>72.1</v>
      </c>
    </row>
    <row r="19">
      <c r="A19" s="12">
        <v>14.0</v>
      </c>
      <c r="B19" s="13">
        <v>7.0</v>
      </c>
      <c r="C19" s="13">
        <v>5.8</v>
      </c>
      <c r="D19" s="13">
        <v>168.0</v>
      </c>
      <c r="E19" s="13">
        <v>3.4</v>
      </c>
      <c r="F19" s="13">
        <v>4.0</v>
      </c>
      <c r="G19" s="14">
        <v>2.78</v>
      </c>
      <c r="H19" s="15">
        <f>(D19*0.733)/D19*100</f>
        <v>73.3</v>
      </c>
    </row>
    <row r="20">
      <c r="A20" s="12">
        <v>15.0</v>
      </c>
      <c r="B20" s="13">
        <v>7.5</v>
      </c>
      <c r="C20" s="13">
        <v>6.4</v>
      </c>
      <c r="D20" s="13">
        <v>201.0</v>
      </c>
      <c r="E20" s="13">
        <v>3.4</v>
      </c>
      <c r="F20" s="13">
        <v>4.0</v>
      </c>
      <c r="G20" s="14">
        <v>2.72</v>
      </c>
      <c r="H20" s="15">
        <f>(D20*0.742)/D20*100</f>
        <v>74.2</v>
      </c>
    </row>
    <row r="21">
      <c r="A21" s="12">
        <v>16.0</v>
      </c>
      <c r="B21" s="13">
        <v>8.8</v>
      </c>
      <c r="C21" s="13">
        <v>7.2</v>
      </c>
      <c r="D21" s="13">
        <v>330.0</v>
      </c>
      <c r="E21" s="13">
        <v>3.4</v>
      </c>
      <c r="F21" s="13">
        <v>4.0</v>
      </c>
      <c r="G21" s="14">
        <v>2.73</v>
      </c>
      <c r="H21" s="15">
        <f>(D21*0.721)/D21*100</f>
        <v>72.1</v>
      </c>
    </row>
    <row r="22">
      <c r="A22" s="12">
        <v>17.0</v>
      </c>
      <c r="B22" s="13">
        <v>9.5</v>
      </c>
      <c r="C22" s="13">
        <v>6.7</v>
      </c>
      <c r="D22" s="13">
        <v>378.0</v>
      </c>
      <c r="E22" s="13">
        <v>3.6</v>
      </c>
      <c r="F22" s="13">
        <v>4.5</v>
      </c>
      <c r="G22" s="14">
        <v>2.74</v>
      </c>
      <c r="H22" s="15">
        <f>(D22*0.711)/D22*100</f>
        <v>71.1</v>
      </c>
    </row>
    <row r="23">
      <c r="A23" s="12">
        <v>18.0</v>
      </c>
      <c r="B23" s="13">
        <v>8.5</v>
      </c>
      <c r="C23" s="13">
        <v>6.0</v>
      </c>
      <c r="D23" s="13">
        <v>273.0</v>
      </c>
      <c r="E23" s="13">
        <v>3.4</v>
      </c>
      <c r="F23" s="13">
        <v>4.0</v>
      </c>
      <c r="G23" s="14">
        <v>2.68</v>
      </c>
      <c r="H23" s="15">
        <f>(D23*0.705)/D23*100</f>
        <v>70.5</v>
      </c>
    </row>
    <row r="24">
      <c r="A24" s="12">
        <v>19.0</v>
      </c>
      <c r="B24" s="13">
        <v>8.4</v>
      </c>
      <c r="C24" s="13">
        <v>6.7</v>
      </c>
      <c r="D24" s="13">
        <v>300.0</v>
      </c>
      <c r="E24" s="13">
        <v>4.0</v>
      </c>
      <c r="F24" s="13">
        <v>4.0</v>
      </c>
      <c r="G24" s="14">
        <v>2.69</v>
      </c>
      <c r="H24" s="15">
        <f>(D24*0.751)/D24*100</f>
        <v>75.1</v>
      </c>
    </row>
    <row r="25">
      <c r="A25" s="12">
        <v>20.0</v>
      </c>
      <c r="B25" s="13">
        <v>8.0</v>
      </c>
      <c r="C25" s="13">
        <v>6.3</v>
      </c>
      <c r="D25" s="13">
        <v>230.0</v>
      </c>
      <c r="E25" s="13">
        <v>3.6</v>
      </c>
      <c r="F25" s="13">
        <v>4.0</v>
      </c>
      <c r="G25" s="14">
        <v>2.72</v>
      </c>
      <c r="H25" s="15">
        <f>(D25*0.713)/D25*100</f>
        <v>71.3</v>
      </c>
    </row>
    <row r="26">
      <c r="A26" s="12">
        <v>21.0</v>
      </c>
      <c r="B26" s="13">
        <v>7.3</v>
      </c>
      <c r="C26" s="13">
        <v>6.3</v>
      </c>
      <c r="D26" s="13">
        <v>220.0</v>
      </c>
      <c r="E26" s="13">
        <v>3.4</v>
      </c>
      <c r="F26" s="13">
        <v>4.0</v>
      </c>
      <c r="G26" s="14">
        <v>2.71</v>
      </c>
      <c r="H26" s="15">
        <f>(D26*0.721)/D26*100</f>
        <v>72.1</v>
      </c>
    </row>
    <row r="27">
      <c r="A27" s="12">
        <v>22.0</v>
      </c>
      <c r="B27" s="13">
        <v>9.0</v>
      </c>
      <c r="C27" s="13">
        <v>6.7</v>
      </c>
      <c r="D27" s="13">
        <v>337.0</v>
      </c>
      <c r="E27" s="13">
        <v>3.7</v>
      </c>
      <c r="F27" s="13">
        <v>4.0</v>
      </c>
      <c r="G27" s="14">
        <v>2.72</v>
      </c>
      <c r="H27" s="15">
        <f>(D27*0.708)/D27*100</f>
        <v>70.8</v>
      </c>
    </row>
    <row r="28">
      <c r="A28" s="12">
        <v>23.0</v>
      </c>
      <c r="B28" s="13">
        <v>9.3</v>
      </c>
      <c r="C28" s="13">
        <v>7.1</v>
      </c>
      <c r="D28" s="13">
        <v>391.0</v>
      </c>
      <c r="E28" s="13">
        <v>3.7</v>
      </c>
      <c r="F28" s="13">
        <v>4.0</v>
      </c>
      <c r="G28" s="14">
        <v>2.72</v>
      </c>
      <c r="H28" s="15">
        <f>(D28*0.742)/D28*100</f>
        <v>74.2</v>
      </c>
    </row>
    <row r="29">
      <c r="A29" s="12">
        <v>24.0</v>
      </c>
      <c r="B29" s="13">
        <v>10.2</v>
      </c>
      <c r="C29" s="13">
        <v>7.5</v>
      </c>
      <c r="D29" s="13">
        <v>479.0</v>
      </c>
      <c r="E29" s="13">
        <v>3.7</v>
      </c>
      <c r="F29" s="13">
        <v>4.0</v>
      </c>
      <c r="G29" s="14">
        <v>2.69</v>
      </c>
      <c r="H29" s="15">
        <f>(D29*0.721)/D29*100</f>
        <v>72.1</v>
      </c>
    </row>
    <row r="30">
      <c r="A30" s="12">
        <v>25.0</v>
      </c>
      <c r="B30" s="13">
        <v>10.9</v>
      </c>
      <c r="C30" s="13">
        <v>7.7</v>
      </c>
      <c r="D30" s="13">
        <v>546.0</v>
      </c>
      <c r="E30" s="13">
        <v>3.8</v>
      </c>
      <c r="F30" s="13">
        <v>4.0</v>
      </c>
      <c r="G30" s="14">
        <v>2.7</v>
      </c>
      <c r="H30" s="15">
        <f>(D30*0.734)/D30*100</f>
        <v>73.4</v>
      </c>
    </row>
    <row r="31">
      <c r="A31" s="12">
        <v>26.0</v>
      </c>
      <c r="B31" s="13">
        <v>8.3</v>
      </c>
      <c r="C31" s="13">
        <v>6.3</v>
      </c>
      <c r="D31" s="13">
        <v>260.0</v>
      </c>
      <c r="E31" s="13">
        <v>3.7</v>
      </c>
      <c r="F31" s="13">
        <v>4.0</v>
      </c>
      <c r="G31" s="14">
        <v>2.78</v>
      </c>
      <c r="H31" s="15">
        <f>(D31*0.72)/D31*100</f>
        <v>72</v>
      </c>
    </row>
    <row r="32">
      <c r="A32" s="12">
        <v>27.0</v>
      </c>
      <c r="B32" s="13">
        <v>10.7</v>
      </c>
      <c r="C32" s="13">
        <v>7.4</v>
      </c>
      <c r="D32" s="13">
        <v>473.0</v>
      </c>
      <c r="E32" s="13">
        <v>3.7</v>
      </c>
      <c r="F32" s="13">
        <v>4.0</v>
      </c>
      <c r="G32" s="14">
        <v>2.71</v>
      </c>
      <c r="H32" s="15">
        <f>(D32*0.721)/D32*100</f>
        <v>72.1</v>
      </c>
    </row>
    <row r="33">
      <c r="A33" s="12">
        <v>28.0</v>
      </c>
      <c r="B33" s="13">
        <v>8.5</v>
      </c>
      <c r="C33" s="13">
        <v>6.1</v>
      </c>
      <c r="D33" s="13">
        <v>243.0</v>
      </c>
      <c r="E33" s="13">
        <v>3.8</v>
      </c>
      <c r="F33" s="13">
        <v>3.5</v>
      </c>
      <c r="G33" s="14">
        <v>2.71</v>
      </c>
      <c r="H33" s="15">
        <f>(D33*0.761)/D33*100</f>
        <v>76.1</v>
      </c>
    </row>
    <row r="34">
      <c r="A34" s="12">
        <v>29.0</v>
      </c>
      <c r="B34" s="13">
        <v>8.3</v>
      </c>
      <c r="C34" s="13">
        <v>6.4</v>
      </c>
      <c r="D34" s="13">
        <v>249.0</v>
      </c>
      <c r="E34" s="13">
        <v>4.2</v>
      </c>
      <c r="F34" s="13">
        <v>4.0</v>
      </c>
      <c r="G34" s="14">
        <v>2.73</v>
      </c>
      <c r="H34" s="15">
        <f>(D34*0.713)/D34*100</f>
        <v>71.3</v>
      </c>
    </row>
    <row r="35">
      <c r="A35" s="12">
        <v>30.0</v>
      </c>
      <c r="B35" s="13">
        <v>7.4</v>
      </c>
      <c r="C35" s="13">
        <v>6.3</v>
      </c>
      <c r="D35" s="13">
        <v>220.0</v>
      </c>
      <c r="E35" s="13">
        <v>3.5</v>
      </c>
      <c r="F35" s="13">
        <v>4.0</v>
      </c>
      <c r="G35" s="14">
        <v>2.7</v>
      </c>
      <c r="H35" s="15">
        <f>(D35*0.733)/D35*100</f>
        <v>73.3</v>
      </c>
    </row>
    <row r="36">
      <c r="A36" s="12">
        <v>31.0</v>
      </c>
      <c r="B36" s="13">
        <v>8.1</v>
      </c>
      <c r="C36" s="13">
        <v>6.5</v>
      </c>
      <c r="D36" s="13">
        <v>239.0</v>
      </c>
      <c r="E36" s="13">
        <v>3.5</v>
      </c>
      <c r="F36" s="13">
        <v>4.0</v>
      </c>
      <c r="G36" s="14">
        <v>2.7</v>
      </c>
      <c r="H36" s="15">
        <f>(D36*0.724)/D36*100</f>
        <v>72.4</v>
      </c>
    </row>
    <row r="37">
      <c r="A37" s="12">
        <v>32.0</v>
      </c>
      <c r="B37" s="13">
        <v>8.0</v>
      </c>
      <c r="C37" s="13">
        <v>6.3</v>
      </c>
      <c r="D37" s="13">
        <v>241.0</v>
      </c>
      <c r="E37" s="13">
        <v>3.8</v>
      </c>
      <c r="F37" s="13">
        <v>4.5</v>
      </c>
      <c r="G37" s="14">
        <v>2.7</v>
      </c>
      <c r="H37" s="15">
        <f>(D37*0.721)/D37*100</f>
        <v>72.1</v>
      </c>
    </row>
    <row r="38">
      <c r="A38" s="12">
        <v>33.0</v>
      </c>
      <c r="B38" s="13">
        <v>9.9</v>
      </c>
      <c r="C38" s="13">
        <v>7.5</v>
      </c>
      <c r="D38" s="13">
        <v>456.0</v>
      </c>
      <c r="E38" s="13">
        <v>3.5</v>
      </c>
      <c r="F38" s="13">
        <v>4.5</v>
      </c>
      <c r="G38" s="14">
        <v>2.7</v>
      </c>
      <c r="H38" s="15">
        <f>(D38*0.712)/D38*100</f>
        <v>71.2</v>
      </c>
    </row>
    <row r="39">
      <c r="A39" s="12">
        <v>34.0</v>
      </c>
      <c r="B39" s="13">
        <v>8.0</v>
      </c>
      <c r="C39" s="13">
        <v>6.1</v>
      </c>
      <c r="D39" s="13">
        <v>227.0</v>
      </c>
      <c r="E39" s="13">
        <v>3.4</v>
      </c>
      <c r="F39" s="13">
        <v>4.0</v>
      </c>
      <c r="G39" s="14">
        <v>2.72</v>
      </c>
      <c r="H39" s="15">
        <f>(D40*0.71)/D40*100</f>
        <v>71</v>
      </c>
    </row>
    <row r="40">
      <c r="A40" s="12">
        <v>35.0</v>
      </c>
      <c r="B40" s="13">
        <v>6.8</v>
      </c>
      <c r="C40" s="13">
        <v>6.0</v>
      </c>
      <c r="D40" s="13">
        <v>179.0</v>
      </c>
      <c r="E40" s="13">
        <v>3.4</v>
      </c>
      <c r="F40" s="13">
        <v>4.0</v>
      </c>
      <c r="G40" s="14">
        <v>2.73</v>
      </c>
      <c r="H40" s="15">
        <f>(D41*0.715)/D41*100</f>
        <v>71.5</v>
      </c>
    </row>
    <row r="41">
      <c r="A41" s="12">
        <v>36.0</v>
      </c>
      <c r="B41" s="13">
        <v>8.0</v>
      </c>
      <c r="C41" s="13">
        <v>6.5</v>
      </c>
      <c r="D41" s="13">
        <v>242.0</v>
      </c>
      <c r="E41" s="13">
        <v>3.8</v>
      </c>
      <c r="F41" s="13">
        <v>4.0</v>
      </c>
      <c r="G41" s="14">
        <v>2.78</v>
      </c>
      <c r="H41" s="15">
        <f>(D42*0.71)/D42*100</f>
        <v>71</v>
      </c>
    </row>
    <row r="42">
      <c r="A42" s="12">
        <v>37.0</v>
      </c>
      <c r="B42" s="13">
        <v>10.8</v>
      </c>
      <c r="C42" s="13">
        <v>7.3</v>
      </c>
      <c r="D42" s="13">
        <v>474.0</v>
      </c>
      <c r="E42" s="13">
        <v>3.6</v>
      </c>
      <c r="F42" s="13">
        <v>4.0</v>
      </c>
      <c r="G42" s="14">
        <v>2.74</v>
      </c>
      <c r="H42" s="15">
        <f>(D42*0.711)/D42*100</f>
        <v>71.1</v>
      </c>
    </row>
    <row r="43">
      <c r="A43" s="12">
        <v>38.0</v>
      </c>
      <c r="B43" s="13">
        <v>11.3</v>
      </c>
      <c r="C43" s="13">
        <v>7.9</v>
      </c>
      <c r="D43" s="13">
        <v>547.0</v>
      </c>
      <c r="E43" s="13">
        <v>3.7</v>
      </c>
      <c r="F43" s="13">
        <v>4.0</v>
      </c>
      <c r="G43" s="14">
        <v>2.76</v>
      </c>
      <c r="H43" s="15">
        <f>(D43*0.743)/D43*100</f>
        <v>74.3</v>
      </c>
    </row>
    <row r="44">
      <c r="A44" s="12">
        <v>39.0</v>
      </c>
      <c r="B44" s="13">
        <v>10.4</v>
      </c>
      <c r="C44" s="13">
        <v>7.7</v>
      </c>
      <c r="D44" s="13">
        <v>456.0</v>
      </c>
      <c r="E44" s="13">
        <v>3.8</v>
      </c>
      <c r="F44" s="13">
        <v>4.0</v>
      </c>
      <c r="G44" s="14">
        <v>2.71</v>
      </c>
      <c r="H44" s="15">
        <f>(D44*0.753)/D44*100</f>
        <v>75.3</v>
      </c>
    </row>
    <row r="45">
      <c r="A45" s="12">
        <v>40.0</v>
      </c>
      <c r="B45" s="13">
        <v>10.1</v>
      </c>
      <c r="C45" s="13">
        <v>7.6</v>
      </c>
      <c r="D45" s="13">
        <v>480.0</v>
      </c>
      <c r="E45" s="13">
        <v>3.5</v>
      </c>
      <c r="F45" s="13">
        <v>4.5</v>
      </c>
      <c r="G45" s="14">
        <v>2.72</v>
      </c>
      <c r="H45" s="15">
        <f>(D45*0.742)/D45*100</f>
        <v>74.2</v>
      </c>
    </row>
    <row r="46">
      <c r="A46" s="12">
        <v>41.0</v>
      </c>
      <c r="B46" s="13">
        <v>7.8</v>
      </c>
      <c r="C46" s="13">
        <v>6.5</v>
      </c>
      <c r="D46" s="13">
        <v>239.0</v>
      </c>
      <c r="E46" s="13">
        <v>3.8</v>
      </c>
      <c r="F46" s="13">
        <v>4.0</v>
      </c>
      <c r="G46" s="14">
        <v>2.73</v>
      </c>
      <c r="H46" s="15">
        <f>(D46*0.705)/D46*100</f>
        <v>70.5</v>
      </c>
    </row>
    <row r="47">
      <c r="A47" s="12">
        <v>42.0</v>
      </c>
      <c r="B47" s="13">
        <v>8.3</v>
      </c>
      <c r="C47" s="13">
        <v>6.4</v>
      </c>
      <c r="D47" s="13">
        <v>261.0</v>
      </c>
      <c r="E47" s="13">
        <v>3.7</v>
      </c>
      <c r="F47" s="13">
        <v>4.5</v>
      </c>
      <c r="G47" s="14">
        <v>2.73</v>
      </c>
      <c r="H47" s="15">
        <f>(D47*0.711)/D47*100</f>
        <v>71.1</v>
      </c>
    </row>
    <row r="48">
      <c r="A48" s="12">
        <v>43.0</v>
      </c>
      <c r="B48" s="13">
        <v>8.0</v>
      </c>
      <c r="C48" s="13">
        <v>6.8</v>
      </c>
      <c r="D48" s="13">
        <v>252.0</v>
      </c>
      <c r="E48" s="13">
        <v>3.8</v>
      </c>
      <c r="F48" s="13">
        <v>4.0</v>
      </c>
      <c r="G48" s="14">
        <v>2.71</v>
      </c>
      <c r="H48" s="15">
        <f>(D48*0.716)/D48*100</f>
        <v>71.6</v>
      </c>
    </row>
    <row r="49">
      <c r="A49" s="12">
        <v>44.0</v>
      </c>
      <c r="B49" s="13">
        <v>9.3</v>
      </c>
      <c r="C49" s="13">
        <v>7.0</v>
      </c>
      <c r="D49" s="13">
        <v>392.0</v>
      </c>
      <c r="E49" s="13">
        <v>3.6</v>
      </c>
      <c r="F49" s="13">
        <v>3.5</v>
      </c>
      <c r="G49" s="14">
        <v>2.75</v>
      </c>
      <c r="H49" s="15">
        <f>(D49*0.734)/D49*100</f>
        <v>73.4</v>
      </c>
    </row>
    <row r="50">
      <c r="A50" s="12">
        <v>45.0</v>
      </c>
      <c r="B50" s="13">
        <v>8.2</v>
      </c>
      <c r="C50" s="13">
        <v>6.3</v>
      </c>
      <c r="D50" s="13">
        <v>221.0</v>
      </c>
      <c r="E50" s="13">
        <v>3.5</v>
      </c>
      <c r="F50" s="13">
        <v>3.5</v>
      </c>
      <c r="G50" s="14">
        <v>2.7</v>
      </c>
      <c r="H50" s="15">
        <f>(D50*0.752)/D50*100</f>
        <v>75.2</v>
      </c>
    </row>
    <row r="51">
      <c r="A51" s="12">
        <v>46.0</v>
      </c>
      <c r="B51" s="13">
        <v>8.01</v>
      </c>
      <c r="C51" s="13">
        <v>6.1</v>
      </c>
      <c r="D51" s="13">
        <v>244.0</v>
      </c>
      <c r="E51" s="13">
        <v>3.9</v>
      </c>
      <c r="F51" s="13">
        <v>3.5</v>
      </c>
      <c r="G51" s="14">
        <v>2.7</v>
      </c>
      <c r="H51" s="15">
        <f>(D51*0.755)/D51*100</f>
        <v>75.5</v>
      </c>
    </row>
    <row r="52">
      <c r="A52" s="12">
        <v>47.0</v>
      </c>
      <c r="B52" s="13">
        <v>8.4</v>
      </c>
      <c r="C52" s="13">
        <v>6.4</v>
      </c>
      <c r="D52" s="13">
        <v>250.0</v>
      </c>
      <c r="E52" s="13">
        <v>3.8</v>
      </c>
      <c r="F52" s="13">
        <v>4.0</v>
      </c>
      <c r="G52" s="14">
        <v>2.76</v>
      </c>
      <c r="H52" s="15">
        <f>(D52*0.71)/D52*100</f>
        <v>71</v>
      </c>
    </row>
    <row r="53">
      <c r="A53" s="12">
        <v>48.0</v>
      </c>
      <c r="B53" s="13">
        <v>9.4</v>
      </c>
      <c r="C53" s="13">
        <v>7.14</v>
      </c>
      <c r="D53" s="13">
        <v>362.0</v>
      </c>
      <c r="E53" s="13">
        <v>3.6</v>
      </c>
      <c r="F53" s="13">
        <v>4.0</v>
      </c>
      <c r="G53" s="14">
        <v>2.75</v>
      </c>
      <c r="H53" s="15">
        <f>(D53*0.721)/D53*100</f>
        <v>72.1</v>
      </c>
    </row>
    <row r="54">
      <c r="A54" s="12">
        <v>49.0</v>
      </c>
      <c r="B54" s="13">
        <v>7.3</v>
      </c>
      <c r="C54" s="13">
        <v>6.2</v>
      </c>
      <c r="D54" s="13">
        <v>189.0</v>
      </c>
      <c r="E54" s="13">
        <v>3.8</v>
      </c>
      <c r="F54" s="13">
        <v>4.0</v>
      </c>
      <c r="G54" s="14">
        <v>2.74</v>
      </c>
      <c r="H54" s="15">
        <f>(D54*0.719)/D54*100</f>
        <v>71.9</v>
      </c>
    </row>
    <row r="55">
      <c r="A55" s="12">
        <v>50.0</v>
      </c>
      <c r="B55" s="13">
        <v>8.9</v>
      </c>
      <c r="C55" s="13">
        <v>6.8</v>
      </c>
      <c r="D55" s="13">
        <v>361.0</v>
      </c>
      <c r="E55" s="13">
        <v>3.8</v>
      </c>
      <c r="F55" s="13">
        <v>4.0</v>
      </c>
      <c r="G55" s="14">
        <v>2.72</v>
      </c>
      <c r="H55" s="15">
        <f>(D55*0.705)/D55*100</f>
        <v>70.5</v>
      </c>
    </row>
    <row r="56">
      <c r="A56" s="12">
        <v>51.0</v>
      </c>
      <c r="B56" s="13">
        <v>9.6</v>
      </c>
      <c r="C56" s="13">
        <v>7.2</v>
      </c>
      <c r="D56" s="13">
        <v>486.0</v>
      </c>
      <c r="E56" s="13">
        <v>3.5</v>
      </c>
      <c r="F56" s="13">
        <v>4.0</v>
      </c>
      <c r="G56" s="14">
        <v>2.72</v>
      </c>
      <c r="H56" s="15">
        <f>(D56*0.721)/D56*100</f>
        <v>72.1</v>
      </c>
    </row>
    <row r="57">
      <c r="A57" s="12">
        <v>52.0</v>
      </c>
      <c r="B57" s="13">
        <v>8.5</v>
      </c>
      <c r="C57" s="13">
        <v>6.9</v>
      </c>
      <c r="D57" s="13">
        <v>336.0</v>
      </c>
      <c r="E57" s="13">
        <v>3.6</v>
      </c>
      <c r="F57" s="13">
        <v>4.0</v>
      </c>
      <c r="G57" s="14">
        <v>2.71</v>
      </c>
      <c r="H57" s="15">
        <f>(D57*0.702)/D57*100</f>
        <v>70.2</v>
      </c>
    </row>
    <row r="58">
      <c r="A58" s="12">
        <v>53.0</v>
      </c>
      <c r="B58" s="13">
        <v>8.7</v>
      </c>
      <c r="C58" s="13">
        <v>6.8</v>
      </c>
      <c r="D58" s="13">
        <v>323.0</v>
      </c>
      <c r="E58" s="13">
        <v>3.6</v>
      </c>
      <c r="F58" s="13">
        <v>4.0</v>
      </c>
      <c r="G58" s="14">
        <v>2.73</v>
      </c>
      <c r="H58" s="15">
        <f>(D58*0.705)/D58*100</f>
        <v>70.5</v>
      </c>
    </row>
    <row r="59">
      <c r="A59" s="12">
        <v>54.0</v>
      </c>
      <c r="B59" s="13">
        <v>7.6</v>
      </c>
      <c r="C59" s="13">
        <v>6.3</v>
      </c>
      <c r="D59" s="13">
        <v>202.0</v>
      </c>
      <c r="E59" s="13">
        <v>3.8</v>
      </c>
      <c r="F59" s="13">
        <v>4.0</v>
      </c>
      <c r="G59" s="14">
        <v>2.78</v>
      </c>
      <c r="H59" s="15">
        <f>(D59*0.707)/D59*100</f>
        <v>70.7</v>
      </c>
    </row>
    <row r="60">
      <c r="A60" s="12">
        <v>55.0</v>
      </c>
      <c r="B60" s="13">
        <v>9.2</v>
      </c>
      <c r="C60" s="13">
        <v>6.6</v>
      </c>
      <c r="D60" s="13">
        <v>332.0</v>
      </c>
      <c r="E60" s="13">
        <v>3.9</v>
      </c>
      <c r="F60" s="13">
        <v>4.5</v>
      </c>
      <c r="G60" s="14">
        <v>2.72</v>
      </c>
      <c r="H60" s="15">
        <f>(D60*0.713)/D60*100</f>
        <v>71.3</v>
      </c>
    </row>
    <row r="61">
      <c r="A61" s="12">
        <v>56.0</v>
      </c>
      <c r="B61" s="13">
        <v>10.3</v>
      </c>
      <c r="C61" s="13">
        <v>6.8</v>
      </c>
      <c r="D61" s="13">
        <v>434.0</v>
      </c>
      <c r="E61" s="13">
        <v>3.5</v>
      </c>
      <c r="F61" s="13">
        <v>4.0</v>
      </c>
      <c r="G61" s="14">
        <v>2.72</v>
      </c>
      <c r="H61" s="15">
        <f>(D61*0.727)/D61*100</f>
        <v>72.7</v>
      </c>
    </row>
    <row r="62">
      <c r="A62" s="12">
        <v>57.0</v>
      </c>
      <c r="B62" s="13">
        <v>9.3</v>
      </c>
      <c r="C62" s="13">
        <v>6.9</v>
      </c>
      <c r="D62" s="13">
        <v>390.0</v>
      </c>
      <c r="E62" s="13">
        <v>3.7</v>
      </c>
      <c r="F62" s="13">
        <v>4.0</v>
      </c>
      <c r="G62" s="14">
        <v>2.71</v>
      </c>
      <c r="H62" s="15">
        <f>(D62*0.702)/D62*100</f>
        <v>70.2</v>
      </c>
    </row>
    <row r="63">
      <c r="A63" s="12">
        <v>58.0</v>
      </c>
      <c r="B63" s="13">
        <v>8.7</v>
      </c>
      <c r="C63" s="13">
        <v>5.9</v>
      </c>
      <c r="D63" s="13">
        <v>274.0</v>
      </c>
      <c r="E63" s="13">
        <v>3.7</v>
      </c>
      <c r="F63" s="13">
        <v>4.0</v>
      </c>
      <c r="G63" s="14">
        <v>2.7</v>
      </c>
      <c r="H63" s="15">
        <f>(D63*0.734)/D63*100</f>
        <v>73.4</v>
      </c>
    </row>
    <row r="64">
      <c r="A64" s="12">
        <v>59.0</v>
      </c>
      <c r="B64" s="13">
        <v>6.9</v>
      </c>
      <c r="C64" s="13">
        <v>5.7</v>
      </c>
      <c r="D64" s="13">
        <v>169.0</v>
      </c>
      <c r="E64" s="13">
        <v>3.8</v>
      </c>
      <c r="F64" s="13">
        <v>4.0</v>
      </c>
      <c r="G64" s="14">
        <v>2.7</v>
      </c>
      <c r="H64" s="15">
        <f>(D64*0.715)/D64*100</f>
        <v>71.5</v>
      </c>
    </row>
    <row r="65">
      <c r="A65" s="12">
        <v>60.0</v>
      </c>
      <c r="B65" s="13">
        <v>7.8</v>
      </c>
      <c r="C65" s="13">
        <v>6.5</v>
      </c>
      <c r="D65" s="13">
        <v>231.0</v>
      </c>
      <c r="E65" s="13">
        <v>3.7</v>
      </c>
      <c r="F65" s="13">
        <v>4.5</v>
      </c>
      <c r="G65" s="14">
        <v>2.73</v>
      </c>
      <c r="H65" s="15">
        <f>(D65*0.73)/D65*100</f>
        <v>73</v>
      </c>
    </row>
    <row r="66">
      <c r="A66" s="12">
        <v>61.0</v>
      </c>
      <c r="B66" s="13">
        <v>8.5</v>
      </c>
      <c r="C66" s="13">
        <v>6.8</v>
      </c>
      <c r="D66" s="13">
        <v>300.0</v>
      </c>
      <c r="E66" s="13">
        <v>3.4</v>
      </c>
      <c r="F66" s="13">
        <v>4.0</v>
      </c>
      <c r="G66" s="14">
        <v>2.74</v>
      </c>
      <c r="H66" s="15">
        <f>(D66*0.724)/D66*100</f>
        <v>72.4</v>
      </c>
    </row>
    <row r="67">
      <c r="A67" s="12">
        <v>62.0</v>
      </c>
      <c r="B67" s="13">
        <v>8.7</v>
      </c>
      <c r="C67" s="13">
        <v>7.0</v>
      </c>
      <c r="D67" s="13">
        <v>331.0</v>
      </c>
      <c r="E67" s="13">
        <v>3.4</v>
      </c>
      <c r="F67" s="13">
        <v>4.0</v>
      </c>
      <c r="G67" s="14">
        <v>2.71</v>
      </c>
      <c r="H67" s="15">
        <f>(D67*0.726)/D67*100</f>
        <v>72.6</v>
      </c>
    </row>
    <row r="68">
      <c r="A68" s="12">
        <v>63.0</v>
      </c>
      <c r="B68" s="13">
        <v>8.6</v>
      </c>
      <c r="C68" s="13">
        <v>6.7</v>
      </c>
      <c r="D68" s="13">
        <v>302.0</v>
      </c>
      <c r="E68" s="13">
        <v>3.4</v>
      </c>
      <c r="F68" s="13">
        <v>4.0</v>
      </c>
      <c r="G68" s="14">
        <v>2.7</v>
      </c>
      <c r="H68" s="15">
        <f>(D68*0.711)/D68*100</f>
        <v>71.1</v>
      </c>
    </row>
    <row r="69">
      <c r="A69" s="12">
        <v>64.0</v>
      </c>
      <c r="B69" s="13">
        <v>9.6</v>
      </c>
      <c r="C69" s="13">
        <v>6.8</v>
      </c>
      <c r="D69" s="13">
        <v>378.0</v>
      </c>
      <c r="E69" s="13">
        <v>3.8</v>
      </c>
      <c r="F69" s="13">
        <v>4.0</v>
      </c>
      <c r="G69" s="14">
        <v>2.7</v>
      </c>
      <c r="H69" s="15">
        <f>(D69*0.73)/D69*100</f>
        <v>73</v>
      </c>
    </row>
    <row r="70">
      <c r="A70" s="12">
        <v>65.0</v>
      </c>
      <c r="B70" s="13">
        <v>7.3</v>
      </c>
      <c r="C70" s="13">
        <v>6.2</v>
      </c>
      <c r="D70" s="13">
        <v>221.0</v>
      </c>
      <c r="E70" s="13">
        <v>3.7</v>
      </c>
      <c r="F70" s="13">
        <v>4.0</v>
      </c>
      <c r="G70" s="14">
        <v>2.84</v>
      </c>
      <c r="H70" s="15">
        <f>(D70*0.732)/D70*100</f>
        <v>73.2</v>
      </c>
    </row>
    <row r="71">
      <c r="A71" s="12">
        <v>66.0</v>
      </c>
      <c r="B71" s="13">
        <v>10.8</v>
      </c>
      <c r="C71" s="13">
        <v>7.7</v>
      </c>
      <c r="D71" s="13">
        <v>568.0</v>
      </c>
      <c r="E71" s="13">
        <v>3.7</v>
      </c>
      <c r="F71" s="13">
        <v>4.0</v>
      </c>
      <c r="G71" s="14">
        <v>2.7</v>
      </c>
      <c r="H71" s="15">
        <f>(D71*0.724)/D71*100</f>
        <v>72.4</v>
      </c>
    </row>
    <row r="72">
      <c r="A72" s="12">
        <v>67.0</v>
      </c>
      <c r="B72" s="13">
        <v>9.0</v>
      </c>
      <c r="C72" s="13">
        <v>6.8</v>
      </c>
      <c r="D72" s="13">
        <v>338.0</v>
      </c>
      <c r="E72" s="13">
        <v>3.7</v>
      </c>
      <c r="F72" s="13">
        <v>4.0</v>
      </c>
      <c r="G72" s="14">
        <v>2.7</v>
      </c>
      <c r="H72" s="15">
        <f>(D72*0.721)/D72*100</f>
        <v>72.1</v>
      </c>
    </row>
    <row r="73">
      <c r="A73" s="12">
        <v>68.0</v>
      </c>
      <c r="B73" s="13">
        <v>8.0</v>
      </c>
      <c r="C73" s="13">
        <v>6.4</v>
      </c>
      <c r="D73" s="13">
        <v>250.0</v>
      </c>
      <c r="E73" s="13">
        <v>3.7</v>
      </c>
      <c r="F73" s="13">
        <v>4.5</v>
      </c>
      <c r="G73" s="14">
        <v>2.7</v>
      </c>
      <c r="H73" s="15">
        <f>(D73*0.713)/D73*100</f>
        <v>71.3</v>
      </c>
    </row>
    <row r="74">
      <c r="A74" s="12">
        <v>69.0</v>
      </c>
      <c r="B74" s="13">
        <v>9.0</v>
      </c>
      <c r="C74" s="13">
        <v>6.5</v>
      </c>
      <c r="D74" s="13">
        <v>338.0</v>
      </c>
      <c r="E74" s="13">
        <v>3.9</v>
      </c>
      <c r="F74" s="13">
        <v>4.0</v>
      </c>
      <c r="G74" s="14">
        <v>2.71</v>
      </c>
      <c r="H74" s="15">
        <f>(D74*0.7247)/D74*100</f>
        <v>72.47</v>
      </c>
    </row>
    <row r="75">
      <c r="A75" s="12">
        <v>70.0</v>
      </c>
      <c r="B75" s="13">
        <v>7.2</v>
      </c>
      <c r="C75" s="13">
        <v>6.3</v>
      </c>
      <c r="D75" s="13">
        <v>222.0</v>
      </c>
      <c r="E75" s="13">
        <v>3.7</v>
      </c>
      <c r="F75" s="13">
        <v>4.0</v>
      </c>
      <c r="G75" s="14">
        <v>2.72</v>
      </c>
      <c r="H75" s="15">
        <f>(D75*0.758)/D75*100</f>
        <v>75.8</v>
      </c>
    </row>
    <row r="76">
      <c r="A76" s="12">
        <v>71.0</v>
      </c>
      <c r="B76" s="13">
        <v>8.4</v>
      </c>
      <c r="C76" s="13">
        <v>6.2</v>
      </c>
      <c r="D76" s="13">
        <v>245.0</v>
      </c>
      <c r="E76" s="13">
        <v>3.7</v>
      </c>
      <c r="F76" s="13">
        <v>4.0</v>
      </c>
      <c r="G76" s="14">
        <v>2.73</v>
      </c>
      <c r="H76" s="15">
        <f>(D76*0.71)/D76*100</f>
        <v>71</v>
      </c>
    </row>
    <row r="77">
      <c r="A77" s="12">
        <v>72.0</v>
      </c>
      <c r="B77" s="13">
        <v>7.3</v>
      </c>
      <c r="C77" s="13">
        <v>6.4</v>
      </c>
      <c r="D77" s="13">
        <v>222.0</v>
      </c>
      <c r="E77" s="13">
        <v>3.7</v>
      </c>
      <c r="F77" s="13">
        <v>4.0</v>
      </c>
      <c r="G77" s="14">
        <v>2.73</v>
      </c>
      <c r="H77" s="15">
        <f>(D77*0.713)/D77*100</f>
        <v>71.3</v>
      </c>
    </row>
    <row r="78">
      <c r="A78" s="12">
        <v>73.0</v>
      </c>
      <c r="B78" s="13">
        <v>10.7</v>
      </c>
      <c r="C78" s="13">
        <v>7.9</v>
      </c>
      <c r="D78" s="13">
        <v>568.0</v>
      </c>
      <c r="E78" s="13">
        <v>3.7</v>
      </c>
      <c r="F78" s="13">
        <v>4.0</v>
      </c>
      <c r="G78" s="14">
        <v>2.75</v>
      </c>
      <c r="H78" s="15">
        <f>(D78*0.717)/D78*100</f>
        <v>71.7</v>
      </c>
    </row>
    <row r="79">
      <c r="A79" s="12">
        <v>74.0</v>
      </c>
      <c r="B79" s="13">
        <v>9.8</v>
      </c>
      <c r="C79" s="13">
        <v>6.9</v>
      </c>
      <c r="D79" s="13">
        <v>378.0</v>
      </c>
      <c r="E79" s="13">
        <v>3.8</v>
      </c>
      <c r="F79" s="13">
        <v>4.0</v>
      </c>
      <c r="G79" s="14">
        <v>2.7</v>
      </c>
      <c r="H79" s="15">
        <f>(D79*0.716)/D79*100</f>
        <v>71.6</v>
      </c>
    </row>
    <row r="80">
      <c r="A80" s="12">
        <v>75.0</v>
      </c>
      <c r="B80" s="13">
        <v>8.4</v>
      </c>
      <c r="C80" s="13">
        <v>6.8</v>
      </c>
      <c r="D80" s="13">
        <v>301.0</v>
      </c>
      <c r="E80" s="13">
        <v>3.7</v>
      </c>
      <c r="F80" s="13">
        <v>4.0</v>
      </c>
      <c r="G80" s="14">
        <v>2.8</v>
      </c>
      <c r="H80" s="15">
        <f t="shared" ref="H80:H81" si="1">(D80*0.721)/D80*100</f>
        <v>72.1</v>
      </c>
    </row>
    <row r="81">
      <c r="A81" s="12">
        <v>76.0</v>
      </c>
      <c r="B81" s="13">
        <v>7.0</v>
      </c>
      <c r="C81" s="13">
        <v>5.8</v>
      </c>
      <c r="D81" s="13">
        <v>169.0</v>
      </c>
      <c r="E81" s="13">
        <v>3.5</v>
      </c>
      <c r="F81" s="13">
        <v>4.0</v>
      </c>
      <c r="G81" s="14">
        <v>2.71</v>
      </c>
      <c r="H81" s="15">
        <f t="shared" si="1"/>
        <v>72.1</v>
      </c>
    </row>
    <row r="82">
      <c r="A82" s="12">
        <v>77.0</v>
      </c>
      <c r="B82" s="13">
        <v>9.0</v>
      </c>
      <c r="C82" s="13">
        <v>7.3</v>
      </c>
      <c r="D82" s="13">
        <v>336.0</v>
      </c>
      <c r="E82" s="13">
        <v>3.6</v>
      </c>
      <c r="F82" s="13">
        <v>4.5</v>
      </c>
      <c r="G82" s="14">
        <v>2.7</v>
      </c>
      <c r="H82" s="15">
        <f>(D82*0.722)/D82*100</f>
        <v>72.2</v>
      </c>
    </row>
    <row r="83">
      <c r="A83" s="12">
        <v>78.0</v>
      </c>
      <c r="B83" s="13">
        <v>8.7</v>
      </c>
      <c r="C83" s="13">
        <v>7.2</v>
      </c>
      <c r="D83" s="13">
        <v>331.0</v>
      </c>
      <c r="E83" s="13">
        <v>3.7</v>
      </c>
      <c r="F83" s="13">
        <v>4.0</v>
      </c>
      <c r="G83" s="14">
        <v>2.72</v>
      </c>
      <c r="H83" s="15">
        <f>(D83*0.7147)/D83*100</f>
        <v>71.47</v>
      </c>
    </row>
    <row r="84">
      <c r="A84" s="12">
        <v>79.0</v>
      </c>
      <c r="B84" s="13">
        <v>8.1</v>
      </c>
      <c r="C84" s="13">
        <v>6.6</v>
      </c>
      <c r="D84" s="13">
        <v>231.0</v>
      </c>
      <c r="E84" s="13">
        <v>3.4</v>
      </c>
      <c r="F84" s="13">
        <v>3.5</v>
      </c>
      <c r="G84" s="14">
        <v>2.7</v>
      </c>
      <c r="H84" s="15">
        <f>(D84*0.711)/D84*100</f>
        <v>71.1</v>
      </c>
    </row>
    <row r="85">
      <c r="A85" s="12">
        <v>80.0</v>
      </c>
      <c r="B85" s="13">
        <v>8.4</v>
      </c>
      <c r="C85" s="13">
        <v>6.2</v>
      </c>
      <c r="D85" s="13">
        <v>275.0</v>
      </c>
      <c r="E85" s="13">
        <v>3.7</v>
      </c>
      <c r="F85" s="13">
        <v>4.0</v>
      </c>
      <c r="G85" s="14">
        <v>2.7</v>
      </c>
      <c r="H85" s="15">
        <f>(D85*0.724)/D85*100</f>
        <v>72.4</v>
      </c>
    </row>
    <row r="86">
      <c r="A86" s="12">
        <v>81.0</v>
      </c>
      <c r="B86" s="13">
        <v>8.3</v>
      </c>
      <c r="C86" s="13">
        <v>6.5</v>
      </c>
      <c r="D86" s="13">
        <v>262.0</v>
      </c>
      <c r="E86" s="13">
        <v>3.7</v>
      </c>
      <c r="F86" s="13">
        <v>4.0</v>
      </c>
      <c r="G86" s="14">
        <v>2.88</v>
      </c>
      <c r="H86" s="15">
        <f>(D86*0.722)/D86*100</f>
        <v>72.2</v>
      </c>
    </row>
    <row r="87">
      <c r="A87" s="12">
        <v>82.0</v>
      </c>
      <c r="B87" s="13">
        <v>9.3</v>
      </c>
      <c r="C87" s="13">
        <v>7.0</v>
      </c>
      <c r="D87" s="13">
        <v>390.0</v>
      </c>
      <c r="E87" s="13">
        <v>3.8</v>
      </c>
      <c r="F87" s="13">
        <v>4.0</v>
      </c>
      <c r="G87" s="14">
        <v>2.75</v>
      </c>
      <c r="H87" s="15">
        <f>(D87*0.7)/D87*100</f>
        <v>70</v>
      </c>
    </row>
    <row r="88">
      <c r="A88" s="12">
        <v>83.0</v>
      </c>
      <c r="B88" s="13">
        <v>10.1</v>
      </c>
      <c r="C88" s="13">
        <v>7.1</v>
      </c>
      <c r="D88" s="13">
        <v>435.0</v>
      </c>
      <c r="E88" s="13">
        <v>3.8</v>
      </c>
      <c r="F88" s="13">
        <v>4.0</v>
      </c>
      <c r="G88" s="14">
        <v>2.7</v>
      </c>
      <c r="H88" s="15">
        <f>(D88*0.723)/D88*100</f>
        <v>72.3</v>
      </c>
    </row>
    <row r="89">
      <c r="A89" s="12">
        <v>84.0</v>
      </c>
      <c r="B89" s="13">
        <v>9.2</v>
      </c>
      <c r="C89" s="13">
        <v>6.8</v>
      </c>
      <c r="D89" s="13">
        <v>332.0</v>
      </c>
      <c r="E89" s="13">
        <v>3.6</v>
      </c>
      <c r="F89" s="13">
        <v>4.0</v>
      </c>
      <c r="G89" s="14">
        <v>2.73</v>
      </c>
      <c r="H89" s="15">
        <f>(D89*0.7)/D89*100</f>
        <v>70</v>
      </c>
    </row>
    <row r="90">
      <c r="A90" s="12">
        <v>85.0</v>
      </c>
      <c r="B90" s="13">
        <v>7.5</v>
      </c>
      <c r="C90" s="13">
        <v>6.4</v>
      </c>
      <c r="D90" s="13">
        <v>203.0</v>
      </c>
      <c r="E90" s="13">
        <v>3.7</v>
      </c>
      <c r="F90" s="13">
        <v>4.0</v>
      </c>
      <c r="G90" s="14">
        <v>2.71</v>
      </c>
      <c r="H90" s="15">
        <f>(D90*0.71)/D90*100</f>
        <v>71</v>
      </c>
    </row>
    <row r="91">
      <c r="A91" s="12">
        <v>86.0</v>
      </c>
      <c r="B91" s="13">
        <v>9.2</v>
      </c>
      <c r="C91" s="13">
        <v>6.9</v>
      </c>
      <c r="D91" s="13">
        <v>323.0</v>
      </c>
      <c r="E91" s="13">
        <v>3.7</v>
      </c>
      <c r="F91" s="13">
        <v>4.0</v>
      </c>
      <c r="G91" s="14">
        <v>2.71</v>
      </c>
      <c r="H91" s="15">
        <f>(D91*0.7)/D91*100</f>
        <v>70</v>
      </c>
    </row>
    <row r="92">
      <c r="A92" s="12">
        <v>87.0</v>
      </c>
      <c r="B92" s="13">
        <v>11.3</v>
      </c>
      <c r="C92" s="13">
        <v>7.6</v>
      </c>
      <c r="D92" s="13">
        <v>486.0</v>
      </c>
      <c r="E92" s="13">
        <v>3.7</v>
      </c>
      <c r="F92" s="13">
        <v>4.0</v>
      </c>
      <c r="G92" s="14">
        <v>2.72</v>
      </c>
      <c r="H92" s="15">
        <f>(D92*0.724)/D92*100</f>
        <v>72.4</v>
      </c>
    </row>
    <row r="93">
      <c r="A93" s="12">
        <v>88.0</v>
      </c>
      <c r="B93" s="13">
        <v>9.3</v>
      </c>
      <c r="C93" s="13">
        <v>6.9</v>
      </c>
      <c r="D93" s="13">
        <v>362.0</v>
      </c>
      <c r="E93" s="13">
        <v>3.7</v>
      </c>
      <c r="F93" s="13">
        <v>4.5</v>
      </c>
      <c r="G93" s="14">
        <v>2.7</v>
      </c>
      <c r="H93" s="15">
        <f>(D93*0.7)/D93*100</f>
        <v>70</v>
      </c>
    </row>
    <row r="94">
      <c r="A94" s="12">
        <v>89.0</v>
      </c>
      <c r="B94" s="13">
        <v>9.0</v>
      </c>
      <c r="C94" s="13">
        <v>7.1</v>
      </c>
      <c r="D94" s="13">
        <v>329.0</v>
      </c>
      <c r="E94" s="13">
        <v>3.5</v>
      </c>
      <c r="F94" s="13">
        <v>4.0</v>
      </c>
      <c r="G94" s="14">
        <v>2.75</v>
      </c>
      <c r="H94" s="15">
        <f>(D94*0.7096)/D94*100</f>
        <v>70.96</v>
      </c>
    </row>
    <row r="95">
      <c r="A95" s="12">
        <v>90.0</v>
      </c>
      <c r="B95" s="13">
        <v>7.3</v>
      </c>
      <c r="C95" s="13">
        <v>6.2</v>
      </c>
      <c r="D95" s="13">
        <v>189.0</v>
      </c>
      <c r="E95" s="13">
        <v>3.5</v>
      </c>
      <c r="F95" s="13">
        <v>4.0</v>
      </c>
      <c r="G95" s="14">
        <v>2.73</v>
      </c>
      <c r="H95" s="15">
        <f>(D95*0.724)/D95*100</f>
        <v>72.4</v>
      </c>
    </row>
    <row r="96">
      <c r="A96" s="12">
        <v>91.0</v>
      </c>
      <c r="B96" s="13">
        <v>8.0</v>
      </c>
      <c r="C96" s="13">
        <v>6.7</v>
      </c>
      <c r="D96" s="13">
        <v>251.0</v>
      </c>
      <c r="E96" s="13">
        <v>3.4</v>
      </c>
      <c r="F96" s="13">
        <v>4.0</v>
      </c>
      <c r="G96" s="14">
        <v>2.71</v>
      </c>
      <c r="H96" s="15">
        <f>(D96*0.708)/D96*100</f>
        <v>70.8</v>
      </c>
    </row>
    <row r="97">
      <c r="A97" s="12">
        <v>92.0</v>
      </c>
      <c r="B97" s="13">
        <v>9.2</v>
      </c>
      <c r="C97" s="13">
        <v>7.0</v>
      </c>
      <c r="D97" s="13">
        <v>392.0</v>
      </c>
      <c r="E97" s="13">
        <v>3.8</v>
      </c>
      <c r="F97" s="13">
        <v>4.0</v>
      </c>
      <c r="G97" s="14">
        <v>2.71</v>
      </c>
      <c r="H97" s="15">
        <f>(D97*0.725)/D97*100</f>
        <v>72.5</v>
      </c>
    </row>
    <row r="98">
      <c r="A98" s="12">
        <v>93.0</v>
      </c>
      <c r="B98" s="13">
        <v>8.1</v>
      </c>
      <c r="C98" s="13">
        <v>6.4</v>
      </c>
      <c r="D98" s="13">
        <v>240.0</v>
      </c>
      <c r="E98" s="13">
        <v>3.9</v>
      </c>
      <c r="F98" s="13">
        <v>4.0</v>
      </c>
      <c r="G98" s="14">
        <v>2.7</v>
      </c>
      <c r="H98" s="15">
        <f>(D98*0.724)/D98*100</f>
        <v>72.4</v>
      </c>
    </row>
    <row r="99">
      <c r="A99" s="12">
        <v>94.0</v>
      </c>
      <c r="B99" s="13">
        <v>10.3</v>
      </c>
      <c r="C99" s="13">
        <v>8.1</v>
      </c>
      <c r="D99" s="13">
        <v>480.0</v>
      </c>
      <c r="E99" s="13">
        <v>3.7</v>
      </c>
      <c r="F99" s="13">
        <v>3.5</v>
      </c>
      <c r="G99" s="14">
        <v>2.72</v>
      </c>
      <c r="H99" s="15">
        <f>(D99*0.765)/D99*100</f>
        <v>76.5</v>
      </c>
    </row>
    <row r="100">
      <c r="A100" s="12">
        <v>95.0</v>
      </c>
      <c r="B100" s="13">
        <v>9.9</v>
      </c>
      <c r="C100" s="13">
        <v>7.7</v>
      </c>
      <c r="D100" s="13">
        <v>457.0</v>
      </c>
      <c r="E100" s="13">
        <v>3.7</v>
      </c>
      <c r="F100" s="13">
        <v>3.5</v>
      </c>
      <c r="G100" s="14">
        <v>2.75</v>
      </c>
      <c r="H100" s="15">
        <f>(D100*0.705)/D100*100</f>
        <v>70.5</v>
      </c>
    </row>
    <row r="101">
      <c r="A101" s="12">
        <v>96.0</v>
      </c>
      <c r="B101" s="13">
        <v>8.1</v>
      </c>
      <c r="C101" s="13">
        <v>6.5</v>
      </c>
      <c r="D101" s="13">
        <v>242.0</v>
      </c>
      <c r="E101" s="13">
        <v>3.8</v>
      </c>
      <c r="F101" s="13">
        <v>4.0</v>
      </c>
      <c r="G101" s="14">
        <v>2.78</v>
      </c>
      <c r="H101" s="15">
        <f>(D101*0.734)/D101*100</f>
        <v>73.4</v>
      </c>
    </row>
    <row r="102">
      <c r="A102" s="12">
        <v>97.0</v>
      </c>
      <c r="B102" s="13">
        <v>10.6</v>
      </c>
      <c r="C102" s="13">
        <v>7.3</v>
      </c>
      <c r="D102" s="13">
        <v>475.0</v>
      </c>
      <c r="E102" s="13">
        <v>3.9</v>
      </c>
      <c r="F102" s="13">
        <v>4.5</v>
      </c>
      <c r="G102" s="14">
        <v>2.77</v>
      </c>
      <c r="H102" s="15">
        <f>(D102*0.703)/D102*100</f>
        <v>70.3</v>
      </c>
    </row>
    <row r="103">
      <c r="A103" s="12">
        <v>98.0</v>
      </c>
      <c r="B103" s="13">
        <v>6.8</v>
      </c>
      <c r="C103" s="13">
        <v>6.1</v>
      </c>
      <c r="D103" s="13">
        <v>179.0</v>
      </c>
      <c r="E103" s="13">
        <v>3.8</v>
      </c>
      <c r="F103" s="13">
        <v>4.5</v>
      </c>
      <c r="G103" s="14">
        <v>2.7</v>
      </c>
      <c r="H103" s="15">
        <f>(D103*0.711)/D103*100</f>
        <v>71.1</v>
      </c>
    </row>
    <row r="104">
      <c r="A104" s="12">
        <v>99.0</v>
      </c>
      <c r="B104" s="13">
        <v>10.7</v>
      </c>
      <c r="C104" s="13">
        <v>8.1</v>
      </c>
      <c r="D104" s="13">
        <v>547.0</v>
      </c>
      <c r="E104" s="13">
        <v>3.8</v>
      </c>
      <c r="F104" s="13">
        <v>4.0</v>
      </c>
      <c r="G104" s="14">
        <v>2.75</v>
      </c>
      <c r="H104" s="15">
        <f>(D104*0.713)/D104*100</f>
        <v>71.3</v>
      </c>
    </row>
    <row r="105">
      <c r="A105" s="12">
        <v>100.0</v>
      </c>
      <c r="B105" s="13">
        <v>7.7</v>
      </c>
      <c r="C105" s="13">
        <v>6.4</v>
      </c>
      <c r="D105" s="13">
        <v>228.0</v>
      </c>
      <c r="E105" s="13">
        <v>3.5</v>
      </c>
      <c r="F105" s="13">
        <v>4.0</v>
      </c>
      <c r="G105" s="14">
        <v>2.71</v>
      </c>
      <c r="H105" s="15">
        <f>(D105*0.7)/D105*100</f>
        <v>70</v>
      </c>
    </row>
    <row r="106">
      <c r="A106" s="10" t="s">
        <v>18</v>
      </c>
      <c r="B106" s="16">
        <f t="shared" ref="B106:H106" si="2">AVERAGE(B4:B105)</f>
        <v>8.7811</v>
      </c>
      <c r="C106" s="16">
        <f t="shared" si="2"/>
        <v>6.7534</v>
      </c>
      <c r="D106" s="16">
        <f t="shared" si="2"/>
        <v>322.85</v>
      </c>
      <c r="E106" s="16">
        <f t="shared" si="2"/>
        <v>3.652</v>
      </c>
      <c r="F106" s="16">
        <f t="shared" si="2"/>
        <v>4.035</v>
      </c>
      <c r="G106" s="16">
        <f t="shared" si="2"/>
        <v>2.7264</v>
      </c>
      <c r="H106" s="16">
        <f t="shared" si="2"/>
        <v>72.073</v>
      </c>
    </row>
  </sheetData>
  <mergeCells count="3">
    <mergeCell ref="A1:B2"/>
    <mergeCell ref="C1:E2"/>
    <mergeCell ref="F1:H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22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9.6</v>
      </c>
      <c r="C6" s="13">
        <v>7.7</v>
      </c>
      <c r="D6" s="13">
        <v>485.0</v>
      </c>
      <c r="E6" s="13">
        <v>4.3</v>
      </c>
      <c r="F6" s="13">
        <v>4.0</v>
      </c>
      <c r="G6" s="14">
        <v>2.72</v>
      </c>
      <c r="H6" s="15">
        <f>(D6*0.714)/D6*100</f>
        <v>71.4</v>
      </c>
    </row>
    <row r="7">
      <c r="A7" s="12">
        <v>2.0</v>
      </c>
      <c r="B7" s="13">
        <v>8.9</v>
      </c>
      <c r="C7" s="13">
        <v>6.7</v>
      </c>
      <c r="D7" s="13">
        <v>322.0</v>
      </c>
      <c r="E7" s="13">
        <v>3.2</v>
      </c>
      <c r="F7" s="13">
        <v>4.0</v>
      </c>
      <c r="G7" s="14">
        <v>2.74</v>
      </c>
      <c r="H7" s="15">
        <f t="shared" ref="H7:H8" si="1">(D7*0.732)/D7*100</f>
        <v>73.2</v>
      </c>
    </row>
    <row r="8">
      <c r="A8" s="12">
        <v>3.0</v>
      </c>
      <c r="B8" s="13">
        <v>8.14</v>
      </c>
      <c r="C8" s="13">
        <v>6.0</v>
      </c>
      <c r="D8" s="13">
        <v>244.0</v>
      </c>
      <c r="E8" s="13">
        <v>3.9</v>
      </c>
      <c r="F8" s="13">
        <v>3.5</v>
      </c>
      <c r="G8" s="14">
        <v>2.74</v>
      </c>
      <c r="H8" s="15">
        <f t="shared" si="1"/>
        <v>73.2</v>
      </c>
    </row>
    <row r="9">
      <c r="A9" s="12">
        <v>4.0</v>
      </c>
      <c r="B9" s="13">
        <v>7.3</v>
      </c>
      <c r="C9" s="13">
        <v>6.1</v>
      </c>
      <c r="D9" s="13">
        <v>221.0</v>
      </c>
      <c r="E9" s="13">
        <v>4.0</v>
      </c>
      <c r="F9" s="13">
        <v>4.0</v>
      </c>
      <c r="G9" s="14">
        <v>2.71</v>
      </c>
      <c r="H9" s="15">
        <f>(D9*0.716)/D9*100</f>
        <v>71.6</v>
      </c>
    </row>
    <row r="10">
      <c r="A10" s="12">
        <v>5.0</v>
      </c>
      <c r="B10" s="13">
        <v>10.3</v>
      </c>
      <c r="C10" s="13">
        <v>6.8</v>
      </c>
      <c r="D10" s="13">
        <v>435.0</v>
      </c>
      <c r="E10" s="13">
        <v>3.8</v>
      </c>
      <c r="F10" s="13">
        <v>4.0</v>
      </c>
      <c r="G10" s="14">
        <v>2.71</v>
      </c>
      <c r="H10" s="15">
        <f>(D10*0.714)/D10*100</f>
        <v>71.4</v>
      </c>
    </row>
    <row r="11">
      <c r="A11" s="12">
        <v>6.0</v>
      </c>
      <c r="B11" s="13">
        <v>7.2</v>
      </c>
      <c r="C11" s="13">
        <v>6.3</v>
      </c>
      <c r="D11" s="13">
        <v>221.0</v>
      </c>
      <c r="E11" s="13">
        <v>3.8</v>
      </c>
      <c r="F11" s="13">
        <v>4.0</v>
      </c>
      <c r="G11" s="14">
        <v>2.7</v>
      </c>
      <c r="H11" s="15">
        <f>(D11*0.705)/D11*100</f>
        <v>70.5</v>
      </c>
    </row>
    <row r="12">
      <c r="A12" s="12">
        <v>7.0</v>
      </c>
      <c r="B12" s="13">
        <v>9.0</v>
      </c>
      <c r="C12" s="13">
        <v>6.7</v>
      </c>
      <c r="D12" s="13">
        <v>338.0</v>
      </c>
      <c r="E12" s="13">
        <v>3.5</v>
      </c>
      <c r="F12" s="13">
        <v>4.0</v>
      </c>
      <c r="G12" s="14">
        <v>2.71</v>
      </c>
      <c r="H12" s="15">
        <f>(D12*0.722)/D12*100</f>
        <v>72.2</v>
      </c>
    </row>
    <row r="13">
      <c r="A13" s="12">
        <v>8.0</v>
      </c>
      <c r="B13" s="13">
        <v>8.2</v>
      </c>
      <c r="C13" s="13">
        <v>6.3</v>
      </c>
      <c r="D13" s="13">
        <v>249.0</v>
      </c>
      <c r="E13" s="13">
        <v>3.4</v>
      </c>
      <c r="F13" s="13">
        <v>4.0</v>
      </c>
      <c r="G13" s="14">
        <v>2.72</v>
      </c>
      <c r="H13" s="15">
        <f>(D13*0.734)/D13*100</f>
        <v>73.4</v>
      </c>
    </row>
    <row r="14">
      <c r="A14" s="12">
        <v>9.0</v>
      </c>
      <c r="B14" s="13">
        <v>8.33</v>
      </c>
      <c r="C14" s="13">
        <v>6.4</v>
      </c>
      <c r="D14" s="13">
        <v>261.0</v>
      </c>
      <c r="E14" s="13">
        <v>3.6</v>
      </c>
      <c r="F14" s="13">
        <v>4.0</v>
      </c>
      <c r="G14" s="14">
        <v>2.75</v>
      </c>
      <c r="H14" s="15">
        <f>(D14*0.754)/D14*100</f>
        <v>75.4</v>
      </c>
    </row>
    <row r="15">
      <c r="A15" s="12">
        <v>10.0</v>
      </c>
      <c r="B15" s="13">
        <v>8.8</v>
      </c>
      <c r="C15" s="13">
        <v>7.3</v>
      </c>
      <c r="D15" s="13">
        <v>330.0</v>
      </c>
      <c r="E15" s="13">
        <v>3.0</v>
      </c>
      <c r="F15" s="13">
        <v>4.0</v>
      </c>
      <c r="G15" s="14">
        <v>2.78</v>
      </c>
      <c r="H15" s="15">
        <f>(D15*0.751)/D15*100</f>
        <v>75.1</v>
      </c>
    </row>
    <row r="16">
      <c r="A16" s="12">
        <v>11.0</v>
      </c>
      <c r="B16" s="13">
        <v>7.7</v>
      </c>
      <c r="C16" s="13">
        <v>6.3</v>
      </c>
      <c r="D16" s="13">
        <v>230.0</v>
      </c>
      <c r="E16" s="13">
        <v>4.1</v>
      </c>
      <c r="F16" s="13">
        <v>4.0</v>
      </c>
      <c r="G16" s="14">
        <v>2.74</v>
      </c>
      <c r="H16" s="15">
        <f>(D16*0.713)/D16*100</f>
        <v>71.3</v>
      </c>
    </row>
    <row r="17">
      <c r="A17" s="12">
        <v>12.0</v>
      </c>
      <c r="B17" s="13">
        <v>8.7</v>
      </c>
      <c r="C17" s="13">
        <v>7.1</v>
      </c>
      <c r="D17" s="13">
        <v>336.0</v>
      </c>
      <c r="E17" s="13">
        <v>4.9</v>
      </c>
      <c r="F17" s="13">
        <v>4.0</v>
      </c>
      <c r="G17" s="14">
        <v>2.75</v>
      </c>
      <c r="H17" s="15">
        <f>(D17*0.711)/D17*100</f>
        <v>71.1</v>
      </c>
    </row>
    <row r="18">
      <c r="A18" s="12">
        <v>13.0</v>
      </c>
      <c r="B18" s="13">
        <v>7.8</v>
      </c>
      <c r="C18" s="13">
        <v>5.9</v>
      </c>
      <c r="D18" s="13">
        <v>218.0</v>
      </c>
      <c r="E18" s="13">
        <v>3.8</v>
      </c>
      <c r="F18" s="13">
        <v>4.0</v>
      </c>
      <c r="G18" s="14">
        <v>2.75</v>
      </c>
      <c r="H18" s="15">
        <f>(D18*0.743)/D18*100</f>
        <v>74.3</v>
      </c>
    </row>
    <row r="19">
      <c r="A19" s="12">
        <v>14.0</v>
      </c>
      <c r="B19" s="13">
        <v>7.9</v>
      </c>
      <c r="C19" s="13">
        <v>6.1</v>
      </c>
      <c r="D19" s="13">
        <v>247.0</v>
      </c>
      <c r="E19" s="13">
        <v>3.4</v>
      </c>
      <c r="F19" s="13">
        <v>4.0</v>
      </c>
      <c r="G19" s="14">
        <v>2.74</v>
      </c>
      <c r="H19" s="15">
        <f>(D19*0.752)/D19*100</f>
        <v>75.2</v>
      </c>
    </row>
    <row r="20">
      <c r="A20" s="12">
        <v>15.0</v>
      </c>
      <c r="B20" s="13">
        <v>7.9</v>
      </c>
      <c r="C20" s="13">
        <v>6.8</v>
      </c>
      <c r="D20" s="13">
        <v>255.0</v>
      </c>
      <c r="E20" s="13">
        <v>3.8</v>
      </c>
      <c r="F20" s="13">
        <v>4.0</v>
      </c>
      <c r="G20" s="14">
        <v>2.72</v>
      </c>
      <c r="H20" s="15">
        <f>(D20*0.71)/D20*100</f>
        <v>71</v>
      </c>
    </row>
    <row r="21">
      <c r="A21" s="12">
        <v>16.0</v>
      </c>
      <c r="B21" s="13">
        <v>7.9</v>
      </c>
      <c r="C21" s="13">
        <v>7.0</v>
      </c>
      <c r="D21" s="13">
        <v>266.0</v>
      </c>
      <c r="E21" s="13">
        <v>3.8</v>
      </c>
      <c r="F21" s="13">
        <v>4.5</v>
      </c>
      <c r="G21" s="14">
        <v>2.7</v>
      </c>
      <c r="H21" s="15">
        <f>(D21*0.725)/D21*100</f>
        <v>72.5</v>
      </c>
    </row>
    <row r="22">
      <c r="A22" s="12">
        <v>17.0</v>
      </c>
      <c r="B22" s="13">
        <v>8.3</v>
      </c>
      <c r="C22" s="13">
        <v>6.9</v>
      </c>
      <c r="D22" s="13">
        <v>289.0</v>
      </c>
      <c r="E22" s="13">
        <v>3.8</v>
      </c>
      <c r="F22" s="13">
        <v>4.0</v>
      </c>
      <c r="G22" s="14">
        <v>2.72</v>
      </c>
      <c r="H22" s="15">
        <f>(D22*0.7189)/D22*100</f>
        <v>71.89</v>
      </c>
    </row>
    <row r="23">
      <c r="A23" s="12">
        <v>18.0</v>
      </c>
      <c r="B23" s="13">
        <v>9.3</v>
      </c>
      <c r="C23" s="13">
        <v>7.3</v>
      </c>
      <c r="D23" s="13">
        <v>380.0</v>
      </c>
      <c r="E23" s="13">
        <v>3.8</v>
      </c>
      <c r="F23" s="13">
        <v>4.0</v>
      </c>
      <c r="G23" s="14">
        <v>2.71</v>
      </c>
      <c r="H23" s="15">
        <f>(D23*0.722)/D23*100</f>
        <v>72.2</v>
      </c>
    </row>
    <row r="24">
      <c r="A24" s="12">
        <v>19.0</v>
      </c>
      <c r="B24" s="13">
        <v>7.9</v>
      </c>
      <c r="C24" s="13">
        <v>6.8</v>
      </c>
      <c r="D24" s="13">
        <v>252.0</v>
      </c>
      <c r="E24" s="13">
        <v>3.5</v>
      </c>
      <c r="F24" s="13">
        <v>4.0</v>
      </c>
      <c r="G24" s="14">
        <v>2.77</v>
      </c>
      <c r="H24" s="15">
        <f>(D24*0.736)/D24*100</f>
        <v>73.6</v>
      </c>
    </row>
    <row r="25">
      <c r="A25" s="12">
        <v>20.0</v>
      </c>
      <c r="B25" s="13">
        <v>7.4</v>
      </c>
      <c r="C25" s="13">
        <v>5.9</v>
      </c>
      <c r="D25" s="13">
        <v>199.0</v>
      </c>
      <c r="E25" s="13">
        <v>3.8</v>
      </c>
      <c r="F25" s="13">
        <v>4.0</v>
      </c>
      <c r="G25" s="14">
        <v>2.75</v>
      </c>
      <c r="H25" s="15">
        <f>(D25*0.734)/D25*100</f>
        <v>73.4</v>
      </c>
    </row>
    <row r="26">
      <c r="A26" s="12">
        <v>21.0</v>
      </c>
      <c r="B26" s="13">
        <v>8.3</v>
      </c>
      <c r="C26" s="13">
        <v>6.7</v>
      </c>
      <c r="D26" s="13">
        <v>281.0</v>
      </c>
      <c r="E26" s="13">
        <v>3.7</v>
      </c>
      <c r="F26" s="13">
        <v>4.0</v>
      </c>
      <c r="G26" s="14">
        <v>2.75</v>
      </c>
      <c r="H26" s="15">
        <f>(D26*0.725)/D26*100</f>
        <v>72.5</v>
      </c>
    </row>
    <row r="27">
      <c r="A27" s="12">
        <v>22.0</v>
      </c>
      <c r="B27" s="13">
        <v>8.1</v>
      </c>
      <c r="C27" s="13">
        <v>6.4</v>
      </c>
      <c r="D27" s="13">
        <v>265.0</v>
      </c>
      <c r="E27" s="13">
        <v>3.9</v>
      </c>
      <c r="F27" s="13">
        <v>4.0</v>
      </c>
      <c r="G27" s="14">
        <v>2.77</v>
      </c>
      <c r="H27" s="15">
        <f>(D27*0.724)/D27*100</f>
        <v>72.4</v>
      </c>
    </row>
    <row r="28">
      <c r="A28" s="12">
        <v>23.0</v>
      </c>
      <c r="B28" s="13">
        <v>10.1</v>
      </c>
      <c r="C28" s="13">
        <v>7.4</v>
      </c>
      <c r="D28" s="13">
        <v>434.0</v>
      </c>
      <c r="E28" s="13">
        <v>3.8</v>
      </c>
      <c r="F28" s="13">
        <v>4.0</v>
      </c>
      <c r="G28" s="14">
        <v>2.75</v>
      </c>
      <c r="H28" s="15">
        <f>(D28*0.734)/D28*100</f>
        <v>73.4</v>
      </c>
    </row>
    <row r="29">
      <c r="A29" s="12">
        <v>24.0</v>
      </c>
      <c r="B29" s="13">
        <v>8.0</v>
      </c>
      <c r="C29" s="13">
        <v>6.3</v>
      </c>
      <c r="D29" s="13">
        <v>241.0</v>
      </c>
      <c r="E29" s="13">
        <v>3.7</v>
      </c>
      <c r="F29" s="13">
        <v>4.0</v>
      </c>
      <c r="G29" s="14">
        <v>2.72</v>
      </c>
      <c r="H29" s="15">
        <f>(D29*0.721)/D29*100</f>
        <v>72.1</v>
      </c>
    </row>
    <row r="30">
      <c r="A30" s="12">
        <v>25.0</v>
      </c>
      <c r="B30" s="13">
        <v>9.3</v>
      </c>
      <c r="C30" s="13">
        <v>7.2</v>
      </c>
      <c r="D30" s="13">
        <v>383.0</v>
      </c>
      <c r="E30" s="13">
        <v>3.4</v>
      </c>
      <c r="F30" s="13">
        <v>4.0</v>
      </c>
      <c r="G30" s="14">
        <v>2.73</v>
      </c>
      <c r="H30" s="15">
        <f>(D30*0.716)/D30*100</f>
        <v>71.6</v>
      </c>
    </row>
    <row r="31">
      <c r="A31" s="12">
        <v>26.0</v>
      </c>
      <c r="B31" s="13">
        <v>7.6</v>
      </c>
      <c r="C31" s="13">
        <v>6.6</v>
      </c>
      <c r="D31" s="13">
        <v>244.0</v>
      </c>
      <c r="E31" s="13">
        <v>3.6</v>
      </c>
      <c r="F31" s="13">
        <v>4.0</v>
      </c>
      <c r="G31" s="14">
        <v>2.75</v>
      </c>
      <c r="H31" s="15">
        <f>(D31*0.719)/D31*100</f>
        <v>71.9</v>
      </c>
    </row>
    <row r="32">
      <c r="A32" s="12">
        <v>27.0</v>
      </c>
      <c r="B32" s="13">
        <v>7.7</v>
      </c>
      <c r="C32" s="13">
        <v>5.8</v>
      </c>
      <c r="D32" s="13">
        <v>205.0</v>
      </c>
      <c r="E32" s="13">
        <v>3.8</v>
      </c>
      <c r="F32" s="13">
        <v>4.0</v>
      </c>
      <c r="G32" s="14">
        <v>2.74</v>
      </c>
      <c r="H32" s="15">
        <f>(D32*0.722)/D32*100</f>
        <v>72.2</v>
      </c>
    </row>
    <row r="33">
      <c r="A33" s="12">
        <v>28.0</v>
      </c>
      <c r="B33" s="13">
        <v>8.3</v>
      </c>
      <c r="C33" s="13">
        <v>6.7</v>
      </c>
      <c r="D33" s="13">
        <v>276.0</v>
      </c>
      <c r="E33" s="13">
        <v>3.7</v>
      </c>
      <c r="F33" s="13">
        <v>4.5</v>
      </c>
      <c r="G33" s="14">
        <v>2.765</v>
      </c>
      <c r="H33" s="15">
        <f>(D33*0.732)/D33*100</f>
        <v>73.2</v>
      </c>
    </row>
    <row r="34">
      <c r="A34" s="12">
        <v>29.0</v>
      </c>
      <c r="B34" s="13">
        <v>8.0</v>
      </c>
      <c r="C34" s="13">
        <v>5.8</v>
      </c>
      <c r="D34" s="13">
        <v>240.0</v>
      </c>
      <c r="E34" s="13">
        <v>3.7</v>
      </c>
      <c r="F34" s="13">
        <v>4.0</v>
      </c>
      <c r="G34" s="14">
        <v>2.7</v>
      </c>
      <c r="H34" s="15">
        <f>(D34*0.722)/D34*100</f>
        <v>72.2</v>
      </c>
    </row>
    <row r="35">
      <c r="A35" s="12">
        <v>30.0</v>
      </c>
      <c r="B35" s="13">
        <v>8.0</v>
      </c>
      <c r="C35" s="13">
        <v>5.9</v>
      </c>
      <c r="D35" s="13">
        <v>232.0</v>
      </c>
      <c r="E35" s="13">
        <v>3.8</v>
      </c>
      <c r="F35" s="13">
        <v>4.0</v>
      </c>
      <c r="G35" s="14">
        <v>2.75</v>
      </c>
      <c r="H35" s="15">
        <f>(D35*0.7217)/D35*100</f>
        <v>72.17</v>
      </c>
    </row>
    <row r="36">
      <c r="A36" s="12">
        <v>31.0</v>
      </c>
      <c r="B36" s="13">
        <v>7.8</v>
      </c>
      <c r="C36" s="13">
        <v>5.9</v>
      </c>
      <c r="D36" s="13">
        <v>236.0</v>
      </c>
      <c r="E36" s="13">
        <v>3.7</v>
      </c>
      <c r="F36" s="13">
        <v>4.0</v>
      </c>
      <c r="G36" s="14">
        <v>2.74</v>
      </c>
      <c r="H36" s="15">
        <f>(D36*0.712)/D36*100</f>
        <v>71.2</v>
      </c>
    </row>
    <row r="37">
      <c r="A37" s="12">
        <v>32.0</v>
      </c>
      <c r="B37" s="13">
        <v>7.7</v>
      </c>
      <c r="C37" s="13">
        <v>6.2</v>
      </c>
      <c r="D37" s="13">
        <v>212.0</v>
      </c>
      <c r="E37" s="13">
        <v>3.5</v>
      </c>
      <c r="F37" s="13">
        <v>4.0</v>
      </c>
      <c r="G37" s="14">
        <v>2.72</v>
      </c>
      <c r="H37" s="15">
        <f>(D37*0.721)/D37*100</f>
        <v>72.1</v>
      </c>
    </row>
    <row r="38">
      <c r="A38" s="12">
        <v>33.0</v>
      </c>
      <c r="B38" s="13">
        <v>7.3</v>
      </c>
      <c r="C38" s="13">
        <v>5.9</v>
      </c>
      <c r="D38" s="13">
        <v>190.0</v>
      </c>
      <c r="E38" s="13">
        <v>3.9</v>
      </c>
      <c r="F38" s="13">
        <v>4.5</v>
      </c>
      <c r="G38" s="14">
        <v>2.75</v>
      </c>
      <c r="H38" s="15">
        <f>(D38*0.734)/D38*100</f>
        <v>73.4</v>
      </c>
    </row>
    <row r="39">
      <c r="A39" s="12">
        <v>34.0</v>
      </c>
      <c r="B39" s="13">
        <v>8.7</v>
      </c>
      <c r="C39" s="13">
        <v>6.0</v>
      </c>
      <c r="D39" s="13">
        <v>258.0</v>
      </c>
      <c r="E39" s="13">
        <v>4.0</v>
      </c>
      <c r="F39" s="13">
        <v>4.5</v>
      </c>
      <c r="G39" s="14">
        <v>2.78</v>
      </c>
      <c r="H39" s="15">
        <f>(D39*0.712)/D39*100</f>
        <v>71.2</v>
      </c>
    </row>
    <row r="40">
      <c r="A40" s="12">
        <v>35.0</v>
      </c>
      <c r="B40" s="13">
        <v>8.6</v>
      </c>
      <c r="C40" s="13">
        <v>6.8</v>
      </c>
      <c r="D40" s="13">
        <v>312.0</v>
      </c>
      <c r="E40" s="13">
        <v>3.9</v>
      </c>
      <c r="F40" s="13">
        <v>4.0</v>
      </c>
      <c r="G40" s="14">
        <v>2.76</v>
      </c>
      <c r="H40" s="15">
        <f>(D40*0.745)/D40*100</f>
        <v>74.5</v>
      </c>
    </row>
    <row r="41">
      <c r="A41" s="12">
        <v>36.0</v>
      </c>
      <c r="B41" s="13">
        <v>6.3</v>
      </c>
      <c r="C41" s="13">
        <v>4.9</v>
      </c>
      <c r="D41" s="13">
        <v>121.0</v>
      </c>
      <c r="E41" s="13">
        <v>3.9</v>
      </c>
      <c r="F41" s="13">
        <v>4.0</v>
      </c>
      <c r="G41" s="14">
        <v>2.73</v>
      </c>
      <c r="H41" s="15">
        <f>(D41*0.744)/D41*100</f>
        <v>74.4</v>
      </c>
    </row>
    <row r="42">
      <c r="A42" s="12">
        <v>37.0</v>
      </c>
      <c r="B42" s="13">
        <v>7.6</v>
      </c>
      <c r="C42" s="13">
        <v>6.5</v>
      </c>
      <c r="D42" s="13">
        <v>229.0</v>
      </c>
      <c r="E42" s="13">
        <v>3.9</v>
      </c>
      <c r="F42" s="13">
        <v>4.0</v>
      </c>
      <c r="G42" s="14">
        <v>2.73</v>
      </c>
      <c r="H42" s="15">
        <f>(D42*0.747)/D42*100</f>
        <v>74.7</v>
      </c>
    </row>
    <row r="43">
      <c r="A43" s="12">
        <v>38.0</v>
      </c>
      <c r="B43" s="13">
        <v>7.9</v>
      </c>
      <c r="C43" s="13">
        <v>6.2</v>
      </c>
      <c r="D43" s="13">
        <v>238.0</v>
      </c>
      <c r="E43" s="13">
        <v>3.6</v>
      </c>
      <c r="F43" s="13">
        <v>4.0</v>
      </c>
      <c r="G43" s="14">
        <v>2.7</v>
      </c>
      <c r="H43" s="15">
        <f>(D43*0.716)/D43*100</f>
        <v>71.6</v>
      </c>
    </row>
    <row r="44">
      <c r="A44" s="12">
        <v>39.0</v>
      </c>
      <c r="B44" s="13">
        <v>8.5</v>
      </c>
      <c r="C44" s="13">
        <v>6.5</v>
      </c>
      <c r="D44" s="13">
        <v>280.0</v>
      </c>
      <c r="E44" s="13">
        <v>3.7</v>
      </c>
      <c r="F44" s="13">
        <v>4.0</v>
      </c>
      <c r="G44" s="14">
        <v>2.7</v>
      </c>
      <c r="H44" s="15">
        <f>(D44*0.707)/D44*100</f>
        <v>70.7</v>
      </c>
    </row>
    <row r="45">
      <c r="A45" s="12">
        <v>40.0</v>
      </c>
      <c r="B45" s="13">
        <v>7.4</v>
      </c>
      <c r="C45" s="13">
        <v>5.8</v>
      </c>
      <c r="D45" s="13">
        <v>185.0</v>
      </c>
      <c r="E45" s="13">
        <v>3.9</v>
      </c>
      <c r="F45" s="13">
        <v>4.0</v>
      </c>
      <c r="G45" s="14">
        <v>2.7</v>
      </c>
      <c r="H45" s="15">
        <f>(D45*0.75)/D45*100</f>
        <v>75</v>
      </c>
    </row>
    <row r="46">
      <c r="A46" s="12">
        <v>41.0</v>
      </c>
      <c r="B46" s="13">
        <v>10.4</v>
      </c>
      <c r="C46" s="13">
        <v>7.7</v>
      </c>
      <c r="D46" s="13">
        <v>478.0</v>
      </c>
      <c r="E46" s="13">
        <v>3.8</v>
      </c>
      <c r="F46" s="13">
        <v>3.5</v>
      </c>
      <c r="G46" s="14">
        <v>2.7</v>
      </c>
      <c r="H46" s="15">
        <f>(D46*0.753)/D46*100</f>
        <v>75.3</v>
      </c>
    </row>
    <row r="47">
      <c r="A47" s="12">
        <v>42.0</v>
      </c>
      <c r="B47" s="13">
        <v>8.5</v>
      </c>
      <c r="C47" s="13">
        <v>6.73</v>
      </c>
      <c r="D47" s="13">
        <v>284.0</v>
      </c>
      <c r="E47" s="13">
        <v>3.9</v>
      </c>
      <c r="F47" s="13">
        <v>4.0</v>
      </c>
      <c r="G47" s="14">
        <v>2.7</v>
      </c>
      <c r="H47" s="15">
        <f>(D47*0.746)/D47*100</f>
        <v>74.6</v>
      </c>
    </row>
    <row r="48">
      <c r="A48" s="12">
        <v>43.0</v>
      </c>
      <c r="B48" s="13">
        <v>8.5</v>
      </c>
      <c r="C48" s="13">
        <v>6.8</v>
      </c>
      <c r="D48" s="13">
        <v>314.0</v>
      </c>
      <c r="E48" s="13">
        <v>3.4</v>
      </c>
      <c r="F48" s="13">
        <v>4.0</v>
      </c>
      <c r="G48" s="14">
        <v>2.7</v>
      </c>
      <c r="H48" s="15">
        <f>(D48*0.7156)/D48*100</f>
        <v>71.56</v>
      </c>
    </row>
    <row r="49">
      <c r="A49" s="12">
        <v>44.0</v>
      </c>
      <c r="B49" s="13">
        <v>8.0</v>
      </c>
      <c r="C49" s="13">
        <v>6.8</v>
      </c>
      <c r="D49" s="13">
        <v>253.0</v>
      </c>
      <c r="E49" s="13">
        <v>3.6</v>
      </c>
      <c r="F49" s="13">
        <v>4.0</v>
      </c>
      <c r="G49" s="14">
        <v>2.7</v>
      </c>
      <c r="H49" s="15">
        <f>(D49*0.715)/D49*100</f>
        <v>71.5</v>
      </c>
    </row>
    <row r="50">
      <c r="A50" s="12">
        <v>45.0</v>
      </c>
      <c r="B50" s="13">
        <v>8.6</v>
      </c>
      <c r="C50" s="13">
        <v>6.9</v>
      </c>
      <c r="D50" s="13">
        <v>302.0</v>
      </c>
      <c r="E50" s="13">
        <v>3.7</v>
      </c>
      <c r="F50" s="13">
        <v>4.0</v>
      </c>
      <c r="G50" s="14">
        <v>2.7</v>
      </c>
      <c r="H50" s="15">
        <f>(D50*0.754)/D50*100</f>
        <v>75.4</v>
      </c>
    </row>
    <row r="51">
      <c r="A51" s="12">
        <v>46.0</v>
      </c>
      <c r="B51" s="13">
        <v>10.2</v>
      </c>
      <c r="C51" s="13">
        <v>7.4</v>
      </c>
      <c r="D51" s="13">
        <v>456.0</v>
      </c>
      <c r="E51" s="13">
        <v>5.4</v>
      </c>
      <c r="F51" s="13">
        <v>4.0</v>
      </c>
      <c r="G51" s="14">
        <v>2.7</v>
      </c>
      <c r="H51" s="15">
        <f>(D51*0.7347)/D51*100</f>
        <v>73.47</v>
      </c>
    </row>
    <row r="52">
      <c r="A52" s="12">
        <v>47.0</v>
      </c>
      <c r="B52" s="13">
        <v>8.4</v>
      </c>
      <c r="C52" s="13">
        <v>6.7</v>
      </c>
      <c r="D52" s="13">
        <v>289.0</v>
      </c>
      <c r="E52" s="13">
        <v>3.2</v>
      </c>
      <c r="F52" s="13">
        <v>4.0</v>
      </c>
      <c r="G52" s="14">
        <v>2.7</v>
      </c>
      <c r="H52" s="15">
        <f>(D52*0.754)/D52*100</f>
        <v>75.4</v>
      </c>
    </row>
    <row r="53">
      <c r="A53" s="12">
        <v>48.0</v>
      </c>
      <c r="B53" s="13">
        <v>7.8</v>
      </c>
      <c r="C53" s="13">
        <v>6.5</v>
      </c>
      <c r="D53" s="13">
        <v>238.0</v>
      </c>
      <c r="E53" s="13">
        <v>3.6</v>
      </c>
      <c r="F53" s="13">
        <v>4.0</v>
      </c>
      <c r="G53" s="14">
        <v>2.7</v>
      </c>
      <c r="H53" s="15">
        <f>(D53*0.731)/D53*100</f>
        <v>73.1</v>
      </c>
    </row>
    <row r="54">
      <c r="A54" s="12">
        <v>49.0</v>
      </c>
      <c r="B54" s="13">
        <v>7.8</v>
      </c>
      <c r="C54" s="13">
        <v>6.1</v>
      </c>
      <c r="D54" s="13">
        <v>219.0</v>
      </c>
      <c r="E54" s="13">
        <v>3.9</v>
      </c>
      <c r="F54" s="13">
        <v>4.0</v>
      </c>
      <c r="G54" s="14">
        <v>2.68</v>
      </c>
      <c r="H54" s="15">
        <f>(D54*0.7285)/D54*100</f>
        <v>72.85</v>
      </c>
    </row>
    <row r="55">
      <c r="A55" s="12">
        <v>50.0</v>
      </c>
      <c r="B55" s="13">
        <v>8.9</v>
      </c>
      <c r="C55" s="13">
        <v>6.8</v>
      </c>
      <c r="D55" s="13">
        <v>288.0</v>
      </c>
      <c r="E55" s="13">
        <v>3.5</v>
      </c>
      <c r="F55" s="13">
        <v>4.0</v>
      </c>
      <c r="G55" s="14">
        <v>2.7</v>
      </c>
      <c r="H55" s="15">
        <f>(D55*0.724)/D55*100</f>
        <v>72.4</v>
      </c>
    </row>
    <row r="56">
      <c r="A56" s="12">
        <v>51.0</v>
      </c>
      <c r="B56" s="13">
        <v>7.2</v>
      </c>
      <c r="C56" s="13">
        <v>5.5</v>
      </c>
      <c r="D56" s="13">
        <v>170.0</v>
      </c>
      <c r="E56" s="13">
        <v>3.2</v>
      </c>
      <c r="F56" s="13">
        <v>4.0</v>
      </c>
      <c r="G56" s="14">
        <v>2.7</v>
      </c>
      <c r="H56" s="15">
        <f>(D56*0.711)/D56*100</f>
        <v>71.1</v>
      </c>
    </row>
    <row r="57">
      <c r="A57" s="12">
        <v>52.0</v>
      </c>
      <c r="B57" s="13">
        <v>8.2</v>
      </c>
      <c r="C57" s="13">
        <v>6.5</v>
      </c>
      <c r="D57" s="13">
        <v>254.0</v>
      </c>
      <c r="E57" s="13">
        <v>3.8</v>
      </c>
      <c r="F57" s="13">
        <v>4.0</v>
      </c>
      <c r="G57" s="14">
        <v>2.7</v>
      </c>
      <c r="H57" s="15">
        <f>(D57*0.735)/D57*100</f>
        <v>73.5</v>
      </c>
    </row>
    <row r="58">
      <c r="A58" s="12">
        <v>53.0</v>
      </c>
      <c r="B58" s="13">
        <v>8.0</v>
      </c>
      <c r="C58" s="13">
        <v>6.2</v>
      </c>
      <c r="D58" s="13">
        <v>228.0</v>
      </c>
      <c r="E58" s="13">
        <v>3.9</v>
      </c>
      <c r="F58" s="13">
        <v>4.0</v>
      </c>
      <c r="G58" s="14">
        <v>2.7</v>
      </c>
      <c r="H58" s="15">
        <f>(D58*0.728)/D58*100</f>
        <v>72.8</v>
      </c>
    </row>
    <row r="59">
      <c r="A59" s="12">
        <v>54.0</v>
      </c>
      <c r="B59" s="13">
        <v>8.3</v>
      </c>
      <c r="C59" s="13">
        <v>6.3</v>
      </c>
      <c r="D59" s="13">
        <v>261.0</v>
      </c>
      <c r="E59" s="13">
        <v>3.7</v>
      </c>
      <c r="F59" s="13">
        <v>4.0</v>
      </c>
      <c r="G59" s="14">
        <v>2.7</v>
      </c>
      <c r="H59" s="15">
        <f>(D59*0.754)/D59*100</f>
        <v>75.4</v>
      </c>
    </row>
    <row r="60">
      <c r="A60" s="12">
        <v>55.0</v>
      </c>
      <c r="B60" s="13">
        <v>7.4</v>
      </c>
      <c r="C60" s="13">
        <v>6.5</v>
      </c>
      <c r="D60" s="13">
        <v>220.0</v>
      </c>
      <c r="E60" s="13">
        <v>3.3</v>
      </c>
      <c r="F60" s="13">
        <v>4.0</v>
      </c>
      <c r="G60" s="14">
        <v>2.7</v>
      </c>
      <c r="H60" s="15">
        <f>(D60*0.757)/D60*100</f>
        <v>75.7</v>
      </c>
    </row>
    <row r="61">
      <c r="A61" s="12">
        <v>56.0</v>
      </c>
      <c r="B61" s="13">
        <v>8.5</v>
      </c>
      <c r="C61" s="13">
        <v>6.4</v>
      </c>
      <c r="D61" s="13">
        <v>249.0</v>
      </c>
      <c r="E61" s="13">
        <v>4.0</v>
      </c>
      <c r="F61" s="13">
        <v>4.5</v>
      </c>
      <c r="G61" s="14">
        <v>2.69</v>
      </c>
      <c r="H61" s="15">
        <f t="shared" ref="H61:H62" si="2">(D61*0.72)/D61*100</f>
        <v>72</v>
      </c>
    </row>
    <row r="62">
      <c r="A62" s="12">
        <v>57.0</v>
      </c>
      <c r="B62" s="13">
        <v>9.7</v>
      </c>
      <c r="C62" s="13">
        <v>7.14</v>
      </c>
      <c r="D62" s="13">
        <v>336.0</v>
      </c>
      <c r="E62" s="13">
        <v>3.4</v>
      </c>
      <c r="F62" s="13">
        <v>4.0</v>
      </c>
      <c r="G62" s="14">
        <v>2.7</v>
      </c>
      <c r="H62" s="15">
        <f t="shared" si="2"/>
        <v>72</v>
      </c>
    </row>
    <row r="63">
      <c r="A63" s="12">
        <v>58.0</v>
      </c>
      <c r="B63" s="13">
        <v>7.2</v>
      </c>
      <c r="C63" s="13">
        <v>5.8</v>
      </c>
      <c r="D63" s="13">
        <v>191.0</v>
      </c>
      <c r="E63" s="13">
        <v>3.2</v>
      </c>
      <c r="F63" s="13">
        <v>4.0</v>
      </c>
      <c r="G63" s="14">
        <v>2.7</v>
      </c>
      <c r="H63" s="15">
        <f>(D63*0.734)/D63*100</f>
        <v>73.4</v>
      </c>
    </row>
    <row r="64">
      <c r="A64" s="12">
        <v>59.0</v>
      </c>
      <c r="B64" s="13">
        <v>7.1</v>
      </c>
      <c r="C64" s="13">
        <v>6.2</v>
      </c>
      <c r="D64" s="13">
        <v>221.0</v>
      </c>
      <c r="E64" s="13">
        <v>3.5</v>
      </c>
      <c r="F64" s="13">
        <v>4.0</v>
      </c>
      <c r="G64" s="14">
        <v>2.7</v>
      </c>
      <c r="H64" s="15">
        <f>(D64*0.746)/D64*100</f>
        <v>74.6</v>
      </c>
    </row>
    <row r="65">
      <c r="A65" s="12">
        <v>60.0</v>
      </c>
      <c r="B65" s="13">
        <v>8.0</v>
      </c>
      <c r="C65" s="13">
        <v>6.4</v>
      </c>
      <c r="D65" s="13">
        <v>244.0</v>
      </c>
      <c r="E65" s="13">
        <v>3.7</v>
      </c>
      <c r="F65" s="13">
        <v>4.0</v>
      </c>
      <c r="G65" s="14">
        <v>2.7</v>
      </c>
      <c r="H65" s="15">
        <f>(D65*0.761)/D65*100</f>
        <v>76.1</v>
      </c>
    </row>
    <row r="66">
      <c r="A66" s="12">
        <v>61.0</v>
      </c>
      <c r="B66" s="13">
        <v>7.1</v>
      </c>
      <c r="C66" s="13">
        <v>5.5</v>
      </c>
      <c r="D66" s="13">
        <v>171.0</v>
      </c>
      <c r="E66" s="13">
        <v>3.5</v>
      </c>
      <c r="F66" s="13">
        <v>4.0</v>
      </c>
      <c r="G66" s="14">
        <v>2.7</v>
      </c>
      <c r="H66" s="15">
        <f>(D66*0.755)/D66*100</f>
        <v>75.5</v>
      </c>
    </row>
    <row r="67">
      <c r="A67" s="12">
        <v>62.0</v>
      </c>
      <c r="B67" s="13">
        <v>8.4</v>
      </c>
      <c r="C67" s="13">
        <v>6.0</v>
      </c>
      <c r="D67" s="13">
        <v>236.0</v>
      </c>
      <c r="E67" s="13">
        <v>3.4</v>
      </c>
      <c r="F67" s="13">
        <v>4.0</v>
      </c>
      <c r="G67" s="14">
        <v>2.7</v>
      </c>
      <c r="H67" s="15">
        <f>(D67*0.721)/D67*100</f>
        <v>72.1</v>
      </c>
    </row>
    <row r="68">
      <c r="A68" s="12">
        <v>63.0</v>
      </c>
      <c r="B68" s="13">
        <v>9.0</v>
      </c>
      <c r="C68" s="13">
        <v>7.4</v>
      </c>
      <c r="D68" s="13">
        <v>329.0</v>
      </c>
      <c r="E68" s="13">
        <v>3.3</v>
      </c>
      <c r="F68" s="13">
        <v>4.0</v>
      </c>
      <c r="G68" s="14">
        <v>2.7</v>
      </c>
      <c r="H68" s="15">
        <f>(D68*0.718)/D68*100</f>
        <v>71.8</v>
      </c>
    </row>
    <row r="69">
      <c r="A69" s="12">
        <v>64.0</v>
      </c>
      <c r="B69" s="13">
        <v>7.9</v>
      </c>
      <c r="C69" s="13">
        <v>5.9</v>
      </c>
      <c r="D69" s="13">
        <v>233.0</v>
      </c>
      <c r="E69" s="13">
        <v>3.4</v>
      </c>
      <c r="F69" s="13">
        <v>4.0</v>
      </c>
      <c r="G69" s="14">
        <v>2.7</v>
      </c>
      <c r="H69" s="15">
        <f>(D69*0.7096)/D69*100</f>
        <v>70.96</v>
      </c>
    </row>
    <row r="70">
      <c r="A70" s="12">
        <v>65.0</v>
      </c>
      <c r="B70" s="13">
        <v>9.1</v>
      </c>
      <c r="C70" s="13">
        <v>6.8</v>
      </c>
      <c r="D70" s="13">
        <v>335.0</v>
      </c>
      <c r="E70" s="13">
        <v>3.3</v>
      </c>
      <c r="F70" s="13">
        <v>4.0</v>
      </c>
      <c r="G70" s="14">
        <v>2.7</v>
      </c>
      <c r="H70" s="15">
        <f>(D70*0.707)/D70*100</f>
        <v>70.7</v>
      </c>
    </row>
    <row r="71">
      <c r="A71" s="12">
        <v>66.0</v>
      </c>
      <c r="B71" s="13">
        <v>7.5</v>
      </c>
      <c r="C71" s="13">
        <v>6.2</v>
      </c>
      <c r="D71" s="13">
        <v>213.0</v>
      </c>
      <c r="E71" s="13">
        <v>4.1</v>
      </c>
      <c r="F71" s="13">
        <v>4.0</v>
      </c>
      <c r="G71" s="14">
        <v>2.7</v>
      </c>
      <c r="H71" s="15">
        <f>(D71*0.754)/D71*100</f>
        <v>75.4</v>
      </c>
    </row>
    <row r="72">
      <c r="A72" s="12">
        <v>67.0</v>
      </c>
      <c r="B72" s="13">
        <v>11.1</v>
      </c>
      <c r="C72" s="13">
        <v>7.5</v>
      </c>
      <c r="D72" s="13">
        <v>485.0</v>
      </c>
      <c r="E72" s="13">
        <v>4.1</v>
      </c>
      <c r="F72" s="13">
        <v>4.0</v>
      </c>
      <c r="G72" s="14">
        <v>2.68</v>
      </c>
      <c r="H72" s="15">
        <f>(D72*0.715)/D72*100</f>
        <v>71.5</v>
      </c>
    </row>
    <row r="73">
      <c r="A73" s="12">
        <v>68.0</v>
      </c>
      <c r="B73" s="13">
        <v>8.7</v>
      </c>
      <c r="C73" s="13">
        <v>6.8</v>
      </c>
      <c r="D73" s="13">
        <v>322.0</v>
      </c>
      <c r="E73" s="13">
        <v>3.7</v>
      </c>
      <c r="F73" s="13">
        <v>4.0</v>
      </c>
      <c r="G73" s="14">
        <v>2.7</v>
      </c>
      <c r="H73" s="15">
        <f>(D73*0.77)/D73*100</f>
        <v>77</v>
      </c>
    </row>
    <row r="74">
      <c r="A74" s="12">
        <v>69.0</v>
      </c>
      <c r="B74" s="13">
        <v>8.4</v>
      </c>
      <c r="C74" s="13">
        <v>6.2</v>
      </c>
      <c r="D74" s="13">
        <v>248.0</v>
      </c>
      <c r="E74" s="13">
        <v>3.7</v>
      </c>
      <c r="F74" s="13">
        <v>3.5</v>
      </c>
      <c r="G74" s="14">
        <v>2.7</v>
      </c>
      <c r="H74" s="15">
        <f>(D74*0.721)/D74*100</f>
        <v>72.1</v>
      </c>
    </row>
    <row r="75">
      <c r="A75" s="12">
        <v>70.0</v>
      </c>
      <c r="B75" s="13">
        <v>7.2</v>
      </c>
      <c r="C75" s="13">
        <v>5.8</v>
      </c>
      <c r="D75" s="13">
        <v>186.0</v>
      </c>
      <c r="E75" s="13">
        <v>4.0</v>
      </c>
      <c r="F75" s="13">
        <v>4.0</v>
      </c>
      <c r="G75" s="14">
        <v>2.7</v>
      </c>
      <c r="H75" s="15">
        <f>(D75*0.734)/D75*100</f>
        <v>73.4</v>
      </c>
    </row>
    <row r="76">
      <c r="A76" s="12">
        <v>71.0</v>
      </c>
      <c r="B76" s="13">
        <v>8.1</v>
      </c>
      <c r="C76" s="13">
        <v>6.4</v>
      </c>
      <c r="D76" s="13">
        <v>253.0</v>
      </c>
      <c r="E76" s="13">
        <v>4.0</v>
      </c>
      <c r="F76" s="13">
        <v>4.0</v>
      </c>
      <c r="G76" s="14">
        <v>2.7</v>
      </c>
      <c r="H76" s="15">
        <f>(D76*0.7245)/D76*100</f>
        <v>72.45</v>
      </c>
    </row>
    <row r="77">
      <c r="A77" s="12">
        <v>72.0</v>
      </c>
      <c r="B77" s="13">
        <v>8.4</v>
      </c>
      <c r="C77" s="13">
        <v>5.8</v>
      </c>
      <c r="D77" s="13">
        <v>257.0</v>
      </c>
      <c r="E77" s="13">
        <v>4.2</v>
      </c>
      <c r="F77" s="13">
        <v>4.0</v>
      </c>
      <c r="G77" s="14">
        <v>2.74</v>
      </c>
      <c r="H77" s="15">
        <f>(D77*0.724)/D77*100</f>
        <v>72.4</v>
      </c>
    </row>
    <row r="78">
      <c r="A78" s="12">
        <v>73.0</v>
      </c>
      <c r="B78" s="13">
        <v>8.0</v>
      </c>
      <c r="C78" s="13">
        <v>6.3</v>
      </c>
      <c r="D78" s="13">
        <v>242.0</v>
      </c>
      <c r="E78" s="13">
        <v>3.5</v>
      </c>
      <c r="F78" s="13">
        <v>4.0</v>
      </c>
      <c r="G78" s="14">
        <v>2.77</v>
      </c>
      <c r="H78" s="15">
        <f>(D78*0.711)/D78*100</f>
        <v>71.1</v>
      </c>
    </row>
    <row r="79">
      <c r="A79" s="12">
        <v>74.0</v>
      </c>
      <c r="B79" s="13">
        <v>8.5</v>
      </c>
      <c r="C79" s="13">
        <v>6.5</v>
      </c>
      <c r="D79" s="13">
        <v>281.0</v>
      </c>
      <c r="E79" s="13">
        <v>4.2</v>
      </c>
      <c r="F79" s="13">
        <v>4.0</v>
      </c>
      <c r="G79" s="14">
        <v>2.74</v>
      </c>
      <c r="H79" s="15">
        <f>(D79*0.724)/D79*100</f>
        <v>72.4</v>
      </c>
    </row>
    <row r="80">
      <c r="A80" s="12">
        <v>75.0</v>
      </c>
      <c r="B80" s="13">
        <v>7.8</v>
      </c>
      <c r="C80" s="13">
        <v>5.8</v>
      </c>
      <c r="D80" s="13">
        <v>216.0</v>
      </c>
      <c r="E80" s="13">
        <v>4.0</v>
      </c>
      <c r="F80" s="13">
        <v>4.0</v>
      </c>
      <c r="G80" s="14">
        <v>2.72</v>
      </c>
      <c r="H80" s="15">
        <f>(D80*0.752)/D80*100</f>
        <v>75.2</v>
      </c>
    </row>
    <row r="81">
      <c r="A81" s="12">
        <v>76.0</v>
      </c>
      <c r="B81" s="13">
        <v>7.9</v>
      </c>
      <c r="C81" s="13">
        <v>6.2</v>
      </c>
      <c r="D81" s="13">
        <v>238.0</v>
      </c>
      <c r="E81" s="13">
        <v>3.7</v>
      </c>
      <c r="F81" s="13">
        <v>4.0</v>
      </c>
      <c r="G81" s="14">
        <v>2.72</v>
      </c>
      <c r="H81" s="15">
        <f>(D81*0.754)/D81*100</f>
        <v>75.4</v>
      </c>
    </row>
    <row r="82">
      <c r="A82" s="12">
        <v>77.0</v>
      </c>
      <c r="B82" s="13">
        <v>8.6</v>
      </c>
      <c r="C82" s="13">
        <v>6.8</v>
      </c>
      <c r="D82" s="13">
        <v>303.0</v>
      </c>
      <c r="E82" s="13">
        <v>4.01</v>
      </c>
      <c r="F82" s="13">
        <v>4.0</v>
      </c>
      <c r="G82" s="14">
        <v>2.71</v>
      </c>
      <c r="H82" s="15">
        <f>(D82*0.74)/D82*100</f>
        <v>74</v>
      </c>
    </row>
    <row r="83">
      <c r="A83" s="12">
        <v>78.0</v>
      </c>
      <c r="B83" s="13">
        <v>8.4</v>
      </c>
      <c r="C83" s="13">
        <v>6.6</v>
      </c>
      <c r="D83" s="13">
        <v>289.0</v>
      </c>
      <c r="E83" s="13">
        <v>4.0</v>
      </c>
      <c r="F83" s="13">
        <v>4.0</v>
      </c>
      <c r="G83" s="14">
        <v>2.7</v>
      </c>
      <c r="H83" s="15">
        <f>(D83*0.743)/D83*100</f>
        <v>74.3</v>
      </c>
    </row>
    <row r="84">
      <c r="A84" s="12">
        <v>79.0</v>
      </c>
      <c r="B84" s="13">
        <v>7.6</v>
      </c>
      <c r="C84" s="13">
        <v>6.0</v>
      </c>
      <c r="D84" s="13">
        <v>219.0</v>
      </c>
      <c r="E84" s="13">
        <v>3.7</v>
      </c>
      <c r="F84" s="13">
        <v>4.0</v>
      </c>
      <c r="G84" s="14">
        <v>2.71</v>
      </c>
      <c r="H84" s="15">
        <f>(D84*0.757)/D84*100</f>
        <v>75.7</v>
      </c>
    </row>
    <row r="85">
      <c r="A85" s="12">
        <v>80.0</v>
      </c>
      <c r="B85" s="13">
        <v>7.6</v>
      </c>
      <c r="C85" s="13">
        <v>6.6</v>
      </c>
      <c r="D85" s="13">
        <v>230.0</v>
      </c>
      <c r="E85" s="13">
        <v>4.0</v>
      </c>
      <c r="F85" s="13">
        <v>4.0</v>
      </c>
      <c r="G85" s="14">
        <v>2.71</v>
      </c>
      <c r="H85" s="15">
        <f>(D85*0.764)/D85*100</f>
        <v>76.4</v>
      </c>
    </row>
    <row r="86">
      <c r="A86" s="12">
        <v>81.0</v>
      </c>
      <c r="B86" s="13">
        <v>7.8</v>
      </c>
      <c r="C86" s="13">
        <v>6.7</v>
      </c>
      <c r="D86" s="13">
        <v>256.0</v>
      </c>
      <c r="E86" s="13">
        <v>4.0</v>
      </c>
      <c r="F86" s="13">
        <v>4.0</v>
      </c>
      <c r="G86" s="14">
        <v>2.72</v>
      </c>
      <c r="H86" s="15">
        <f>(D86*0.715)/D86*100</f>
        <v>71.5</v>
      </c>
    </row>
    <row r="87">
      <c r="A87" s="12">
        <v>82.0</v>
      </c>
      <c r="B87" s="13">
        <v>8.2</v>
      </c>
      <c r="C87" s="13">
        <v>5.7</v>
      </c>
      <c r="D87" s="13">
        <v>241.0</v>
      </c>
      <c r="E87" s="13">
        <v>3.9</v>
      </c>
      <c r="F87" s="13">
        <v>4.0</v>
      </c>
      <c r="G87" s="14">
        <v>2.69</v>
      </c>
      <c r="H87" s="15">
        <f>(D87*0.725)/D87*100</f>
        <v>72.5</v>
      </c>
    </row>
    <row r="88">
      <c r="A88" s="12">
        <v>83.0</v>
      </c>
      <c r="B88" s="13">
        <v>10.1</v>
      </c>
      <c r="C88" s="13">
        <v>7.6</v>
      </c>
      <c r="D88" s="13">
        <v>434.0</v>
      </c>
      <c r="E88" s="13">
        <v>3.8</v>
      </c>
      <c r="F88" s="13">
        <v>4.0</v>
      </c>
      <c r="G88" s="14">
        <v>2.7</v>
      </c>
      <c r="H88" s="15">
        <f>(D88*0.755)/D88*100</f>
        <v>75.5</v>
      </c>
    </row>
    <row r="89">
      <c r="A89" s="12">
        <v>84.0</v>
      </c>
      <c r="B89" s="13">
        <v>8.1</v>
      </c>
      <c r="C89" s="13">
        <v>6.9</v>
      </c>
      <c r="D89" s="13">
        <v>267.0</v>
      </c>
      <c r="E89" s="13">
        <v>3.9</v>
      </c>
      <c r="F89" s="13">
        <v>4.5</v>
      </c>
      <c r="G89" s="14">
        <v>2.74</v>
      </c>
      <c r="H89" s="15">
        <f>(D89*0.743)/D89*100</f>
        <v>74.3</v>
      </c>
    </row>
    <row r="90">
      <c r="A90" s="12">
        <v>85.0</v>
      </c>
      <c r="B90" s="13">
        <v>6.3</v>
      </c>
      <c r="C90" s="13">
        <v>4.9</v>
      </c>
      <c r="D90" s="13">
        <v>122.0</v>
      </c>
      <c r="E90" s="13">
        <v>3.8</v>
      </c>
      <c r="F90" s="13">
        <v>4.0</v>
      </c>
      <c r="G90" s="14">
        <v>2.77</v>
      </c>
      <c r="H90" s="15">
        <f>(D90*0.734)/D90*100</f>
        <v>73.4</v>
      </c>
    </row>
    <row r="91">
      <c r="A91" s="12">
        <v>86.0</v>
      </c>
      <c r="B91" s="13">
        <v>8.9</v>
      </c>
      <c r="C91" s="13">
        <v>7.0</v>
      </c>
      <c r="D91" s="13">
        <v>289.0</v>
      </c>
      <c r="E91" s="13">
        <v>3.8</v>
      </c>
      <c r="F91" s="13">
        <v>4.0</v>
      </c>
      <c r="G91" s="14">
        <v>2.75</v>
      </c>
      <c r="H91" s="15">
        <f>(D91*0.711)/D91*100</f>
        <v>71.1</v>
      </c>
    </row>
    <row r="92">
      <c r="A92" s="12">
        <v>87.0</v>
      </c>
      <c r="B92" s="13">
        <v>8.3</v>
      </c>
      <c r="C92" s="13">
        <v>6.8</v>
      </c>
      <c r="D92" s="13">
        <v>315.0</v>
      </c>
      <c r="E92" s="13">
        <v>3.9</v>
      </c>
      <c r="F92" s="13">
        <v>4.0</v>
      </c>
      <c r="G92" s="14">
        <v>2.81</v>
      </c>
      <c r="H92" s="15">
        <f>(D92*0.712)/D92*100</f>
        <v>71.2</v>
      </c>
    </row>
    <row r="93">
      <c r="A93" s="12">
        <v>88.0</v>
      </c>
      <c r="B93" s="13">
        <v>7.7</v>
      </c>
      <c r="C93" s="13">
        <v>6.5</v>
      </c>
      <c r="D93" s="13">
        <v>245.0</v>
      </c>
      <c r="E93" s="13">
        <v>4.2</v>
      </c>
      <c r="F93" s="13">
        <v>4.0</v>
      </c>
      <c r="G93" s="14">
        <v>2.72</v>
      </c>
      <c r="H93" s="15">
        <f>(D93*0.727)/D93*100</f>
        <v>72.7</v>
      </c>
    </row>
    <row r="94">
      <c r="A94" s="12">
        <v>89.0</v>
      </c>
      <c r="B94" s="13">
        <v>9.3</v>
      </c>
      <c r="C94" s="13">
        <v>7.0</v>
      </c>
      <c r="D94" s="13">
        <v>384.0</v>
      </c>
      <c r="E94" s="13">
        <v>3.3</v>
      </c>
      <c r="F94" s="13">
        <v>4.0</v>
      </c>
      <c r="G94" s="14">
        <v>2.72</v>
      </c>
      <c r="H94" s="15">
        <f>(D94*0.755)/D94*100</f>
        <v>75.5</v>
      </c>
    </row>
    <row r="95">
      <c r="A95" s="12">
        <v>90.0</v>
      </c>
      <c r="B95" s="13">
        <v>7.9</v>
      </c>
      <c r="C95" s="13">
        <v>6.7</v>
      </c>
      <c r="D95" s="13">
        <v>252.0</v>
      </c>
      <c r="E95" s="13">
        <v>3.6</v>
      </c>
      <c r="F95" s="13">
        <v>4.0</v>
      </c>
      <c r="G95" s="14">
        <v>2.74</v>
      </c>
      <c r="H95" s="15">
        <f>(D95*0.754)/D95*100</f>
        <v>75.4</v>
      </c>
    </row>
    <row r="96">
      <c r="A96" s="12">
        <v>91.0</v>
      </c>
      <c r="B96" s="13">
        <v>7.8</v>
      </c>
      <c r="C96" s="13">
        <v>5.9</v>
      </c>
      <c r="D96" s="13">
        <v>199.0</v>
      </c>
      <c r="E96" s="13">
        <v>3.3</v>
      </c>
      <c r="F96" s="13">
        <v>4.0</v>
      </c>
      <c r="G96" s="14">
        <v>2.785</v>
      </c>
      <c r="H96" s="15">
        <f>(D96*0.735)/D96*100</f>
        <v>73.5</v>
      </c>
    </row>
    <row r="97">
      <c r="A97" s="12">
        <v>92.0</v>
      </c>
      <c r="B97" s="13">
        <v>8.4</v>
      </c>
      <c r="C97" s="13">
        <v>6.4</v>
      </c>
      <c r="D97" s="13">
        <v>290.0</v>
      </c>
      <c r="E97" s="13">
        <v>3.5</v>
      </c>
      <c r="F97" s="13">
        <v>4.5</v>
      </c>
      <c r="G97" s="14">
        <v>2.75</v>
      </c>
      <c r="H97" s="15">
        <f>(D97*0.721)/D97*100</f>
        <v>72.1</v>
      </c>
    </row>
    <row r="98">
      <c r="A98" s="12">
        <v>93.0</v>
      </c>
      <c r="B98" s="13">
        <v>9.2</v>
      </c>
      <c r="C98" s="13">
        <v>7.3</v>
      </c>
      <c r="D98" s="13">
        <v>381.0</v>
      </c>
      <c r="E98" s="13">
        <v>3.8</v>
      </c>
      <c r="F98" s="13">
        <v>4.0</v>
      </c>
      <c r="G98" s="14">
        <v>2.7</v>
      </c>
      <c r="H98" s="15">
        <f>(D98*0.724)/D98*100</f>
        <v>72.4</v>
      </c>
    </row>
    <row r="99">
      <c r="A99" s="12">
        <v>94.0</v>
      </c>
      <c r="B99" s="13">
        <v>8.2</v>
      </c>
      <c r="C99" s="13">
        <v>6.5</v>
      </c>
      <c r="D99" s="13">
        <v>266.0</v>
      </c>
      <c r="E99" s="13">
        <v>3.8</v>
      </c>
      <c r="F99" s="13">
        <v>4.0</v>
      </c>
      <c r="G99" s="14">
        <v>2.75</v>
      </c>
      <c r="H99" s="15">
        <f>(D99*0.721)/D99*100</f>
        <v>72.1</v>
      </c>
    </row>
    <row r="100">
      <c r="A100" s="12">
        <v>95.0</v>
      </c>
      <c r="B100" s="13">
        <v>7.6</v>
      </c>
      <c r="C100" s="13">
        <v>5.9</v>
      </c>
      <c r="D100" s="13">
        <v>206.0</v>
      </c>
      <c r="E100" s="13">
        <v>3.9</v>
      </c>
      <c r="F100" s="13">
        <v>4.0</v>
      </c>
      <c r="G100" s="14">
        <v>2.72</v>
      </c>
      <c r="H100" s="15">
        <f>(D100*0.717)/D100*100</f>
        <v>71.7</v>
      </c>
    </row>
    <row r="101">
      <c r="A101" s="12">
        <v>96.0</v>
      </c>
      <c r="B101" s="13">
        <v>8.4</v>
      </c>
      <c r="C101" s="13">
        <v>6.6</v>
      </c>
      <c r="D101" s="13">
        <v>283.0</v>
      </c>
      <c r="E101" s="13">
        <v>4.0</v>
      </c>
      <c r="F101" s="13">
        <v>4.0</v>
      </c>
      <c r="G101" s="14">
        <v>2.72</v>
      </c>
      <c r="H101" s="15">
        <f>(D101*0.711)/D101*100</f>
        <v>71.1</v>
      </c>
    </row>
    <row r="102">
      <c r="A102" s="12">
        <v>97.0</v>
      </c>
      <c r="B102" s="13">
        <v>8.1</v>
      </c>
      <c r="C102" s="13">
        <v>6.6</v>
      </c>
      <c r="D102" s="13">
        <v>277.0</v>
      </c>
      <c r="E102" s="13">
        <v>3.7</v>
      </c>
      <c r="F102" s="13">
        <v>4.0</v>
      </c>
      <c r="G102" s="14">
        <v>2.83</v>
      </c>
      <c r="H102" s="15">
        <f>(D102*0.734)/D102*100</f>
        <v>73.4</v>
      </c>
    </row>
    <row r="103">
      <c r="A103" s="12">
        <v>98.0</v>
      </c>
      <c r="B103" s="13">
        <v>8.3</v>
      </c>
      <c r="C103" s="13">
        <v>6.5</v>
      </c>
      <c r="D103" s="13">
        <v>280.0</v>
      </c>
      <c r="E103" s="13">
        <v>4.2</v>
      </c>
      <c r="F103" s="13">
        <v>4.0</v>
      </c>
      <c r="G103" s="14">
        <v>2.71</v>
      </c>
      <c r="H103" s="15">
        <f>(D103*0.724)/D103*100</f>
        <v>72.4</v>
      </c>
    </row>
    <row r="104">
      <c r="A104" s="12">
        <v>99.0</v>
      </c>
      <c r="B104" s="13">
        <v>8.7</v>
      </c>
      <c r="C104" s="13">
        <v>6.9</v>
      </c>
      <c r="D104" s="13">
        <v>313.0</v>
      </c>
      <c r="E104" s="13">
        <v>3.3</v>
      </c>
      <c r="F104" s="13">
        <v>4.0</v>
      </c>
      <c r="G104" s="14">
        <v>2.71</v>
      </c>
      <c r="H104" s="15">
        <f>(D104*0.722)/D104*100</f>
        <v>72.2</v>
      </c>
    </row>
    <row r="105">
      <c r="A105" s="12">
        <v>100.0</v>
      </c>
      <c r="B105" s="13">
        <v>7.9</v>
      </c>
      <c r="C105" s="13">
        <v>6.8</v>
      </c>
      <c r="D105" s="13">
        <v>254.0</v>
      </c>
      <c r="E105" s="13">
        <v>4.5</v>
      </c>
      <c r="F105" s="13">
        <v>4.0</v>
      </c>
      <c r="G105" s="14">
        <v>2.73</v>
      </c>
      <c r="H105" s="15">
        <f>(D105*0.727)/D105*100</f>
        <v>72.7</v>
      </c>
    </row>
    <row r="106">
      <c r="A106" s="10" t="s">
        <v>18</v>
      </c>
      <c r="B106" s="16">
        <f t="shared" ref="B106:H106" si="3">AVERAGE(B4:B105)</f>
        <v>8.2497</v>
      </c>
      <c r="C106" s="16">
        <f t="shared" si="3"/>
        <v>6.4757</v>
      </c>
      <c r="D106" s="16">
        <f t="shared" si="3"/>
        <v>271.75</v>
      </c>
      <c r="E106" s="16">
        <f t="shared" si="3"/>
        <v>3.7601</v>
      </c>
      <c r="F106" s="16">
        <f t="shared" si="3"/>
        <v>4.02</v>
      </c>
      <c r="G106" s="16">
        <f t="shared" si="3"/>
        <v>2.723</v>
      </c>
      <c r="H106" s="16">
        <f t="shared" si="3"/>
        <v>73.0505</v>
      </c>
    </row>
  </sheetData>
  <mergeCells count="3">
    <mergeCell ref="A1:B2"/>
    <mergeCell ref="C1:E2"/>
    <mergeCell ref="F1:H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23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8.2</v>
      </c>
      <c r="C6" s="13">
        <v>6.6</v>
      </c>
      <c r="D6" s="13">
        <v>253.0</v>
      </c>
      <c r="E6" s="13">
        <v>3.1</v>
      </c>
      <c r="F6" s="13">
        <v>4.0</v>
      </c>
      <c r="G6" s="14">
        <v>2.71</v>
      </c>
      <c r="H6" s="15">
        <f>(D6*0.712)/D6*100</f>
        <v>71.2</v>
      </c>
    </row>
    <row r="7">
      <c r="A7" s="12">
        <v>2.0</v>
      </c>
      <c r="B7" s="13">
        <v>6.3</v>
      </c>
      <c r="C7" s="13">
        <v>5.7</v>
      </c>
      <c r="D7" s="13">
        <v>136.0</v>
      </c>
      <c r="E7" s="13">
        <v>3.1</v>
      </c>
      <c r="F7" s="13">
        <v>4.0</v>
      </c>
      <c r="G7" s="14">
        <v>2.74</v>
      </c>
      <c r="H7" s="15">
        <f>(D7*0.722)/D7*100</f>
        <v>72.2</v>
      </c>
    </row>
    <row r="8">
      <c r="A8" s="12">
        <v>3.0</v>
      </c>
      <c r="B8" s="13">
        <v>8.0</v>
      </c>
      <c r="C8" s="13">
        <v>6.3</v>
      </c>
      <c r="D8" s="13">
        <v>220.0</v>
      </c>
      <c r="E8" s="13">
        <v>3.4</v>
      </c>
      <c r="F8" s="13">
        <v>4.5</v>
      </c>
      <c r="G8" s="14">
        <v>2.71</v>
      </c>
      <c r="H8" s="15">
        <f>(D8*0.704)/D8*100</f>
        <v>70.4</v>
      </c>
    </row>
    <row r="9">
      <c r="A9" s="12">
        <v>4.0</v>
      </c>
      <c r="B9" s="13">
        <v>7.3</v>
      </c>
      <c r="C9" s="13">
        <v>6.0</v>
      </c>
      <c r="D9" s="13">
        <v>173.0</v>
      </c>
      <c r="E9" s="13">
        <v>3.7</v>
      </c>
      <c r="F9" s="13">
        <v>4.0</v>
      </c>
      <c r="G9" s="14">
        <v>2.75</v>
      </c>
      <c r="H9" s="15">
        <f>(D9*0.7378)/D9*100</f>
        <v>73.78</v>
      </c>
    </row>
    <row r="10">
      <c r="A10" s="12">
        <v>5.0</v>
      </c>
      <c r="B10" s="13">
        <v>6.3</v>
      </c>
      <c r="C10" s="13">
        <v>5.5</v>
      </c>
      <c r="D10" s="13">
        <v>130.0</v>
      </c>
      <c r="E10" s="13">
        <v>3.6</v>
      </c>
      <c r="F10" s="13">
        <v>4.0</v>
      </c>
      <c r="G10" s="14">
        <v>2.72</v>
      </c>
      <c r="H10" s="15">
        <f>(D10*0.754)/D10*100</f>
        <v>75.4</v>
      </c>
    </row>
    <row r="11">
      <c r="A11" s="12">
        <v>6.0</v>
      </c>
      <c r="B11" s="13">
        <v>7.2</v>
      </c>
      <c r="C11" s="13">
        <v>6.2</v>
      </c>
      <c r="D11" s="13">
        <v>190.0</v>
      </c>
      <c r="E11" s="13">
        <v>3.3</v>
      </c>
      <c r="F11" s="13">
        <v>4.0</v>
      </c>
      <c r="G11" s="14">
        <v>2.72</v>
      </c>
      <c r="H11" s="15">
        <f>(D11*0.757)/D11*100</f>
        <v>75.7</v>
      </c>
    </row>
    <row r="12">
      <c r="A12" s="12">
        <v>7.0</v>
      </c>
      <c r="B12" s="13">
        <v>7.0</v>
      </c>
      <c r="C12" s="13">
        <v>6.0</v>
      </c>
      <c r="D12" s="13">
        <v>160.0</v>
      </c>
      <c r="E12" s="13">
        <v>3.3</v>
      </c>
      <c r="F12" s="13">
        <v>4.0</v>
      </c>
      <c r="G12" s="14">
        <v>2.7</v>
      </c>
      <c r="H12" s="15">
        <f>(D12*0.747)/D12*100</f>
        <v>74.7</v>
      </c>
    </row>
    <row r="13">
      <c r="A13" s="12">
        <v>8.0</v>
      </c>
      <c r="B13" s="13">
        <v>9.0</v>
      </c>
      <c r="C13" s="13">
        <v>6.7</v>
      </c>
      <c r="D13" s="13">
        <v>285.0</v>
      </c>
      <c r="E13" s="13">
        <v>3.3</v>
      </c>
      <c r="F13" s="13">
        <v>4.0</v>
      </c>
      <c r="G13" s="14">
        <v>2.7</v>
      </c>
      <c r="H13" s="15">
        <f>(D13*0.756)/D13*100</f>
        <v>75.6</v>
      </c>
    </row>
    <row r="14">
      <c r="A14" s="12">
        <v>9.0</v>
      </c>
      <c r="B14" s="13">
        <v>7.3</v>
      </c>
      <c r="C14" s="13">
        <v>6.3</v>
      </c>
      <c r="D14" s="13">
        <v>192.0</v>
      </c>
      <c r="E14" s="13">
        <v>3.3</v>
      </c>
      <c r="F14" s="13">
        <v>4.0</v>
      </c>
      <c r="G14" s="14">
        <v>2.81</v>
      </c>
      <c r="H14" s="15">
        <f>(D14*0.724)/D14*100</f>
        <v>72.4</v>
      </c>
    </row>
    <row r="15">
      <c r="A15" s="12">
        <v>10.0</v>
      </c>
      <c r="B15" s="13">
        <v>7.1</v>
      </c>
      <c r="C15" s="13">
        <v>6.1</v>
      </c>
      <c r="D15" s="13">
        <v>182.0</v>
      </c>
      <c r="E15" s="13">
        <v>3.6</v>
      </c>
      <c r="F15" s="13">
        <v>4.0</v>
      </c>
      <c r="G15" s="14">
        <v>2.7</v>
      </c>
      <c r="H15" s="15">
        <f>(D15*0.7825)/D15*100</f>
        <v>78.25</v>
      </c>
    </row>
    <row r="16">
      <c r="A16" s="12">
        <v>11.0</v>
      </c>
      <c r="B16" s="13">
        <v>8.2</v>
      </c>
      <c r="C16" s="13">
        <v>6.6</v>
      </c>
      <c r="D16" s="13">
        <v>259.0</v>
      </c>
      <c r="E16" s="13">
        <v>3.5</v>
      </c>
      <c r="F16" s="13">
        <v>4.0</v>
      </c>
      <c r="G16" s="14">
        <v>2.72</v>
      </c>
      <c r="H16" s="15">
        <f>(D16*0.752)/D16*100</f>
        <v>75.2</v>
      </c>
    </row>
    <row r="17">
      <c r="A17" s="12">
        <v>12.0</v>
      </c>
      <c r="B17" s="13">
        <v>8.6</v>
      </c>
      <c r="C17" s="13">
        <v>6.2</v>
      </c>
      <c r="D17" s="13">
        <v>279.0</v>
      </c>
      <c r="E17" s="13">
        <v>3.5</v>
      </c>
      <c r="F17" s="13">
        <v>4.0</v>
      </c>
      <c r="G17" s="14">
        <v>2.73</v>
      </c>
      <c r="H17" s="15">
        <f>(D17*0.724)/D17*100</f>
        <v>72.4</v>
      </c>
    </row>
    <row r="18">
      <c r="A18" s="12">
        <v>13.0</v>
      </c>
      <c r="B18" s="13">
        <v>7.3</v>
      </c>
      <c r="C18" s="13">
        <v>5.9</v>
      </c>
      <c r="D18" s="13">
        <v>195.0</v>
      </c>
      <c r="E18" s="13">
        <v>3.6</v>
      </c>
      <c r="F18" s="13">
        <v>4.0</v>
      </c>
      <c r="G18" s="14">
        <v>2.71</v>
      </c>
      <c r="H18" s="15">
        <f>(D18*0.711)/D18*100</f>
        <v>71.1</v>
      </c>
    </row>
    <row r="19">
      <c r="A19" s="12">
        <v>14.0</v>
      </c>
      <c r="B19" s="13">
        <v>7.5</v>
      </c>
      <c r="C19" s="13">
        <v>6.9</v>
      </c>
      <c r="D19" s="18">
        <v>237.0</v>
      </c>
      <c r="E19" s="13">
        <v>3.2</v>
      </c>
      <c r="F19" s="13">
        <v>4.0</v>
      </c>
      <c r="G19" s="14">
        <v>2.76</v>
      </c>
      <c r="H19" s="15">
        <f>(D19*0.7285)/D19*100</f>
        <v>72.85</v>
      </c>
    </row>
    <row r="20">
      <c r="A20" s="12">
        <v>15.0</v>
      </c>
      <c r="B20" s="13">
        <v>7.3</v>
      </c>
      <c r="C20" s="13">
        <v>5.6</v>
      </c>
      <c r="D20" s="13">
        <v>185.0</v>
      </c>
      <c r="E20" s="13">
        <v>2.9</v>
      </c>
      <c r="F20" s="13">
        <v>4.0</v>
      </c>
      <c r="G20" s="14">
        <v>2.75</v>
      </c>
      <c r="H20" s="15">
        <f>(D20*0.71)/D20*100</f>
        <v>71</v>
      </c>
    </row>
    <row r="21">
      <c r="A21" s="12">
        <v>16.0</v>
      </c>
      <c r="B21" s="13">
        <v>7.5</v>
      </c>
      <c r="C21" s="13">
        <v>6.2</v>
      </c>
      <c r="D21" s="13">
        <v>207.0</v>
      </c>
      <c r="E21" s="13">
        <v>2.8</v>
      </c>
      <c r="F21" s="13">
        <v>4.0</v>
      </c>
      <c r="G21" s="14">
        <v>2.76</v>
      </c>
      <c r="H21" s="15">
        <f>(D21*0.7)/D21*100</f>
        <v>70</v>
      </c>
    </row>
    <row r="22">
      <c r="A22" s="12">
        <v>17.0</v>
      </c>
      <c r="B22" s="13">
        <v>6.5</v>
      </c>
      <c r="C22" s="13">
        <v>5.9</v>
      </c>
      <c r="D22" s="13">
        <v>154.0</v>
      </c>
      <c r="E22" s="13">
        <v>3.0</v>
      </c>
      <c r="F22" s="13">
        <v>4.5</v>
      </c>
      <c r="G22" s="14">
        <v>2.743</v>
      </c>
      <c r="H22" s="15">
        <f>(D22*0.732)/D22*100</f>
        <v>73.2</v>
      </c>
    </row>
    <row r="23">
      <c r="A23" s="12">
        <v>18.0</v>
      </c>
      <c r="B23" s="13">
        <v>7.8</v>
      </c>
      <c r="C23" s="13">
        <v>5.7</v>
      </c>
      <c r="D23" s="13">
        <v>217.0</v>
      </c>
      <c r="E23" s="13">
        <v>2.8</v>
      </c>
      <c r="F23" s="13">
        <v>4.5</v>
      </c>
      <c r="G23" s="14">
        <v>2.68</v>
      </c>
      <c r="H23" s="15">
        <f>(D23*0.707)/D23*100</f>
        <v>70.7</v>
      </c>
    </row>
    <row r="24">
      <c r="A24" s="12">
        <v>19.0</v>
      </c>
      <c r="B24" s="13">
        <v>6.7</v>
      </c>
      <c r="C24" s="13">
        <v>5.7</v>
      </c>
      <c r="D24" s="13">
        <v>162.0</v>
      </c>
      <c r="E24" s="13">
        <v>3.1</v>
      </c>
      <c r="F24" s="13">
        <v>4.0</v>
      </c>
      <c r="G24" s="14">
        <v>2.71</v>
      </c>
      <c r="H24" s="15">
        <f>(D24*0.71)/D24*100</f>
        <v>71</v>
      </c>
    </row>
    <row r="25">
      <c r="A25" s="12">
        <v>20.0</v>
      </c>
      <c r="B25" s="13">
        <v>7.5</v>
      </c>
      <c r="C25" s="17">
        <v>5.7</v>
      </c>
      <c r="D25" s="13">
        <v>185.0</v>
      </c>
      <c r="E25" s="13">
        <v>3.3</v>
      </c>
      <c r="F25" s="13">
        <v>4.0</v>
      </c>
      <c r="G25" s="14">
        <v>2.71</v>
      </c>
      <c r="H25" s="15">
        <f>(D25*0.711)/D25*100</f>
        <v>71.1</v>
      </c>
    </row>
    <row r="26">
      <c r="A26" s="12">
        <v>21.0</v>
      </c>
      <c r="B26" s="13">
        <v>7.3</v>
      </c>
      <c r="C26" s="13">
        <v>6.7</v>
      </c>
      <c r="D26" s="13">
        <v>203.0</v>
      </c>
      <c r="E26" s="13">
        <v>3.2</v>
      </c>
      <c r="F26" s="13">
        <v>4.0</v>
      </c>
      <c r="G26" s="14">
        <v>2.72</v>
      </c>
      <c r="H26" s="15">
        <f>(D26*0.724)/D26*100</f>
        <v>72.4</v>
      </c>
    </row>
    <row r="27">
      <c r="A27" s="12">
        <v>22.0</v>
      </c>
      <c r="B27" s="13">
        <v>6.7</v>
      </c>
      <c r="C27" s="13">
        <v>6.14</v>
      </c>
      <c r="D27" s="13">
        <v>157.0</v>
      </c>
      <c r="E27" s="13">
        <v>4.2</v>
      </c>
      <c r="F27" s="13">
        <v>4.0</v>
      </c>
      <c r="G27" s="14">
        <v>2.75</v>
      </c>
      <c r="H27" s="15">
        <f>(D27*0.708)/D27*100</f>
        <v>70.8</v>
      </c>
    </row>
    <row r="28">
      <c r="A28" s="12">
        <v>23.0</v>
      </c>
      <c r="B28" s="13">
        <v>8.3</v>
      </c>
      <c r="C28" s="13">
        <v>6.0</v>
      </c>
      <c r="D28" s="13">
        <v>229.0</v>
      </c>
      <c r="E28" s="13">
        <v>3.8</v>
      </c>
      <c r="F28" s="13">
        <v>4.0</v>
      </c>
      <c r="G28" s="14">
        <v>2.81</v>
      </c>
      <c r="H28" s="15">
        <f>(D28*0.706)/D28*100</f>
        <v>70.6</v>
      </c>
    </row>
    <row r="29">
      <c r="A29" s="12">
        <v>24.0</v>
      </c>
      <c r="B29" s="13">
        <v>7.3</v>
      </c>
      <c r="C29" s="13">
        <v>5.6</v>
      </c>
      <c r="D29" s="13">
        <v>179.0</v>
      </c>
      <c r="E29" s="13">
        <v>3.5</v>
      </c>
      <c r="F29" s="13">
        <v>4.0</v>
      </c>
      <c r="G29" s="14">
        <v>2.7</v>
      </c>
      <c r="H29" s="15">
        <f>(D29*0.715)/D29*100</f>
        <v>71.5</v>
      </c>
    </row>
    <row r="30">
      <c r="A30" s="12">
        <v>25.0</v>
      </c>
      <c r="B30" s="13">
        <v>6.4</v>
      </c>
      <c r="C30" s="13">
        <v>5.1</v>
      </c>
      <c r="D30" s="13">
        <v>203.0</v>
      </c>
      <c r="E30" s="13">
        <v>3.6</v>
      </c>
      <c r="F30" s="13">
        <v>4.0</v>
      </c>
      <c r="G30" s="14">
        <v>2.71</v>
      </c>
      <c r="H30" s="15">
        <f>(D30*0.716)/D30*100</f>
        <v>71.6</v>
      </c>
    </row>
    <row r="31">
      <c r="A31" s="12">
        <v>26.0</v>
      </c>
      <c r="B31" s="13">
        <v>7.2</v>
      </c>
      <c r="C31" s="13">
        <v>6.3</v>
      </c>
      <c r="D31" s="13">
        <v>273.0</v>
      </c>
      <c r="E31" s="13">
        <v>3.4</v>
      </c>
      <c r="F31" s="13">
        <v>4.0</v>
      </c>
      <c r="G31" s="14">
        <v>2.75</v>
      </c>
      <c r="H31" s="15">
        <f>(D31*0.732)/D31*100</f>
        <v>73.2</v>
      </c>
    </row>
    <row r="32">
      <c r="A32" s="12">
        <v>27.0</v>
      </c>
      <c r="B32" s="13">
        <v>6.9</v>
      </c>
      <c r="C32" s="13">
        <v>5.6</v>
      </c>
      <c r="D32" s="13">
        <v>231.0</v>
      </c>
      <c r="E32" s="13">
        <v>4.0</v>
      </c>
      <c r="F32" s="13">
        <v>4.0</v>
      </c>
      <c r="G32" s="14">
        <v>2.747</v>
      </c>
      <c r="H32" s="15">
        <f t="shared" ref="H32:H33" si="1">(D32*0.737)/D32*100</f>
        <v>73.7</v>
      </c>
    </row>
    <row r="33">
      <c r="A33" s="12">
        <v>28.0</v>
      </c>
      <c r="B33" s="13">
        <v>8.5</v>
      </c>
      <c r="C33" s="13">
        <v>7.0</v>
      </c>
      <c r="D33" s="13">
        <v>372.0</v>
      </c>
      <c r="E33" s="13">
        <v>3.8</v>
      </c>
      <c r="F33" s="13">
        <v>4.0</v>
      </c>
      <c r="G33" s="14">
        <v>2.74</v>
      </c>
      <c r="H33" s="15">
        <f t="shared" si="1"/>
        <v>73.7</v>
      </c>
    </row>
    <row r="34">
      <c r="A34" s="12">
        <v>29.0</v>
      </c>
      <c r="B34" s="13">
        <v>7.4</v>
      </c>
      <c r="C34" s="13">
        <v>5.9</v>
      </c>
      <c r="D34" s="13">
        <v>226.0</v>
      </c>
      <c r="E34" s="13">
        <v>2.7</v>
      </c>
      <c r="F34" s="13">
        <v>4.0</v>
      </c>
      <c r="G34" s="14">
        <v>2.72</v>
      </c>
      <c r="H34" s="15">
        <f>(D34*0.732)/D34*100</f>
        <v>73.2</v>
      </c>
    </row>
    <row r="35">
      <c r="A35" s="12">
        <v>30.0</v>
      </c>
      <c r="B35" s="13">
        <v>7.7</v>
      </c>
      <c r="C35" s="13">
        <v>6.1</v>
      </c>
      <c r="D35" s="13">
        <v>243.0</v>
      </c>
      <c r="E35" s="13">
        <v>2.9</v>
      </c>
      <c r="F35" s="13">
        <v>4.0</v>
      </c>
      <c r="G35" s="14">
        <v>2.72</v>
      </c>
      <c r="H35" s="15">
        <f>(D35*0.708)/D35*100</f>
        <v>70.8</v>
      </c>
    </row>
    <row r="36">
      <c r="A36" s="12">
        <v>31.0</v>
      </c>
      <c r="B36" s="13">
        <v>8.5</v>
      </c>
      <c r="C36" s="13">
        <v>6.4</v>
      </c>
      <c r="D36" s="13">
        <v>335.0</v>
      </c>
      <c r="E36" s="13">
        <v>3.5</v>
      </c>
      <c r="F36" s="13">
        <v>4.0</v>
      </c>
      <c r="G36" s="14">
        <v>2.71</v>
      </c>
      <c r="H36" s="15">
        <f>(D36*0.722)/D36*100</f>
        <v>72.2</v>
      </c>
    </row>
    <row r="37">
      <c r="A37" s="12">
        <v>32.0</v>
      </c>
      <c r="B37" s="13">
        <v>6.9</v>
      </c>
      <c r="C37" s="13">
        <v>5.4</v>
      </c>
      <c r="D37" s="13">
        <v>210.0</v>
      </c>
      <c r="E37" s="13">
        <v>3.1</v>
      </c>
      <c r="F37" s="13">
        <v>4.0</v>
      </c>
      <c r="G37" s="14">
        <v>2.71</v>
      </c>
      <c r="H37" s="15">
        <f>(D37*0.711)/D37*100</f>
        <v>71.1</v>
      </c>
    </row>
    <row r="38">
      <c r="A38" s="12">
        <v>33.0</v>
      </c>
      <c r="B38" s="13">
        <v>9.2</v>
      </c>
      <c r="C38" s="13">
        <v>5.9</v>
      </c>
      <c r="D38" s="13">
        <v>334.0</v>
      </c>
      <c r="E38" s="13">
        <v>3.3</v>
      </c>
      <c r="F38" s="13">
        <v>3.5</v>
      </c>
      <c r="G38" s="14">
        <v>2.72</v>
      </c>
      <c r="H38" s="15">
        <f>(D38*0.7274)/D38*100</f>
        <v>72.74</v>
      </c>
    </row>
    <row r="39">
      <c r="A39" s="12">
        <v>34.0</v>
      </c>
      <c r="B39" s="13">
        <v>7.0</v>
      </c>
      <c r="C39" s="13">
        <v>5.2</v>
      </c>
      <c r="D39" s="13">
        <v>195.0</v>
      </c>
      <c r="E39" s="13">
        <v>3.5</v>
      </c>
      <c r="F39" s="13">
        <v>4.0</v>
      </c>
      <c r="G39" s="14">
        <v>2.74</v>
      </c>
      <c r="H39" s="15">
        <f>(D39*0.724)/D39*100</f>
        <v>72.4</v>
      </c>
    </row>
    <row r="40">
      <c r="A40" s="12">
        <v>35.0</v>
      </c>
      <c r="B40" s="13">
        <v>7.3</v>
      </c>
      <c r="C40" s="13">
        <v>5.6</v>
      </c>
      <c r="D40" s="13">
        <v>219.0</v>
      </c>
      <c r="E40" s="13">
        <v>3.4</v>
      </c>
      <c r="F40" s="13">
        <v>4.0</v>
      </c>
      <c r="G40" s="14">
        <v>2.75</v>
      </c>
      <c r="H40" s="15">
        <f>(D40*0.7283)/D40*100</f>
        <v>72.83</v>
      </c>
    </row>
    <row r="41">
      <c r="A41" s="12">
        <v>36.0</v>
      </c>
      <c r="B41" s="13">
        <v>7.3</v>
      </c>
      <c r="C41" s="13">
        <v>6.3</v>
      </c>
      <c r="D41" s="13">
        <v>244.0</v>
      </c>
      <c r="E41" s="13">
        <v>3.7</v>
      </c>
      <c r="F41" s="13">
        <v>4.0</v>
      </c>
      <c r="G41" s="14">
        <v>2.72</v>
      </c>
      <c r="H41" s="15">
        <f>(D41*0.721)/D41*100</f>
        <v>72.1</v>
      </c>
    </row>
    <row r="42">
      <c r="A42" s="12">
        <v>37.0</v>
      </c>
      <c r="B42" s="13">
        <v>7.1</v>
      </c>
      <c r="C42" s="13">
        <v>5.0</v>
      </c>
      <c r="D42" s="13">
        <v>207.0</v>
      </c>
      <c r="E42" s="13">
        <v>2.8</v>
      </c>
      <c r="F42" s="13">
        <v>4.0</v>
      </c>
      <c r="G42" s="14">
        <v>2.81</v>
      </c>
      <c r="H42" s="15">
        <f>(D42*0.712)/D42*100</f>
        <v>71.2</v>
      </c>
    </row>
    <row r="43">
      <c r="A43" s="12">
        <v>38.0</v>
      </c>
      <c r="B43" s="13">
        <v>7.5</v>
      </c>
      <c r="C43" s="13">
        <v>5.7</v>
      </c>
      <c r="D43" s="13">
        <v>251.0</v>
      </c>
      <c r="E43" s="13">
        <v>3.4</v>
      </c>
      <c r="F43" s="13">
        <v>4.0</v>
      </c>
      <c r="G43" s="14">
        <v>2.72</v>
      </c>
      <c r="H43" s="15">
        <f>(D43*0.7)/D43*100</f>
        <v>70</v>
      </c>
    </row>
    <row r="44">
      <c r="A44" s="12">
        <v>39.0</v>
      </c>
      <c r="B44" s="13">
        <v>7.2</v>
      </c>
      <c r="C44" s="13">
        <v>5.7</v>
      </c>
      <c r="D44" s="13">
        <v>226.0</v>
      </c>
      <c r="E44" s="13">
        <v>3.4</v>
      </c>
      <c r="F44" s="13">
        <v>4.0</v>
      </c>
      <c r="G44" s="14">
        <v>2.76</v>
      </c>
      <c r="H44" s="15">
        <f>(D44*0.718)/D44*100</f>
        <v>71.8</v>
      </c>
    </row>
    <row r="45">
      <c r="A45" s="12">
        <v>40.0</v>
      </c>
      <c r="B45" s="13">
        <v>8.8</v>
      </c>
      <c r="C45" s="13">
        <v>6.7</v>
      </c>
      <c r="D45" s="13">
        <v>317.0</v>
      </c>
      <c r="E45" s="13">
        <v>3.6</v>
      </c>
      <c r="F45" s="13">
        <v>4.0</v>
      </c>
      <c r="G45" s="14">
        <v>2.73</v>
      </c>
      <c r="H45" s="15">
        <f>(D45*0.75)/D45*100</f>
        <v>75</v>
      </c>
    </row>
    <row r="46">
      <c r="A46" s="12">
        <v>41.0</v>
      </c>
      <c r="B46" s="13">
        <v>8.0</v>
      </c>
      <c r="C46" s="13">
        <v>6.2</v>
      </c>
      <c r="D46" s="13">
        <v>268.0</v>
      </c>
      <c r="E46" s="13">
        <v>3.4</v>
      </c>
      <c r="F46" s="13">
        <v>4.0</v>
      </c>
      <c r="G46" s="14">
        <v>2.78</v>
      </c>
      <c r="H46" s="15">
        <f>(D46*0.735)/D46*100</f>
        <v>73.5</v>
      </c>
    </row>
    <row r="47">
      <c r="A47" s="12">
        <v>42.0</v>
      </c>
      <c r="B47" s="13">
        <v>8.1</v>
      </c>
      <c r="C47" s="13">
        <v>6.0</v>
      </c>
      <c r="D47" s="13">
        <v>285.0</v>
      </c>
      <c r="E47" s="13">
        <v>3.8</v>
      </c>
      <c r="F47" s="13">
        <v>4.0</v>
      </c>
      <c r="G47" s="14">
        <v>2.75</v>
      </c>
      <c r="H47" s="15">
        <f>(D47*0.769)/D47*100</f>
        <v>76.9</v>
      </c>
    </row>
    <row r="48">
      <c r="A48" s="12">
        <v>43.0</v>
      </c>
      <c r="B48" s="13">
        <v>7.9</v>
      </c>
      <c r="C48" s="13">
        <v>6.0</v>
      </c>
      <c r="D48" s="13">
        <v>263.0</v>
      </c>
      <c r="E48" s="13">
        <v>3.1</v>
      </c>
      <c r="F48" s="13">
        <v>4.0</v>
      </c>
      <c r="G48" s="14">
        <v>2.72</v>
      </c>
      <c r="H48" s="15">
        <f>(D48*0.729)/D48*100</f>
        <v>72.9</v>
      </c>
    </row>
    <row r="49">
      <c r="A49" s="12">
        <v>44.0</v>
      </c>
      <c r="B49" s="13">
        <v>6.6</v>
      </c>
      <c r="C49" s="13">
        <v>5.5</v>
      </c>
      <c r="D49" s="13">
        <v>224.0</v>
      </c>
      <c r="E49" s="13">
        <v>3.4</v>
      </c>
      <c r="F49" s="13">
        <v>4.5</v>
      </c>
      <c r="G49" s="14">
        <v>2.72</v>
      </c>
      <c r="H49" s="15">
        <f>(D49*0.724)/D49*100</f>
        <v>72.4</v>
      </c>
    </row>
    <row r="50">
      <c r="A50" s="12">
        <v>45.0</v>
      </c>
      <c r="B50" s="13">
        <v>7.1</v>
      </c>
      <c r="C50" s="13">
        <v>5.3</v>
      </c>
      <c r="D50" s="13">
        <v>178.0</v>
      </c>
      <c r="E50" s="13">
        <v>3.2</v>
      </c>
      <c r="F50" s="13">
        <v>4.0</v>
      </c>
      <c r="G50" s="14">
        <v>2.71</v>
      </c>
      <c r="H50" s="15">
        <f>(D50*0.726)/D50*100</f>
        <v>72.6</v>
      </c>
    </row>
    <row r="51">
      <c r="A51" s="12">
        <v>46.0</v>
      </c>
      <c r="B51" s="13">
        <v>8.4</v>
      </c>
      <c r="C51" s="13">
        <v>6.4</v>
      </c>
      <c r="D51" s="13">
        <v>268.0</v>
      </c>
      <c r="E51" s="13">
        <v>4.3</v>
      </c>
      <c r="F51" s="13">
        <v>4.0</v>
      </c>
      <c r="G51" s="14">
        <v>2.72</v>
      </c>
      <c r="H51" s="15">
        <f>(D51*0.714)/D51*100</f>
        <v>71.4</v>
      </c>
    </row>
    <row r="52">
      <c r="A52" s="12">
        <v>47.0</v>
      </c>
      <c r="B52" s="13">
        <v>6.2</v>
      </c>
      <c r="C52" s="13">
        <v>4.9</v>
      </c>
      <c r="D52" s="13">
        <v>175.0</v>
      </c>
      <c r="E52" s="13">
        <v>3.5</v>
      </c>
      <c r="F52" s="13">
        <v>4.0</v>
      </c>
      <c r="G52" s="14">
        <v>2.75</v>
      </c>
      <c r="H52" s="15">
        <f>(D52*0.704)/D52*100</f>
        <v>70.4</v>
      </c>
    </row>
    <row r="53">
      <c r="A53" s="12">
        <v>48.0</v>
      </c>
      <c r="B53" s="13">
        <v>8.6</v>
      </c>
      <c r="C53" s="13">
        <v>4.6</v>
      </c>
      <c r="D53" s="13">
        <v>139.0</v>
      </c>
      <c r="E53" s="13">
        <v>3.7</v>
      </c>
      <c r="F53" s="13">
        <v>4.0</v>
      </c>
      <c r="G53" s="14">
        <v>2.78</v>
      </c>
      <c r="H53" s="15">
        <f>(D53*0.772)/D53*100</f>
        <v>77.2</v>
      </c>
    </row>
    <row r="54">
      <c r="A54" s="12">
        <v>49.0</v>
      </c>
      <c r="B54" s="13">
        <v>7.5</v>
      </c>
      <c r="C54" s="13">
        <v>5.7</v>
      </c>
      <c r="D54" s="13">
        <v>263.0</v>
      </c>
      <c r="E54" s="13">
        <v>4.0</v>
      </c>
      <c r="F54" s="13">
        <v>4.0</v>
      </c>
      <c r="G54" s="14">
        <v>2.68</v>
      </c>
      <c r="H54" s="15">
        <f>(D54*0.722)/D54*100</f>
        <v>72.2</v>
      </c>
    </row>
    <row r="55">
      <c r="A55" s="12">
        <v>50.0</v>
      </c>
      <c r="B55" s="13">
        <v>6.5</v>
      </c>
      <c r="C55" s="13">
        <v>5.0</v>
      </c>
      <c r="D55" s="13">
        <v>188.0</v>
      </c>
      <c r="E55" s="13">
        <v>3.7</v>
      </c>
      <c r="F55" s="13">
        <v>4.0</v>
      </c>
      <c r="G55" s="14">
        <v>2.71</v>
      </c>
      <c r="H55" s="15">
        <f>(D55*0.7)/D55*100</f>
        <v>70</v>
      </c>
    </row>
    <row r="56">
      <c r="A56" s="12">
        <v>51.0</v>
      </c>
      <c r="B56" s="13">
        <v>6.8</v>
      </c>
      <c r="C56" s="13">
        <v>5.3</v>
      </c>
      <c r="D56" s="13">
        <v>197.0</v>
      </c>
      <c r="E56" s="13">
        <v>4.8</v>
      </c>
      <c r="F56" s="13">
        <v>4.0</v>
      </c>
      <c r="G56" s="14">
        <v>2.75</v>
      </c>
      <c r="H56" s="15">
        <f>(D56*0.737)/D56*100</f>
        <v>73.7</v>
      </c>
    </row>
    <row r="57">
      <c r="A57" s="12">
        <v>52.0</v>
      </c>
      <c r="B57" s="13">
        <v>6.8</v>
      </c>
      <c r="C57" s="13">
        <v>5.9</v>
      </c>
      <c r="D57" s="13">
        <v>212.0</v>
      </c>
      <c r="E57" s="13">
        <v>4.1</v>
      </c>
      <c r="F57" s="13">
        <v>4.0</v>
      </c>
      <c r="G57" s="14">
        <v>2.7</v>
      </c>
      <c r="H57" s="15">
        <f>(D57*0.724)/D57*100</f>
        <v>72.4</v>
      </c>
    </row>
    <row r="58">
      <c r="A58" s="12">
        <v>53.0</v>
      </c>
      <c r="B58" s="13">
        <v>6.9</v>
      </c>
      <c r="C58" s="13">
        <v>5.6</v>
      </c>
      <c r="D58" s="13">
        <v>202.0</v>
      </c>
      <c r="E58" s="13">
        <v>3.3</v>
      </c>
      <c r="F58" s="13">
        <v>4.0</v>
      </c>
      <c r="G58" s="14">
        <v>2.73</v>
      </c>
      <c r="H58" s="15">
        <f>(D58*0.7)/D58*100</f>
        <v>70</v>
      </c>
    </row>
    <row r="59">
      <c r="A59" s="12">
        <v>54.0</v>
      </c>
      <c r="B59" s="13">
        <v>6.9</v>
      </c>
      <c r="C59" s="13">
        <v>5.3</v>
      </c>
      <c r="D59" s="13">
        <v>187.0</v>
      </c>
      <c r="E59" s="13">
        <v>3.3</v>
      </c>
      <c r="F59" s="13">
        <v>4.5</v>
      </c>
      <c r="G59" s="14">
        <v>2.74</v>
      </c>
      <c r="H59" s="15">
        <f>(D59*0.722)/D59*100</f>
        <v>72.2</v>
      </c>
    </row>
    <row r="60">
      <c r="A60" s="12">
        <v>55.0</v>
      </c>
      <c r="B60" s="13">
        <v>8.6</v>
      </c>
      <c r="C60" s="13">
        <v>5.8</v>
      </c>
      <c r="D60" s="13">
        <v>315.0</v>
      </c>
      <c r="E60" s="13">
        <v>3.5</v>
      </c>
      <c r="F60" s="13">
        <v>4.0</v>
      </c>
      <c r="G60" s="14">
        <v>2.69</v>
      </c>
      <c r="H60" s="15">
        <f>(D60*0.757)/D60*100</f>
        <v>75.7</v>
      </c>
    </row>
    <row r="61">
      <c r="A61" s="12">
        <v>56.0</v>
      </c>
      <c r="B61" s="13">
        <v>7.4</v>
      </c>
      <c r="C61" s="13">
        <v>6.9</v>
      </c>
      <c r="D61" s="13">
        <v>248.0</v>
      </c>
      <c r="E61" s="13">
        <v>3.2</v>
      </c>
      <c r="F61" s="13">
        <v>4.0</v>
      </c>
      <c r="G61" s="14">
        <v>2.75</v>
      </c>
      <c r="H61" s="15">
        <f>(D61*0.751)/D61*100</f>
        <v>75.1</v>
      </c>
    </row>
    <row r="62">
      <c r="A62" s="12">
        <v>57.0</v>
      </c>
      <c r="B62" s="13">
        <v>7.3</v>
      </c>
      <c r="C62" s="13">
        <v>5.8</v>
      </c>
      <c r="D62" s="13">
        <v>181.0</v>
      </c>
      <c r="E62" s="13">
        <v>3.3</v>
      </c>
      <c r="F62" s="13">
        <v>4.0</v>
      </c>
      <c r="G62" s="14">
        <v>2.69</v>
      </c>
      <c r="H62" s="15">
        <f>(D62*0.753)/D62*100</f>
        <v>75.3</v>
      </c>
    </row>
    <row r="63">
      <c r="A63" s="12">
        <v>58.0</v>
      </c>
      <c r="B63" s="13">
        <v>7.7</v>
      </c>
      <c r="C63" s="13">
        <v>6.1</v>
      </c>
      <c r="D63" s="13">
        <v>184.0</v>
      </c>
      <c r="E63" s="17">
        <v>3.3</v>
      </c>
      <c r="F63" s="13">
        <v>4.0</v>
      </c>
      <c r="G63" s="14">
        <v>2.71</v>
      </c>
      <c r="H63" s="15">
        <f>(D63*0.74)/D63*100</f>
        <v>74</v>
      </c>
    </row>
    <row r="64">
      <c r="A64" s="12">
        <v>59.0</v>
      </c>
      <c r="B64" s="13">
        <v>7.4</v>
      </c>
      <c r="C64" s="13">
        <v>5.7</v>
      </c>
      <c r="D64" s="13">
        <v>160.0</v>
      </c>
      <c r="E64" s="13">
        <v>3.2</v>
      </c>
      <c r="F64" s="13">
        <v>4.0</v>
      </c>
      <c r="G64" s="14">
        <v>2.7</v>
      </c>
      <c r="H64" s="15">
        <f>(D64*0.742)/D64*100</f>
        <v>74.2</v>
      </c>
    </row>
    <row r="65">
      <c r="A65" s="12">
        <v>60.0</v>
      </c>
      <c r="B65" s="13">
        <v>8.2</v>
      </c>
      <c r="C65" s="13">
        <v>6.6</v>
      </c>
      <c r="D65" s="13">
        <v>250.0</v>
      </c>
      <c r="E65" s="13">
        <v>3.2</v>
      </c>
      <c r="F65" s="13">
        <v>4.0</v>
      </c>
      <c r="G65" s="14">
        <v>2.71</v>
      </c>
      <c r="H65" s="15">
        <f>(D65*0.7274)/D65*100</f>
        <v>72.74</v>
      </c>
    </row>
    <row r="66">
      <c r="A66" s="12">
        <v>61.0</v>
      </c>
      <c r="B66" s="13">
        <v>8.1</v>
      </c>
      <c r="C66" s="13">
        <v>6.0</v>
      </c>
      <c r="D66" s="13">
        <v>219.0</v>
      </c>
      <c r="E66" s="13">
        <v>3.2</v>
      </c>
      <c r="F66" s="13">
        <v>4.0</v>
      </c>
      <c r="G66" s="14">
        <v>2.74</v>
      </c>
      <c r="H66" s="15">
        <f>(D66*0.735)/D66*100</f>
        <v>73.5</v>
      </c>
    </row>
    <row r="67">
      <c r="A67" s="12">
        <v>62.0</v>
      </c>
      <c r="B67" s="13">
        <v>7.1</v>
      </c>
      <c r="C67" s="13">
        <v>6.5</v>
      </c>
      <c r="D67" s="13">
        <v>200.0</v>
      </c>
      <c r="E67" s="13">
        <v>3.2</v>
      </c>
      <c r="F67" s="13">
        <v>4.0</v>
      </c>
      <c r="G67" s="14">
        <v>2.77</v>
      </c>
      <c r="H67" s="15">
        <f>(D67*0.728)/D67*100</f>
        <v>72.8</v>
      </c>
    </row>
    <row r="68">
      <c r="A68" s="12">
        <v>63.0</v>
      </c>
      <c r="B68" s="13">
        <v>6.8</v>
      </c>
      <c r="C68" s="13">
        <v>5.53</v>
      </c>
      <c r="D68" s="13">
        <v>152.0</v>
      </c>
      <c r="E68" s="13">
        <v>3.4</v>
      </c>
      <c r="F68" s="13">
        <v>4.0</v>
      </c>
      <c r="G68" s="14">
        <v>2.76</v>
      </c>
      <c r="H68" s="15">
        <f>(D68*0.721)/D68*100</f>
        <v>72.1</v>
      </c>
    </row>
    <row r="69">
      <c r="A69" s="12">
        <v>64.0</v>
      </c>
      <c r="B69" s="13">
        <v>7.0</v>
      </c>
      <c r="C69" s="13">
        <v>5.5</v>
      </c>
      <c r="D69" s="13">
        <v>157.0</v>
      </c>
      <c r="E69" s="13">
        <v>3.2</v>
      </c>
      <c r="F69" s="13">
        <v>4.0</v>
      </c>
      <c r="G69" s="14">
        <v>2.75</v>
      </c>
      <c r="H69" s="15">
        <f>(D69*0.716)/D69*100</f>
        <v>71.6</v>
      </c>
    </row>
    <row r="70">
      <c r="A70" s="12">
        <v>65.0</v>
      </c>
      <c r="B70" s="13">
        <v>6.6</v>
      </c>
      <c r="C70" s="13">
        <v>6.3</v>
      </c>
      <c r="D70" s="13">
        <v>150.0</v>
      </c>
      <c r="E70" s="13">
        <v>3.2</v>
      </c>
      <c r="F70" s="13">
        <v>4.5</v>
      </c>
      <c r="G70" s="14">
        <v>2.75</v>
      </c>
      <c r="H70" s="15">
        <f>(D70*0.743)/D70*100</f>
        <v>74.3</v>
      </c>
    </row>
    <row r="71">
      <c r="A71" s="12">
        <v>66.0</v>
      </c>
      <c r="B71" s="13">
        <v>6.5</v>
      </c>
      <c r="C71" s="13">
        <v>5.9</v>
      </c>
      <c r="D71" s="13">
        <v>155.0</v>
      </c>
      <c r="E71" s="13">
        <v>3.5</v>
      </c>
      <c r="F71" s="13">
        <v>4.0</v>
      </c>
      <c r="G71" s="14">
        <v>2.72</v>
      </c>
      <c r="H71" s="15">
        <f>(D71*0.724)/D71*100</f>
        <v>72.4</v>
      </c>
    </row>
    <row r="72">
      <c r="A72" s="12">
        <v>67.0</v>
      </c>
      <c r="B72" s="13">
        <v>6.7</v>
      </c>
      <c r="C72" s="13">
        <v>6.0</v>
      </c>
      <c r="D72" s="13">
        <v>165.0</v>
      </c>
      <c r="E72" s="13">
        <v>3.1</v>
      </c>
      <c r="F72" s="13">
        <v>4.0</v>
      </c>
      <c r="G72" s="14">
        <v>2.77</v>
      </c>
      <c r="H72" s="15">
        <f>(D72*0.708)/D72*100</f>
        <v>70.8</v>
      </c>
    </row>
    <row r="73">
      <c r="A73" s="12">
        <v>68.0</v>
      </c>
      <c r="B73" s="13">
        <v>7.5</v>
      </c>
      <c r="C73" s="13">
        <v>6.5</v>
      </c>
      <c r="D73" s="13">
        <v>225.0</v>
      </c>
      <c r="E73" s="13">
        <v>2.9</v>
      </c>
      <c r="F73" s="13">
        <v>4.0</v>
      </c>
      <c r="G73" s="14">
        <v>2.75</v>
      </c>
      <c r="H73" s="15">
        <f>(D73*0.711)/D73*100</f>
        <v>71.1</v>
      </c>
    </row>
    <row r="74">
      <c r="A74" s="12">
        <v>69.0</v>
      </c>
      <c r="B74" s="13">
        <v>8.9</v>
      </c>
      <c r="C74" s="13">
        <v>6.3</v>
      </c>
      <c r="D74" s="13">
        <v>280.0</v>
      </c>
      <c r="E74" s="13">
        <v>3.6</v>
      </c>
      <c r="F74" s="13">
        <v>4.0</v>
      </c>
      <c r="G74" s="14">
        <v>2.76</v>
      </c>
      <c r="H74" s="15">
        <f>(D74*0.712)/D74*100</f>
        <v>71.2</v>
      </c>
    </row>
    <row r="75">
      <c r="A75" s="12">
        <v>70.0</v>
      </c>
      <c r="B75" s="13">
        <v>6.8</v>
      </c>
      <c r="C75" s="13">
        <v>5.4</v>
      </c>
      <c r="D75" s="13">
        <v>140.0</v>
      </c>
      <c r="E75" s="13">
        <v>4.1</v>
      </c>
      <c r="F75" s="13">
        <v>4.0</v>
      </c>
      <c r="G75" s="14">
        <v>2.75</v>
      </c>
      <c r="H75" s="15">
        <f>(D75*0.729)/D75*100</f>
        <v>72.9</v>
      </c>
    </row>
    <row r="76">
      <c r="A76" s="12">
        <v>71.0</v>
      </c>
      <c r="B76" s="13">
        <v>7.8</v>
      </c>
      <c r="C76" s="13">
        <v>6.6</v>
      </c>
      <c r="D76" s="13">
        <v>221.0</v>
      </c>
      <c r="E76" s="13">
        <v>3.7</v>
      </c>
      <c r="F76" s="13">
        <v>4.0</v>
      </c>
      <c r="G76" s="14">
        <v>2.75</v>
      </c>
      <c r="H76" s="15">
        <f>(D76*0.723)/D76*100</f>
        <v>72.3</v>
      </c>
    </row>
    <row r="77">
      <c r="A77" s="12">
        <v>72.0</v>
      </c>
      <c r="B77" s="13">
        <v>6.5</v>
      </c>
      <c r="C77" s="13">
        <v>6.0</v>
      </c>
      <c r="D77" s="13">
        <v>161.0</v>
      </c>
      <c r="E77" s="13">
        <v>3.78</v>
      </c>
      <c r="F77" s="13">
        <v>4.0</v>
      </c>
      <c r="G77" s="14">
        <v>2.74</v>
      </c>
      <c r="H77" s="15">
        <f>(D77*0.7374)/D77*100</f>
        <v>73.74</v>
      </c>
    </row>
    <row r="78">
      <c r="A78" s="12">
        <v>73.0</v>
      </c>
      <c r="B78" s="13">
        <v>7.2</v>
      </c>
      <c r="C78" s="13">
        <v>6.2</v>
      </c>
      <c r="D78" s="13">
        <v>185.0</v>
      </c>
      <c r="E78" s="13">
        <v>3.8</v>
      </c>
      <c r="F78" s="13">
        <v>4.0</v>
      </c>
      <c r="G78" s="14">
        <v>2.72</v>
      </c>
      <c r="H78" s="15">
        <f>(D78*0.7)/D78*100</f>
        <v>70</v>
      </c>
    </row>
    <row r="79">
      <c r="A79" s="12">
        <v>74.0</v>
      </c>
      <c r="B79" s="13">
        <v>6.5</v>
      </c>
      <c r="C79" s="13">
        <v>5.0</v>
      </c>
      <c r="D79" s="13">
        <v>131.0</v>
      </c>
      <c r="E79" s="13">
        <v>3.4</v>
      </c>
      <c r="F79" s="13">
        <v>4.0</v>
      </c>
      <c r="G79" s="14">
        <v>2.74</v>
      </c>
      <c r="H79" s="15">
        <f>(D79*0.725)/D79*100</f>
        <v>72.5</v>
      </c>
    </row>
    <row r="80">
      <c r="A80" s="12">
        <v>75.0</v>
      </c>
      <c r="B80" s="13">
        <v>7.4</v>
      </c>
      <c r="C80" s="13">
        <v>6.2</v>
      </c>
      <c r="D80" s="13">
        <v>210.0</v>
      </c>
      <c r="E80" s="13">
        <v>3.7</v>
      </c>
      <c r="F80" s="13">
        <v>4.0</v>
      </c>
      <c r="G80" s="14">
        <v>2.72</v>
      </c>
      <c r="H80" s="15">
        <f>(D80*0.743)/D80*100</f>
        <v>74.3</v>
      </c>
    </row>
    <row r="81">
      <c r="A81" s="12">
        <v>76.0</v>
      </c>
      <c r="B81" s="13">
        <v>5.7</v>
      </c>
      <c r="C81" s="13">
        <v>4.7</v>
      </c>
      <c r="D81" s="13">
        <v>100.0</v>
      </c>
      <c r="E81" s="13">
        <v>3.4</v>
      </c>
      <c r="F81" s="13">
        <v>4.0</v>
      </c>
      <c r="G81" s="14">
        <v>2.7</v>
      </c>
      <c r="H81" s="15">
        <f>(D81*0.729)/D81*100</f>
        <v>72.9</v>
      </c>
    </row>
    <row r="82">
      <c r="A82" s="12">
        <v>77.0</v>
      </c>
      <c r="B82" s="13">
        <v>7.1</v>
      </c>
      <c r="C82" s="13">
        <v>6.4</v>
      </c>
      <c r="D82" s="13">
        <v>195.0</v>
      </c>
      <c r="E82" s="13">
        <v>3.3</v>
      </c>
      <c r="F82" s="13">
        <v>4.0</v>
      </c>
      <c r="G82" s="14">
        <v>2.75</v>
      </c>
      <c r="H82" s="15">
        <f>(D82*0.721)/D82*100</f>
        <v>72.1</v>
      </c>
    </row>
    <row r="83">
      <c r="A83" s="12">
        <v>78.0</v>
      </c>
      <c r="B83" s="13">
        <v>7.1</v>
      </c>
      <c r="C83" s="13">
        <v>6.7</v>
      </c>
      <c r="D83" s="13">
        <v>220.0</v>
      </c>
      <c r="E83" s="13">
        <v>3.7</v>
      </c>
      <c r="F83" s="13">
        <v>3.5</v>
      </c>
      <c r="G83" s="14">
        <v>2.71</v>
      </c>
      <c r="H83" s="15">
        <f>(D83*0.715)/D83*100</f>
        <v>71.5</v>
      </c>
    </row>
    <row r="84">
      <c r="A84" s="12">
        <v>79.0</v>
      </c>
      <c r="B84" s="13">
        <v>8.1</v>
      </c>
      <c r="C84" s="13">
        <v>6.1</v>
      </c>
      <c r="D84" s="13">
        <v>238.0</v>
      </c>
      <c r="E84" s="13">
        <v>3.8</v>
      </c>
      <c r="F84" s="13">
        <v>4.0</v>
      </c>
      <c r="G84" s="14">
        <v>2.74</v>
      </c>
      <c r="H84" s="15">
        <f>(D84*0.71)/D84*100</f>
        <v>71</v>
      </c>
    </row>
    <row r="85">
      <c r="A85" s="12">
        <v>80.0</v>
      </c>
      <c r="B85" s="13">
        <v>6.7</v>
      </c>
      <c r="C85" s="13">
        <v>5.0</v>
      </c>
      <c r="D85" s="13">
        <v>142.0</v>
      </c>
      <c r="E85" s="13">
        <v>3.9</v>
      </c>
      <c r="F85" s="13">
        <v>4.0</v>
      </c>
      <c r="G85" s="14">
        <v>2.72</v>
      </c>
      <c r="H85" s="15">
        <f>(D85*0.732)/D85*100</f>
        <v>73.2</v>
      </c>
    </row>
    <row r="86">
      <c r="A86" s="12">
        <v>81.0</v>
      </c>
      <c r="B86" s="13">
        <v>7.6</v>
      </c>
      <c r="C86" s="13">
        <v>5.7</v>
      </c>
      <c r="D86" s="13">
        <v>186.0</v>
      </c>
      <c r="E86" s="13">
        <v>3.4</v>
      </c>
      <c r="F86" s="13">
        <v>4.0</v>
      </c>
      <c r="G86" s="14">
        <v>2.68</v>
      </c>
      <c r="H86" s="15">
        <f>(D86*0.7374)/D86*100</f>
        <v>73.74</v>
      </c>
    </row>
    <row r="87">
      <c r="A87" s="12">
        <v>82.0</v>
      </c>
      <c r="B87" s="13">
        <v>6.2</v>
      </c>
      <c r="C87" s="13">
        <v>5.4</v>
      </c>
      <c r="D87" s="13">
        <v>135.0</v>
      </c>
      <c r="E87" s="13">
        <v>3.3</v>
      </c>
      <c r="F87" s="13">
        <v>4.0</v>
      </c>
      <c r="G87" s="14">
        <v>2.71</v>
      </c>
      <c r="H87" s="15">
        <f>(D87*0.748)/D87*100</f>
        <v>74.8</v>
      </c>
    </row>
    <row r="88">
      <c r="A88" s="12">
        <v>83.0</v>
      </c>
      <c r="B88" s="13">
        <v>7.2</v>
      </c>
      <c r="C88" s="13">
        <v>5.1</v>
      </c>
      <c r="D88" s="13">
        <v>163.0</v>
      </c>
      <c r="E88" s="13">
        <v>3.3</v>
      </c>
      <c r="F88" s="13">
        <v>4.0</v>
      </c>
      <c r="G88" s="14">
        <v>2.74</v>
      </c>
      <c r="H88" s="15">
        <f>(D88*0.738)/D88*100</f>
        <v>73.8</v>
      </c>
    </row>
    <row r="89">
      <c r="A89" s="12">
        <v>84.0</v>
      </c>
      <c r="B89" s="13">
        <v>8.4</v>
      </c>
      <c r="C89" s="13">
        <v>6.3</v>
      </c>
      <c r="D89" s="13">
        <v>267.0</v>
      </c>
      <c r="E89" s="13">
        <v>3.3</v>
      </c>
      <c r="F89" s="13">
        <v>4.0</v>
      </c>
      <c r="G89" s="14">
        <v>2.77</v>
      </c>
      <c r="H89" s="15">
        <f>(D89*0.724)/D89*100</f>
        <v>72.4</v>
      </c>
    </row>
    <row r="90">
      <c r="A90" s="12">
        <v>85.0</v>
      </c>
      <c r="B90" s="13">
        <v>7.0</v>
      </c>
      <c r="C90" s="13">
        <v>5.7</v>
      </c>
      <c r="D90" s="13">
        <v>150.0</v>
      </c>
      <c r="E90" s="13">
        <v>3.3</v>
      </c>
      <c r="F90" s="13">
        <v>4.0</v>
      </c>
      <c r="G90" s="14">
        <v>2.75</v>
      </c>
      <c r="H90" s="15">
        <f>(D90*0.727)/D90*100</f>
        <v>72.7</v>
      </c>
    </row>
    <row r="91">
      <c r="A91" s="12">
        <v>86.0</v>
      </c>
      <c r="B91" s="13">
        <v>7.3</v>
      </c>
      <c r="C91" s="13">
        <v>5.6</v>
      </c>
      <c r="D91" s="13">
        <v>163.0</v>
      </c>
      <c r="E91" s="13">
        <v>3.5</v>
      </c>
      <c r="F91" s="13">
        <v>4.0</v>
      </c>
      <c r="G91" s="14">
        <v>2.74</v>
      </c>
      <c r="H91" s="15">
        <f>(D91*0.71)/D91*100</f>
        <v>71</v>
      </c>
    </row>
    <row r="92">
      <c r="A92" s="12">
        <v>87.0</v>
      </c>
      <c r="B92" s="13">
        <v>6.1</v>
      </c>
      <c r="C92" s="13">
        <v>5.8</v>
      </c>
      <c r="D92" s="13">
        <v>140.0</v>
      </c>
      <c r="E92" s="13">
        <v>3.3</v>
      </c>
      <c r="F92" s="13">
        <v>4.0</v>
      </c>
      <c r="G92" s="14">
        <v>2.73</v>
      </c>
      <c r="H92" s="15">
        <f>(D92*0.719)/D92*100</f>
        <v>71.9</v>
      </c>
    </row>
    <row r="93">
      <c r="A93" s="12">
        <v>88.0</v>
      </c>
      <c r="B93" s="13">
        <v>8.1</v>
      </c>
      <c r="C93" s="13">
        <v>6.8</v>
      </c>
      <c r="D93" s="13">
        <v>260.0</v>
      </c>
      <c r="E93" s="13">
        <v>3.3</v>
      </c>
      <c r="F93" s="13">
        <v>4.0</v>
      </c>
      <c r="G93" s="14">
        <v>2.73</v>
      </c>
      <c r="H93" s="15">
        <f>(D93*0.7)/D93*100</f>
        <v>70</v>
      </c>
    </row>
    <row r="94">
      <c r="A94" s="12">
        <v>89.0</v>
      </c>
      <c r="B94" s="13">
        <v>7.2</v>
      </c>
      <c r="C94" s="13">
        <v>6.4</v>
      </c>
      <c r="D94" s="13">
        <v>192.0</v>
      </c>
      <c r="E94" s="13">
        <v>4.0</v>
      </c>
      <c r="F94" s="13">
        <v>4.0</v>
      </c>
      <c r="G94" s="14">
        <v>2.75</v>
      </c>
      <c r="H94" s="15">
        <f>(D94*0.721)/D94*100</f>
        <v>72.1</v>
      </c>
    </row>
    <row r="95">
      <c r="A95" s="12">
        <v>90.0</v>
      </c>
      <c r="B95" s="13">
        <v>7.6</v>
      </c>
      <c r="C95" s="13">
        <v>6.1</v>
      </c>
      <c r="D95" s="13">
        <v>207.0</v>
      </c>
      <c r="E95" s="13">
        <v>3.4</v>
      </c>
      <c r="F95" s="13">
        <v>4.0</v>
      </c>
      <c r="G95" s="14">
        <v>2.74</v>
      </c>
      <c r="H95" s="15">
        <f>(D95*0.772)/D95*100</f>
        <v>77.2</v>
      </c>
    </row>
    <row r="96">
      <c r="A96" s="12">
        <v>91.0</v>
      </c>
      <c r="B96" s="13">
        <v>6.2</v>
      </c>
      <c r="C96" s="13">
        <v>5.5</v>
      </c>
      <c r="D96" s="13">
        <v>132.0</v>
      </c>
      <c r="E96" s="13">
        <v>5.0</v>
      </c>
      <c r="F96" s="13">
        <v>4.0</v>
      </c>
      <c r="G96" s="14">
        <v>2.74</v>
      </c>
      <c r="H96" s="15">
        <f>(D96*0.737)/D96*100</f>
        <v>73.7</v>
      </c>
    </row>
    <row r="97">
      <c r="A97" s="12">
        <v>92.0</v>
      </c>
      <c r="B97" s="13">
        <v>8.6</v>
      </c>
      <c r="C97" s="13">
        <v>6.4</v>
      </c>
      <c r="D97" s="13">
        <v>287.0</v>
      </c>
      <c r="E97" s="13">
        <v>3.5</v>
      </c>
      <c r="F97" s="13">
        <v>4.0</v>
      </c>
      <c r="G97" s="14">
        <v>2.72</v>
      </c>
      <c r="H97" s="15">
        <f>(D97*0.72)/D97*100</f>
        <v>72</v>
      </c>
    </row>
    <row r="98">
      <c r="A98" s="12">
        <v>93.0</v>
      </c>
      <c r="B98" s="13">
        <v>7.3</v>
      </c>
      <c r="C98" s="13">
        <v>6.0</v>
      </c>
      <c r="D98" s="13">
        <v>174.0</v>
      </c>
      <c r="E98" s="13">
        <v>3.2</v>
      </c>
      <c r="F98" s="13">
        <v>4.5</v>
      </c>
      <c r="G98" s="14">
        <v>2.73</v>
      </c>
      <c r="H98" s="15">
        <f>(D98*0.7)/D98*100</f>
        <v>70</v>
      </c>
    </row>
    <row r="99">
      <c r="A99" s="12">
        <v>94.0</v>
      </c>
      <c r="B99" s="13">
        <v>6.7</v>
      </c>
      <c r="C99" s="13">
        <v>6.0</v>
      </c>
      <c r="D99" s="13">
        <v>165.0</v>
      </c>
      <c r="E99" s="13">
        <v>3.6</v>
      </c>
      <c r="F99" s="13">
        <v>4.0</v>
      </c>
      <c r="G99" s="14">
        <v>2.75</v>
      </c>
      <c r="H99" s="15">
        <f>(D99*0.738)/D99*100</f>
        <v>73.8</v>
      </c>
    </row>
    <row r="100">
      <c r="A100" s="12">
        <v>95.0</v>
      </c>
      <c r="B100" s="13">
        <v>7.5</v>
      </c>
      <c r="C100" s="13">
        <v>7.1</v>
      </c>
      <c r="D100" s="13">
        <v>240.0</v>
      </c>
      <c r="E100" s="13">
        <v>3.6</v>
      </c>
      <c r="F100" s="13">
        <v>4.0</v>
      </c>
      <c r="G100" s="14">
        <v>2.7</v>
      </c>
      <c r="H100" s="15">
        <f>(D100*0.7299)/D100*100</f>
        <v>72.99</v>
      </c>
    </row>
    <row r="101">
      <c r="A101" s="12">
        <v>96.0</v>
      </c>
      <c r="B101" s="13">
        <v>8.0</v>
      </c>
      <c r="C101" s="13">
        <v>6.5</v>
      </c>
      <c r="D101" s="13">
        <v>223.0</v>
      </c>
      <c r="E101" s="13">
        <v>3.5</v>
      </c>
      <c r="F101" s="13">
        <v>4.0</v>
      </c>
      <c r="G101" s="14">
        <v>2.75</v>
      </c>
      <c r="H101" s="15">
        <f>(D101*0.726)/D101*100</f>
        <v>72.6</v>
      </c>
    </row>
    <row r="102">
      <c r="A102" s="12">
        <v>97.0</v>
      </c>
      <c r="B102" s="13">
        <v>7.8</v>
      </c>
      <c r="C102" s="13">
        <v>6.1</v>
      </c>
      <c r="D102" s="13">
        <v>201.0</v>
      </c>
      <c r="E102" s="13">
        <v>3.3</v>
      </c>
      <c r="F102" s="13">
        <v>4.0</v>
      </c>
      <c r="G102" s="14">
        <v>2.732</v>
      </c>
      <c r="H102" s="15">
        <f>(D102*0.725)/D102*100</f>
        <v>72.5</v>
      </c>
    </row>
    <row r="103">
      <c r="A103" s="12">
        <v>98.0</v>
      </c>
      <c r="B103" s="13">
        <v>7.8</v>
      </c>
      <c r="C103" s="13">
        <v>6.1</v>
      </c>
      <c r="D103" s="13">
        <v>230.0</v>
      </c>
      <c r="E103" s="13">
        <v>3.5</v>
      </c>
      <c r="F103" s="13">
        <v>4.0</v>
      </c>
      <c r="G103" s="14">
        <v>2.75</v>
      </c>
      <c r="H103" s="15">
        <f>(D103*0.722)/D103*100</f>
        <v>72.2</v>
      </c>
    </row>
    <row r="104">
      <c r="A104" s="12">
        <v>99.0</v>
      </c>
      <c r="B104" s="13">
        <v>7.4</v>
      </c>
      <c r="C104" s="13">
        <v>6.0</v>
      </c>
      <c r="D104" s="13">
        <v>196.0</v>
      </c>
      <c r="E104" s="13">
        <v>3.7</v>
      </c>
      <c r="F104" s="13">
        <v>4.0</v>
      </c>
      <c r="G104" s="14">
        <v>2.71</v>
      </c>
      <c r="H104" s="15">
        <f>(D104*0.728)/D104*100</f>
        <v>72.8</v>
      </c>
    </row>
    <row r="105">
      <c r="A105" s="12">
        <v>100.0</v>
      </c>
      <c r="B105" s="13">
        <v>6.6</v>
      </c>
      <c r="C105" s="13">
        <v>5.2</v>
      </c>
      <c r="D105" s="13">
        <v>126.0</v>
      </c>
      <c r="E105" s="13">
        <v>4.1</v>
      </c>
      <c r="F105" s="13">
        <v>4.0</v>
      </c>
      <c r="G105" s="14">
        <v>2.72</v>
      </c>
      <c r="H105" s="15">
        <f>(D105*0.724)/D105*100</f>
        <v>72.4</v>
      </c>
    </row>
    <row r="106">
      <c r="A106" s="10" t="s">
        <v>18</v>
      </c>
      <c r="B106" s="16">
        <f t="shared" ref="B106:H106" si="2">AVERAGE(B4:B105)</f>
        <v>7.367</v>
      </c>
      <c r="C106" s="16">
        <f t="shared" si="2"/>
        <v>5.9337</v>
      </c>
      <c r="D106" s="16">
        <f t="shared" si="2"/>
        <v>207.25</v>
      </c>
      <c r="E106" s="16">
        <f t="shared" si="2"/>
        <v>3.4648</v>
      </c>
      <c r="F106" s="16">
        <f t="shared" si="2"/>
        <v>4.025</v>
      </c>
      <c r="G106" s="16">
        <f t="shared" si="2"/>
        <v>2.73212</v>
      </c>
      <c r="H106" s="16">
        <f t="shared" si="2"/>
        <v>72.6676</v>
      </c>
    </row>
  </sheetData>
  <mergeCells count="3">
    <mergeCell ref="A1:B2"/>
    <mergeCell ref="C1:E2"/>
    <mergeCell ref="F1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24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9.5</v>
      </c>
      <c r="C6" s="13">
        <v>6.7</v>
      </c>
      <c r="D6" s="13">
        <v>339.0</v>
      </c>
      <c r="E6" s="13">
        <v>3.4</v>
      </c>
      <c r="F6" s="13">
        <v>4.0</v>
      </c>
      <c r="G6" s="14">
        <v>2.71</v>
      </c>
      <c r="H6" s="15">
        <f>(D6*0.712)/D6*100</f>
        <v>71.2</v>
      </c>
    </row>
    <row r="7">
      <c r="A7" s="12">
        <v>2.0</v>
      </c>
      <c r="B7" s="13">
        <v>8.2</v>
      </c>
      <c r="C7" s="13">
        <v>6.6</v>
      </c>
      <c r="D7" s="13">
        <v>271.0</v>
      </c>
      <c r="E7" s="13">
        <v>3.4</v>
      </c>
      <c r="F7" s="13">
        <v>4.5</v>
      </c>
      <c r="G7" s="14">
        <v>2.72</v>
      </c>
      <c r="H7" s="15">
        <f>(D7*0.735)/D7*100</f>
        <v>73.5</v>
      </c>
    </row>
    <row r="8">
      <c r="A8" s="12">
        <v>3.0</v>
      </c>
      <c r="B8" s="13">
        <v>8.0</v>
      </c>
      <c r="C8" s="13">
        <v>6.1</v>
      </c>
      <c r="D8" s="18">
        <v>220.0</v>
      </c>
      <c r="E8" s="13">
        <v>3.4</v>
      </c>
      <c r="F8" s="13">
        <v>4.0</v>
      </c>
      <c r="G8" s="14">
        <v>2.71</v>
      </c>
      <c r="H8" s="15">
        <f>(D8*0.752)/D8*100</f>
        <v>75.2</v>
      </c>
    </row>
    <row r="9">
      <c r="A9" s="12">
        <v>4.0</v>
      </c>
      <c r="B9" s="13">
        <v>8.7</v>
      </c>
      <c r="C9" s="13">
        <v>7.4</v>
      </c>
      <c r="D9" s="13">
        <v>352.0</v>
      </c>
      <c r="E9" s="13">
        <v>3.3</v>
      </c>
      <c r="F9" s="13">
        <v>4.0</v>
      </c>
      <c r="G9" s="14">
        <v>2.74</v>
      </c>
      <c r="H9" s="15">
        <f>(D9*0.742)/D9*100</f>
        <v>74.2</v>
      </c>
    </row>
    <row r="10">
      <c r="A10" s="12">
        <v>5.0</v>
      </c>
      <c r="B10" s="13">
        <v>7.7</v>
      </c>
      <c r="C10" s="13">
        <v>6.0</v>
      </c>
      <c r="D10" s="13">
        <v>204.0</v>
      </c>
      <c r="E10" s="13">
        <v>3.4</v>
      </c>
      <c r="F10" s="13">
        <v>4.0</v>
      </c>
      <c r="G10" s="14">
        <v>2.815</v>
      </c>
      <c r="H10" s="15">
        <f>(D10*0.711)/D10*100</f>
        <v>71.1</v>
      </c>
    </row>
    <row r="11">
      <c r="A11" s="12">
        <v>6.0</v>
      </c>
      <c r="B11" s="13">
        <v>7.6</v>
      </c>
      <c r="C11" s="13">
        <v>5.8</v>
      </c>
      <c r="D11" s="13">
        <v>196.0</v>
      </c>
      <c r="E11" s="13">
        <v>3.4</v>
      </c>
      <c r="F11" s="13">
        <v>4.0</v>
      </c>
      <c r="G11" s="14">
        <v>2.7</v>
      </c>
      <c r="H11" s="15">
        <f>(D11*0.725)/D11*100</f>
        <v>72.5</v>
      </c>
    </row>
    <row r="12">
      <c r="A12" s="12">
        <v>7.0</v>
      </c>
      <c r="B12" s="13">
        <v>7.4</v>
      </c>
      <c r="C12" s="13">
        <v>5.8</v>
      </c>
      <c r="D12" s="13">
        <v>182.0</v>
      </c>
      <c r="E12" s="13">
        <v>4.2</v>
      </c>
      <c r="F12" s="13">
        <v>4.0</v>
      </c>
      <c r="G12" s="14">
        <v>2.74</v>
      </c>
      <c r="H12" s="15">
        <f>(D12*0.727)/D12*100</f>
        <v>72.7</v>
      </c>
    </row>
    <row r="13">
      <c r="A13" s="12">
        <v>8.0</v>
      </c>
      <c r="B13" s="13">
        <v>7.0</v>
      </c>
      <c r="C13" s="13">
        <v>5.0</v>
      </c>
      <c r="D13" s="13">
        <v>138.0</v>
      </c>
      <c r="E13" s="13">
        <v>3.6</v>
      </c>
      <c r="F13" s="13">
        <v>4.0</v>
      </c>
      <c r="G13" s="14">
        <v>2.75</v>
      </c>
      <c r="H13" s="15">
        <f>(D13*0.743)/D13*100</f>
        <v>74.3</v>
      </c>
    </row>
    <row r="14">
      <c r="A14" s="12">
        <v>9.0</v>
      </c>
      <c r="B14" s="13">
        <v>8.4</v>
      </c>
      <c r="C14" s="13">
        <v>6.1</v>
      </c>
      <c r="D14" s="13">
        <v>252.0</v>
      </c>
      <c r="E14" s="13">
        <v>3.6</v>
      </c>
      <c r="F14" s="13">
        <v>4.0</v>
      </c>
      <c r="G14" s="14">
        <v>2.73</v>
      </c>
      <c r="H14" s="15">
        <f>(D14*0.725)/D14*100</f>
        <v>72.5</v>
      </c>
    </row>
    <row r="15">
      <c r="A15" s="12">
        <v>10.0</v>
      </c>
      <c r="B15" s="13">
        <v>8.2</v>
      </c>
      <c r="C15" s="13">
        <v>5.9</v>
      </c>
      <c r="D15" s="13">
        <v>230.0</v>
      </c>
      <c r="E15" s="13">
        <v>4.1</v>
      </c>
      <c r="F15" s="13">
        <v>4.0</v>
      </c>
      <c r="G15" s="14">
        <v>2.72</v>
      </c>
      <c r="H15" s="15">
        <f>(D15*0.755)/D15*100</f>
        <v>75.5</v>
      </c>
    </row>
    <row r="16">
      <c r="A16" s="12">
        <v>11.0</v>
      </c>
      <c r="B16" s="13">
        <v>8.2</v>
      </c>
      <c r="C16" s="13">
        <v>5.7</v>
      </c>
      <c r="D16" s="13">
        <v>269.0</v>
      </c>
      <c r="E16" s="13">
        <v>3.5</v>
      </c>
      <c r="F16" s="13">
        <v>4.0</v>
      </c>
      <c r="G16" s="14">
        <v>2.74</v>
      </c>
      <c r="H16" s="15">
        <f>(D16*0.761)/D16*100</f>
        <v>76.1</v>
      </c>
    </row>
    <row r="17">
      <c r="A17" s="12">
        <v>12.0</v>
      </c>
      <c r="B17" s="13">
        <v>7.7</v>
      </c>
      <c r="C17" s="13">
        <v>6.2</v>
      </c>
      <c r="D17" s="13">
        <v>209.0</v>
      </c>
      <c r="E17" s="13">
        <v>3.7</v>
      </c>
      <c r="F17" s="13">
        <v>4.0</v>
      </c>
      <c r="G17" s="14">
        <v>2.72</v>
      </c>
      <c r="H17" s="15">
        <f>(D17*0.743)/D17*100</f>
        <v>74.3</v>
      </c>
    </row>
    <row r="18">
      <c r="A18" s="12">
        <v>13.0</v>
      </c>
      <c r="B18" s="13">
        <v>7.6</v>
      </c>
      <c r="C18" s="13">
        <v>5.9</v>
      </c>
      <c r="D18" s="13">
        <v>201.0</v>
      </c>
      <c r="E18" s="13">
        <v>3.3</v>
      </c>
      <c r="F18" s="13">
        <v>4.0</v>
      </c>
      <c r="G18" s="14">
        <v>2.75</v>
      </c>
      <c r="H18" s="15">
        <f>(D18*0.773)/D18*100</f>
        <v>77.3</v>
      </c>
    </row>
    <row r="19">
      <c r="A19" s="12">
        <v>14.0</v>
      </c>
      <c r="B19" s="13">
        <v>6.2</v>
      </c>
      <c r="C19" s="13">
        <v>5.5</v>
      </c>
      <c r="D19" s="13">
        <v>134.0</v>
      </c>
      <c r="E19" s="13">
        <v>3.5</v>
      </c>
      <c r="F19" s="13">
        <v>4.0</v>
      </c>
      <c r="G19" s="14">
        <v>2.79</v>
      </c>
      <c r="H19" s="15">
        <f>(D19*0.725)/D19*100</f>
        <v>72.5</v>
      </c>
    </row>
    <row r="20">
      <c r="A20" s="12">
        <v>15.0</v>
      </c>
      <c r="B20" s="13">
        <v>6.5</v>
      </c>
      <c r="C20" s="13">
        <v>5.8</v>
      </c>
      <c r="D20" s="13">
        <v>145.0</v>
      </c>
      <c r="E20" s="13">
        <v>4.2</v>
      </c>
      <c r="F20" s="13">
        <v>4.0</v>
      </c>
      <c r="G20" s="14">
        <v>2.75</v>
      </c>
      <c r="H20" s="15">
        <f>(D20*0.72)/D20*100</f>
        <v>72</v>
      </c>
    </row>
    <row r="21">
      <c r="A21" s="12">
        <v>16.0</v>
      </c>
      <c r="B21" s="13">
        <v>7.5</v>
      </c>
      <c r="C21" s="13">
        <v>6.3</v>
      </c>
      <c r="D21" s="13">
        <v>222.0</v>
      </c>
      <c r="E21" s="13">
        <v>4.0</v>
      </c>
      <c r="F21" s="13">
        <v>4.5</v>
      </c>
      <c r="G21" s="14">
        <v>2.83</v>
      </c>
      <c r="H21" s="15">
        <f>(D21*0.705)/D21*100</f>
        <v>70.5</v>
      </c>
    </row>
    <row r="22">
      <c r="A22" s="12">
        <v>17.0</v>
      </c>
      <c r="B22" s="13">
        <v>6.5</v>
      </c>
      <c r="C22" s="13">
        <v>5.2</v>
      </c>
      <c r="D22" s="13">
        <v>131.0</v>
      </c>
      <c r="E22" s="13">
        <v>3.7</v>
      </c>
      <c r="F22" s="13">
        <v>4.5</v>
      </c>
      <c r="G22" s="14">
        <v>2.72</v>
      </c>
      <c r="H22" s="15">
        <f>(D22*0.718)/D22*100</f>
        <v>71.8</v>
      </c>
    </row>
    <row r="23">
      <c r="A23" s="12">
        <v>18.0</v>
      </c>
      <c r="B23" s="13">
        <v>8.1</v>
      </c>
      <c r="C23" s="13">
        <v>6.2</v>
      </c>
      <c r="D23" s="13">
        <v>246.0</v>
      </c>
      <c r="E23" s="13">
        <v>3.8</v>
      </c>
      <c r="F23" s="13">
        <v>4.5</v>
      </c>
      <c r="G23" s="14">
        <v>2.7</v>
      </c>
      <c r="H23" s="15">
        <f>(D23*0.703)/D23*100</f>
        <v>70.3</v>
      </c>
    </row>
    <row r="24">
      <c r="A24" s="12">
        <v>19.0</v>
      </c>
      <c r="B24" s="13">
        <v>9.5</v>
      </c>
      <c r="C24" s="13">
        <v>6.2</v>
      </c>
      <c r="D24" s="13">
        <v>302.0</v>
      </c>
      <c r="E24" s="13">
        <v>3.7</v>
      </c>
      <c r="F24" s="13">
        <v>4.0</v>
      </c>
      <c r="G24" s="14">
        <v>2.71</v>
      </c>
      <c r="H24" s="15">
        <f>(D24*0.772)/D24*100</f>
        <v>77.2</v>
      </c>
    </row>
    <row r="25">
      <c r="A25" s="12">
        <v>20.0</v>
      </c>
      <c r="B25" s="13">
        <v>9.4</v>
      </c>
      <c r="C25" s="13">
        <v>6.3</v>
      </c>
      <c r="D25" s="13">
        <v>297.0</v>
      </c>
      <c r="E25" s="13">
        <v>3.7</v>
      </c>
      <c r="F25" s="13">
        <v>4.0</v>
      </c>
      <c r="G25" s="14">
        <v>2.71</v>
      </c>
      <c r="H25" s="15">
        <f>(D25*0.751)/D25*100</f>
        <v>75.1</v>
      </c>
    </row>
    <row r="26">
      <c r="A26" s="12">
        <v>21.0</v>
      </c>
      <c r="B26" s="13">
        <v>7.7</v>
      </c>
      <c r="C26" s="13">
        <v>5.9</v>
      </c>
      <c r="D26" s="13">
        <v>232.0</v>
      </c>
      <c r="E26" s="13">
        <v>3.3</v>
      </c>
      <c r="F26" s="13">
        <v>3.5</v>
      </c>
      <c r="G26" s="14">
        <v>2.72</v>
      </c>
      <c r="H26" s="15">
        <f>(D26*0.725)/D26*100</f>
        <v>72.5</v>
      </c>
    </row>
    <row r="27">
      <c r="A27" s="12">
        <v>22.0</v>
      </c>
      <c r="B27" s="13">
        <v>9.0</v>
      </c>
      <c r="C27" s="13">
        <v>6.6</v>
      </c>
      <c r="D27" s="13">
        <v>294.0</v>
      </c>
      <c r="E27" s="13">
        <v>3.4</v>
      </c>
      <c r="F27" s="13">
        <v>4.5</v>
      </c>
      <c r="G27" s="14">
        <v>2.71</v>
      </c>
      <c r="H27" s="15">
        <f>(D27*0.734)/D27*100</f>
        <v>73.4</v>
      </c>
    </row>
    <row r="28">
      <c r="A28" s="12">
        <v>23.0</v>
      </c>
      <c r="B28" s="13">
        <v>7.9</v>
      </c>
      <c r="C28" s="13">
        <v>6.1</v>
      </c>
      <c r="D28" s="13">
        <v>233.0</v>
      </c>
      <c r="E28" s="13">
        <v>3.7</v>
      </c>
      <c r="F28" s="13">
        <v>4.0</v>
      </c>
      <c r="G28" s="14">
        <v>2.78</v>
      </c>
      <c r="H28" s="15">
        <f>(D28*0.721)/D28*100</f>
        <v>72.1</v>
      </c>
    </row>
    <row r="29">
      <c r="A29" s="12">
        <v>24.0</v>
      </c>
      <c r="B29" s="13">
        <v>7.3</v>
      </c>
      <c r="C29" s="13">
        <v>5.8</v>
      </c>
      <c r="D29" s="13">
        <v>183.0</v>
      </c>
      <c r="E29" s="13">
        <v>3.5</v>
      </c>
      <c r="F29" s="13">
        <v>4.5</v>
      </c>
      <c r="G29" s="14">
        <v>2.74</v>
      </c>
      <c r="H29" s="15">
        <f>(D29*0.728)/D29*100</f>
        <v>72.8</v>
      </c>
    </row>
    <row r="30">
      <c r="A30" s="12">
        <v>25.0</v>
      </c>
      <c r="B30" s="13">
        <v>8.4</v>
      </c>
      <c r="C30" s="13">
        <v>7.0</v>
      </c>
      <c r="D30" s="13">
        <v>282.0</v>
      </c>
      <c r="E30" s="13">
        <v>3.6</v>
      </c>
      <c r="F30" s="13">
        <v>3.5</v>
      </c>
      <c r="G30" s="14">
        <v>2.73</v>
      </c>
      <c r="H30" s="15">
        <f>(D30*0.757)/D30*100</f>
        <v>75.7</v>
      </c>
    </row>
    <row r="31">
      <c r="A31" s="12">
        <v>26.0</v>
      </c>
      <c r="B31" s="13">
        <v>8.5</v>
      </c>
      <c r="C31" s="13">
        <v>6.5</v>
      </c>
      <c r="D31" s="13">
        <v>281.0</v>
      </c>
      <c r="E31" s="13">
        <v>3.5</v>
      </c>
      <c r="F31" s="13">
        <v>3.5</v>
      </c>
      <c r="G31" s="14">
        <v>2.77</v>
      </c>
      <c r="H31" s="15">
        <f>(D31*0.744)/D31*100</f>
        <v>74.4</v>
      </c>
    </row>
    <row r="32">
      <c r="A32" s="12">
        <v>27.0</v>
      </c>
      <c r="B32" s="13">
        <v>7.1</v>
      </c>
      <c r="C32" s="13">
        <v>6.0</v>
      </c>
      <c r="D32" s="13">
        <v>188.0</v>
      </c>
      <c r="E32" s="13">
        <v>3.5</v>
      </c>
      <c r="F32" s="13">
        <v>4.0</v>
      </c>
      <c r="G32" s="14">
        <v>2.7</v>
      </c>
      <c r="H32" s="15">
        <f>(D32*0.777)/D32*100</f>
        <v>77.7</v>
      </c>
    </row>
    <row r="33">
      <c r="A33" s="12">
        <v>28.0</v>
      </c>
      <c r="B33" s="13">
        <v>7.5</v>
      </c>
      <c r="C33" s="13">
        <v>6.3</v>
      </c>
      <c r="D33" s="13">
        <v>239.0</v>
      </c>
      <c r="E33" s="13">
        <v>4.2</v>
      </c>
      <c r="F33" s="13">
        <v>4.0</v>
      </c>
      <c r="G33" s="14">
        <v>2.75</v>
      </c>
      <c r="H33" s="15">
        <f>(D33*0.743)/D33*100</f>
        <v>74.3</v>
      </c>
    </row>
    <row r="34">
      <c r="A34" s="12">
        <v>29.0</v>
      </c>
      <c r="B34" s="13">
        <v>8.9</v>
      </c>
      <c r="C34" s="13">
        <v>5.9</v>
      </c>
      <c r="D34" s="13">
        <v>260.0</v>
      </c>
      <c r="E34" s="13">
        <v>3.1</v>
      </c>
      <c r="F34" s="13">
        <v>4.0</v>
      </c>
      <c r="G34" s="14">
        <v>2.78</v>
      </c>
      <c r="H34" s="15">
        <f>(D34*0.749)/D34*100</f>
        <v>74.9</v>
      </c>
    </row>
    <row r="35">
      <c r="A35" s="12">
        <v>30.0</v>
      </c>
      <c r="B35" s="13">
        <v>7.3</v>
      </c>
      <c r="C35" s="13">
        <v>6.14</v>
      </c>
      <c r="D35" s="13">
        <v>187.0</v>
      </c>
      <c r="E35" s="13">
        <v>3.8</v>
      </c>
      <c r="F35" s="13">
        <v>4.0</v>
      </c>
      <c r="G35" s="14">
        <v>2.69</v>
      </c>
      <c r="H35" s="15">
        <f>(D35*0.735)/D35*100</f>
        <v>73.5</v>
      </c>
    </row>
    <row r="36">
      <c r="A36" s="12">
        <v>31.0</v>
      </c>
      <c r="B36" s="13">
        <v>7.7</v>
      </c>
      <c r="C36" s="13">
        <v>5.7</v>
      </c>
      <c r="D36" s="13">
        <v>199.0</v>
      </c>
      <c r="E36" s="13">
        <v>2.9</v>
      </c>
      <c r="F36" s="13">
        <v>4.0</v>
      </c>
      <c r="G36" s="14">
        <v>2.77</v>
      </c>
      <c r="H36" s="15">
        <f>(D36*0.732)/D36*100</f>
        <v>73.2</v>
      </c>
    </row>
    <row r="37">
      <c r="A37" s="12">
        <v>32.0</v>
      </c>
      <c r="B37" s="13">
        <v>7.7</v>
      </c>
      <c r="C37" s="13">
        <v>6.8</v>
      </c>
      <c r="D37" s="13">
        <v>231.0</v>
      </c>
      <c r="E37" s="13">
        <v>3.6</v>
      </c>
      <c r="F37" s="13">
        <v>4.0</v>
      </c>
      <c r="G37" s="14">
        <v>2.75</v>
      </c>
      <c r="H37" s="15">
        <f>(D37*0.73)/D37*100</f>
        <v>73</v>
      </c>
    </row>
    <row r="38">
      <c r="A38" s="12">
        <v>33.0</v>
      </c>
      <c r="B38" s="13">
        <v>7.0</v>
      </c>
      <c r="C38" s="13">
        <v>5.7</v>
      </c>
      <c r="D38" s="13">
        <v>159.0</v>
      </c>
      <c r="E38" s="13">
        <v>3.4</v>
      </c>
      <c r="F38" s="13">
        <v>4.0</v>
      </c>
      <c r="G38" s="14">
        <v>2.73</v>
      </c>
      <c r="H38" s="15">
        <f>(D38*0.726)/D38*100</f>
        <v>72.6</v>
      </c>
    </row>
    <row r="39">
      <c r="A39" s="12">
        <v>34.0</v>
      </c>
      <c r="B39" s="13">
        <v>9.2</v>
      </c>
      <c r="C39" s="13">
        <v>6.9</v>
      </c>
      <c r="D39" s="13">
        <v>329.0</v>
      </c>
      <c r="E39" s="13">
        <v>3.6</v>
      </c>
      <c r="F39" s="13">
        <v>4.0</v>
      </c>
      <c r="G39" s="14">
        <v>2.758</v>
      </c>
      <c r="H39" s="15">
        <f>(D39*0.718)/D39*100</f>
        <v>71.8</v>
      </c>
    </row>
    <row r="40">
      <c r="A40" s="12">
        <v>35.0</v>
      </c>
      <c r="B40" s="13">
        <v>7.2</v>
      </c>
      <c r="C40" s="13">
        <v>6.3</v>
      </c>
      <c r="D40" s="13">
        <v>183.0</v>
      </c>
      <c r="E40" s="13">
        <v>3.1</v>
      </c>
      <c r="F40" s="13">
        <v>4.0</v>
      </c>
      <c r="G40" s="14">
        <v>2.74</v>
      </c>
      <c r="H40" s="15">
        <f>(D40*0.738)/D40*100</f>
        <v>73.8</v>
      </c>
    </row>
    <row r="41">
      <c r="A41" s="12">
        <v>36.0</v>
      </c>
      <c r="B41" s="13">
        <v>7.3</v>
      </c>
      <c r="C41" s="13">
        <v>5.3</v>
      </c>
      <c r="D41" s="13">
        <v>183.0</v>
      </c>
      <c r="E41" s="13">
        <v>3.4</v>
      </c>
      <c r="F41" s="13">
        <v>3.5</v>
      </c>
      <c r="G41" s="14">
        <v>2.71</v>
      </c>
      <c r="H41" s="15">
        <f>(D41*0.734)/D41*100</f>
        <v>73.4</v>
      </c>
    </row>
    <row r="42">
      <c r="A42" s="12">
        <v>37.0</v>
      </c>
      <c r="B42" s="13">
        <v>7.7</v>
      </c>
      <c r="C42" s="13">
        <v>5.7</v>
      </c>
      <c r="D42" s="13">
        <v>189.0</v>
      </c>
      <c r="E42" s="13">
        <v>3.2</v>
      </c>
      <c r="F42" s="13">
        <v>3.5</v>
      </c>
      <c r="G42" s="14">
        <v>2.77</v>
      </c>
      <c r="H42" s="15">
        <f>(D42*0.754)/D42*100</f>
        <v>75.4</v>
      </c>
    </row>
    <row r="43">
      <c r="A43" s="12">
        <v>38.0</v>
      </c>
      <c r="B43" s="13">
        <v>8.7</v>
      </c>
      <c r="C43" s="13">
        <v>6.3</v>
      </c>
      <c r="D43" s="13">
        <v>277.0</v>
      </c>
      <c r="E43" s="13">
        <v>3.4</v>
      </c>
      <c r="F43" s="13">
        <v>4.0</v>
      </c>
      <c r="G43" s="14">
        <v>2.71</v>
      </c>
      <c r="H43" s="15">
        <f>(D43*0.74)/D43*100</f>
        <v>74</v>
      </c>
    </row>
    <row r="44">
      <c r="A44" s="12">
        <v>39.0</v>
      </c>
      <c r="B44" s="13">
        <v>7.3</v>
      </c>
      <c r="C44" s="13">
        <v>5.8</v>
      </c>
      <c r="D44" s="13">
        <v>167.0</v>
      </c>
      <c r="E44" s="13">
        <v>3.5</v>
      </c>
      <c r="F44" s="13">
        <v>4.0</v>
      </c>
      <c r="G44" s="14">
        <v>2.75</v>
      </c>
      <c r="H44" s="15">
        <f>(D44*0.711)/D44*100</f>
        <v>71.1</v>
      </c>
    </row>
    <row r="45">
      <c r="A45" s="12">
        <v>40.0</v>
      </c>
      <c r="B45" s="13">
        <v>8.2</v>
      </c>
      <c r="C45" s="13">
        <v>6.4</v>
      </c>
      <c r="D45" s="13">
        <v>253.0</v>
      </c>
      <c r="E45" s="13">
        <v>3.5</v>
      </c>
      <c r="F45" s="13">
        <v>4.0</v>
      </c>
      <c r="G45" s="14">
        <v>2.77</v>
      </c>
      <c r="H45" s="15">
        <f>(D45*0.718)/D45*100</f>
        <v>71.8</v>
      </c>
    </row>
    <row r="46">
      <c r="A46" s="12">
        <v>41.0</v>
      </c>
      <c r="B46" s="13">
        <v>7.3</v>
      </c>
      <c r="C46" s="13">
        <v>5.2</v>
      </c>
      <c r="D46" s="13">
        <v>177.0</v>
      </c>
      <c r="E46" s="13">
        <v>3.5</v>
      </c>
      <c r="F46" s="13">
        <v>4.0</v>
      </c>
      <c r="G46" s="14">
        <v>2.7</v>
      </c>
      <c r="H46" s="15">
        <f>(D46*0.7153)/D46*100</f>
        <v>71.53</v>
      </c>
    </row>
    <row r="47">
      <c r="A47" s="12">
        <v>42.0</v>
      </c>
      <c r="B47" s="13">
        <v>7.2</v>
      </c>
      <c r="C47" s="13">
        <v>5.8</v>
      </c>
      <c r="D47" s="13">
        <v>184.0</v>
      </c>
      <c r="E47" s="13">
        <v>4.1</v>
      </c>
      <c r="F47" s="13">
        <v>4.0</v>
      </c>
      <c r="G47" s="14">
        <v>2.76</v>
      </c>
      <c r="H47" s="15">
        <f>(D47*0.746)/D47*100</f>
        <v>74.6</v>
      </c>
    </row>
    <row r="48">
      <c r="A48" s="12">
        <v>43.0</v>
      </c>
      <c r="B48" s="13">
        <v>7.1</v>
      </c>
      <c r="C48" s="13">
        <v>5.4</v>
      </c>
      <c r="D48" s="13">
        <v>148.0</v>
      </c>
      <c r="E48" s="13">
        <v>4.0</v>
      </c>
      <c r="F48" s="13">
        <v>4.0</v>
      </c>
      <c r="G48" s="14">
        <v>2.75</v>
      </c>
      <c r="H48" s="15">
        <f>(D48*0.738)/D48*100</f>
        <v>73.8</v>
      </c>
    </row>
    <row r="49">
      <c r="A49" s="12">
        <v>44.0</v>
      </c>
      <c r="B49" s="13">
        <v>7.6</v>
      </c>
      <c r="C49" s="13">
        <v>5.8</v>
      </c>
      <c r="D49" s="13">
        <v>215.0</v>
      </c>
      <c r="E49" s="13">
        <v>3.6</v>
      </c>
      <c r="F49" s="13">
        <v>4.0</v>
      </c>
      <c r="G49" s="14">
        <v>2.77</v>
      </c>
      <c r="H49" s="15">
        <f>(D49*0.7)/D49*100</f>
        <v>70</v>
      </c>
    </row>
    <row r="50">
      <c r="A50" s="12">
        <v>45.0</v>
      </c>
      <c r="B50" s="13">
        <v>8.3</v>
      </c>
      <c r="C50" s="13">
        <v>6.5</v>
      </c>
      <c r="D50" s="13">
        <v>265.0</v>
      </c>
      <c r="E50" s="13">
        <v>3.6</v>
      </c>
      <c r="F50" s="13">
        <v>4.0</v>
      </c>
      <c r="G50" s="14">
        <v>2.83</v>
      </c>
      <c r="H50" s="15">
        <f>(D50*0.733)/D50*100</f>
        <v>73.3</v>
      </c>
    </row>
    <row r="51">
      <c r="A51" s="12">
        <v>46.0</v>
      </c>
      <c r="B51" s="13">
        <v>7.0</v>
      </c>
      <c r="C51" s="13">
        <v>6.0</v>
      </c>
      <c r="D51" s="13">
        <v>162.0</v>
      </c>
      <c r="E51" s="13">
        <v>3.5</v>
      </c>
      <c r="F51" s="13">
        <v>4.0</v>
      </c>
      <c r="G51" s="14">
        <v>2.74</v>
      </c>
      <c r="H51" s="15">
        <f>(D51*0.724)/D51*100</f>
        <v>72.4</v>
      </c>
    </row>
    <row r="52">
      <c r="A52" s="12">
        <v>47.0</v>
      </c>
      <c r="B52" s="13">
        <v>6.9</v>
      </c>
      <c r="C52" s="13">
        <v>5.7</v>
      </c>
      <c r="D52" s="13">
        <v>161.0</v>
      </c>
      <c r="E52" s="13">
        <v>3.6</v>
      </c>
      <c r="F52" s="13">
        <v>4.0</v>
      </c>
      <c r="G52" s="14">
        <v>2.75</v>
      </c>
      <c r="H52" s="15">
        <f>(D52*0.751)/D52*100</f>
        <v>75.1</v>
      </c>
    </row>
    <row r="53">
      <c r="A53" s="12">
        <v>48.0</v>
      </c>
      <c r="B53" s="13">
        <v>7.3</v>
      </c>
      <c r="C53" s="13">
        <v>5.7</v>
      </c>
      <c r="D53" s="13">
        <v>185.0</v>
      </c>
      <c r="E53" s="13">
        <v>4.2</v>
      </c>
      <c r="F53" s="13">
        <v>4.0</v>
      </c>
      <c r="G53" s="14">
        <v>2.78</v>
      </c>
      <c r="H53" s="15">
        <f>(D53*0.75)/D53*100</f>
        <v>75</v>
      </c>
    </row>
    <row r="54">
      <c r="A54" s="12">
        <v>49.0</v>
      </c>
      <c r="B54" s="13">
        <v>8.4</v>
      </c>
      <c r="C54" s="13">
        <v>6.5</v>
      </c>
      <c r="D54" s="13">
        <v>247.0</v>
      </c>
      <c r="E54" s="13">
        <v>5.0</v>
      </c>
      <c r="F54" s="13">
        <v>4.5</v>
      </c>
      <c r="G54" s="14">
        <v>2.736</v>
      </c>
      <c r="H54" s="15">
        <f>(D54*0.734)/D54*100</f>
        <v>73.4</v>
      </c>
    </row>
    <row r="55">
      <c r="A55" s="12">
        <v>50.0</v>
      </c>
      <c r="B55" s="13">
        <v>7.7</v>
      </c>
      <c r="C55" s="13">
        <v>6.0</v>
      </c>
      <c r="D55" s="13">
        <v>217.0</v>
      </c>
      <c r="E55" s="13">
        <v>4.2</v>
      </c>
      <c r="F55" s="13">
        <v>4.0</v>
      </c>
      <c r="G55" s="14">
        <v>2.774</v>
      </c>
      <c r="H55" s="15">
        <f>(D55*0.775)/D55*100</f>
        <v>77.5</v>
      </c>
    </row>
    <row r="56">
      <c r="A56" s="12">
        <v>51.0</v>
      </c>
      <c r="B56" s="13">
        <v>7.5</v>
      </c>
      <c r="C56" s="13">
        <v>6.5</v>
      </c>
      <c r="D56" s="13">
        <v>190.0</v>
      </c>
      <c r="E56" s="13">
        <v>3.3</v>
      </c>
      <c r="F56" s="13">
        <v>4.0</v>
      </c>
      <c r="G56" s="14">
        <v>2.74</v>
      </c>
      <c r="H56" s="15">
        <f>(D56*0.755)/D56*100</f>
        <v>75.5</v>
      </c>
    </row>
    <row r="57">
      <c r="A57" s="12">
        <v>52.0</v>
      </c>
      <c r="B57" s="13">
        <v>7.4</v>
      </c>
      <c r="C57" s="13">
        <v>6.4</v>
      </c>
      <c r="D57" s="13">
        <v>185.0</v>
      </c>
      <c r="E57" s="13">
        <v>3.5</v>
      </c>
      <c r="F57" s="13">
        <v>4.0</v>
      </c>
      <c r="G57" s="14">
        <v>2.72</v>
      </c>
      <c r="H57" s="15">
        <f>(D57*0.767)/D57*100</f>
        <v>76.7</v>
      </c>
    </row>
    <row r="58">
      <c r="A58" s="12">
        <v>53.0</v>
      </c>
      <c r="B58" s="13">
        <v>7.6</v>
      </c>
      <c r="C58" s="13">
        <v>5.8</v>
      </c>
      <c r="D58" s="13">
        <v>191.0</v>
      </c>
      <c r="E58" s="13">
        <v>3.8</v>
      </c>
      <c r="F58" s="13">
        <v>4.0</v>
      </c>
      <c r="G58" s="14">
        <v>2.78</v>
      </c>
      <c r="H58" s="15">
        <f>(D58*0.758)/D58*100</f>
        <v>75.8</v>
      </c>
    </row>
    <row r="59">
      <c r="A59" s="12">
        <v>54.0</v>
      </c>
      <c r="B59" s="13">
        <v>7.4</v>
      </c>
      <c r="C59" s="13">
        <v>5.5</v>
      </c>
      <c r="D59" s="13">
        <v>180.0</v>
      </c>
      <c r="E59" s="13">
        <v>3.8</v>
      </c>
      <c r="F59" s="13">
        <v>4.0</v>
      </c>
      <c r="G59" s="14">
        <v>2.78</v>
      </c>
      <c r="H59" s="15">
        <f>(D59*0.734)/D59*100</f>
        <v>73.4</v>
      </c>
    </row>
    <row r="60">
      <c r="A60" s="12">
        <v>55.0</v>
      </c>
      <c r="B60" s="13">
        <v>8.7</v>
      </c>
      <c r="C60" s="13">
        <v>6.7</v>
      </c>
      <c r="D60" s="13">
        <v>283.0</v>
      </c>
      <c r="E60" s="13">
        <v>3.5</v>
      </c>
      <c r="F60" s="13">
        <v>4.0</v>
      </c>
      <c r="G60" s="14">
        <v>2.71</v>
      </c>
      <c r="H60" s="15">
        <f>(D60*0.728)/D60*100</f>
        <v>72.8</v>
      </c>
    </row>
    <row r="61">
      <c r="A61" s="12">
        <v>56.0</v>
      </c>
      <c r="B61" s="13">
        <v>9.0</v>
      </c>
      <c r="C61" s="13">
        <v>6.5</v>
      </c>
      <c r="D61" s="13">
        <v>274.0</v>
      </c>
      <c r="E61" s="13">
        <v>3.1</v>
      </c>
      <c r="F61" s="13">
        <v>4.0</v>
      </c>
      <c r="G61" s="14">
        <v>2.744</v>
      </c>
      <c r="H61" s="15">
        <f>(D61*0.7213)/D61*100</f>
        <v>72.13</v>
      </c>
    </row>
    <row r="62">
      <c r="A62" s="12">
        <v>57.0</v>
      </c>
      <c r="B62" s="13">
        <v>8.3</v>
      </c>
      <c r="C62" s="13">
        <v>6.6</v>
      </c>
      <c r="D62" s="13">
        <v>267.0</v>
      </c>
      <c r="E62" s="13">
        <v>2.8</v>
      </c>
      <c r="F62" s="13">
        <v>4.0</v>
      </c>
      <c r="G62" s="14">
        <v>2.73</v>
      </c>
      <c r="H62" s="15">
        <f>(D62*0.73)/D62*100</f>
        <v>73</v>
      </c>
    </row>
    <row r="63">
      <c r="A63" s="12">
        <v>58.0</v>
      </c>
      <c r="B63" s="13">
        <v>6.7</v>
      </c>
      <c r="C63" s="13">
        <v>5.3</v>
      </c>
      <c r="D63" s="13">
        <v>134.0</v>
      </c>
      <c r="E63" s="13">
        <v>3.3</v>
      </c>
      <c r="F63" s="13">
        <v>3.5</v>
      </c>
      <c r="G63" s="14">
        <v>2.75</v>
      </c>
      <c r="H63" s="15">
        <f>(D63*0.718)/D63*100</f>
        <v>71.8</v>
      </c>
    </row>
    <row r="64">
      <c r="A64" s="12">
        <v>59.0</v>
      </c>
      <c r="B64" s="13">
        <v>8.9</v>
      </c>
      <c r="C64" s="13">
        <v>7.4</v>
      </c>
      <c r="D64" s="13">
        <v>354.0</v>
      </c>
      <c r="E64" s="13">
        <v>3.4</v>
      </c>
      <c r="F64" s="13">
        <v>4.0</v>
      </c>
      <c r="G64" s="14">
        <v>2.76</v>
      </c>
      <c r="H64" s="15">
        <f>(D64*0.704)/D64*100</f>
        <v>70.4</v>
      </c>
    </row>
    <row r="65">
      <c r="A65" s="12">
        <v>60.0</v>
      </c>
      <c r="B65" s="13">
        <v>7.0</v>
      </c>
      <c r="C65" s="13">
        <v>5.2</v>
      </c>
      <c r="D65" s="13">
        <v>140.0</v>
      </c>
      <c r="E65" s="13">
        <v>3.4</v>
      </c>
      <c r="F65" s="13">
        <v>4.0</v>
      </c>
      <c r="G65" s="14">
        <v>2.76</v>
      </c>
      <c r="H65" s="15">
        <f>(D65*0.7525)/D65*100</f>
        <v>75.25</v>
      </c>
    </row>
    <row r="66">
      <c r="A66" s="12">
        <v>61.0</v>
      </c>
      <c r="B66" s="13">
        <v>9.3</v>
      </c>
      <c r="C66" s="13">
        <v>6.7</v>
      </c>
      <c r="D66" s="13">
        <v>331.0</v>
      </c>
      <c r="E66" s="13">
        <v>3.4</v>
      </c>
      <c r="F66" s="13">
        <v>4.0</v>
      </c>
      <c r="G66" s="14">
        <v>6.85</v>
      </c>
      <c r="H66" s="15">
        <f>(D66*0.727)/D66*100</f>
        <v>72.7</v>
      </c>
    </row>
    <row r="67">
      <c r="A67" s="12">
        <v>62.0</v>
      </c>
      <c r="B67" s="13">
        <v>6.7</v>
      </c>
      <c r="C67" s="13">
        <v>5.3</v>
      </c>
      <c r="D67" s="13">
        <v>136.0</v>
      </c>
      <c r="E67" s="13">
        <v>3.5</v>
      </c>
      <c r="F67" s="13">
        <v>4.0</v>
      </c>
      <c r="G67" s="14">
        <v>2.74</v>
      </c>
      <c r="H67" s="15">
        <f>(D67*0.724)/D67*100</f>
        <v>72.4</v>
      </c>
    </row>
    <row r="68">
      <c r="A68" s="12">
        <v>63.0</v>
      </c>
      <c r="B68" s="13">
        <v>8.8</v>
      </c>
      <c r="C68" s="13">
        <v>5.9</v>
      </c>
      <c r="D68" s="13">
        <v>300.0</v>
      </c>
      <c r="E68" s="13">
        <v>3.7</v>
      </c>
      <c r="F68" s="13">
        <v>4.0</v>
      </c>
      <c r="G68" s="14">
        <v>2.77</v>
      </c>
      <c r="H68" s="15">
        <f>(D68*0.716)/D68*100</f>
        <v>71.6</v>
      </c>
    </row>
    <row r="69">
      <c r="A69" s="12">
        <v>64.0</v>
      </c>
      <c r="B69" s="13">
        <v>7.4</v>
      </c>
      <c r="C69" s="13">
        <v>5.7</v>
      </c>
      <c r="D69" s="13">
        <v>186.0</v>
      </c>
      <c r="E69" s="13">
        <v>3.6</v>
      </c>
      <c r="F69" s="13">
        <v>4.0</v>
      </c>
      <c r="G69" s="14">
        <v>2.76</v>
      </c>
      <c r="H69" s="15">
        <f>(D69*0.717)/D69*100</f>
        <v>71.7</v>
      </c>
    </row>
    <row r="70">
      <c r="A70" s="12">
        <v>65.0</v>
      </c>
      <c r="B70" s="13">
        <v>6.7</v>
      </c>
      <c r="C70" s="13">
        <v>5.9</v>
      </c>
      <c r="D70" s="13">
        <v>163.0</v>
      </c>
      <c r="E70" s="13">
        <v>3.3</v>
      </c>
      <c r="F70" s="13">
        <v>4.0</v>
      </c>
      <c r="G70" s="14">
        <v>2.75</v>
      </c>
      <c r="H70" s="15">
        <f>(D70*0.752)/D70*100</f>
        <v>75.2</v>
      </c>
    </row>
    <row r="71">
      <c r="A71" s="12">
        <v>66.0</v>
      </c>
      <c r="B71" s="13">
        <v>6.9</v>
      </c>
      <c r="C71" s="13">
        <v>6.3</v>
      </c>
      <c r="D71" s="13">
        <v>165.0</v>
      </c>
      <c r="E71" s="13">
        <v>3.8</v>
      </c>
      <c r="F71" s="13">
        <v>4.0</v>
      </c>
      <c r="G71" s="14">
        <v>2.74</v>
      </c>
      <c r="H71" s="15">
        <f>(D71*0.734)/D71*100</f>
        <v>73.4</v>
      </c>
    </row>
    <row r="72">
      <c r="A72" s="12">
        <v>67.0</v>
      </c>
      <c r="B72" s="13">
        <v>8.4</v>
      </c>
      <c r="C72" s="13">
        <v>6.3</v>
      </c>
      <c r="D72" s="13">
        <v>250.0</v>
      </c>
      <c r="E72" s="13">
        <v>4.0</v>
      </c>
      <c r="F72" s="13">
        <v>4.0</v>
      </c>
      <c r="G72" s="14">
        <v>2.69</v>
      </c>
      <c r="H72" s="15">
        <f>(D72*0.738)/D72*100</f>
        <v>73.8</v>
      </c>
    </row>
    <row r="73">
      <c r="A73" s="12">
        <v>68.0</v>
      </c>
      <c r="B73" s="13">
        <v>7.1</v>
      </c>
      <c r="C73" s="13">
        <v>5.4</v>
      </c>
      <c r="D73" s="13">
        <v>149.0</v>
      </c>
      <c r="E73" s="13">
        <v>4.2</v>
      </c>
      <c r="F73" s="13">
        <v>4.0</v>
      </c>
      <c r="G73" s="14">
        <v>2.73</v>
      </c>
      <c r="H73" s="15">
        <f>(D73*0.754)/D73*100</f>
        <v>75.4</v>
      </c>
    </row>
    <row r="74">
      <c r="A74" s="12">
        <v>69.0</v>
      </c>
      <c r="B74" s="13">
        <v>7.7</v>
      </c>
      <c r="C74" s="13">
        <v>6.2</v>
      </c>
      <c r="D74" s="13">
        <v>211.0</v>
      </c>
      <c r="E74" s="13">
        <v>4.0</v>
      </c>
      <c r="F74" s="13">
        <v>4.0</v>
      </c>
      <c r="G74" s="14">
        <v>2.69</v>
      </c>
      <c r="H74" s="15">
        <f>(D74*0.728)/D74*100</f>
        <v>72.8</v>
      </c>
    </row>
    <row r="75">
      <c r="A75" s="12">
        <v>70.0</v>
      </c>
      <c r="B75" s="13">
        <v>8.1</v>
      </c>
      <c r="C75" s="13">
        <v>5.9</v>
      </c>
      <c r="D75" s="13">
        <v>221.0</v>
      </c>
      <c r="E75" s="13">
        <v>3.2</v>
      </c>
      <c r="F75" s="13">
        <v>4.0</v>
      </c>
      <c r="G75" s="14">
        <v>2.74</v>
      </c>
      <c r="H75" s="15">
        <f>(D75*0.724)/D75*100</f>
        <v>72.4</v>
      </c>
    </row>
    <row r="76">
      <c r="A76" s="12">
        <v>71.0</v>
      </c>
      <c r="B76" s="13">
        <v>8.9</v>
      </c>
      <c r="C76" s="13">
        <v>7.0</v>
      </c>
      <c r="D76" s="13">
        <v>294.0</v>
      </c>
      <c r="E76" s="13">
        <v>3.3</v>
      </c>
      <c r="F76" s="13">
        <v>4.5</v>
      </c>
      <c r="G76" s="14">
        <v>2.68</v>
      </c>
      <c r="H76" s="15">
        <f>(D76*0.737)/D76*100</f>
        <v>73.7</v>
      </c>
    </row>
    <row r="77">
      <c r="A77" s="12">
        <v>72.0</v>
      </c>
      <c r="B77" s="13">
        <v>7.8</v>
      </c>
      <c r="C77" s="13">
        <v>6.8</v>
      </c>
      <c r="D77" s="13">
        <v>232.0</v>
      </c>
      <c r="E77" s="13">
        <v>3.5</v>
      </c>
      <c r="F77" s="13">
        <v>4.5</v>
      </c>
      <c r="G77" s="14">
        <v>2.72</v>
      </c>
      <c r="H77" s="15">
        <f>(D77*0.729)/D77*100</f>
        <v>72.9</v>
      </c>
    </row>
    <row r="78">
      <c r="A78" s="12">
        <v>73.0</v>
      </c>
      <c r="B78" s="13">
        <v>8.2</v>
      </c>
      <c r="C78" s="13">
        <v>5.9</v>
      </c>
      <c r="D78" s="13">
        <v>234.0</v>
      </c>
      <c r="E78" s="13">
        <v>3.6</v>
      </c>
      <c r="F78" s="13">
        <v>4.0</v>
      </c>
      <c r="G78" s="14">
        <v>2.71</v>
      </c>
      <c r="H78" s="15">
        <f>(D78*0.757)/D78*100</f>
        <v>75.7</v>
      </c>
    </row>
    <row r="79">
      <c r="A79" s="12">
        <v>74.0</v>
      </c>
      <c r="B79" s="13">
        <v>7.6</v>
      </c>
      <c r="C79" s="13">
        <v>6.0</v>
      </c>
      <c r="D79" s="13">
        <v>183.0</v>
      </c>
      <c r="E79" s="13">
        <v>3.5</v>
      </c>
      <c r="F79" s="13">
        <v>4.0</v>
      </c>
      <c r="G79" s="14">
        <v>2.72</v>
      </c>
      <c r="H79" s="15">
        <f>(D79*0.724)/D79*100</f>
        <v>72.4</v>
      </c>
    </row>
    <row r="80">
      <c r="A80" s="12">
        <v>75.0</v>
      </c>
      <c r="B80" s="13">
        <v>7.5</v>
      </c>
      <c r="C80" s="13">
        <v>6.1</v>
      </c>
      <c r="D80" s="13">
        <v>202.0</v>
      </c>
      <c r="E80" s="13">
        <v>3.5</v>
      </c>
      <c r="F80" s="13">
        <v>4.0</v>
      </c>
      <c r="G80" s="14">
        <v>2.78</v>
      </c>
      <c r="H80" s="15">
        <f>(D80*0.738)/D80*100</f>
        <v>73.8</v>
      </c>
    </row>
    <row r="81">
      <c r="A81" s="12">
        <v>76.0</v>
      </c>
      <c r="B81" s="13">
        <v>8.7</v>
      </c>
      <c r="C81" s="13">
        <v>6.3</v>
      </c>
      <c r="D81" s="13">
        <v>254.0</v>
      </c>
      <c r="E81" s="13">
        <v>3.7</v>
      </c>
      <c r="F81" s="13">
        <v>4.0</v>
      </c>
      <c r="G81" s="14">
        <v>2.74</v>
      </c>
      <c r="H81" s="15">
        <f>(D81*0.728)/D81*100</f>
        <v>72.8</v>
      </c>
    </row>
    <row r="82">
      <c r="A82" s="12">
        <v>77.0</v>
      </c>
      <c r="B82" s="13">
        <v>7.5</v>
      </c>
      <c r="C82" s="13">
        <v>5.9</v>
      </c>
      <c r="D82" s="13">
        <v>197.0</v>
      </c>
      <c r="E82" s="13">
        <v>3.6</v>
      </c>
      <c r="F82" s="13">
        <v>4.0</v>
      </c>
      <c r="G82" s="14">
        <v>2.75</v>
      </c>
      <c r="H82" s="15">
        <f>(D82*0.752)/D82*100</f>
        <v>75.2</v>
      </c>
    </row>
    <row r="83">
      <c r="A83" s="12">
        <v>78.0</v>
      </c>
      <c r="B83" s="13">
        <v>7.2</v>
      </c>
      <c r="C83" s="13">
        <v>5.5</v>
      </c>
      <c r="D83" s="13">
        <v>161.0</v>
      </c>
      <c r="E83" s="13">
        <v>3.5</v>
      </c>
      <c r="F83" s="13">
        <v>4.5</v>
      </c>
      <c r="G83" s="14">
        <v>2.81</v>
      </c>
      <c r="H83" s="15">
        <f>(D83*0.761)/D83*100</f>
        <v>76.1</v>
      </c>
    </row>
    <row r="84">
      <c r="A84" s="12">
        <v>79.0</v>
      </c>
      <c r="B84" s="13">
        <v>6.6</v>
      </c>
      <c r="C84" s="13">
        <v>5.8</v>
      </c>
      <c r="D84" s="13">
        <v>147.0</v>
      </c>
      <c r="E84" s="13">
        <v>3.5</v>
      </c>
      <c r="F84" s="13">
        <v>4.0</v>
      </c>
      <c r="G84" s="14">
        <v>2.77</v>
      </c>
      <c r="H84" s="15">
        <f>(D84*0.773)/D84*100</f>
        <v>77.3</v>
      </c>
    </row>
    <row r="85">
      <c r="A85" s="12">
        <v>80.0</v>
      </c>
      <c r="B85" s="13">
        <v>8.1</v>
      </c>
      <c r="C85" s="13">
        <v>6.1</v>
      </c>
      <c r="D85" s="13">
        <v>235.0</v>
      </c>
      <c r="E85" s="13">
        <v>3.8</v>
      </c>
      <c r="F85" s="13">
        <v>4.0</v>
      </c>
      <c r="G85" s="14">
        <v>2.75</v>
      </c>
      <c r="H85" s="15">
        <f>(D85*0.728)/D85*100</f>
        <v>72.8</v>
      </c>
    </row>
    <row r="86">
      <c r="A86" s="12">
        <v>81.0</v>
      </c>
      <c r="B86" s="13">
        <v>9.4</v>
      </c>
      <c r="C86" s="17">
        <v>6.7</v>
      </c>
      <c r="D86" s="13">
        <v>240.0</v>
      </c>
      <c r="E86" s="17">
        <v>3.6</v>
      </c>
      <c r="F86" s="13">
        <v>4.0</v>
      </c>
      <c r="G86" s="14">
        <v>2.74</v>
      </c>
      <c r="H86" s="15">
        <f>(D86*0.734)/D86*100</f>
        <v>73.4</v>
      </c>
    </row>
    <row r="87">
      <c r="A87" s="12">
        <v>82.0</v>
      </c>
      <c r="B87" s="13">
        <v>8.3</v>
      </c>
      <c r="C87" s="17">
        <v>6.2</v>
      </c>
      <c r="D87" s="13">
        <v>240.0</v>
      </c>
      <c r="E87" s="13">
        <v>3.5</v>
      </c>
      <c r="F87" s="13">
        <v>4.0</v>
      </c>
      <c r="G87" s="14">
        <v>2.75</v>
      </c>
      <c r="H87" s="15">
        <f>(D87*0.711)/D87*100</f>
        <v>71.1</v>
      </c>
    </row>
    <row r="88">
      <c r="A88" s="12">
        <v>83.0</v>
      </c>
      <c r="B88" s="13">
        <v>7.5</v>
      </c>
      <c r="C88" s="17">
        <v>5.9</v>
      </c>
      <c r="D88" s="13">
        <v>201.0</v>
      </c>
      <c r="E88" s="13">
        <v>3.4</v>
      </c>
      <c r="F88" s="13">
        <v>4.0</v>
      </c>
      <c r="G88" s="14">
        <v>2.72</v>
      </c>
      <c r="H88" s="15">
        <f>(D88*0.724)/D88*100</f>
        <v>72.4</v>
      </c>
    </row>
    <row r="89">
      <c r="A89" s="12">
        <v>84.0</v>
      </c>
      <c r="B89" s="13">
        <v>9.3</v>
      </c>
      <c r="C89" s="13">
        <v>6.0</v>
      </c>
      <c r="D89" s="13">
        <v>270.0</v>
      </c>
      <c r="E89" s="13">
        <v>3.4</v>
      </c>
      <c r="F89" s="13">
        <v>4.0</v>
      </c>
      <c r="G89" s="14">
        <v>2.74</v>
      </c>
      <c r="H89" s="15">
        <f>(D89*0.751)/D89*100</f>
        <v>75.1</v>
      </c>
    </row>
    <row r="90">
      <c r="A90" s="12">
        <v>85.0</v>
      </c>
      <c r="B90" s="13">
        <v>8.6</v>
      </c>
      <c r="C90" s="13">
        <v>6.3</v>
      </c>
      <c r="D90" s="13">
        <v>278.0</v>
      </c>
      <c r="E90" s="13">
        <v>3.3</v>
      </c>
      <c r="F90" s="13">
        <v>4.0</v>
      </c>
      <c r="G90" s="14">
        <v>2.75</v>
      </c>
      <c r="H90" s="15">
        <f>(D90*0.753)/D90*100</f>
        <v>75.3</v>
      </c>
    </row>
    <row r="91">
      <c r="A91" s="12">
        <v>86.0</v>
      </c>
      <c r="B91" s="13">
        <v>7.4</v>
      </c>
      <c r="C91" s="13">
        <v>5.8</v>
      </c>
      <c r="D91" s="13">
        <v>170.0</v>
      </c>
      <c r="E91" s="13">
        <v>3.5</v>
      </c>
      <c r="F91" s="13">
        <v>4.0</v>
      </c>
      <c r="G91" s="14">
        <v>2.77</v>
      </c>
      <c r="H91" s="15">
        <f>(D91*0.723)/D91*100</f>
        <v>72.3</v>
      </c>
    </row>
    <row r="92">
      <c r="A92" s="12">
        <v>87.0</v>
      </c>
      <c r="B92" s="13">
        <v>9.0</v>
      </c>
      <c r="C92" s="13">
        <v>6.6</v>
      </c>
      <c r="D92" s="13">
        <v>304.0</v>
      </c>
      <c r="E92" s="13">
        <v>3.5</v>
      </c>
      <c r="F92" s="13">
        <v>4.0</v>
      </c>
      <c r="G92" s="14">
        <v>2.75</v>
      </c>
      <c r="H92" s="15">
        <f>(D92*0.711)/D92*100</f>
        <v>71.1</v>
      </c>
    </row>
    <row r="93">
      <c r="A93" s="12">
        <v>88.0</v>
      </c>
      <c r="B93" s="13">
        <v>8.1</v>
      </c>
      <c r="C93" s="13">
        <v>6.0</v>
      </c>
      <c r="D93" s="13">
        <v>231.0</v>
      </c>
      <c r="E93" s="13">
        <v>3.5</v>
      </c>
      <c r="F93" s="13">
        <v>4.0</v>
      </c>
      <c r="G93" s="14">
        <v>2.75</v>
      </c>
      <c r="H93" s="15">
        <f t="shared" ref="H93:H94" si="1">(D93*0.724)/D93*100</f>
        <v>72.4</v>
      </c>
    </row>
    <row r="94">
      <c r="A94" s="12">
        <v>89.0</v>
      </c>
      <c r="B94" s="13">
        <v>8.2</v>
      </c>
      <c r="C94" s="13">
        <v>6.9</v>
      </c>
      <c r="D94" s="13">
        <v>283.0</v>
      </c>
      <c r="E94" s="13">
        <v>3.3</v>
      </c>
      <c r="F94" s="13">
        <v>4.0</v>
      </c>
      <c r="G94" s="14">
        <v>2.76</v>
      </c>
      <c r="H94" s="15">
        <f t="shared" si="1"/>
        <v>72.4</v>
      </c>
    </row>
    <row r="95">
      <c r="A95" s="12">
        <v>90.0</v>
      </c>
      <c r="B95" s="13">
        <v>7.4</v>
      </c>
      <c r="C95" s="13">
        <v>6.1</v>
      </c>
      <c r="D95" s="13">
        <v>185.0</v>
      </c>
      <c r="E95" s="13">
        <v>3.5</v>
      </c>
      <c r="F95" s="13">
        <v>4.0</v>
      </c>
      <c r="G95" s="14">
        <v>2.83</v>
      </c>
      <c r="H95" s="15">
        <f>(D95*0.741)/D95*100</f>
        <v>74.1</v>
      </c>
    </row>
    <row r="96">
      <c r="A96" s="12">
        <v>91.0</v>
      </c>
      <c r="B96" s="13">
        <v>8.3</v>
      </c>
      <c r="C96" s="13">
        <v>6.1</v>
      </c>
      <c r="D96" s="13">
        <v>224.0</v>
      </c>
      <c r="E96" s="13">
        <v>3.6</v>
      </c>
      <c r="F96" s="13">
        <v>4.0</v>
      </c>
      <c r="G96" s="14">
        <v>2.78</v>
      </c>
      <c r="H96" s="15">
        <f>(D96*0.734)/D96*100</f>
        <v>73.4</v>
      </c>
    </row>
    <row r="97">
      <c r="A97" s="12">
        <v>92.0</v>
      </c>
      <c r="B97" s="13">
        <v>7.3</v>
      </c>
      <c r="C97" s="13">
        <v>6.2</v>
      </c>
      <c r="D97" s="13">
        <v>191.0</v>
      </c>
      <c r="E97" s="13">
        <v>3.4</v>
      </c>
      <c r="F97" s="13">
        <v>4.0</v>
      </c>
      <c r="G97" s="14">
        <v>2.71</v>
      </c>
      <c r="H97" s="15">
        <f>(D97*0.785)/D97*100</f>
        <v>78.5</v>
      </c>
    </row>
    <row r="98">
      <c r="A98" s="12">
        <v>93.0</v>
      </c>
      <c r="B98" s="13">
        <v>7.7</v>
      </c>
      <c r="C98" s="13">
        <v>6.1</v>
      </c>
      <c r="D98" s="13">
        <v>206.0</v>
      </c>
      <c r="E98" s="13">
        <v>3.5</v>
      </c>
      <c r="F98" s="13">
        <v>4.0</v>
      </c>
      <c r="G98" s="14">
        <v>2.71</v>
      </c>
      <c r="H98" s="15">
        <f>(D98*0.753)/D98*100</f>
        <v>75.3</v>
      </c>
    </row>
    <row r="99">
      <c r="A99" s="12">
        <v>94.0</v>
      </c>
      <c r="B99" s="13">
        <v>8.9</v>
      </c>
      <c r="C99" s="13">
        <v>6.4</v>
      </c>
      <c r="D99" s="13">
        <v>261.0</v>
      </c>
      <c r="E99" s="13">
        <v>3.6</v>
      </c>
      <c r="F99" s="13">
        <v>4.0</v>
      </c>
      <c r="G99" s="14">
        <v>2.71</v>
      </c>
      <c r="H99" s="15">
        <f>(D99*0.721)/D99*100</f>
        <v>72.1</v>
      </c>
    </row>
    <row r="100">
      <c r="A100" s="12">
        <v>95.0</v>
      </c>
      <c r="B100" s="13">
        <v>7.5</v>
      </c>
      <c r="C100" s="13">
        <v>6.5</v>
      </c>
      <c r="D100" s="13">
        <v>190.0</v>
      </c>
      <c r="E100" s="13">
        <v>3.6</v>
      </c>
      <c r="F100" s="13">
        <v>4.5</v>
      </c>
      <c r="G100" s="14">
        <v>2.77</v>
      </c>
      <c r="H100" s="15">
        <f>(D100*0.711)/D100*100</f>
        <v>71.1</v>
      </c>
    </row>
    <row r="101">
      <c r="A101" s="12">
        <v>96.0</v>
      </c>
      <c r="B101" s="13">
        <v>7.5</v>
      </c>
      <c r="C101" s="13">
        <v>6.0</v>
      </c>
      <c r="D101" s="13">
        <v>185.0</v>
      </c>
      <c r="E101" s="13">
        <v>4.0</v>
      </c>
      <c r="F101" s="13">
        <v>4.0</v>
      </c>
      <c r="G101" s="14">
        <v>2.75</v>
      </c>
      <c r="H101" s="15">
        <f>(D101*0.767)/D101*100</f>
        <v>76.7</v>
      </c>
    </row>
    <row r="102">
      <c r="A102" s="12">
        <v>97.0</v>
      </c>
      <c r="B102" s="13">
        <v>8.0</v>
      </c>
      <c r="C102" s="13">
        <v>6.7</v>
      </c>
      <c r="D102" s="13">
        <v>233.0</v>
      </c>
      <c r="E102" s="13">
        <v>3.3</v>
      </c>
      <c r="F102" s="13">
        <v>4.0</v>
      </c>
      <c r="G102" s="14">
        <v>2.85</v>
      </c>
      <c r="H102" s="15">
        <f>(D102*0.725)/D102*100</f>
        <v>72.5</v>
      </c>
    </row>
    <row r="103">
      <c r="A103" s="12">
        <v>98.0</v>
      </c>
      <c r="B103" s="13">
        <v>8.2</v>
      </c>
      <c r="C103" s="13">
        <v>6.1</v>
      </c>
      <c r="D103" s="13">
        <v>231.0</v>
      </c>
      <c r="E103" s="13">
        <v>3.1</v>
      </c>
      <c r="F103" s="13">
        <v>4.0</v>
      </c>
      <c r="G103" s="14">
        <v>2.75</v>
      </c>
      <c r="H103" s="15">
        <f>(D103*0.734)/D103*100</f>
        <v>73.4</v>
      </c>
    </row>
    <row r="104">
      <c r="A104" s="12">
        <v>99.0</v>
      </c>
      <c r="B104" s="13">
        <v>8.5</v>
      </c>
      <c r="C104" s="13">
        <v>7.2</v>
      </c>
      <c r="D104" s="13">
        <v>284.0</v>
      </c>
      <c r="E104" s="13">
        <v>3.3</v>
      </c>
      <c r="F104" s="13">
        <v>4.0</v>
      </c>
      <c r="G104" s="14">
        <v>2.7</v>
      </c>
      <c r="H104" s="15">
        <f>(D104*0.718)/D104*100</f>
        <v>71.8</v>
      </c>
    </row>
    <row r="105">
      <c r="A105" s="12">
        <v>100.0</v>
      </c>
      <c r="B105" s="13">
        <v>6.7</v>
      </c>
      <c r="C105" s="13">
        <v>5.7</v>
      </c>
      <c r="D105" s="13">
        <v>146.0</v>
      </c>
      <c r="E105" s="13">
        <v>3.4</v>
      </c>
      <c r="F105" s="13">
        <v>4.0</v>
      </c>
      <c r="G105" s="14">
        <v>2.75</v>
      </c>
      <c r="H105" s="15">
        <f>(D105*0.724)/D105*100</f>
        <v>72.4</v>
      </c>
    </row>
    <row r="106">
      <c r="A106" s="10" t="s">
        <v>18</v>
      </c>
      <c r="B106" s="16">
        <f t="shared" ref="B106:H106" si="2">AVERAGE(B4:B105)</f>
        <v>7.858</v>
      </c>
      <c r="C106" s="16">
        <f t="shared" si="2"/>
        <v>6.1084</v>
      </c>
      <c r="D106" s="16">
        <f t="shared" si="2"/>
        <v>220.52</v>
      </c>
      <c r="E106" s="16">
        <f t="shared" si="2"/>
        <v>3.568</v>
      </c>
      <c r="F106" s="16">
        <f t="shared" si="2"/>
        <v>4.025</v>
      </c>
      <c r="G106" s="16">
        <f t="shared" si="2"/>
        <v>2.78577</v>
      </c>
      <c r="H106" s="16">
        <f t="shared" si="2"/>
        <v>73.5551</v>
      </c>
    </row>
  </sheetData>
  <mergeCells count="3">
    <mergeCell ref="A1:B2"/>
    <mergeCell ref="C1:E2"/>
    <mergeCell ref="F1:H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25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8.5</v>
      </c>
      <c r="C6" s="13">
        <v>6.0</v>
      </c>
      <c r="D6" s="13">
        <v>247.0</v>
      </c>
      <c r="E6" s="13">
        <v>3.4</v>
      </c>
      <c r="F6" s="13">
        <v>4.0</v>
      </c>
      <c r="G6" s="14">
        <v>2.71</v>
      </c>
      <c r="H6" s="15">
        <f>(D6*0.754)/D6*100</f>
        <v>75.4</v>
      </c>
    </row>
    <row r="7">
      <c r="A7" s="12">
        <v>2.0</v>
      </c>
      <c r="B7" s="13">
        <v>8.0</v>
      </c>
      <c r="C7" s="13">
        <v>6.4</v>
      </c>
      <c r="D7" s="13">
        <v>253.0</v>
      </c>
      <c r="E7" s="13">
        <v>4.2</v>
      </c>
      <c r="F7" s="13">
        <v>4.0</v>
      </c>
      <c r="G7" s="14">
        <v>2.72</v>
      </c>
      <c r="H7" s="15">
        <f>(D7*0.75)/D7*100</f>
        <v>75</v>
      </c>
    </row>
    <row r="8">
      <c r="A8" s="12">
        <v>3.0</v>
      </c>
      <c r="B8" s="13">
        <v>8.8</v>
      </c>
      <c r="C8" s="13">
        <v>7.2</v>
      </c>
      <c r="D8" s="13">
        <v>309.0</v>
      </c>
      <c r="E8" s="13">
        <v>3.1</v>
      </c>
      <c r="F8" s="13">
        <v>4.5</v>
      </c>
      <c r="G8" s="14">
        <v>2.7</v>
      </c>
      <c r="H8" s="15">
        <f>(D8*0.7123)/D8*100</f>
        <v>71.23</v>
      </c>
    </row>
    <row r="9">
      <c r="A9" s="12">
        <v>4.0</v>
      </c>
      <c r="B9" s="13">
        <v>8.0</v>
      </c>
      <c r="C9" s="13">
        <v>6.3</v>
      </c>
      <c r="D9" s="13">
        <v>236.0</v>
      </c>
      <c r="E9" s="13">
        <v>3.9</v>
      </c>
      <c r="F9" s="13">
        <v>4.5</v>
      </c>
      <c r="G9" s="14">
        <v>2.71</v>
      </c>
      <c r="H9" s="15">
        <f>(D9*0.7113)/D9*100</f>
        <v>71.13</v>
      </c>
    </row>
    <row r="10">
      <c r="A10" s="12">
        <v>5.0</v>
      </c>
      <c r="B10" s="13">
        <v>8.5</v>
      </c>
      <c r="C10" s="13">
        <v>6.0</v>
      </c>
      <c r="D10" s="13">
        <v>252.0</v>
      </c>
      <c r="E10" s="13">
        <v>3.5</v>
      </c>
      <c r="F10" s="13">
        <v>4.0</v>
      </c>
      <c r="G10" s="14">
        <v>2.75</v>
      </c>
      <c r="H10" s="15">
        <f>(D10*0.72)/D10*100</f>
        <v>72</v>
      </c>
    </row>
    <row r="11">
      <c r="A11" s="12">
        <v>6.0</v>
      </c>
      <c r="B11" s="13">
        <v>6.8</v>
      </c>
      <c r="C11" s="13">
        <v>5.7</v>
      </c>
      <c r="D11" s="13">
        <v>159.0</v>
      </c>
      <c r="E11" s="13">
        <v>3.4</v>
      </c>
      <c r="F11" s="13">
        <v>4.0</v>
      </c>
      <c r="G11" s="14">
        <v>2.68</v>
      </c>
      <c r="H11" s="15">
        <f>(D11*0.774)/D11*100</f>
        <v>77.4</v>
      </c>
    </row>
    <row r="12">
      <c r="A12" s="12">
        <v>7.0</v>
      </c>
      <c r="B12" s="13">
        <v>7.6</v>
      </c>
      <c r="C12" s="13">
        <v>5.9</v>
      </c>
      <c r="D12" s="13">
        <v>201.0</v>
      </c>
      <c r="E12" s="13">
        <v>3.5</v>
      </c>
      <c r="F12" s="13">
        <v>4.0</v>
      </c>
      <c r="G12" s="14">
        <v>2.75</v>
      </c>
      <c r="H12" s="15">
        <f>(D12*0.77)/D12*100</f>
        <v>77</v>
      </c>
    </row>
    <row r="13">
      <c r="A13" s="12">
        <v>8.0</v>
      </c>
      <c r="B13" s="13">
        <v>6.4</v>
      </c>
      <c r="C13" s="13">
        <v>5.1</v>
      </c>
      <c r="D13" s="13">
        <v>131.0</v>
      </c>
      <c r="E13" s="13">
        <v>3.358</v>
      </c>
      <c r="F13" s="13">
        <v>4.0</v>
      </c>
      <c r="G13" s="14">
        <v>2.74</v>
      </c>
      <c r="H13" s="15">
        <f>(D13*0.711)/D13*100</f>
        <v>71.1</v>
      </c>
    </row>
    <row r="14">
      <c r="A14" s="12">
        <v>9.0</v>
      </c>
      <c r="B14" s="13">
        <v>7.6</v>
      </c>
      <c r="C14" s="13">
        <v>6.1</v>
      </c>
      <c r="D14" s="13">
        <v>229.0</v>
      </c>
      <c r="E14" s="13">
        <v>3.5</v>
      </c>
      <c r="F14" s="13">
        <v>4.0</v>
      </c>
      <c r="G14" s="14">
        <v>2.71</v>
      </c>
      <c r="H14" s="15">
        <f>(D14*0.705)/D14*100</f>
        <v>70.5</v>
      </c>
    </row>
    <row r="15">
      <c r="A15" s="12">
        <v>10.0</v>
      </c>
      <c r="B15" s="13">
        <v>7.2</v>
      </c>
      <c r="C15" s="13">
        <v>5.9</v>
      </c>
      <c r="D15" s="13">
        <v>173.0</v>
      </c>
      <c r="E15" s="13">
        <v>3.69</v>
      </c>
      <c r="F15" s="13">
        <v>3.5</v>
      </c>
      <c r="G15" s="14">
        <v>2.71</v>
      </c>
      <c r="H15" s="15">
        <f>(D15*0.715)/D15*100</f>
        <v>71.5</v>
      </c>
    </row>
    <row r="16">
      <c r="A16" s="12">
        <v>11.0</v>
      </c>
      <c r="B16" s="13">
        <v>7.6</v>
      </c>
      <c r="C16" s="13">
        <v>5.7</v>
      </c>
      <c r="D16" s="13">
        <v>215.0</v>
      </c>
      <c r="E16" s="13">
        <v>3.5</v>
      </c>
      <c r="F16" s="13">
        <v>3.5</v>
      </c>
      <c r="G16" s="14">
        <v>2.72</v>
      </c>
      <c r="H16" s="15">
        <f>(D16*0.722)/D16*100</f>
        <v>72.2</v>
      </c>
    </row>
    <row r="17">
      <c r="A17" s="12">
        <v>12.0</v>
      </c>
      <c r="B17" s="13">
        <v>8.4</v>
      </c>
      <c r="C17" s="13">
        <v>7.0</v>
      </c>
      <c r="D17" s="13">
        <v>282.0</v>
      </c>
      <c r="E17" s="13">
        <v>4.3</v>
      </c>
      <c r="F17" s="13">
        <v>3.5</v>
      </c>
      <c r="G17" s="14">
        <v>2.77</v>
      </c>
      <c r="H17" s="15">
        <f>(D17*0.724)/D17*100</f>
        <v>72.4</v>
      </c>
    </row>
    <row r="18">
      <c r="A18" s="12">
        <v>13.0</v>
      </c>
      <c r="B18" s="13">
        <v>7.6</v>
      </c>
      <c r="C18" s="13">
        <v>5.3</v>
      </c>
      <c r="D18" s="13">
        <v>183.0</v>
      </c>
      <c r="E18" s="13">
        <v>4.2</v>
      </c>
      <c r="F18" s="13">
        <v>4.0</v>
      </c>
      <c r="G18" s="14">
        <v>2.77</v>
      </c>
      <c r="H18" s="15">
        <f>(D18*0.7528)/D18*100</f>
        <v>75.28</v>
      </c>
    </row>
    <row r="19">
      <c r="A19" s="12">
        <v>14.0</v>
      </c>
      <c r="B19" s="13">
        <v>8.2</v>
      </c>
      <c r="C19" s="13">
        <v>6.0</v>
      </c>
      <c r="D19" s="13">
        <v>269.0</v>
      </c>
      <c r="E19" s="13">
        <v>3.9</v>
      </c>
      <c r="F19" s="13">
        <v>4.0</v>
      </c>
      <c r="G19" s="14">
        <v>2.83</v>
      </c>
      <c r="H19" s="15">
        <f>(D19*0.713)/D19*100</f>
        <v>71.3</v>
      </c>
    </row>
    <row r="20">
      <c r="A20" s="12">
        <v>15.0</v>
      </c>
      <c r="B20" s="13">
        <v>7.2</v>
      </c>
      <c r="C20" s="13">
        <v>6.2</v>
      </c>
      <c r="D20" s="13">
        <v>190.0</v>
      </c>
      <c r="E20" s="13">
        <v>3.9</v>
      </c>
      <c r="F20" s="13">
        <v>4.5</v>
      </c>
      <c r="G20" s="14">
        <v>2.7</v>
      </c>
      <c r="H20" s="15">
        <f>(D20*0.7058)/D20*100</f>
        <v>70.58</v>
      </c>
    </row>
    <row r="21">
      <c r="A21" s="12">
        <v>16.0</v>
      </c>
      <c r="B21" s="13">
        <v>8.1</v>
      </c>
      <c r="C21" s="13">
        <v>5.8</v>
      </c>
      <c r="D21" s="13">
        <v>229.0</v>
      </c>
      <c r="E21" s="13">
        <v>3.8</v>
      </c>
      <c r="F21" s="13">
        <v>4.0</v>
      </c>
      <c r="G21" s="14">
        <v>2.68</v>
      </c>
      <c r="H21" s="15">
        <f>(D21*0.708)/D21*100</f>
        <v>70.8</v>
      </c>
    </row>
    <row r="22">
      <c r="A22" s="12">
        <v>17.0</v>
      </c>
      <c r="B22" s="13">
        <v>7.5</v>
      </c>
      <c r="C22" s="13">
        <v>6.3</v>
      </c>
      <c r="D22" s="13">
        <v>188.0</v>
      </c>
      <c r="E22" s="13">
        <v>3.5</v>
      </c>
      <c r="F22" s="13">
        <v>4.0</v>
      </c>
      <c r="G22" s="14">
        <v>2.69</v>
      </c>
      <c r="H22" s="15">
        <f>(D22*0.711)/D22*100</f>
        <v>71.1</v>
      </c>
    </row>
    <row r="23">
      <c r="A23" s="12">
        <v>18.0</v>
      </c>
      <c r="B23" s="13">
        <v>7.6</v>
      </c>
      <c r="C23" s="13">
        <v>5.8</v>
      </c>
      <c r="D23" s="13">
        <v>205.0</v>
      </c>
      <c r="E23" s="13">
        <v>3.5</v>
      </c>
      <c r="F23" s="13">
        <v>4.0</v>
      </c>
      <c r="G23" s="14">
        <v>2.71</v>
      </c>
      <c r="H23" s="15">
        <f>(D23*0.71)/D23*100</f>
        <v>71</v>
      </c>
    </row>
    <row r="24">
      <c r="A24" s="12">
        <v>19.0</v>
      </c>
      <c r="B24" s="13">
        <v>6.5</v>
      </c>
      <c r="C24" s="13">
        <v>5.8</v>
      </c>
      <c r="D24" s="13">
        <v>145.0</v>
      </c>
      <c r="E24" s="13">
        <v>3.4</v>
      </c>
      <c r="F24" s="13">
        <v>4.0</v>
      </c>
      <c r="G24" s="14">
        <v>2.72</v>
      </c>
      <c r="H24" s="15">
        <f>(D24*0.716)/D24*100</f>
        <v>71.6</v>
      </c>
    </row>
    <row r="25">
      <c r="A25" s="12">
        <v>20.0</v>
      </c>
      <c r="B25" s="13">
        <v>6.9</v>
      </c>
      <c r="C25" s="13">
        <v>5.4</v>
      </c>
      <c r="D25" s="13">
        <v>141.0</v>
      </c>
      <c r="E25" s="13">
        <v>3.6</v>
      </c>
      <c r="F25" s="13">
        <v>4.0</v>
      </c>
      <c r="G25" s="14">
        <v>2.77</v>
      </c>
      <c r="H25" s="15">
        <f>(D25*0.721)/D25*100</f>
        <v>72.1</v>
      </c>
    </row>
    <row r="26">
      <c r="A26" s="12">
        <v>21.0</v>
      </c>
      <c r="B26" s="13">
        <v>7.0</v>
      </c>
      <c r="C26" s="13">
        <v>5.8</v>
      </c>
      <c r="D26" s="13">
        <v>167.0</v>
      </c>
      <c r="E26" s="13">
        <v>3.4</v>
      </c>
      <c r="F26" s="13">
        <v>4.0</v>
      </c>
      <c r="G26" s="14">
        <v>2.72</v>
      </c>
      <c r="H26" s="15">
        <f>(D26*0.713)/D26*100</f>
        <v>71.3</v>
      </c>
    </row>
    <row r="27">
      <c r="A27" s="12">
        <v>22.0</v>
      </c>
      <c r="B27" s="13">
        <v>8.2</v>
      </c>
      <c r="C27" s="13">
        <v>7.0</v>
      </c>
      <c r="D27" s="13">
        <v>259.0</v>
      </c>
      <c r="E27" s="13">
        <v>3.21</v>
      </c>
      <c r="F27" s="13">
        <v>3.5</v>
      </c>
      <c r="G27" s="14">
        <v>2.69</v>
      </c>
      <c r="H27" s="15">
        <f>(D27*0.7173)/D27*100</f>
        <v>71.73</v>
      </c>
    </row>
    <row r="28">
      <c r="A28" s="12">
        <v>23.0</v>
      </c>
      <c r="B28" s="13">
        <v>7.4</v>
      </c>
      <c r="C28" s="13">
        <v>5.9</v>
      </c>
      <c r="D28" s="13">
        <v>195.0</v>
      </c>
      <c r="E28" s="13">
        <v>3.1</v>
      </c>
      <c r="F28" s="13">
        <v>4.0</v>
      </c>
      <c r="G28" s="14">
        <v>2.74</v>
      </c>
      <c r="H28" s="15">
        <f>(D28*0.728)/D28*100</f>
        <v>72.8</v>
      </c>
    </row>
    <row r="29">
      <c r="A29" s="12">
        <v>24.0</v>
      </c>
      <c r="B29" s="13">
        <v>9.1</v>
      </c>
      <c r="C29" s="13">
        <v>6.5</v>
      </c>
      <c r="D29" s="13">
        <v>289.0</v>
      </c>
      <c r="E29" s="13">
        <v>3.3</v>
      </c>
      <c r="F29" s="13">
        <v>4.0</v>
      </c>
      <c r="G29" s="14">
        <v>2.72</v>
      </c>
      <c r="H29" s="15">
        <f>(D29*0.724)/D29*100</f>
        <v>72.4</v>
      </c>
    </row>
    <row r="30">
      <c r="A30" s="12">
        <v>25.0</v>
      </c>
      <c r="B30" s="13">
        <v>7.6</v>
      </c>
      <c r="C30" s="13">
        <v>6.5</v>
      </c>
      <c r="D30" s="13">
        <v>220.0</v>
      </c>
      <c r="E30" s="13">
        <v>3.5</v>
      </c>
      <c r="F30" s="13">
        <v>4.0</v>
      </c>
      <c r="G30" s="14">
        <v>2.78</v>
      </c>
      <c r="H30" s="15">
        <f>(D30*0.753)/D30*100</f>
        <v>75.3</v>
      </c>
    </row>
    <row r="31">
      <c r="A31" s="12">
        <v>26.0</v>
      </c>
      <c r="B31" s="13">
        <v>8.0</v>
      </c>
      <c r="C31" s="13">
        <v>6.7</v>
      </c>
      <c r="D31" s="13">
        <v>209.0</v>
      </c>
      <c r="E31" s="13">
        <v>3.5</v>
      </c>
      <c r="F31" s="13">
        <v>3.5</v>
      </c>
      <c r="G31" s="14">
        <v>2.76</v>
      </c>
      <c r="H31" s="15">
        <f>(D31*0.71)/D31*100</f>
        <v>71</v>
      </c>
    </row>
    <row r="32">
      <c r="A32" s="12">
        <v>27.0</v>
      </c>
      <c r="B32" s="13">
        <v>6.4</v>
      </c>
      <c r="C32" s="13">
        <v>5.8</v>
      </c>
      <c r="D32" s="13">
        <v>154.0</v>
      </c>
      <c r="E32" s="13">
        <v>3.6</v>
      </c>
      <c r="F32" s="13">
        <v>3.5</v>
      </c>
      <c r="G32" s="14">
        <v>2.77</v>
      </c>
      <c r="H32" s="15">
        <f>(D32*0.7141)/D32*100</f>
        <v>71.41</v>
      </c>
    </row>
    <row r="33">
      <c r="A33" s="12">
        <v>28.0</v>
      </c>
      <c r="B33" s="13">
        <v>7.2</v>
      </c>
      <c r="C33" s="13">
        <v>5.7</v>
      </c>
      <c r="D33" s="19">
        <v>182.0</v>
      </c>
      <c r="E33" s="13">
        <v>3.7</v>
      </c>
      <c r="F33" s="13">
        <v>4.0</v>
      </c>
      <c r="G33" s="14">
        <v>2.75</v>
      </c>
      <c r="H33" s="15">
        <f>(D33*0.715)/D33*100</f>
        <v>71.5</v>
      </c>
    </row>
    <row r="34">
      <c r="A34" s="12">
        <v>29.0</v>
      </c>
      <c r="B34" s="13">
        <v>6.3</v>
      </c>
      <c r="C34" s="13">
        <v>5.1</v>
      </c>
      <c r="D34" s="13">
        <v>128.0</v>
      </c>
      <c r="E34" s="13">
        <v>3.8</v>
      </c>
      <c r="F34" s="13">
        <v>4.0</v>
      </c>
      <c r="G34" s="14">
        <v>2.77</v>
      </c>
      <c r="H34" s="15">
        <f>(D34*0.751)/D34*100</f>
        <v>75.1</v>
      </c>
    </row>
    <row r="35">
      <c r="A35" s="12">
        <v>30.0</v>
      </c>
      <c r="B35" s="13">
        <v>8.6</v>
      </c>
      <c r="C35" s="13">
        <v>6.1</v>
      </c>
      <c r="D35" s="13">
        <v>279.0</v>
      </c>
      <c r="E35" s="13">
        <v>3.5</v>
      </c>
      <c r="F35" s="13">
        <v>4.0</v>
      </c>
      <c r="G35" s="14">
        <v>2.81</v>
      </c>
      <c r="H35" s="15">
        <f>(D35*0.724)/D35*100</f>
        <v>72.4</v>
      </c>
    </row>
    <row r="36">
      <c r="A36" s="12">
        <v>31.0</v>
      </c>
      <c r="B36" s="13">
        <v>8.7</v>
      </c>
      <c r="C36" s="13">
        <v>6.5</v>
      </c>
      <c r="D36" s="13">
        <v>288.0</v>
      </c>
      <c r="E36" s="13">
        <v>4.0</v>
      </c>
      <c r="F36" s="13">
        <v>4.0</v>
      </c>
      <c r="G36" s="14">
        <v>2.74</v>
      </c>
      <c r="H36" s="15">
        <f>(D36*0.72)/D36*100</f>
        <v>72</v>
      </c>
    </row>
    <row r="37">
      <c r="A37" s="12">
        <v>32.0</v>
      </c>
      <c r="B37" s="13">
        <v>7.4</v>
      </c>
      <c r="C37" s="13">
        <v>6.0</v>
      </c>
      <c r="D37" s="13">
        <v>182.0</v>
      </c>
      <c r="E37" s="13">
        <v>3.5</v>
      </c>
      <c r="F37" s="13">
        <v>4.0</v>
      </c>
      <c r="G37" s="14">
        <v>2.78</v>
      </c>
      <c r="H37" s="15">
        <f>(D37*0.726)/D37*100</f>
        <v>72.6</v>
      </c>
    </row>
    <row r="38">
      <c r="A38" s="12">
        <v>33.0</v>
      </c>
      <c r="B38" s="13">
        <v>9.2</v>
      </c>
      <c r="C38" s="13">
        <v>6.7</v>
      </c>
      <c r="D38" s="13">
        <v>330.0</v>
      </c>
      <c r="E38" s="13">
        <v>3.5</v>
      </c>
      <c r="F38" s="13">
        <v>4.0</v>
      </c>
      <c r="G38" s="14">
        <v>2.79</v>
      </c>
      <c r="H38" s="15">
        <f>(D38*0.718)/D38*100</f>
        <v>71.8</v>
      </c>
    </row>
    <row r="39">
      <c r="A39" s="12">
        <v>34.0</v>
      </c>
      <c r="B39" s="13">
        <v>9.5</v>
      </c>
      <c r="C39" s="13">
        <v>6.3</v>
      </c>
      <c r="D39" s="13">
        <v>302.0</v>
      </c>
      <c r="E39" s="13">
        <v>3.9</v>
      </c>
      <c r="F39" s="13">
        <v>4.0</v>
      </c>
      <c r="G39" s="14">
        <v>2.75</v>
      </c>
      <c r="H39" s="15">
        <f>(D39*0.728)/D39*100</f>
        <v>72.8</v>
      </c>
    </row>
    <row r="40">
      <c r="A40" s="12">
        <v>35.0</v>
      </c>
      <c r="B40" s="13">
        <v>7.3</v>
      </c>
      <c r="C40" s="13">
        <v>6.1</v>
      </c>
      <c r="D40" s="13">
        <v>181.0</v>
      </c>
      <c r="E40" s="13">
        <v>3.7</v>
      </c>
      <c r="F40" s="13">
        <v>4.0</v>
      </c>
      <c r="G40" s="14">
        <v>2.78</v>
      </c>
      <c r="H40" s="15">
        <f>(D40*0.704)/D40*100</f>
        <v>70.4</v>
      </c>
    </row>
    <row r="41">
      <c r="A41" s="12">
        <v>36.0</v>
      </c>
      <c r="B41" s="13">
        <v>7.5</v>
      </c>
      <c r="C41" s="13">
        <v>6.3</v>
      </c>
      <c r="D41" s="13">
        <v>192.0</v>
      </c>
      <c r="E41" s="13">
        <v>3.8</v>
      </c>
      <c r="F41" s="13">
        <v>4.5</v>
      </c>
      <c r="G41" s="14">
        <v>2.83</v>
      </c>
      <c r="H41" s="15">
        <f>(D41*0.754)/D41*100</f>
        <v>75.4</v>
      </c>
    </row>
    <row r="42">
      <c r="A42" s="12">
        <v>37.0</v>
      </c>
      <c r="B42" s="13">
        <v>8.1</v>
      </c>
      <c r="C42" s="13">
        <v>5.9</v>
      </c>
      <c r="D42" s="13">
        <v>232.0</v>
      </c>
      <c r="E42" s="13">
        <v>4.1</v>
      </c>
      <c r="F42" s="13">
        <v>4.0</v>
      </c>
      <c r="G42" s="14">
        <v>2.8</v>
      </c>
      <c r="H42" s="15">
        <f>(D42*0.715)/D42*100</f>
        <v>71.5</v>
      </c>
    </row>
    <row r="43">
      <c r="A43" s="12">
        <v>38.0</v>
      </c>
      <c r="B43" s="13">
        <v>7.9</v>
      </c>
      <c r="C43" s="13">
        <v>5.8</v>
      </c>
      <c r="D43" s="13">
        <v>217.0</v>
      </c>
      <c r="E43" s="13">
        <v>4.5</v>
      </c>
      <c r="F43" s="13">
        <v>4.0</v>
      </c>
      <c r="G43" s="14">
        <v>2.71</v>
      </c>
      <c r="H43" s="15">
        <f>(D43*0.709)/D43*100</f>
        <v>70.9</v>
      </c>
    </row>
    <row r="44">
      <c r="A44" s="12">
        <v>39.0</v>
      </c>
      <c r="B44" s="13">
        <v>8.0</v>
      </c>
      <c r="C44" s="13">
        <v>5.8</v>
      </c>
      <c r="D44" s="13">
        <v>220.0</v>
      </c>
      <c r="E44" s="13">
        <v>4.2</v>
      </c>
      <c r="F44" s="13">
        <v>4.0</v>
      </c>
      <c r="G44" s="14">
        <v>2.77</v>
      </c>
      <c r="H44" s="15">
        <f>(D44*0.746)/D44*100</f>
        <v>74.6</v>
      </c>
    </row>
    <row r="45">
      <c r="A45" s="12">
        <v>40.0</v>
      </c>
      <c r="B45" s="13">
        <v>6.4</v>
      </c>
      <c r="C45" s="13">
        <v>5.0</v>
      </c>
      <c r="D45" s="13">
        <v>138.0</v>
      </c>
      <c r="E45" s="13">
        <v>3.5</v>
      </c>
      <c r="F45" s="13">
        <v>4.0</v>
      </c>
      <c r="G45" s="14">
        <v>2.71</v>
      </c>
      <c r="H45" s="15">
        <f>(D45*0.721)/D45*100</f>
        <v>72.1</v>
      </c>
    </row>
    <row r="46">
      <c r="A46" s="12">
        <v>41.0</v>
      </c>
      <c r="B46" s="13">
        <v>7.2</v>
      </c>
      <c r="C46" s="13">
        <v>5.2</v>
      </c>
      <c r="D46" s="13">
        <v>161.0</v>
      </c>
      <c r="E46" s="13">
        <v>3.8</v>
      </c>
      <c r="F46" s="13">
        <v>3.5</v>
      </c>
      <c r="G46" s="14">
        <v>2.74</v>
      </c>
      <c r="H46" s="15">
        <f>(D46*0.717)/D46*100</f>
        <v>71.7</v>
      </c>
    </row>
    <row r="47">
      <c r="A47" s="12">
        <v>42.0</v>
      </c>
      <c r="B47" s="13">
        <v>6.9</v>
      </c>
      <c r="C47" s="13">
        <v>5.4</v>
      </c>
      <c r="D47" s="13">
        <v>150.0</v>
      </c>
      <c r="E47" s="13">
        <v>3.9</v>
      </c>
      <c r="F47" s="13">
        <v>3.5</v>
      </c>
      <c r="G47" s="14">
        <v>2.75</v>
      </c>
      <c r="H47" s="15">
        <f>(D47*0.711)/D47*100</f>
        <v>71.1</v>
      </c>
    </row>
    <row r="48">
      <c r="A48" s="12">
        <v>43.0</v>
      </c>
      <c r="B48" s="13">
        <v>7.3</v>
      </c>
      <c r="C48" s="13">
        <v>6.2</v>
      </c>
      <c r="D48" s="13">
        <v>207.0</v>
      </c>
      <c r="E48" s="13">
        <v>4.1</v>
      </c>
      <c r="F48" s="13">
        <v>4.0</v>
      </c>
      <c r="G48" s="14">
        <v>2.78</v>
      </c>
      <c r="H48" s="15">
        <f>(D48*0.737)/D48*100</f>
        <v>73.7</v>
      </c>
    </row>
    <row r="49">
      <c r="A49" s="12">
        <v>44.0</v>
      </c>
      <c r="B49" s="13">
        <v>7.6</v>
      </c>
      <c r="C49" s="13">
        <v>5.9</v>
      </c>
      <c r="D49" s="13">
        <v>212.0</v>
      </c>
      <c r="E49" s="13">
        <v>4.0</v>
      </c>
      <c r="F49" s="13">
        <v>4.0</v>
      </c>
      <c r="G49" s="14">
        <v>2.71</v>
      </c>
      <c r="H49" s="15">
        <f>(D49*0.726)/D49*100</f>
        <v>72.6</v>
      </c>
    </row>
    <row r="50">
      <c r="A50" s="12">
        <v>45.0</v>
      </c>
      <c r="B50" s="13">
        <v>6.7</v>
      </c>
      <c r="C50" s="13">
        <v>5.9</v>
      </c>
      <c r="D50" s="13">
        <v>161.0</v>
      </c>
      <c r="E50" s="13">
        <v>3.8</v>
      </c>
      <c r="F50" s="13">
        <v>4.0</v>
      </c>
      <c r="G50" s="14">
        <v>2.75</v>
      </c>
      <c r="H50" s="15">
        <f>(D50*0.725)/D50*100</f>
        <v>72.5</v>
      </c>
    </row>
    <row r="51">
      <c r="A51" s="12">
        <v>46.0</v>
      </c>
      <c r="B51" s="13">
        <v>7.4</v>
      </c>
      <c r="C51" s="13">
        <v>5.6</v>
      </c>
      <c r="D51" s="13">
        <v>185.0</v>
      </c>
      <c r="E51" s="13">
        <v>3.7</v>
      </c>
      <c r="F51" s="13">
        <v>4.5</v>
      </c>
      <c r="G51" s="14">
        <v>2.74</v>
      </c>
      <c r="H51" s="15">
        <f>(D51*0.73)/D51*100</f>
        <v>73</v>
      </c>
    </row>
    <row r="52">
      <c r="A52" s="12">
        <v>47.0</v>
      </c>
      <c r="B52" s="13">
        <v>7.0</v>
      </c>
      <c r="C52" s="13">
        <v>5.1</v>
      </c>
      <c r="D52" s="13">
        <v>132.0</v>
      </c>
      <c r="E52" s="13">
        <v>3.8</v>
      </c>
      <c r="F52" s="13">
        <v>4.0</v>
      </c>
      <c r="G52" s="14">
        <v>2.76</v>
      </c>
      <c r="H52" s="15">
        <f>(D52*0.737)/D52*100</f>
        <v>73.7</v>
      </c>
    </row>
    <row r="53">
      <c r="A53" s="12">
        <v>48.0</v>
      </c>
      <c r="B53" s="13">
        <v>8.7</v>
      </c>
      <c r="C53" s="13">
        <v>6.3</v>
      </c>
      <c r="D53" s="13">
        <v>264.0</v>
      </c>
      <c r="E53" s="13">
        <v>3.5</v>
      </c>
      <c r="F53" s="13">
        <v>4.0</v>
      </c>
      <c r="G53" s="14">
        <v>2.71</v>
      </c>
      <c r="H53" s="15">
        <f>(D53*0.723)/D53*100</f>
        <v>72.3</v>
      </c>
    </row>
    <row r="54">
      <c r="A54" s="12">
        <v>49.0</v>
      </c>
      <c r="B54" s="13">
        <v>6.7</v>
      </c>
      <c r="C54" s="13">
        <v>5.7</v>
      </c>
      <c r="D54" s="13">
        <v>155.0</v>
      </c>
      <c r="E54" s="13">
        <v>3.6</v>
      </c>
      <c r="F54" s="13">
        <v>4.0</v>
      </c>
      <c r="G54" s="14">
        <v>2.74</v>
      </c>
      <c r="H54" s="15">
        <f>(D54*0.728)/D54*100</f>
        <v>72.8</v>
      </c>
    </row>
    <row r="55">
      <c r="A55" s="12">
        <v>50.0</v>
      </c>
      <c r="B55" s="13">
        <v>6.6</v>
      </c>
      <c r="C55" s="13">
        <v>6.1</v>
      </c>
      <c r="D55" s="13">
        <v>163.0</v>
      </c>
      <c r="E55" s="13">
        <v>3.4</v>
      </c>
      <c r="F55" s="13">
        <v>4.0</v>
      </c>
      <c r="G55" s="14">
        <v>2.78</v>
      </c>
      <c r="H55" s="15">
        <f>(D55*0.7)/D55*100</f>
        <v>70</v>
      </c>
    </row>
    <row r="56">
      <c r="A56" s="12">
        <v>51.0</v>
      </c>
      <c r="B56" s="13">
        <v>7.3</v>
      </c>
      <c r="C56" s="13">
        <v>6.0</v>
      </c>
      <c r="D56" s="13">
        <v>183.0</v>
      </c>
      <c r="E56" s="13">
        <v>3.6</v>
      </c>
      <c r="F56" s="13">
        <v>4.0</v>
      </c>
      <c r="G56" s="14">
        <v>2.75</v>
      </c>
      <c r="H56" s="15">
        <f>(D56*0.711)/D56*100</f>
        <v>71.1</v>
      </c>
    </row>
    <row r="57">
      <c r="A57" s="12">
        <v>52.0</v>
      </c>
      <c r="B57" s="13">
        <v>8.4</v>
      </c>
      <c r="C57" s="13">
        <v>6.3</v>
      </c>
      <c r="D57" s="13">
        <v>248.0</v>
      </c>
      <c r="E57" s="13">
        <v>3.7</v>
      </c>
      <c r="F57" s="13">
        <v>4.0</v>
      </c>
      <c r="G57" s="14">
        <v>2.73</v>
      </c>
      <c r="H57" s="15">
        <f>(D57*0.718)/D57*100</f>
        <v>71.8</v>
      </c>
    </row>
    <row r="58">
      <c r="A58" s="12">
        <v>53.0</v>
      </c>
      <c r="B58" s="13">
        <v>7.8</v>
      </c>
      <c r="C58" s="13">
        <v>6.0</v>
      </c>
      <c r="D58" s="13">
        <v>214.0</v>
      </c>
      <c r="E58" s="13">
        <v>3.8</v>
      </c>
      <c r="F58" s="13">
        <v>4.5</v>
      </c>
      <c r="G58" s="14">
        <v>2.72</v>
      </c>
      <c r="H58" s="15">
        <f>(D58*0.706)/D58*100</f>
        <v>70.6</v>
      </c>
    </row>
    <row r="59">
      <c r="A59" s="12">
        <v>54.0</v>
      </c>
      <c r="B59" s="13">
        <v>8.0</v>
      </c>
      <c r="C59" s="13">
        <v>6.3</v>
      </c>
      <c r="D59" s="13">
        <v>217.0</v>
      </c>
      <c r="E59" s="13">
        <v>4.1</v>
      </c>
      <c r="F59" s="13">
        <v>4.0</v>
      </c>
      <c r="G59" s="14">
        <v>2.77</v>
      </c>
      <c r="H59" s="15">
        <f>(D59*0.707)/D59*100</f>
        <v>70.7</v>
      </c>
    </row>
    <row r="60">
      <c r="A60" s="12">
        <v>55.0</v>
      </c>
      <c r="B60" s="13">
        <v>8.0</v>
      </c>
      <c r="C60" s="13">
        <v>6.1</v>
      </c>
      <c r="D60" s="13">
        <v>207.0</v>
      </c>
      <c r="E60" s="13">
        <v>4.1</v>
      </c>
      <c r="F60" s="13">
        <v>4.0</v>
      </c>
      <c r="G60" s="14">
        <v>2.74</v>
      </c>
      <c r="H60" s="15">
        <f>(D60*0.7058)/D60*100</f>
        <v>70.58</v>
      </c>
    </row>
    <row r="61">
      <c r="A61" s="12">
        <v>56.0</v>
      </c>
      <c r="B61" s="13">
        <v>8.4</v>
      </c>
      <c r="C61" s="13">
        <v>6.2</v>
      </c>
      <c r="D61" s="13">
        <v>254.0</v>
      </c>
      <c r="E61" s="13">
        <v>3.8</v>
      </c>
      <c r="F61" s="13">
        <v>4.0</v>
      </c>
      <c r="G61" s="14">
        <v>2.75</v>
      </c>
      <c r="H61" s="15">
        <f>(D61*0.718)/D61*100</f>
        <v>71.8</v>
      </c>
    </row>
    <row r="62">
      <c r="A62" s="12">
        <v>57.0</v>
      </c>
      <c r="B62" s="13">
        <v>7.7</v>
      </c>
      <c r="C62" s="13">
        <v>6.3</v>
      </c>
      <c r="D62" s="13">
        <v>197.0</v>
      </c>
      <c r="E62" s="13">
        <v>3.96</v>
      </c>
      <c r="F62" s="13">
        <v>4.0</v>
      </c>
      <c r="G62" s="14">
        <v>2.69</v>
      </c>
      <c r="H62" s="15">
        <f>(D62*0.713)/D62*100</f>
        <v>71.3</v>
      </c>
    </row>
    <row r="63">
      <c r="A63" s="12">
        <v>58.0</v>
      </c>
      <c r="B63" s="13">
        <v>8.9</v>
      </c>
      <c r="C63" s="13">
        <v>7.14</v>
      </c>
      <c r="D63" s="13">
        <v>310.0</v>
      </c>
      <c r="E63" s="13">
        <v>3.9</v>
      </c>
      <c r="F63" s="13">
        <v>4.0</v>
      </c>
      <c r="G63" s="14">
        <v>2.783</v>
      </c>
      <c r="H63" s="15">
        <f>(D63*0.734)/D63*100</f>
        <v>73.4</v>
      </c>
    </row>
    <row r="64">
      <c r="A64" s="12">
        <v>59.0</v>
      </c>
      <c r="B64" s="13">
        <v>7.5</v>
      </c>
      <c r="C64" s="13">
        <v>6.4</v>
      </c>
      <c r="D64" s="13">
        <v>231.0</v>
      </c>
      <c r="E64" s="13">
        <v>3.5</v>
      </c>
      <c r="F64" s="13">
        <v>4.5</v>
      </c>
      <c r="G64" s="14">
        <v>2.781</v>
      </c>
      <c r="H64" s="15">
        <f>(D64*0.73)/D64*100</f>
        <v>73</v>
      </c>
    </row>
    <row r="65">
      <c r="A65" s="12">
        <v>60.0</v>
      </c>
      <c r="B65" s="13">
        <v>6.7</v>
      </c>
      <c r="C65" s="13">
        <v>5.2</v>
      </c>
      <c r="D65" s="13">
        <v>140.0</v>
      </c>
      <c r="E65" s="13">
        <v>3.8</v>
      </c>
      <c r="F65" s="13">
        <v>4.0</v>
      </c>
      <c r="G65" s="14">
        <v>2.81</v>
      </c>
      <c r="H65" s="15">
        <f>(D65*0.742)/D65*100</f>
        <v>74.2</v>
      </c>
    </row>
    <row r="66">
      <c r="A66" s="12">
        <v>61.0</v>
      </c>
      <c r="B66" s="13">
        <v>7.5</v>
      </c>
      <c r="C66" s="13">
        <v>6.0</v>
      </c>
      <c r="D66" s="13">
        <v>187.0</v>
      </c>
      <c r="E66" s="13">
        <v>3.5</v>
      </c>
      <c r="F66" s="13">
        <v>4.0</v>
      </c>
      <c r="G66" s="14">
        <v>2.8</v>
      </c>
      <c r="H66" s="15">
        <f>(D66*0.738)/D66*100</f>
        <v>73.8</v>
      </c>
    </row>
    <row r="67">
      <c r="A67" s="12">
        <v>62.0</v>
      </c>
      <c r="B67" s="13">
        <v>7.0</v>
      </c>
      <c r="C67" s="13">
        <v>6.0</v>
      </c>
      <c r="D67" s="13">
        <v>184.0</v>
      </c>
      <c r="E67" s="13">
        <v>3.4</v>
      </c>
      <c r="F67" s="13">
        <v>4.0</v>
      </c>
      <c r="G67" s="14">
        <v>2.76</v>
      </c>
      <c r="H67" s="15">
        <f>(D67*0.742)/D67*100</f>
        <v>74.2</v>
      </c>
    </row>
    <row r="68">
      <c r="A68" s="12">
        <v>63.0</v>
      </c>
      <c r="B68" s="13">
        <v>6.8</v>
      </c>
      <c r="C68" s="13">
        <v>6.0</v>
      </c>
      <c r="D68" s="13">
        <v>164.0</v>
      </c>
      <c r="E68" s="13">
        <v>3.6</v>
      </c>
      <c r="F68" s="13">
        <v>4.0</v>
      </c>
      <c r="G68" s="14">
        <v>2.7</v>
      </c>
      <c r="H68" s="15">
        <f>(D68*0.728)/D68*100</f>
        <v>72.8</v>
      </c>
    </row>
    <row r="69">
      <c r="A69" s="12">
        <v>64.0</v>
      </c>
      <c r="B69" s="13">
        <v>7.7</v>
      </c>
      <c r="C69" s="13">
        <v>6.7</v>
      </c>
      <c r="D69" s="13">
        <v>211.0</v>
      </c>
      <c r="E69" s="13">
        <v>3.5</v>
      </c>
      <c r="F69" s="13">
        <v>4.0</v>
      </c>
      <c r="G69" s="14">
        <v>2.71</v>
      </c>
      <c r="H69" s="15">
        <f>(D69*0.7223)/D69*100</f>
        <v>72.23</v>
      </c>
    </row>
    <row r="70">
      <c r="A70" s="12">
        <v>65.0</v>
      </c>
      <c r="B70" s="13">
        <v>9.1</v>
      </c>
      <c r="C70" s="13">
        <v>6.3</v>
      </c>
      <c r="D70" s="13">
        <v>271.0</v>
      </c>
      <c r="E70" s="13">
        <v>3.7</v>
      </c>
      <c r="F70" s="13">
        <v>4.0</v>
      </c>
      <c r="G70" s="14">
        <v>2.74</v>
      </c>
      <c r="H70" s="15">
        <f>(D70*0.72)/D70*100</f>
        <v>72</v>
      </c>
    </row>
    <row r="71">
      <c r="A71" s="12">
        <v>66.0</v>
      </c>
      <c r="B71" s="13">
        <v>7.5</v>
      </c>
      <c r="C71" s="13">
        <v>6.0</v>
      </c>
      <c r="D71" s="13">
        <v>203.0</v>
      </c>
      <c r="E71" s="13">
        <v>3.8</v>
      </c>
      <c r="F71" s="13">
        <v>4.0</v>
      </c>
      <c r="G71" s="14">
        <v>2.74</v>
      </c>
      <c r="H71" s="15">
        <f>(D71*0.718)/D71*100</f>
        <v>71.8</v>
      </c>
    </row>
    <row r="72">
      <c r="A72" s="12">
        <v>67.0</v>
      </c>
      <c r="B72" s="13">
        <v>6.8</v>
      </c>
      <c r="C72" s="13">
        <v>6.14</v>
      </c>
      <c r="D72" s="13">
        <v>157.0</v>
      </c>
      <c r="E72" s="13">
        <v>3.74</v>
      </c>
      <c r="F72" s="13">
        <v>4.0</v>
      </c>
      <c r="G72" s="14">
        <v>2.71</v>
      </c>
      <c r="H72" s="15">
        <f>(D72*0.7)/D72*100</f>
        <v>70</v>
      </c>
    </row>
    <row r="73">
      <c r="A73" s="12">
        <v>68.0</v>
      </c>
      <c r="B73" s="13">
        <v>7.2</v>
      </c>
      <c r="C73" s="13">
        <v>6.3</v>
      </c>
      <c r="D73" s="13">
        <v>192.0</v>
      </c>
      <c r="E73" s="13">
        <v>4.2</v>
      </c>
      <c r="F73" s="13">
        <v>4.0</v>
      </c>
      <c r="G73" s="14">
        <v>2.75</v>
      </c>
      <c r="H73" s="15">
        <f>(D73*0.754)/D73*100</f>
        <v>75.4</v>
      </c>
    </row>
    <row r="74">
      <c r="A74" s="12">
        <v>69.0</v>
      </c>
      <c r="B74" s="13">
        <v>9.1</v>
      </c>
      <c r="C74" s="13">
        <v>6.7</v>
      </c>
      <c r="D74" s="13">
        <v>332.0</v>
      </c>
      <c r="E74" s="13">
        <v>4.3</v>
      </c>
      <c r="F74" s="13">
        <v>4.0</v>
      </c>
      <c r="G74" s="14">
        <v>2.77</v>
      </c>
      <c r="H74" s="15">
        <f>(D74*0.719)/D74*100</f>
        <v>71.9</v>
      </c>
    </row>
    <row r="75">
      <c r="A75" s="12">
        <v>70.0</v>
      </c>
      <c r="B75" s="13">
        <v>6.4</v>
      </c>
      <c r="C75" s="13">
        <v>5.5</v>
      </c>
      <c r="D75" s="13">
        <v>133.0</v>
      </c>
      <c r="E75" s="13">
        <v>3.9</v>
      </c>
      <c r="F75" s="13">
        <v>4.0</v>
      </c>
      <c r="G75" s="14">
        <v>2.75</v>
      </c>
      <c r="H75" s="15">
        <f>(D75*0.716)/D75*100</f>
        <v>71.6</v>
      </c>
    </row>
    <row r="76">
      <c r="A76" s="12">
        <v>71.0</v>
      </c>
      <c r="B76" s="13">
        <v>8.7</v>
      </c>
      <c r="C76" s="13">
        <v>6.7</v>
      </c>
      <c r="D76" s="13">
        <v>290.0</v>
      </c>
      <c r="E76" s="13">
        <v>3.8</v>
      </c>
      <c r="F76" s="13">
        <v>4.0</v>
      </c>
      <c r="G76" s="14">
        <v>2.736</v>
      </c>
      <c r="H76" s="15">
        <f>(D76*0.712)/D76*100</f>
        <v>71.2</v>
      </c>
    </row>
    <row r="77">
      <c r="A77" s="12">
        <v>72.0</v>
      </c>
      <c r="B77" s="13">
        <v>8.7</v>
      </c>
      <c r="C77" s="13">
        <v>7.0</v>
      </c>
      <c r="D77" s="13">
        <v>284.0</v>
      </c>
      <c r="E77" s="13">
        <v>3.9</v>
      </c>
      <c r="F77" s="13">
        <v>4.5</v>
      </c>
      <c r="G77" s="14">
        <v>2.78</v>
      </c>
      <c r="H77" s="15">
        <f>(D77*0.701)/D77*100</f>
        <v>70.1</v>
      </c>
    </row>
    <row r="78">
      <c r="A78" s="12">
        <v>73.0</v>
      </c>
      <c r="B78" s="13">
        <v>6.8</v>
      </c>
      <c r="C78" s="13">
        <v>5.8</v>
      </c>
      <c r="D78" s="13">
        <v>151.0</v>
      </c>
      <c r="E78" s="13">
        <v>3.6</v>
      </c>
      <c r="F78" s="13">
        <v>4.5</v>
      </c>
      <c r="G78" s="14">
        <v>2.77</v>
      </c>
      <c r="H78" s="15">
        <f>(D78*0.707)/D78*100</f>
        <v>70.7</v>
      </c>
    </row>
    <row r="79">
      <c r="A79" s="12">
        <v>74.0</v>
      </c>
      <c r="B79" s="13">
        <v>6.9</v>
      </c>
      <c r="C79" s="13">
        <v>5.8</v>
      </c>
      <c r="D79" s="13">
        <v>157.0</v>
      </c>
      <c r="E79" s="13">
        <v>3.5</v>
      </c>
      <c r="F79" s="13">
        <v>4.0</v>
      </c>
      <c r="G79" s="14">
        <v>2.787</v>
      </c>
      <c r="H79" s="15">
        <f>(D79*0.783)/D79*100</f>
        <v>78.3</v>
      </c>
    </row>
    <row r="80">
      <c r="A80" s="12">
        <v>75.0</v>
      </c>
      <c r="B80" s="13">
        <v>7.2</v>
      </c>
      <c r="C80" s="13">
        <v>6.0</v>
      </c>
      <c r="D80" s="13">
        <v>190.0</v>
      </c>
      <c r="E80" s="13">
        <v>3.7</v>
      </c>
      <c r="F80" s="13">
        <v>4.0</v>
      </c>
      <c r="G80" s="14">
        <v>2.75</v>
      </c>
      <c r="H80" s="15">
        <f>(D80*0.7)/D80*100</f>
        <v>70</v>
      </c>
    </row>
    <row r="81">
      <c r="A81" s="12">
        <v>76.0</v>
      </c>
      <c r="B81" s="13">
        <v>6.6</v>
      </c>
      <c r="C81" s="13">
        <v>6.1</v>
      </c>
      <c r="D81" s="13">
        <v>147.0</v>
      </c>
      <c r="E81" s="13">
        <v>3.5</v>
      </c>
      <c r="F81" s="13">
        <v>4.0</v>
      </c>
      <c r="G81" s="14">
        <v>2.75</v>
      </c>
      <c r="H81" s="15">
        <f>(D81*0.703)/D81*100</f>
        <v>70.3</v>
      </c>
    </row>
    <row r="82">
      <c r="A82" s="12">
        <v>77.0</v>
      </c>
      <c r="B82" s="13">
        <v>7.2</v>
      </c>
      <c r="C82" s="13">
        <v>6.5</v>
      </c>
      <c r="D82" s="13">
        <v>194.0</v>
      </c>
      <c r="E82" s="13">
        <v>3.6</v>
      </c>
      <c r="F82" s="13">
        <v>4.0</v>
      </c>
      <c r="G82" s="14">
        <v>2.77</v>
      </c>
      <c r="H82" s="15">
        <f>(D82*0.71)/D82*100</f>
        <v>71</v>
      </c>
    </row>
    <row r="83">
      <c r="A83" s="12">
        <v>78.0</v>
      </c>
      <c r="B83" s="13">
        <v>7.8</v>
      </c>
      <c r="C83" s="13">
        <v>6.8</v>
      </c>
      <c r="D83" s="13">
        <v>221.0</v>
      </c>
      <c r="E83" s="13">
        <v>3.8</v>
      </c>
      <c r="F83" s="13">
        <v>4.0</v>
      </c>
      <c r="G83" s="14">
        <v>2.71</v>
      </c>
      <c r="H83" s="15">
        <f>(D83*0.708)/D83*100</f>
        <v>70.8</v>
      </c>
    </row>
    <row r="84">
      <c r="A84" s="12">
        <v>79.0</v>
      </c>
      <c r="B84" s="13">
        <v>7.5</v>
      </c>
      <c r="C84" s="13">
        <v>6.3</v>
      </c>
      <c r="D84" s="13">
        <v>209.0</v>
      </c>
      <c r="E84" s="13">
        <v>3.4</v>
      </c>
      <c r="F84" s="13">
        <v>3.5</v>
      </c>
      <c r="G84" s="14">
        <v>2.71</v>
      </c>
      <c r="H84" s="15">
        <f>(D84*0.744)/D84*100</f>
        <v>74.4</v>
      </c>
    </row>
    <row r="85">
      <c r="A85" s="12">
        <v>80.0</v>
      </c>
      <c r="B85" s="13">
        <v>8.1</v>
      </c>
      <c r="C85" s="13">
        <v>6.6</v>
      </c>
      <c r="D85" s="13">
        <v>304.0</v>
      </c>
      <c r="E85" s="13">
        <v>4.6</v>
      </c>
      <c r="F85" s="13">
        <v>4.0</v>
      </c>
      <c r="G85" s="14">
        <v>2.78</v>
      </c>
      <c r="H85" s="15">
        <f>(D85*0.705)/D85*100</f>
        <v>70.5</v>
      </c>
    </row>
    <row r="86">
      <c r="A86" s="12">
        <v>81.0</v>
      </c>
      <c r="B86" s="13">
        <v>7.1</v>
      </c>
      <c r="C86" s="13">
        <v>5.7</v>
      </c>
      <c r="D86" s="13">
        <v>161.0</v>
      </c>
      <c r="E86" s="13">
        <v>4.2</v>
      </c>
      <c r="F86" s="13">
        <v>4.0</v>
      </c>
      <c r="G86" s="14">
        <v>2.75</v>
      </c>
      <c r="H86" s="15">
        <f>(D86*0.728)/D86*100</f>
        <v>72.8</v>
      </c>
    </row>
    <row r="87">
      <c r="A87" s="12">
        <v>82.0</v>
      </c>
      <c r="B87" s="13">
        <v>8.5</v>
      </c>
      <c r="C87" s="13">
        <v>6.3</v>
      </c>
      <c r="D87" s="13">
        <v>291.0</v>
      </c>
      <c r="E87" s="13">
        <v>3.8</v>
      </c>
      <c r="F87" s="13">
        <v>4.0</v>
      </c>
      <c r="G87" s="14">
        <v>2.78</v>
      </c>
      <c r="H87" s="15">
        <f>(D87*0.71)/D87*100</f>
        <v>71</v>
      </c>
    </row>
    <row r="88">
      <c r="A88" s="12">
        <v>83.0</v>
      </c>
      <c r="B88" s="13">
        <v>6.2</v>
      </c>
      <c r="C88" s="13">
        <v>5.1</v>
      </c>
      <c r="D88" s="13">
        <v>134.0</v>
      </c>
      <c r="E88" s="13">
        <v>3.8</v>
      </c>
      <c r="F88" s="13">
        <v>4.0</v>
      </c>
      <c r="G88" s="14">
        <v>2.77</v>
      </c>
      <c r="H88" s="15">
        <f>(D88*0.744)/D88*100</f>
        <v>74.4</v>
      </c>
    </row>
    <row r="89">
      <c r="A89" s="12">
        <v>84.0</v>
      </c>
      <c r="B89" s="13">
        <v>7.0</v>
      </c>
      <c r="C89" s="13">
        <v>5.2</v>
      </c>
      <c r="D89" s="13">
        <v>142.0</v>
      </c>
      <c r="E89" s="13">
        <v>3.7</v>
      </c>
      <c r="F89" s="13">
        <v>3.5</v>
      </c>
      <c r="G89" s="14">
        <v>2.76</v>
      </c>
      <c r="H89" s="15">
        <f>(D89*0.716)/D89*100</f>
        <v>71.6</v>
      </c>
    </row>
    <row r="90">
      <c r="A90" s="12">
        <v>85.0</v>
      </c>
      <c r="B90" s="13">
        <v>7.9</v>
      </c>
      <c r="C90" s="13">
        <v>5.8</v>
      </c>
      <c r="D90" s="13">
        <v>218.0</v>
      </c>
      <c r="E90" s="13">
        <v>4.1</v>
      </c>
      <c r="F90" s="13">
        <v>3.5</v>
      </c>
      <c r="G90" s="14">
        <v>2.75</v>
      </c>
      <c r="H90" s="15">
        <f>(D90*0.72)/D90*100</f>
        <v>72</v>
      </c>
    </row>
    <row r="91">
      <c r="A91" s="12">
        <v>86.0</v>
      </c>
      <c r="B91" s="13">
        <v>8.1</v>
      </c>
      <c r="C91" s="13">
        <v>6.1</v>
      </c>
      <c r="D91" s="13">
        <v>238.0</v>
      </c>
      <c r="E91" s="13">
        <v>3.8</v>
      </c>
      <c r="F91" s="13">
        <v>4.0</v>
      </c>
      <c r="G91" s="14">
        <v>2.74</v>
      </c>
      <c r="H91" s="15">
        <f>(D91*0.734)/D91*100</f>
        <v>73.4</v>
      </c>
    </row>
    <row r="92">
      <c r="A92" s="12">
        <v>87.0</v>
      </c>
      <c r="B92" s="13">
        <v>8.4</v>
      </c>
      <c r="C92" s="13">
        <v>6.5</v>
      </c>
      <c r="D92" s="13">
        <v>255.0</v>
      </c>
      <c r="E92" s="13">
        <v>4.5</v>
      </c>
      <c r="F92" s="13">
        <v>4.5</v>
      </c>
      <c r="G92" s="14">
        <v>2.74</v>
      </c>
      <c r="H92" s="15">
        <f>(D92*0.752)/D92*100</f>
        <v>75.2</v>
      </c>
    </row>
    <row r="93">
      <c r="A93" s="12">
        <v>88.0</v>
      </c>
      <c r="B93" s="13">
        <v>7.2</v>
      </c>
      <c r="C93" s="13">
        <v>5.4</v>
      </c>
      <c r="D93" s="13">
        <v>163.0</v>
      </c>
      <c r="E93" s="13">
        <v>4.36</v>
      </c>
      <c r="F93" s="13">
        <v>4.0</v>
      </c>
      <c r="G93" s="14">
        <v>2.75</v>
      </c>
      <c r="H93" s="15">
        <f>(D93*0.718)/D93*100</f>
        <v>71.8</v>
      </c>
    </row>
    <row r="94">
      <c r="A94" s="12">
        <v>89.0</v>
      </c>
      <c r="B94" s="13">
        <v>8.2</v>
      </c>
      <c r="C94" s="13">
        <v>6.4</v>
      </c>
      <c r="D94" s="13">
        <v>231.0</v>
      </c>
      <c r="E94" s="13">
        <v>3.4</v>
      </c>
      <c r="F94" s="13">
        <v>4.0</v>
      </c>
      <c r="G94" s="14">
        <v>2.714</v>
      </c>
      <c r="H94" s="15">
        <f>(D94*0.711)/D94*100</f>
        <v>71.1</v>
      </c>
    </row>
    <row r="95">
      <c r="A95" s="12">
        <v>90.0</v>
      </c>
      <c r="B95" s="13">
        <v>7.5</v>
      </c>
      <c r="C95" s="13">
        <v>6.2</v>
      </c>
      <c r="D95" s="13">
        <v>183.0</v>
      </c>
      <c r="E95" s="13">
        <v>3.7</v>
      </c>
      <c r="F95" s="13">
        <v>4.0</v>
      </c>
      <c r="G95" s="14">
        <v>2.7</v>
      </c>
      <c r="H95" s="15">
        <f>(D95*0.749)/D95*100</f>
        <v>74.9</v>
      </c>
    </row>
    <row r="96">
      <c r="A96" s="12">
        <v>91.0</v>
      </c>
      <c r="B96" s="13">
        <v>7.4</v>
      </c>
      <c r="C96" s="13">
        <v>5.7</v>
      </c>
      <c r="D96" s="13">
        <v>169.0</v>
      </c>
      <c r="E96" s="13">
        <v>3.8</v>
      </c>
      <c r="F96" s="13">
        <v>4.0</v>
      </c>
      <c r="G96" s="14">
        <v>2.71</v>
      </c>
      <c r="H96" s="15">
        <f>(D96*0.721)/D96*100</f>
        <v>72.1</v>
      </c>
    </row>
    <row r="97">
      <c r="A97" s="12">
        <v>92.0</v>
      </c>
      <c r="B97" s="13">
        <v>8.1</v>
      </c>
      <c r="C97" s="13">
        <v>6.8</v>
      </c>
      <c r="D97" s="13">
        <v>261.0</v>
      </c>
      <c r="E97" s="13">
        <v>3.9</v>
      </c>
      <c r="F97" s="13">
        <v>4.0</v>
      </c>
      <c r="G97" s="14">
        <v>2.72</v>
      </c>
      <c r="H97" s="15">
        <f>(D97*0.722)/D97*100</f>
        <v>72.2</v>
      </c>
    </row>
    <row r="98">
      <c r="A98" s="12">
        <v>93.0</v>
      </c>
      <c r="B98" s="13">
        <v>6.2</v>
      </c>
      <c r="C98" s="13">
        <v>5.2</v>
      </c>
      <c r="D98" s="13">
        <v>130.0</v>
      </c>
      <c r="E98" s="13">
        <v>4.1</v>
      </c>
      <c r="F98" s="13">
        <v>4.0</v>
      </c>
      <c r="G98" s="14">
        <v>2.78</v>
      </c>
      <c r="H98" s="15">
        <f>(D98*0.754)/D98*100</f>
        <v>75.4</v>
      </c>
    </row>
    <row r="99">
      <c r="A99" s="12">
        <v>94.0</v>
      </c>
      <c r="B99" s="13">
        <v>7.2</v>
      </c>
      <c r="C99" s="13">
        <v>5.5</v>
      </c>
      <c r="D99" s="13">
        <v>176.0</v>
      </c>
      <c r="E99" s="13">
        <v>4.3</v>
      </c>
      <c r="F99" s="13">
        <v>4.0</v>
      </c>
      <c r="G99" s="14">
        <v>2.71</v>
      </c>
      <c r="H99" s="15">
        <f>(D99*0.724)/D99*100</f>
        <v>72.4</v>
      </c>
    </row>
    <row r="100">
      <c r="A100" s="12">
        <v>95.0</v>
      </c>
      <c r="B100" s="13">
        <v>8.0</v>
      </c>
      <c r="C100" s="13">
        <v>5.9</v>
      </c>
      <c r="D100" s="13">
        <v>234.0</v>
      </c>
      <c r="E100" s="13">
        <v>3.5</v>
      </c>
      <c r="F100" s="13">
        <v>4.0</v>
      </c>
      <c r="G100" s="14">
        <v>2.7</v>
      </c>
      <c r="H100" s="15">
        <f>(D100*0.733)/D100*100</f>
        <v>73.3</v>
      </c>
    </row>
    <row r="101">
      <c r="A101" s="12">
        <v>96.0</v>
      </c>
      <c r="B101" s="13">
        <v>8.5</v>
      </c>
      <c r="C101" s="13">
        <v>6.4</v>
      </c>
      <c r="D101" s="13">
        <v>281.0</v>
      </c>
      <c r="E101" s="13">
        <v>3.8</v>
      </c>
      <c r="F101" s="13">
        <v>4.0</v>
      </c>
      <c r="G101" s="14">
        <v>2.78</v>
      </c>
      <c r="H101" s="15">
        <f>(D101*0.7234)/D101*100</f>
        <v>72.34</v>
      </c>
    </row>
    <row r="102">
      <c r="A102" s="12">
        <v>97.0</v>
      </c>
      <c r="B102" s="13">
        <v>7.0</v>
      </c>
      <c r="C102" s="13">
        <v>6.2</v>
      </c>
      <c r="D102" s="13">
        <v>165.0</v>
      </c>
      <c r="E102" s="13">
        <v>3.9</v>
      </c>
      <c r="F102" s="13">
        <v>4.0</v>
      </c>
      <c r="G102" s="14">
        <v>2.74</v>
      </c>
      <c r="H102" s="15">
        <f>(D102*0.7842)/D102*100</f>
        <v>78.42</v>
      </c>
    </row>
    <row r="103">
      <c r="A103" s="12">
        <v>98.0</v>
      </c>
      <c r="B103" s="13">
        <v>8.4</v>
      </c>
      <c r="C103" s="13">
        <v>6.2</v>
      </c>
      <c r="D103" s="13">
        <v>266.0</v>
      </c>
      <c r="E103" s="13">
        <v>3.9</v>
      </c>
      <c r="F103" s="13">
        <v>4.5</v>
      </c>
      <c r="G103" s="14">
        <v>2.71</v>
      </c>
      <c r="H103" s="15">
        <f>(D103*0.757)/D103*100</f>
        <v>75.7</v>
      </c>
    </row>
    <row r="104">
      <c r="A104" s="12">
        <v>99.0</v>
      </c>
      <c r="B104" s="13">
        <v>7.6</v>
      </c>
      <c r="C104" s="13">
        <v>5.8</v>
      </c>
      <c r="D104" s="13">
        <v>185.0</v>
      </c>
      <c r="E104" s="13">
        <v>3.9</v>
      </c>
      <c r="F104" s="13">
        <v>4.0</v>
      </c>
      <c r="G104" s="14">
        <v>2.71</v>
      </c>
      <c r="H104" s="15">
        <f>(D104*0.78)/D104*100</f>
        <v>78</v>
      </c>
    </row>
    <row r="105">
      <c r="A105" s="12">
        <v>100.0</v>
      </c>
      <c r="B105" s="13">
        <v>7.9</v>
      </c>
      <c r="C105" s="13">
        <v>6.0</v>
      </c>
      <c r="D105" s="13">
        <v>221.0</v>
      </c>
      <c r="E105" s="13">
        <v>4.1</v>
      </c>
      <c r="F105" s="13">
        <v>4.0</v>
      </c>
      <c r="G105" s="14">
        <v>2.7</v>
      </c>
      <c r="H105" s="15">
        <f>(D105*0.713)/D105*100</f>
        <v>71.3</v>
      </c>
    </row>
    <row r="106">
      <c r="A106" s="10" t="s">
        <v>18</v>
      </c>
      <c r="B106" s="16">
        <f t="shared" ref="B106:H106" si="1">AVERAGE(B4:B105)</f>
        <v>7.626</v>
      </c>
      <c r="C106" s="16">
        <f t="shared" si="1"/>
        <v>6.0438</v>
      </c>
      <c r="D106" s="16">
        <f t="shared" si="1"/>
        <v>208.77</v>
      </c>
      <c r="E106" s="16">
        <f t="shared" si="1"/>
        <v>3.75918</v>
      </c>
      <c r="F106" s="16">
        <f t="shared" si="1"/>
        <v>4</v>
      </c>
      <c r="G106" s="16">
        <f t="shared" si="1"/>
        <v>2.74381</v>
      </c>
      <c r="H106" s="16">
        <f t="shared" si="1"/>
        <v>72.5393</v>
      </c>
    </row>
  </sheetData>
  <mergeCells count="3">
    <mergeCell ref="A1:B2"/>
    <mergeCell ref="C1:E2"/>
    <mergeCell ref="F1:H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63"/>
    <col customWidth="1" min="3" max="8" width="9.13"/>
  </cols>
  <sheetData>
    <row r="1" ht="20.25" customHeight="1">
      <c r="A1" s="1" t="s">
        <v>0</v>
      </c>
      <c r="B1" s="2"/>
      <c r="C1" s="3" t="s">
        <v>1</v>
      </c>
      <c r="D1" s="2"/>
      <c r="E1" s="2"/>
      <c r="F1" s="3" t="s">
        <v>26</v>
      </c>
      <c r="G1" s="2"/>
      <c r="H1" s="4"/>
    </row>
    <row r="2" ht="20.25" customHeight="1">
      <c r="A2" s="5"/>
      <c r="B2" s="6"/>
      <c r="C2" s="6"/>
      <c r="D2" s="6"/>
      <c r="E2" s="6"/>
      <c r="F2" s="6"/>
      <c r="G2" s="6"/>
      <c r="H2" s="7"/>
    </row>
    <row r="3" ht="9.75" customHeight="1"/>
    <row r="4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>
      <c r="A5" s="9" t="s">
        <v>11</v>
      </c>
      <c r="B5" s="10" t="s">
        <v>12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>
      <c r="A6" s="12">
        <v>1.0</v>
      </c>
      <c r="B6" s="13">
        <v>8.5</v>
      </c>
      <c r="C6" s="13">
        <v>6.2</v>
      </c>
      <c r="D6" s="13">
        <v>277.0</v>
      </c>
      <c r="E6" s="13">
        <v>3.8</v>
      </c>
      <c r="F6" s="13">
        <v>4.0</v>
      </c>
      <c r="G6" s="14">
        <v>2.71</v>
      </c>
      <c r="H6" s="15">
        <f>(D6*0.754)/D6*100</f>
        <v>75.4</v>
      </c>
    </row>
    <row r="7">
      <c r="A7" s="12">
        <v>2.0</v>
      </c>
      <c r="B7" s="13">
        <v>7.4</v>
      </c>
      <c r="C7" s="13">
        <v>5.8</v>
      </c>
      <c r="D7" s="13">
        <v>183.0</v>
      </c>
      <c r="E7" s="13">
        <v>3.8</v>
      </c>
      <c r="F7" s="13">
        <v>4.0</v>
      </c>
      <c r="G7" s="14">
        <v>2.78</v>
      </c>
      <c r="H7" s="15">
        <f>(D7*0.72)/D7*100</f>
        <v>72</v>
      </c>
    </row>
    <row r="8">
      <c r="A8" s="12">
        <v>3.0</v>
      </c>
      <c r="B8" s="13">
        <v>8.3</v>
      </c>
      <c r="C8" s="13">
        <v>6.14</v>
      </c>
      <c r="D8" s="13">
        <v>223.0</v>
      </c>
      <c r="E8" s="13">
        <v>3.9</v>
      </c>
      <c r="F8" s="13">
        <v>4.0</v>
      </c>
      <c r="G8" s="14">
        <v>2.752</v>
      </c>
      <c r="H8" s="15">
        <f>(D8*0.751)/D8*100</f>
        <v>75.1</v>
      </c>
    </row>
    <row r="9">
      <c r="A9" s="12">
        <v>4.0</v>
      </c>
      <c r="B9" s="13">
        <v>8.7</v>
      </c>
      <c r="C9" s="13">
        <v>6.3</v>
      </c>
      <c r="D9" s="13">
        <v>260.0</v>
      </c>
      <c r="E9" s="13">
        <v>4.1</v>
      </c>
      <c r="F9" s="13">
        <v>3.5</v>
      </c>
      <c r="G9" s="14">
        <v>2.74</v>
      </c>
      <c r="H9" s="15">
        <f>(D9*0.732)/D9*100</f>
        <v>73.2</v>
      </c>
    </row>
    <row r="10">
      <c r="A10" s="12">
        <v>5.0</v>
      </c>
      <c r="B10" s="13">
        <v>8.5</v>
      </c>
      <c r="C10" s="13">
        <v>6.9</v>
      </c>
      <c r="D10" s="13">
        <v>265.0</v>
      </c>
      <c r="E10" s="13">
        <v>4.0</v>
      </c>
      <c r="F10" s="13">
        <v>4.0</v>
      </c>
      <c r="G10" s="14">
        <v>2.76</v>
      </c>
      <c r="H10" s="15">
        <f>(D10*0.734)/D10*100</f>
        <v>73.4</v>
      </c>
    </row>
    <row r="11">
      <c r="A11" s="12">
        <v>6.0</v>
      </c>
      <c r="B11" s="13">
        <v>7.2</v>
      </c>
      <c r="C11" s="13">
        <v>6.0</v>
      </c>
      <c r="D11" s="13">
        <v>183.0</v>
      </c>
      <c r="E11" s="13">
        <v>4.5</v>
      </c>
      <c r="F11" s="13">
        <v>4.0</v>
      </c>
      <c r="G11" s="14">
        <v>2.77</v>
      </c>
      <c r="H11" s="15">
        <f>(D11*0.754)/D11*100</f>
        <v>75.4</v>
      </c>
    </row>
    <row r="12">
      <c r="A12" s="12">
        <v>7.0</v>
      </c>
      <c r="B12" s="13">
        <v>7.6</v>
      </c>
      <c r="C12" s="13">
        <v>6.6</v>
      </c>
      <c r="D12" s="13">
        <v>231.0</v>
      </c>
      <c r="E12" s="13">
        <v>3.7</v>
      </c>
      <c r="F12" s="13">
        <v>4.0</v>
      </c>
      <c r="G12" s="14">
        <v>2.75</v>
      </c>
      <c r="H12" s="15">
        <f>(D12*0.712)/D12*100</f>
        <v>71.2</v>
      </c>
    </row>
    <row r="13">
      <c r="A13" s="12">
        <v>8.0</v>
      </c>
      <c r="B13" s="13">
        <v>7.3</v>
      </c>
      <c r="C13" s="13">
        <v>5.9</v>
      </c>
      <c r="D13" s="13">
        <v>196.0</v>
      </c>
      <c r="E13" s="13">
        <v>3.5</v>
      </c>
      <c r="F13" s="13">
        <v>4.0</v>
      </c>
      <c r="G13" s="14">
        <v>2.72</v>
      </c>
      <c r="H13" s="15">
        <f>(D13*0.702)/D13*100</f>
        <v>70.2</v>
      </c>
    </row>
    <row r="14">
      <c r="A14" s="12">
        <v>9.0</v>
      </c>
      <c r="B14" s="13">
        <v>7.2</v>
      </c>
      <c r="C14" s="13">
        <v>6.2</v>
      </c>
      <c r="D14" s="13">
        <v>197.0</v>
      </c>
      <c r="E14" s="13">
        <v>3.4</v>
      </c>
      <c r="F14" s="13">
        <v>4.0</v>
      </c>
      <c r="G14" s="14">
        <v>2.72</v>
      </c>
      <c r="H14" s="15">
        <f>(D14*0.71)/D14*100</f>
        <v>71</v>
      </c>
    </row>
    <row r="15">
      <c r="A15" s="12">
        <v>10.0</v>
      </c>
      <c r="B15" s="13">
        <v>8.8</v>
      </c>
      <c r="C15" s="13">
        <v>6.3</v>
      </c>
      <c r="D15" s="13">
        <v>285.0</v>
      </c>
      <c r="E15" s="13">
        <v>3.7</v>
      </c>
      <c r="F15" s="13">
        <v>4.0</v>
      </c>
      <c r="G15" s="14">
        <v>2.7</v>
      </c>
      <c r="H15" s="15">
        <f>(D15*0.724)/D15*100</f>
        <v>72.4</v>
      </c>
    </row>
    <row r="16">
      <c r="A16" s="12">
        <v>11.0</v>
      </c>
      <c r="B16" s="13">
        <v>6.9</v>
      </c>
      <c r="C16" s="13">
        <v>6.6</v>
      </c>
      <c r="D16" s="13">
        <v>199.0</v>
      </c>
      <c r="E16" s="13">
        <v>3.8</v>
      </c>
      <c r="F16" s="13">
        <v>4.0</v>
      </c>
      <c r="G16" s="14">
        <v>2.7</v>
      </c>
      <c r="H16" s="15">
        <f>(D16*0.723)/D16*100</f>
        <v>72.3</v>
      </c>
    </row>
    <row r="17">
      <c r="A17" s="12">
        <v>12.0</v>
      </c>
      <c r="B17" s="13">
        <v>6.9</v>
      </c>
      <c r="C17" s="13">
        <v>5.7</v>
      </c>
      <c r="D17" s="13">
        <v>179.0</v>
      </c>
      <c r="E17" s="13">
        <v>3.8</v>
      </c>
      <c r="F17" s="13">
        <v>4.0</v>
      </c>
      <c r="G17" s="14">
        <v>2.71</v>
      </c>
      <c r="H17" s="15">
        <f>(D17*0.71)/D17*100</f>
        <v>71</v>
      </c>
    </row>
    <row r="18">
      <c r="A18" s="12">
        <v>13.0</v>
      </c>
      <c r="B18" s="13">
        <v>8.6</v>
      </c>
      <c r="C18" s="13">
        <v>6.9</v>
      </c>
      <c r="D18" s="13">
        <v>293.0</v>
      </c>
      <c r="E18" s="13">
        <v>3.9</v>
      </c>
      <c r="F18" s="13">
        <v>4.0</v>
      </c>
      <c r="G18" s="14">
        <v>2.71</v>
      </c>
      <c r="H18" s="15">
        <f>(D18*0.72)/D18*100</f>
        <v>72</v>
      </c>
    </row>
    <row r="19">
      <c r="A19" s="12">
        <v>14.0</v>
      </c>
      <c r="B19" s="13">
        <v>7.3</v>
      </c>
      <c r="C19" s="13">
        <v>5.6</v>
      </c>
      <c r="D19" s="13">
        <v>185.0</v>
      </c>
      <c r="E19" s="13">
        <v>4.1</v>
      </c>
      <c r="F19" s="13">
        <v>4.0</v>
      </c>
      <c r="G19" s="14">
        <v>2.72</v>
      </c>
      <c r="H19" s="15">
        <f>(D19*0.705)/D19*100</f>
        <v>70.5</v>
      </c>
    </row>
    <row r="20">
      <c r="A20" s="12">
        <v>15.0</v>
      </c>
      <c r="B20" s="13">
        <v>6.6</v>
      </c>
      <c r="C20" s="13">
        <v>5.4</v>
      </c>
      <c r="D20" s="13">
        <v>183.0</v>
      </c>
      <c r="E20" s="13">
        <v>4.1</v>
      </c>
      <c r="F20" s="13">
        <v>4.5</v>
      </c>
      <c r="G20" s="14">
        <v>2.77</v>
      </c>
      <c r="H20" s="15">
        <f>(D20*0.727)/D20*100</f>
        <v>72.7</v>
      </c>
    </row>
    <row r="21">
      <c r="A21" s="12">
        <v>16.0</v>
      </c>
      <c r="B21" s="13">
        <v>7.2</v>
      </c>
      <c r="C21" s="13">
        <v>5.6</v>
      </c>
      <c r="D21" s="13">
        <v>179.0</v>
      </c>
      <c r="E21" s="13">
        <v>3.4</v>
      </c>
      <c r="F21" s="13">
        <v>4.0</v>
      </c>
      <c r="G21" s="14">
        <v>2.73</v>
      </c>
      <c r="H21" s="15">
        <f t="shared" ref="H21:H22" si="1">(D21*0.706)/D21*100</f>
        <v>70.6</v>
      </c>
    </row>
    <row r="22">
      <c r="A22" s="12">
        <v>17.0</v>
      </c>
      <c r="B22" s="13">
        <v>9.4</v>
      </c>
      <c r="C22" s="13">
        <v>7.4</v>
      </c>
      <c r="D22" s="13">
        <v>352.0</v>
      </c>
      <c r="E22" s="13">
        <v>3.5</v>
      </c>
      <c r="F22" s="13">
        <v>4.0</v>
      </c>
      <c r="G22" s="14">
        <v>2.71</v>
      </c>
      <c r="H22" s="15">
        <f t="shared" si="1"/>
        <v>70.6</v>
      </c>
    </row>
    <row r="23">
      <c r="A23" s="12">
        <v>18.0</v>
      </c>
      <c r="B23" s="13">
        <v>7.5</v>
      </c>
      <c r="C23" s="13">
        <v>6.9</v>
      </c>
      <c r="D23" s="13">
        <v>236.0</v>
      </c>
      <c r="E23" s="13">
        <v>3.7</v>
      </c>
      <c r="F23" s="13">
        <v>4.0</v>
      </c>
      <c r="G23" s="14">
        <v>2.71</v>
      </c>
      <c r="H23" s="15">
        <f>(D23*0.752)/D23*100</f>
        <v>75.2</v>
      </c>
    </row>
    <row r="24">
      <c r="A24" s="12">
        <v>19.0</v>
      </c>
      <c r="B24" s="13">
        <v>8.9</v>
      </c>
      <c r="C24" s="13">
        <v>6.2</v>
      </c>
      <c r="D24" s="13">
        <v>271.0</v>
      </c>
      <c r="E24" s="13">
        <v>3.5</v>
      </c>
      <c r="F24" s="13">
        <v>4.0</v>
      </c>
      <c r="G24" s="14">
        <v>2.81</v>
      </c>
      <c r="H24" s="15">
        <f>(D24*0.702)/D24*100</f>
        <v>70.2</v>
      </c>
    </row>
    <row r="25">
      <c r="A25" s="12">
        <v>20.0</v>
      </c>
      <c r="B25" s="13">
        <v>7.2</v>
      </c>
      <c r="C25" s="13">
        <v>5.8</v>
      </c>
      <c r="D25" s="13">
        <v>178.0</v>
      </c>
      <c r="E25" s="13">
        <v>3.8</v>
      </c>
      <c r="F25" s="13">
        <v>4.0</v>
      </c>
      <c r="G25" s="14">
        <v>2.79</v>
      </c>
      <c r="H25" s="15">
        <f>(D25*0.728)/D25*100</f>
        <v>72.8</v>
      </c>
    </row>
    <row r="26">
      <c r="A26" s="12">
        <v>21.0</v>
      </c>
      <c r="B26" s="13">
        <v>7.9</v>
      </c>
      <c r="C26" s="13">
        <v>6.1</v>
      </c>
      <c r="D26" s="13">
        <v>233.0</v>
      </c>
      <c r="E26" s="13">
        <v>3.8</v>
      </c>
      <c r="F26" s="13">
        <v>4.0</v>
      </c>
      <c r="G26" s="14">
        <v>2.78</v>
      </c>
      <c r="H26" s="15">
        <f>(D26*0.737)/D26*100</f>
        <v>73.7</v>
      </c>
    </row>
    <row r="27">
      <c r="A27" s="12">
        <v>22.0</v>
      </c>
      <c r="B27" s="13">
        <v>9.0</v>
      </c>
      <c r="C27" s="13">
        <v>6.7</v>
      </c>
      <c r="D27" s="13">
        <v>338.0</v>
      </c>
      <c r="E27" s="13">
        <v>3.9</v>
      </c>
      <c r="F27" s="13">
        <v>4.0</v>
      </c>
      <c r="G27" s="14">
        <v>2.83</v>
      </c>
      <c r="H27" s="15">
        <f>(D27*0.728)/D27*100</f>
        <v>72.8</v>
      </c>
    </row>
    <row r="28">
      <c r="A28" s="12">
        <v>23.0</v>
      </c>
      <c r="B28" s="13">
        <v>6.5</v>
      </c>
      <c r="C28" s="13">
        <v>5.4</v>
      </c>
      <c r="D28" s="13">
        <v>134.0</v>
      </c>
      <c r="E28" s="13">
        <v>4.1</v>
      </c>
      <c r="F28" s="13">
        <v>4.5</v>
      </c>
      <c r="G28" s="14">
        <v>2.74</v>
      </c>
      <c r="H28" s="15">
        <f>(D28*0.734)/D28*100</f>
        <v>73.4</v>
      </c>
    </row>
    <row r="29">
      <c r="A29" s="12">
        <v>24.0</v>
      </c>
      <c r="B29" s="13">
        <v>7.3</v>
      </c>
      <c r="C29" s="13">
        <v>5.5</v>
      </c>
      <c r="D29" s="13">
        <v>177.0</v>
      </c>
      <c r="E29" s="13">
        <v>3.5</v>
      </c>
      <c r="F29" s="13">
        <v>4.0</v>
      </c>
      <c r="G29" s="14">
        <v>2.71</v>
      </c>
      <c r="H29" s="15">
        <f>(D29*0.731)/D29*100</f>
        <v>73.1</v>
      </c>
    </row>
    <row r="30">
      <c r="A30" s="12">
        <v>25.0</v>
      </c>
      <c r="B30" s="13">
        <v>6.3</v>
      </c>
      <c r="C30" s="13">
        <v>5.7</v>
      </c>
      <c r="D30" s="13">
        <v>136.0</v>
      </c>
      <c r="E30" s="13">
        <v>3.6</v>
      </c>
      <c r="F30" s="13">
        <v>4.0</v>
      </c>
      <c r="G30" s="14">
        <v>2.7</v>
      </c>
      <c r="H30" s="15">
        <f>(D30*0.722)/D30*100</f>
        <v>72.2</v>
      </c>
    </row>
    <row r="31">
      <c r="A31" s="12">
        <v>26.0</v>
      </c>
      <c r="B31" s="13">
        <v>7.2</v>
      </c>
      <c r="C31" s="13">
        <v>6.2</v>
      </c>
      <c r="D31" s="13">
        <v>187.0</v>
      </c>
      <c r="E31" s="13">
        <v>3.8</v>
      </c>
      <c r="F31" s="13">
        <v>4.0</v>
      </c>
      <c r="G31" s="14">
        <v>2.71</v>
      </c>
      <c r="H31" s="15">
        <f>(D31*0.728)/D31*100</f>
        <v>72.8</v>
      </c>
    </row>
    <row r="32">
      <c r="A32" s="12">
        <v>27.0</v>
      </c>
      <c r="B32" s="13">
        <v>6.7</v>
      </c>
      <c r="C32" s="13">
        <v>5.2</v>
      </c>
      <c r="D32" s="13">
        <v>148.0</v>
      </c>
      <c r="E32" s="13">
        <v>3.7</v>
      </c>
      <c r="F32" s="13">
        <v>4.0</v>
      </c>
      <c r="G32" s="14">
        <v>2.72</v>
      </c>
      <c r="H32" s="15">
        <f>(D32*0.724)/D32*100</f>
        <v>72.4</v>
      </c>
    </row>
    <row r="33">
      <c r="A33" s="12">
        <v>28.0</v>
      </c>
      <c r="B33" s="13">
        <v>7.8</v>
      </c>
      <c r="C33" s="13">
        <v>5.8</v>
      </c>
      <c r="D33" s="13">
        <v>189.0</v>
      </c>
      <c r="E33" s="13">
        <v>3.8</v>
      </c>
      <c r="F33" s="13">
        <v>4.0</v>
      </c>
      <c r="G33" s="14">
        <v>2.73</v>
      </c>
      <c r="H33" s="15">
        <f>(D33*0.714)/D33*100</f>
        <v>71.4</v>
      </c>
    </row>
    <row r="34">
      <c r="A34" s="12">
        <v>29.0</v>
      </c>
      <c r="B34" s="13">
        <v>7.3</v>
      </c>
      <c r="C34" s="13">
        <v>5.8</v>
      </c>
      <c r="D34" s="13">
        <v>175.0</v>
      </c>
      <c r="E34" s="13">
        <v>3.9</v>
      </c>
      <c r="F34" s="13">
        <v>4.0</v>
      </c>
      <c r="G34" s="14">
        <v>2.78</v>
      </c>
      <c r="H34" s="15">
        <f>(D34*0.7)/D34*100</f>
        <v>70</v>
      </c>
    </row>
    <row r="35">
      <c r="A35" s="12">
        <v>30.0</v>
      </c>
      <c r="B35" s="13">
        <v>9.2</v>
      </c>
      <c r="C35" s="13">
        <v>6.3</v>
      </c>
      <c r="D35" s="13">
        <v>297.0</v>
      </c>
      <c r="E35" s="13">
        <v>3.4</v>
      </c>
      <c r="F35" s="13">
        <v>4.0</v>
      </c>
      <c r="G35" s="14">
        <v>2.74</v>
      </c>
      <c r="H35" s="15">
        <f>(D35*0.708)/D35*100</f>
        <v>70.8</v>
      </c>
    </row>
    <row r="36">
      <c r="A36" s="12">
        <v>31.0</v>
      </c>
      <c r="B36" s="13">
        <v>7.1</v>
      </c>
      <c r="C36" s="13">
        <v>5.4</v>
      </c>
      <c r="D36" s="13">
        <v>162.0</v>
      </c>
      <c r="E36" s="13">
        <v>4.1</v>
      </c>
      <c r="F36" s="13">
        <v>4.0</v>
      </c>
      <c r="G36" s="14">
        <v>2.75</v>
      </c>
      <c r="H36" s="15">
        <f>(D36*0.711)/D36*100</f>
        <v>71.1</v>
      </c>
    </row>
    <row r="37">
      <c r="A37" s="12">
        <v>32.0</v>
      </c>
      <c r="B37" s="13">
        <v>7.5</v>
      </c>
      <c r="C37" s="13">
        <v>6.4</v>
      </c>
      <c r="D37" s="13">
        <v>221.0</v>
      </c>
      <c r="E37" s="13">
        <v>3.8</v>
      </c>
      <c r="F37" s="13">
        <v>4.5</v>
      </c>
      <c r="G37" s="14">
        <v>2.72</v>
      </c>
      <c r="H37" s="15">
        <f>(D37*0.727)/D37*100</f>
        <v>72.7</v>
      </c>
    </row>
    <row r="38">
      <c r="A38" s="12">
        <v>33.0</v>
      </c>
      <c r="B38" s="13">
        <v>6.6</v>
      </c>
      <c r="C38" s="13">
        <v>5.9</v>
      </c>
      <c r="D38" s="13">
        <v>160.0</v>
      </c>
      <c r="E38" s="13">
        <v>4.3</v>
      </c>
      <c r="F38" s="13">
        <v>4.5</v>
      </c>
      <c r="G38" s="14">
        <v>2.71</v>
      </c>
      <c r="H38" s="15">
        <f>(D38*0.728)/D38*100</f>
        <v>72.8</v>
      </c>
    </row>
    <row r="39">
      <c r="A39" s="12">
        <v>34.0</v>
      </c>
      <c r="B39" s="13">
        <v>6.8</v>
      </c>
      <c r="C39" s="13">
        <v>6.3</v>
      </c>
      <c r="D39" s="13">
        <v>157.0</v>
      </c>
      <c r="E39" s="13">
        <v>3.6</v>
      </c>
      <c r="F39" s="13">
        <v>4.0</v>
      </c>
      <c r="G39" s="14">
        <v>2.72</v>
      </c>
      <c r="H39" s="15">
        <f>(D39*0.724)/D39*100</f>
        <v>72.4</v>
      </c>
    </row>
    <row r="40">
      <c r="A40" s="12">
        <v>35.0</v>
      </c>
      <c r="B40" s="13">
        <v>6.9</v>
      </c>
      <c r="C40" s="13">
        <v>4.9</v>
      </c>
      <c r="D40" s="13">
        <v>140.0</v>
      </c>
      <c r="E40" s="13">
        <v>3.8</v>
      </c>
      <c r="F40" s="13">
        <v>4.0</v>
      </c>
      <c r="G40" s="14">
        <v>2.77</v>
      </c>
      <c r="H40" s="15">
        <f>(D40*0.737)/D40*100</f>
        <v>73.7</v>
      </c>
    </row>
    <row r="41">
      <c r="A41" s="12">
        <v>36.0</v>
      </c>
      <c r="B41" s="13">
        <v>8.8</v>
      </c>
      <c r="C41" s="13">
        <v>6.7</v>
      </c>
      <c r="D41" s="13">
        <v>271.0</v>
      </c>
      <c r="E41" s="13">
        <v>3.7</v>
      </c>
      <c r="F41" s="13">
        <v>4.5</v>
      </c>
      <c r="G41" s="14">
        <v>2.81</v>
      </c>
      <c r="H41" s="15">
        <f>(D41*0.705)/D41*100</f>
        <v>70.5</v>
      </c>
    </row>
    <row r="42">
      <c r="A42" s="12">
        <v>37.0</v>
      </c>
      <c r="B42" s="13">
        <v>8.1</v>
      </c>
      <c r="C42" s="13">
        <v>6.5</v>
      </c>
      <c r="D42" s="13">
        <v>253.0</v>
      </c>
      <c r="E42" s="13">
        <v>3.7</v>
      </c>
      <c r="F42" s="13">
        <v>4.0</v>
      </c>
      <c r="G42" s="14">
        <v>2.68</v>
      </c>
      <c r="H42" s="15">
        <f>(D42*0.734)/D42*100</f>
        <v>73.4</v>
      </c>
    </row>
    <row r="43">
      <c r="A43" s="12">
        <v>38.0</v>
      </c>
      <c r="B43" s="13">
        <v>7.3</v>
      </c>
      <c r="C43" s="13">
        <v>5.7</v>
      </c>
      <c r="D43" s="13">
        <v>184.0</v>
      </c>
      <c r="E43" s="13">
        <v>3.6</v>
      </c>
      <c r="F43" s="13">
        <v>4.0</v>
      </c>
      <c r="G43" s="14">
        <v>2.69</v>
      </c>
      <c r="H43" s="15">
        <f>(D43*0.721)/D43*100</f>
        <v>72.1</v>
      </c>
    </row>
    <row r="44">
      <c r="A44" s="12">
        <v>39.0</v>
      </c>
      <c r="B44" s="13">
        <v>6.9</v>
      </c>
      <c r="C44" s="13">
        <v>5.7</v>
      </c>
      <c r="D44" s="13">
        <v>162.0</v>
      </c>
      <c r="E44" s="13">
        <v>3.8</v>
      </c>
      <c r="F44" s="13">
        <v>4.0</v>
      </c>
      <c r="G44" s="14">
        <v>2.71</v>
      </c>
      <c r="H44" s="15">
        <f>(D44*0.705)/D44*100</f>
        <v>70.5</v>
      </c>
    </row>
    <row r="45">
      <c r="A45" s="12">
        <v>40.0</v>
      </c>
      <c r="B45" s="13">
        <v>7.2</v>
      </c>
      <c r="C45" s="13">
        <v>6.5</v>
      </c>
      <c r="D45" s="13">
        <v>203.0</v>
      </c>
      <c r="E45" s="13">
        <v>4.1</v>
      </c>
      <c r="F45" s="13">
        <v>4.0</v>
      </c>
      <c r="G45" s="14">
        <v>2.7</v>
      </c>
      <c r="H45" s="15">
        <f>(D45*0.719)/D45*100</f>
        <v>71.9</v>
      </c>
    </row>
    <row r="46">
      <c r="A46" s="12">
        <v>41.0</v>
      </c>
      <c r="B46" s="13">
        <v>7.8</v>
      </c>
      <c r="C46" s="13">
        <v>6.1</v>
      </c>
      <c r="D46" s="13">
        <v>199.0</v>
      </c>
      <c r="E46" s="13">
        <v>4.3</v>
      </c>
      <c r="F46" s="13">
        <v>4.0</v>
      </c>
      <c r="G46" s="14">
        <v>2.74</v>
      </c>
      <c r="H46" s="15">
        <f>(D46*0.72)/D46*100</f>
        <v>72</v>
      </c>
    </row>
    <row r="47">
      <c r="A47" s="12">
        <v>42.0</v>
      </c>
      <c r="B47" s="13">
        <v>8.14</v>
      </c>
      <c r="C47" s="13">
        <v>6.1</v>
      </c>
      <c r="D47" s="13">
        <v>223.0</v>
      </c>
      <c r="E47" s="13">
        <v>3.58</v>
      </c>
      <c r="F47" s="13">
        <v>4.0</v>
      </c>
      <c r="G47" s="14">
        <v>2.68</v>
      </c>
      <c r="H47" s="15">
        <f>(D47*0.727)/D47*100</f>
        <v>72.7</v>
      </c>
    </row>
    <row r="48">
      <c r="A48" s="12">
        <v>43.0</v>
      </c>
      <c r="B48" s="13">
        <v>7.2</v>
      </c>
      <c r="C48" s="13">
        <v>6.4</v>
      </c>
      <c r="D48" s="13">
        <v>199.0</v>
      </c>
      <c r="E48" s="13">
        <v>3.6</v>
      </c>
      <c r="F48" s="13">
        <v>4.0</v>
      </c>
      <c r="G48" s="14">
        <v>2.77</v>
      </c>
      <c r="H48" s="15">
        <f>(D48*0.71)/D48*100</f>
        <v>71</v>
      </c>
    </row>
    <row r="49">
      <c r="A49" s="12">
        <v>44.0</v>
      </c>
      <c r="B49" s="13">
        <v>7.2</v>
      </c>
      <c r="C49" s="13">
        <v>6.2</v>
      </c>
      <c r="D49" s="13">
        <v>162.0</v>
      </c>
      <c r="E49" s="13">
        <v>3.7</v>
      </c>
      <c r="F49" s="13">
        <v>4.0</v>
      </c>
      <c r="G49" s="14">
        <v>2.71</v>
      </c>
      <c r="H49" s="15">
        <f>(D49*0.728)/D49*100</f>
        <v>72.8</v>
      </c>
    </row>
    <row r="50">
      <c r="A50" s="12">
        <v>45.0</v>
      </c>
      <c r="B50" s="13">
        <v>6.7</v>
      </c>
      <c r="C50" s="13">
        <v>5.1</v>
      </c>
      <c r="D50" s="13">
        <v>158.0</v>
      </c>
      <c r="E50" s="13">
        <v>3.8</v>
      </c>
      <c r="F50" s="13">
        <v>4.0</v>
      </c>
      <c r="G50" s="14">
        <v>2.76</v>
      </c>
      <c r="H50" s="15">
        <f>(D50*0.732)/D50*100</f>
        <v>73.2</v>
      </c>
    </row>
    <row r="51">
      <c r="A51" s="12">
        <v>46.0</v>
      </c>
      <c r="B51" s="13">
        <v>6.3</v>
      </c>
      <c r="C51" s="13">
        <v>5.2</v>
      </c>
      <c r="D51" s="13">
        <v>158.0</v>
      </c>
      <c r="E51" s="13">
        <v>4.1</v>
      </c>
      <c r="F51" s="13">
        <v>4.0</v>
      </c>
      <c r="G51" s="14">
        <v>2.72</v>
      </c>
      <c r="H51" s="15">
        <f>(D51*0.721)/D51*100</f>
        <v>72.1</v>
      </c>
    </row>
    <row r="52">
      <c r="A52" s="12">
        <v>47.0</v>
      </c>
      <c r="B52" s="13">
        <v>8.5</v>
      </c>
      <c r="C52" s="13">
        <v>6.9</v>
      </c>
      <c r="D52" s="13">
        <v>281.0</v>
      </c>
      <c r="E52" s="13">
        <v>4.0</v>
      </c>
      <c r="F52" s="13">
        <v>4.0</v>
      </c>
      <c r="G52" s="14">
        <v>2.78</v>
      </c>
      <c r="H52" s="15">
        <f>(D52*0.737)/D52*100</f>
        <v>73.7</v>
      </c>
    </row>
    <row r="53">
      <c r="A53" s="12">
        <v>48.0</v>
      </c>
      <c r="B53" s="13">
        <v>7.8</v>
      </c>
      <c r="C53" s="13">
        <v>5.9</v>
      </c>
      <c r="D53" s="13">
        <v>218.0</v>
      </c>
      <c r="E53" s="13">
        <v>3.8</v>
      </c>
      <c r="F53" s="13">
        <v>4.0</v>
      </c>
      <c r="G53" s="14">
        <v>2.75</v>
      </c>
      <c r="H53" s="15">
        <f>(D53*0.721)/D53*100</f>
        <v>72.1</v>
      </c>
    </row>
    <row r="54">
      <c r="A54" s="12">
        <v>49.0</v>
      </c>
      <c r="B54" s="13">
        <v>5.9</v>
      </c>
      <c r="C54" s="13">
        <v>4.7</v>
      </c>
      <c r="D54" s="13">
        <v>92.0</v>
      </c>
      <c r="E54" s="13">
        <v>3.9</v>
      </c>
      <c r="F54" s="13">
        <v>4.0</v>
      </c>
      <c r="G54" s="14">
        <v>2.725</v>
      </c>
      <c r="H54" s="15">
        <f>(D54*0.752)/D54*100</f>
        <v>75.2</v>
      </c>
    </row>
    <row r="55">
      <c r="A55" s="12">
        <v>50.0</v>
      </c>
      <c r="B55" s="13">
        <v>6.2</v>
      </c>
      <c r="C55" s="13">
        <v>5.6</v>
      </c>
      <c r="D55" s="13">
        <v>130.0</v>
      </c>
      <c r="E55" s="13">
        <v>3.7</v>
      </c>
      <c r="F55" s="13">
        <v>4.0</v>
      </c>
      <c r="G55" s="14">
        <v>2.72</v>
      </c>
      <c r="H55" s="15">
        <f>(D55*0.739)/D55*100</f>
        <v>73.9</v>
      </c>
    </row>
    <row r="56">
      <c r="A56" s="12">
        <v>51.0</v>
      </c>
      <c r="B56" s="13">
        <v>7.4</v>
      </c>
      <c r="C56" s="13">
        <v>6.2</v>
      </c>
      <c r="D56" s="13">
        <v>204.0</v>
      </c>
      <c r="E56" s="13">
        <v>3.8</v>
      </c>
      <c r="F56" s="13">
        <v>3.5</v>
      </c>
      <c r="G56" s="14">
        <v>2.73</v>
      </c>
      <c r="H56" s="15">
        <f>(D56*0.751)/D56*100</f>
        <v>75.1</v>
      </c>
    </row>
    <row r="57">
      <c r="A57" s="12">
        <v>52.0</v>
      </c>
      <c r="B57" s="13">
        <v>7.5</v>
      </c>
      <c r="C57" s="13">
        <v>6.4</v>
      </c>
      <c r="D57" s="13">
        <v>239.0</v>
      </c>
      <c r="E57" s="13">
        <v>4.3</v>
      </c>
      <c r="F57" s="13">
        <v>4.0</v>
      </c>
      <c r="G57" s="14">
        <v>2.69</v>
      </c>
      <c r="H57" s="15">
        <f>(D57*0.711)/D57*100</f>
        <v>71.1</v>
      </c>
    </row>
    <row r="58">
      <c r="A58" s="12">
        <v>53.0</v>
      </c>
      <c r="B58" s="13">
        <v>9.0</v>
      </c>
      <c r="C58" s="13">
        <v>7.1</v>
      </c>
      <c r="D58" s="13">
        <v>295.0</v>
      </c>
      <c r="E58" s="13">
        <v>3.8</v>
      </c>
      <c r="F58" s="13">
        <v>4.0</v>
      </c>
      <c r="G58" s="14">
        <v>2.74</v>
      </c>
      <c r="H58" s="15">
        <f>(D58*0.705)/D58*100</f>
        <v>70.5</v>
      </c>
    </row>
    <row r="59">
      <c r="A59" s="12">
        <v>54.0</v>
      </c>
      <c r="B59" s="13">
        <v>8.9</v>
      </c>
      <c r="C59" s="13">
        <v>7.0</v>
      </c>
      <c r="D59" s="13">
        <v>272.0</v>
      </c>
      <c r="E59" s="13">
        <v>3.7</v>
      </c>
      <c r="F59" s="13">
        <v>4.0</v>
      </c>
      <c r="G59" s="14">
        <v>2.71</v>
      </c>
      <c r="H59" s="15">
        <f>(D59*0.756)/D59*100</f>
        <v>75.6</v>
      </c>
    </row>
    <row r="60">
      <c r="A60" s="12">
        <v>55.0</v>
      </c>
      <c r="B60" s="13">
        <v>6.5</v>
      </c>
      <c r="C60" s="13">
        <v>5.7</v>
      </c>
      <c r="D60" s="13">
        <v>132.0</v>
      </c>
      <c r="E60" s="13">
        <v>3.5</v>
      </c>
      <c r="F60" s="13">
        <v>3.5</v>
      </c>
      <c r="G60" s="14">
        <v>2.71</v>
      </c>
      <c r="H60" s="15">
        <f>(D60*0.743)/D60*100</f>
        <v>74.3</v>
      </c>
    </row>
    <row r="61">
      <c r="A61" s="12">
        <v>56.0</v>
      </c>
      <c r="B61" s="13">
        <v>9.4</v>
      </c>
      <c r="C61" s="13">
        <v>7.5</v>
      </c>
      <c r="D61" s="13">
        <v>355.0</v>
      </c>
      <c r="E61" s="13">
        <v>3.8</v>
      </c>
      <c r="F61" s="13">
        <v>3.5</v>
      </c>
      <c r="G61" s="14">
        <v>2.68</v>
      </c>
      <c r="H61" s="15">
        <f>(D61*0.728)/D61*100</f>
        <v>72.8</v>
      </c>
    </row>
    <row r="62">
      <c r="A62" s="12">
        <v>57.0</v>
      </c>
      <c r="B62" s="13">
        <v>7.0</v>
      </c>
      <c r="C62" s="13">
        <v>6.3</v>
      </c>
      <c r="D62" s="13">
        <v>185.0</v>
      </c>
      <c r="E62" s="13">
        <v>3.4</v>
      </c>
      <c r="F62" s="13">
        <v>4.5</v>
      </c>
      <c r="G62" s="14">
        <v>2.7</v>
      </c>
      <c r="H62" s="15">
        <f>(D62*0.734)/D62*100</f>
        <v>73.4</v>
      </c>
    </row>
    <row r="63">
      <c r="A63" s="12">
        <v>58.0</v>
      </c>
      <c r="B63" s="13">
        <v>6.9</v>
      </c>
      <c r="C63" s="13">
        <v>5.7</v>
      </c>
      <c r="D63" s="13">
        <v>149.0</v>
      </c>
      <c r="E63" s="13">
        <v>3.9</v>
      </c>
      <c r="F63" s="13">
        <v>4.0</v>
      </c>
      <c r="G63" s="14">
        <v>2.71</v>
      </c>
      <c r="H63" s="15">
        <f>(D63*0.7287)/D63*100</f>
        <v>72.87</v>
      </c>
    </row>
    <row r="64">
      <c r="A64" s="12">
        <v>59.0</v>
      </c>
      <c r="B64" s="13">
        <v>8.7</v>
      </c>
      <c r="C64" s="13">
        <v>6.6</v>
      </c>
      <c r="D64" s="13">
        <v>279.0</v>
      </c>
      <c r="E64" s="13">
        <v>3.5</v>
      </c>
      <c r="F64" s="13">
        <v>4.5</v>
      </c>
      <c r="G64" s="14">
        <v>2.72</v>
      </c>
      <c r="H64" s="15">
        <f>(D64*0.731)/D64*100</f>
        <v>73.1</v>
      </c>
    </row>
    <row r="65">
      <c r="A65" s="12">
        <v>60.0</v>
      </c>
      <c r="B65" s="13">
        <v>7.3</v>
      </c>
      <c r="C65" s="13">
        <v>5.9</v>
      </c>
      <c r="D65" s="13">
        <v>181.0</v>
      </c>
      <c r="E65" s="13">
        <v>3.8</v>
      </c>
      <c r="F65" s="13">
        <v>4.0</v>
      </c>
      <c r="G65" s="14">
        <v>2.712</v>
      </c>
      <c r="H65" s="15">
        <f>(D65*0.7278)/D65*100</f>
        <v>72.78</v>
      </c>
    </row>
    <row r="66">
      <c r="A66" s="12">
        <v>61.0</v>
      </c>
      <c r="B66" s="13">
        <v>6.7</v>
      </c>
      <c r="C66" s="13">
        <v>6.2</v>
      </c>
      <c r="D66" s="13">
        <v>160.0</v>
      </c>
      <c r="E66" s="13">
        <v>3.7</v>
      </c>
      <c r="F66" s="13">
        <v>4.0</v>
      </c>
      <c r="G66" s="14">
        <v>2.71</v>
      </c>
      <c r="H66" s="15">
        <f>(D66*0.721)/D66*100</f>
        <v>72.1</v>
      </c>
    </row>
    <row r="67">
      <c r="A67" s="12">
        <v>62.0</v>
      </c>
      <c r="B67" s="13">
        <v>7.5</v>
      </c>
      <c r="C67" s="13">
        <v>6.2</v>
      </c>
      <c r="D67" s="13">
        <v>184.0</v>
      </c>
      <c r="E67" s="13">
        <v>4.2</v>
      </c>
      <c r="F67" s="13">
        <v>4.0</v>
      </c>
      <c r="G67" s="14">
        <v>2.73</v>
      </c>
      <c r="H67" s="15">
        <f>(D67*0.77)/D67*100</f>
        <v>77</v>
      </c>
    </row>
    <row r="68">
      <c r="A68" s="12">
        <v>63.0</v>
      </c>
      <c r="B68" s="13">
        <v>7.3</v>
      </c>
      <c r="C68" s="13">
        <v>5.8</v>
      </c>
      <c r="D68" s="13">
        <v>180.0</v>
      </c>
      <c r="E68" s="13">
        <v>3.7</v>
      </c>
      <c r="F68" s="13">
        <v>4.0</v>
      </c>
      <c r="G68" s="14">
        <v>2.74</v>
      </c>
      <c r="H68" s="15">
        <f>(D68*0.724)/D68*100</f>
        <v>72.4</v>
      </c>
    </row>
    <row r="69">
      <c r="A69" s="12">
        <v>64.0</v>
      </c>
      <c r="B69" s="13">
        <v>8.9</v>
      </c>
      <c r="C69" s="13">
        <v>6.3</v>
      </c>
      <c r="D69" s="13">
        <v>287.0</v>
      </c>
      <c r="E69" s="13">
        <v>3.5</v>
      </c>
      <c r="F69" s="13">
        <v>4.0</v>
      </c>
      <c r="G69" s="14">
        <v>2.78</v>
      </c>
      <c r="H69" s="15">
        <f>(D69*0.75)/D69*100</f>
        <v>75</v>
      </c>
    </row>
    <row r="70">
      <c r="A70" s="12">
        <v>65.0</v>
      </c>
      <c r="B70" s="13">
        <v>7.4</v>
      </c>
      <c r="C70" s="13">
        <v>6.3</v>
      </c>
      <c r="D70" s="13">
        <v>197.0</v>
      </c>
      <c r="E70" s="13">
        <v>3.8</v>
      </c>
      <c r="F70" s="13">
        <v>4.0</v>
      </c>
      <c r="G70" s="14">
        <v>2.78</v>
      </c>
      <c r="H70" s="15">
        <f>(D70*0.735)/D70*100</f>
        <v>73.5</v>
      </c>
    </row>
    <row r="71">
      <c r="A71" s="12">
        <v>66.0</v>
      </c>
      <c r="B71" s="13">
        <v>7.8</v>
      </c>
      <c r="C71" s="13">
        <v>5.5</v>
      </c>
      <c r="D71" s="13">
        <v>178.0</v>
      </c>
      <c r="E71" s="13">
        <v>3.5</v>
      </c>
      <c r="F71" s="13">
        <v>4.0</v>
      </c>
      <c r="G71" s="14">
        <v>2.74</v>
      </c>
      <c r="H71" s="15">
        <f>(D71*0.724)/D71*100</f>
        <v>72.4</v>
      </c>
    </row>
    <row r="72">
      <c r="A72" s="12">
        <v>67.0</v>
      </c>
      <c r="B72" s="13">
        <v>8.5</v>
      </c>
      <c r="C72" s="13">
        <v>6.7</v>
      </c>
      <c r="D72" s="13">
        <v>267.0</v>
      </c>
      <c r="E72" s="13">
        <v>3.4</v>
      </c>
      <c r="F72" s="13">
        <v>4.0</v>
      </c>
      <c r="G72" s="14">
        <v>2.75</v>
      </c>
      <c r="H72" s="15">
        <f t="shared" ref="H72:H73" si="2">(D72*0.7)/D72*100</f>
        <v>70</v>
      </c>
    </row>
    <row r="73">
      <c r="A73" s="12">
        <v>68.0</v>
      </c>
      <c r="B73" s="13">
        <v>7.5</v>
      </c>
      <c r="C73" s="13">
        <v>5.7</v>
      </c>
      <c r="D73" s="13">
        <v>168.0</v>
      </c>
      <c r="E73" s="13">
        <v>4.0</v>
      </c>
      <c r="F73" s="13">
        <v>4.0</v>
      </c>
      <c r="G73" s="14">
        <v>2.7</v>
      </c>
      <c r="H73" s="15">
        <f t="shared" si="2"/>
        <v>70</v>
      </c>
    </row>
    <row r="74">
      <c r="A74" s="12">
        <v>69.0</v>
      </c>
      <c r="B74" s="13">
        <v>6.5</v>
      </c>
      <c r="C74" s="13">
        <v>5.8</v>
      </c>
      <c r="D74" s="13">
        <v>139.0</v>
      </c>
      <c r="E74" s="13">
        <v>3.8</v>
      </c>
      <c r="F74" s="13">
        <v>4.0</v>
      </c>
      <c r="G74" s="14">
        <v>2.77</v>
      </c>
      <c r="H74" s="15">
        <f>(D74*0.725)/D74*100</f>
        <v>72.5</v>
      </c>
    </row>
    <row r="75">
      <c r="A75" s="12">
        <v>70.0</v>
      </c>
      <c r="B75" s="13">
        <v>7.3</v>
      </c>
      <c r="C75" s="13">
        <v>6.5</v>
      </c>
      <c r="D75" s="13">
        <v>201.0</v>
      </c>
      <c r="E75" s="13">
        <v>3.8</v>
      </c>
      <c r="F75" s="13">
        <v>4.5</v>
      </c>
      <c r="G75" s="14">
        <v>2.78</v>
      </c>
      <c r="H75" s="15">
        <f>(D75*0.718)/D75*100</f>
        <v>71.8</v>
      </c>
    </row>
    <row r="76">
      <c r="A76" s="12">
        <v>71.0</v>
      </c>
      <c r="B76" s="13">
        <v>5.7</v>
      </c>
      <c r="C76" s="13">
        <v>4.8</v>
      </c>
      <c r="D76" s="13">
        <v>99.0</v>
      </c>
      <c r="E76" s="13">
        <v>3.4</v>
      </c>
      <c r="F76" s="13">
        <v>4.0</v>
      </c>
      <c r="G76" s="14">
        <v>2.7</v>
      </c>
      <c r="H76" s="15">
        <f>(D76*0.724)/D76*100</f>
        <v>72.4</v>
      </c>
    </row>
    <row r="77">
      <c r="A77" s="12">
        <v>72.0</v>
      </c>
      <c r="B77" s="13">
        <v>8.0</v>
      </c>
      <c r="C77" s="13">
        <v>6.9</v>
      </c>
      <c r="D77" s="13">
        <v>238.0</v>
      </c>
      <c r="E77" s="13">
        <v>3.7</v>
      </c>
      <c r="F77" s="13">
        <v>4.0</v>
      </c>
      <c r="G77" s="14">
        <v>2.77</v>
      </c>
      <c r="H77" s="15">
        <f>(D77*0.733)/D77*100</f>
        <v>73.3</v>
      </c>
    </row>
    <row r="78">
      <c r="A78" s="12">
        <v>73.0</v>
      </c>
      <c r="B78" s="13">
        <v>8.0</v>
      </c>
      <c r="C78" s="13">
        <v>6.7</v>
      </c>
      <c r="D78" s="13">
        <v>232.0</v>
      </c>
      <c r="E78" s="13">
        <v>3.5</v>
      </c>
      <c r="F78" s="13">
        <v>4.0</v>
      </c>
      <c r="G78" s="14">
        <v>2.78</v>
      </c>
      <c r="H78" s="15">
        <f>(D78*0.75)/D78*100</f>
        <v>75</v>
      </c>
    </row>
    <row r="79">
      <c r="A79" s="12">
        <v>74.0</v>
      </c>
      <c r="B79" s="13">
        <v>8.1</v>
      </c>
      <c r="C79" s="13">
        <v>6.1</v>
      </c>
      <c r="D79" s="13">
        <v>219.0</v>
      </c>
      <c r="E79" s="13">
        <v>3.6</v>
      </c>
      <c r="F79" s="13">
        <v>4.0</v>
      </c>
      <c r="G79" s="14">
        <v>2.7</v>
      </c>
      <c r="H79" s="15">
        <f>(D79*0.761)/D79*100</f>
        <v>76.1</v>
      </c>
    </row>
    <row r="80">
      <c r="A80" s="12">
        <v>75.0</v>
      </c>
      <c r="B80" s="13">
        <v>8.0</v>
      </c>
      <c r="C80" s="13">
        <v>7.0</v>
      </c>
      <c r="D80" s="13">
        <v>255.0</v>
      </c>
      <c r="E80" s="13">
        <v>3.8</v>
      </c>
      <c r="F80" s="13">
        <v>4.0</v>
      </c>
      <c r="G80" s="14">
        <v>2.74</v>
      </c>
      <c r="H80" s="15">
        <f>(D80*0.7)/D80*100</f>
        <v>70</v>
      </c>
    </row>
    <row r="81">
      <c r="A81" s="12">
        <v>76.0</v>
      </c>
      <c r="B81" s="13">
        <v>7.2</v>
      </c>
      <c r="C81" s="13">
        <v>6.2</v>
      </c>
      <c r="D81" s="13">
        <v>164.0</v>
      </c>
      <c r="E81" s="13">
        <v>3.7</v>
      </c>
      <c r="F81" s="13">
        <v>4.0</v>
      </c>
      <c r="G81" s="14">
        <v>2.75</v>
      </c>
      <c r="H81" s="15">
        <f>(D81*0.752)/D81*100</f>
        <v>75.2</v>
      </c>
    </row>
    <row r="82">
      <c r="A82" s="12">
        <v>77.0</v>
      </c>
      <c r="B82" s="13">
        <v>7.2</v>
      </c>
      <c r="C82" s="13">
        <v>5.6</v>
      </c>
      <c r="D82" s="13">
        <v>160.0</v>
      </c>
      <c r="E82" s="13">
        <v>4.1</v>
      </c>
      <c r="F82" s="13">
        <v>4.0</v>
      </c>
      <c r="G82" s="14">
        <v>2.72</v>
      </c>
      <c r="H82" s="15">
        <f>(D82*0.7)/D82*100</f>
        <v>70</v>
      </c>
    </row>
    <row r="83">
      <c r="A83" s="12">
        <v>78.0</v>
      </c>
      <c r="B83" s="13">
        <v>7.3</v>
      </c>
      <c r="C83" s="13">
        <v>6.5</v>
      </c>
      <c r="D83" s="13">
        <v>199.0</v>
      </c>
      <c r="E83" s="13">
        <v>4.1</v>
      </c>
      <c r="F83" s="13">
        <v>4.0</v>
      </c>
      <c r="G83" s="14">
        <v>2.74</v>
      </c>
      <c r="H83" s="15">
        <f>(D83*0.743)/D83*100</f>
        <v>74.3</v>
      </c>
    </row>
    <row r="84">
      <c r="A84" s="12">
        <v>79.0</v>
      </c>
      <c r="B84" s="13">
        <v>7.2</v>
      </c>
      <c r="C84" s="13">
        <v>6.5</v>
      </c>
      <c r="D84" s="13">
        <v>199.0</v>
      </c>
      <c r="E84" s="13">
        <v>3.9</v>
      </c>
      <c r="F84" s="13">
        <v>4.0</v>
      </c>
      <c r="G84" s="14">
        <v>2.75</v>
      </c>
      <c r="H84" s="15">
        <f>(D84*0.714)/D84*100</f>
        <v>71.4</v>
      </c>
    </row>
    <row r="85">
      <c r="A85" s="12">
        <v>80.0</v>
      </c>
      <c r="B85" s="13">
        <v>7.1</v>
      </c>
      <c r="C85" s="13">
        <v>6.5</v>
      </c>
      <c r="D85" s="13">
        <v>163.0</v>
      </c>
      <c r="E85" s="13">
        <v>3.9</v>
      </c>
      <c r="F85" s="13">
        <v>4.0</v>
      </c>
      <c r="G85" s="14">
        <v>2.78</v>
      </c>
      <c r="H85" s="15">
        <f>(D85*0.707)/D85*100</f>
        <v>70.7</v>
      </c>
    </row>
    <row r="86">
      <c r="A86" s="12">
        <v>81.0</v>
      </c>
      <c r="B86" s="13">
        <v>6.7</v>
      </c>
      <c r="C86" s="13">
        <v>5.6</v>
      </c>
      <c r="D86" s="13">
        <v>148.0</v>
      </c>
      <c r="E86" s="13">
        <v>3.8</v>
      </c>
      <c r="F86" s="13">
        <v>4.0</v>
      </c>
      <c r="G86" s="14">
        <v>2.77</v>
      </c>
      <c r="H86" s="15">
        <f>(D86*0.719)/D86*100</f>
        <v>71.9</v>
      </c>
    </row>
    <row r="87">
      <c r="A87" s="12">
        <v>82.0</v>
      </c>
      <c r="B87" s="13">
        <v>8.1</v>
      </c>
      <c r="C87" s="13">
        <v>6.3</v>
      </c>
      <c r="D87" s="13">
        <v>234.0</v>
      </c>
      <c r="E87" s="13">
        <v>3.8</v>
      </c>
      <c r="F87" s="13">
        <v>4.0</v>
      </c>
      <c r="G87" s="14">
        <v>2.84</v>
      </c>
      <c r="H87" s="15">
        <f>(D87*0.751)/D87*100</f>
        <v>75.1</v>
      </c>
    </row>
    <row r="88">
      <c r="A88" s="12">
        <v>83.0</v>
      </c>
      <c r="B88" s="13">
        <v>8.9</v>
      </c>
      <c r="C88" s="13">
        <v>6.4</v>
      </c>
      <c r="D88" s="13">
        <v>273.0</v>
      </c>
      <c r="E88" s="13">
        <v>3.7</v>
      </c>
      <c r="F88" s="13">
        <v>4.5</v>
      </c>
      <c r="G88" s="14">
        <v>2.72</v>
      </c>
      <c r="H88" s="15">
        <f>(D88*0.712)/D88*100</f>
        <v>71.2</v>
      </c>
    </row>
    <row r="89">
      <c r="A89" s="12">
        <v>84.0</v>
      </c>
      <c r="B89" s="13">
        <v>7.6</v>
      </c>
      <c r="C89" s="13">
        <v>6.0</v>
      </c>
      <c r="D89" s="13">
        <v>198.0</v>
      </c>
      <c r="E89" s="13">
        <v>3.6</v>
      </c>
      <c r="F89" s="13">
        <v>4.0</v>
      </c>
      <c r="G89" s="14">
        <v>2.75</v>
      </c>
      <c r="H89" s="15">
        <f>(D89*0.736)/D89*100</f>
        <v>73.6</v>
      </c>
    </row>
    <row r="90">
      <c r="A90" s="12">
        <v>85.0</v>
      </c>
      <c r="B90" s="13">
        <v>7.0</v>
      </c>
      <c r="C90" s="13">
        <v>6.0</v>
      </c>
      <c r="D90" s="13">
        <v>165.0</v>
      </c>
      <c r="E90" s="13">
        <v>3.5</v>
      </c>
      <c r="F90" s="13">
        <v>4.0</v>
      </c>
      <c r="G90" s="14">
        <v>2.78</v>
      </c>
      <c r="H90" s="15">
        <f>(D90*0.728)/D90*100</f>
        <v>72.8</v>
      </c>
    </row>
    <row r="91">
      <c r="A91" s="12">
        <v>86.0</v>
      </c>
      <c r="B91" s="13">
        <v>8.0</v>
      </c>
      <c r="C91" s="13">
        <v>6.3</v>
      </c>
      <c r="D91" s="13">
        <v>223.0</v>
      </c>
      <c r="E91" s="13">
        <v>3.7</v>
      </c>
      <c r="F91" s="13">
        <v>4.0</v>
      </c>
      <c r="G91" s="14">
        <v>2.79</v>
      </c>
      <c r="H91" s="15">
        <f>(D91*0.711)/D91*100</f>
        <v>71.1</v>
      </c>
    </row>
    <row r="92">
      <c r="A92" s="12">
        <v>87.0</v>
      </c>
      <c r="B92" s="13">
        <v>6.4</v>
      </c>
      <c r="C92" s="13">
        <v>5.5</v>
      </c>
      <c r="D92" s="13">
        <v>126.0</v>
      </c>
      <c r="E92" s="13">
        <v>3.8</v>
      </c>
      <c r="F92" s="13">
        <v>4.0</v>
      </c>
      <c r="G92" s="14">
        <v>2.69</v>
      </c>
      <c r="H92" s="15">
        <f>(D92*0.725)/D92*100</f>
        <v>72.5</v>
      </c>
    </row>
    <row r="93">
      <c r="A93" s="12">
        <v>88.0</v>
      </c>
      <c r="B93" s="13">
        <v>8.3</v>
      </c>
      <c r="C93" s="13">
        <v>6.2</v>
      </c>
      <c r="D93" s="13">
        <v>261.0</v>
      </c>
      <c r="E93" s="13">
        <v>3.9</v>
      </c>
      <c r="F93" s="13">
        <v>4.0</v>
      </c>
      <c r="G93" s="14">
        <v>2.71</v>
      </c>
      <c r="H93" s="15">
        <f>(D93*0.716)/D93*100</f>
        <v>71.6</v>
      </c>
    </row>
    <row r="94">
      <c r="A94" s="12">
        <v>89.0</v>
      </c>
      <c r="B94" s="13">
        <v>8.4</v>
      </c>
      <c r="C94" s="17">
        <v>6.2</v>
      </c>
      <c r="D94" s="13">
        <v>224.0</v>
      </c>
      <c r="E94" s="13">
        <v>3.8</v>
      </c>
      <c r="F94" s="13">
        <v>4.0</v>
      </c>
      <c r="G94" s="14">
        <v>2.72</v>
      </c>
      <c r="H94" s="15">
        <f>(D94*0.735)/D94*100</f>
        <v>73.5</v>
      </c>
    </row>
    <row r="95">
      <c r="A95" s="12">
        <v>90.0</v>
      </c>
      <c r="B95" s="13">
        <v>6.9</v>
      </c>
      <c r="C95" s="13">
        <v>5.1</v>
      </c>
      <c r="D95" s="13">
        <v>141.0</v>
      </c>
      <c r="E95" s="13">
        <v>4.1</v>
      </c>
      <c r="F95" s="13">
        <v>4.0</v>
      </c>
      <c r="G95" s="14">
        <v>2.78</v>
      </c>
      <c r="H95" s="15">
        <f>(D95*0.754)/D95*100</f>
        <v>75.4</v>
      </c>
    </row>
    <row r="96">
      <c r="A96" s="12">
        <v>91.0</v>
      </c>
      <c r="B96" s="13">
        <v>7.2</v>
      </c>
      <c r="C96" s="13">
        <v>5.9</v>
      </c>
      <c r="D96" s="13">
        <v>175.0</v>
      </c>
      <c r="E96" s="13">
        <v>3.8</v>
      </c>
      <c r="F96" s="13">
        <v>4.0</v>
      </c>
      <c r="G96" s="14">
        <v>2.77</v>
      </c>
      <c r="H96" s="15">
        <f>(D96*0.759)/D96*100</f>
        <v>75.9</v>
      </c>
    </row>
    <row r="97">
      <c r="A97" s="12">
        <v>92.0</v>
      </c>
      <c r="B97" s="13">
        <v>7.6</v>
      </c>
      <c r="C97" s="13">
        <v>6.0</v>
      </c>
      <c r="D97" s="13">
        <v>187.0</v>
      </c>
      <c r="E97" s="13">
        <v>4.0</v>
      </c>
      <c r="F97" s="13">
        <v>4.0</v>
      </c>
      <c r="G97" s="14">
        <v>2.75</v>
      </c>
      <c r="H97" s="15">
        <f>(D97*0.72)/D97*100</f>
        <v>72</v>
      </c>
    </row>
    <row r="98">
      <c r="A98" s="12">
        <v>93.0</v>
      </c>
      <c r="B98" s="13">
        <v>7.6</v>
      </c>
      <c r="C98" s="13">
        <v>6.4</v>
      </c>
      <c r="D98" s="13">
        <v>206.0</v>
      </c>
      <c r="E98" s="13">
        <v>3.8</v>
      </c>
      <c r="F98" s="13">
        <v>4.0</v>
      </c>
      <c r="G98" s="14">
        <v>2.75</v>
      </c>
      <c r="H98" s="15">
        <f>(D98*0.74)/D98*100</f>
        <v>74</v>
      </c>
    </row>
    <row r="99">
      <c r="A99" s="12">
        <v>94.0</v>
      </c>
      <c r="B99" s="13">
        <v>7.6</v>
      </c>
      <c r="C99" s="13">
        <v>5.8</v>
      </c>
      <c r="D99" s="13">
        <v>181.0</v>
      </c>
      <c r="E99" s="13">
        <v>3.7</v>
      </c>
      <c r="F99" s="13">
        <v>4.0</v>
      </c>
      <c r="G99" s="14">
        <v>2.76</v>
      </c>
      <c r="H99" s="15">
        <f>(D99*0.732)/D99*100</f>
        <v>73.2</v>
      </c>
    </row>
    <row r="100">
      <c r="A100" s="12">
        <v>95.0</v>
      </c>
      <c r="B100" s="13">
        <v>7.6</v>
      </c>
      <c r="C100" s="13">
        <v>6.2</v>
      </c>
      <c r="D100" s="13">
        <v>201.0</v>
      </c>
      <c r="E100" s="13">
        <v>3.5</v>
      </c>
      <c r="F100" s="13">
        <v>3.5</v>
      </c>
      <c r="G100" s="14">
        <v>2.75</v>
      </c>
      <c r="H100" s="15">
        <f>(D100*0.726)/D100*100</f>
        <v>72.6</v>
      </c>
    </row>
    <row r="101">
      <c r="A101" s="12">
        <v>96.0</v>
      </c>
      <c r="B101" s="13">
        <v>7.7</v>
      </c>
      <c r="C101" s="13">
        <v>6.3</v>
      </c>
      <c r="D101" s="13">
        <v>224.0</v>
      </c>
      <c r="E101" s="13">
        <v>3.9</v>
      </c>
      <c r="F101" s="13">
        <v>4.0</v>
      </c>
      <c r="G101" s="14">
        <v>2.74</v>
      </c>
      <c r="H101" s="15">
        <f>(D101*0.746)/D101*100</f>
        <v>74.6</v>
      </c>
    </row>
    <row r="102">
      <c r="A102" s="12">
        <v>97.0</v>
      </c>
      <c r="B102" s="13">
        <v>7.4</v>
      </c>
      <c r="C102" s="13">
        <v>5.9</v>
      </c>
      <c r="D102" s="13">
        <v>191.0</v>
      </c>
      <c r="E102" s="13">
        <v>3.7</v>
      </c>
      <c r="F102" s="13">
        <v>4.0</v>
      </c>
      <c r="G102" s="14">
        <v>2.74</v>
      </c>
      <c r="H102" s="15">
        <f>(D102*0.7)/D102*100</f>
        <v>70</v>
      </c>
    </row>
    <row r="103">
      <c r="A103" s="12">
        <v>98.0</v>
      </c>
      <c r="B103" s="13">
        <v>9.4</v>
      </c>
      <c r="C103" s="13">
        <v>7.0</v>
      </c>
      <c r="D103" s="13">
        <v>300.0</v>
      </c>
      <c r="E103" s="13">
        <v>3.4</v>
      </c>
      <c r="F103" s="13">
        <v>4.0</v>
      </c>
      <c r="G103" s="14">
        <v>2.74</v>
      </c>
      <c r="H103" s="15">
        <f>(D103*0.719)/D103*100</f>
        <v>71.9</v>
      </c>
    </row>
    <row r="104">
      <c r="A104" s="12">
        <v>99.0</v>
      </c>
      <c r="B104" s="13">
        <v>7.1</v>
      </c>
      <c r="C104" s="13">
        <v>5.7</v>
      </c>
      <c r="D104" s="13">
        <v>161.0</v>
      </c>
      <c r="E104" s="13">
        <v>4.1</v>
      </c>
      <c r="F104" s="13">
        <v>4.0</v>
      </c>
      <c r="G104" s="14">
        <v>2.7</v>
      </c>
      <c r="H104" s="15">
        <f>(D104*0.708)/D104*100</f>
        <v>70.8</v>
      </c>
    </row>
    <row r="105">
      <c r="A105" s="12">
        <v>100.0</v>
      </c>
      <c r="B105" s="13">
        <v>6.8</v>
      </c>
      <c r="C105" s="13">
        <v>5.3</v>
      </c>
      <c r="D105" s="13">
        <v>136.0</v>
      </c>
      <c r="E105" s="13">
        <v>4.2</v>
      </c>
      <c r="F105" s="13">
        <v>4.0</v>
      </c>
      <c r="G105" s="14">
        <v>2.71</v>
      </c>
      <c r="H105" s="15">
        <f>(D105*0.717)/D105*100</f>
        <v>71.7</v>
      </c>
    </row>
    <row r="106">
      <c r="A106" s="10" t="s">
        <v>18</v>
      </c>
      <c r="B106" s="16">
        <f t="shared" ref="B106:H106" si="3">AVERAGE(B4:B105)</f>
        <v>7.5624</v>
      </c>
      <c r="C106" s="16">
        <f t="shared" si="3"/>
        <v>6.0964</v>
      </c>
      <c r="D106" s="16">
        <f t="shared" si="3"/>
        <v>204.37</v>
      </c>
      <c r="E106" s="16">
        <f t="shared" si="3"/>
        <v>3.7888</v>
      </c>
      <c r="F106" s="16">
        <f t="shared" si="3"/>
        <v>4.02</v>
      </c>
      <c r="G106" s="16">
        <f t="shared" si="3"/>
        <v>2.73789</v>
      </c>
      <c r="H106" s="16">
        <f t="shared" si="3"/>
        <v>72.6165</v>
      </c>
    </row>
  </sheetData>
  <mergeCells count="3">
    <mergeCell ref="A1:B2"/>
    <mergeCell ref="C1:E2"/>
    <mergeCell ref="F1:H2"/>
  </mergeCells>
  <drawing r:id="rId1"/>
</worksheet>
</file>