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mde1-my.sharepoint.com/personal/tjns97_thm_de/Documents/Dokumente/THM/04 Semester/SWTP/Stunden/"/>
    </mc:Choice>
  </mc:AlternateContent>
  <xr:revisionPtr revIDLastSave="661" documentId="13_ncr:1_{58EA52DD-36E2-40B7-9A6A-D66F6EB86B35}" xr6:coauthVersionLast="47" xr6:coauthVersionMax="47" xr10:uidLastSave="{00CA23FC-525A-4E65-A2DE-7C34BB0577E9}"/>
  <bookViews>
    <workbookView xWindow="-108" yWindow="-108" windowWidth="23256" windowHeight="12456" activeTab="2" xr2:uid="{00000000-000D-0000-FFFF-FFFF00000000}"/>
  </bookViews>
  <sheets>
    <sheet name="Worklog" sheetId="13" r:id="rId1"/>
    <sheet name="Sprintübersicht" sheetId="3" r:id="rId2"/>
    <sheet name="Details" sheetId="2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Roos'!$A$1:$J$1</definedName>
    <definedName name="_xlnm._FilterDatabase" localSheetId="2" hidden="1">Details!$A$1:$J$967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H9" i="3"/>
  <c r="D9" i="3"/>
  <c r="J9" i="3" s="1"/>
  <c r="K9" i="3" s="1"/>
  <c r="F9" i="3"/>
  <c r="F8" i="3"/>
  <c r="D8" i="3"/>
  <c r="F28" i="2"/>
  <c r="E28" i="2"/>
  <c r="F29" i="2"/>
  <c r="E29" i="2"/>
  <c r="F31" i="2"/>
  <c r="E31" i="2"/>
  <c r="F32" i="2"/>
  <c r="E32" i="2"/>
  <c r="F33" i="2"/>
  <c r="E33" i="2"/>
  <c r="F34" i="2"/>
  <c r="E34" i="2"/>
  <c r="F36" i="2"/>
  <c r="E36" i="2"/>
  <c r="F37" i="2"/>
  <c r="E37" i="2"/>
  <c r="F40" i="2"/>
  <c r="E40" i="2"/>
  <c r="F62" i="2"/>
  <c r="E62" i="2"/>
  <c r="F68" i="2"/>
  <c r="E68" i="2"/>
  <c r="F75" i="2"/>
  <c r="E75" i="2"/>
  <c r="F82" i="2"/>
  <c r="E82" i="2"/>
  <c r="F13" i="2"/>
  <c r="E13" i="2"/>
  <c r="F14" i="2"/>
  <c r="E14" i="2"/>
  <c r="F22" i="2"/>
  <c r="E22" i="2"/>
  <c r="F39" i="2"/>
  <c r="E39" i="2"/>
  <c r="F43" i="2"/>
  <c r="E43" i="2"/>
  <c r="F60" i="2"/>
  <c r="E60" i="2"/>
  <c r="F74" i="2"/>
  <c r="E74" i="2"/>
  <c r="F84" i="2"/>
  <c r="E84" i="2"/>
  <c r="F6" i="2"/>
  <c r="E6" i="2"/>
  <c r="F10" i="2"/>
  <c r="E10" i="2"/>
  <c r="F12" i="2"/>
  <c r="E12" i="2"/>
  <c r="F15" i="2"/>
  <c r="E15" i="2"/>
  <c r="F16" i="2"/>
  <c r="E16" i="2"/>
  <c r="F20" i="2"/>
  <c r="E20" i="2"/>
  <c r="F21" i="2"/>
  <c r="E21" i="2"/>
  <c r="F30" i="2"/>
  <c r="E30" i="2"/>
  <c r="F35" i="2"/>
  <c r="E35" i="2"/>
  <c r="F38" i="2"/>
  <c r="E38" i="2"/>
  <c r="F51" i="2"/>
  <c r="E51" i="2"/>
  <c r="F56" i="2"/>
  <c r="E56" i="2"/>
  <c r="F57" i="2"/>
  <c r="E57" i="2"/>
  <c r="F58" i="2"/>
  <c r="E58" i="2"/>
  <c r="F65" i="2"/>
  <c r="E65" i="2"/>
  <c r="F73" i="2"/>
  <c r="E73" i="2"/>
  <c r="F3" i="2"/>
  <c r="E3" i="2"/>
  <c r="F4" i="2"/>
  <c r="E4" i="2"/>
  <c r="F5" i="2"/>
  <c r="E5" i="2"/>
  <c r="F9" i="2"/>
  <c r="E9" i="2"/>
  <c r="F19" i="2"/>
  <c r="E19" i="2"/>
  <c r="F27" i="2"/>
  <c r="E27" i="2"/>
  <c r="F52" i="2"/>
  <c r="E52" i="2"/>
  <c r="F64" i="2"/>
  <c r="E64" i="2"/>
  <c r="F69" i="2"/>
  <c r="E69" i="2"/>
  <c r="F72" i="2"/>
  <c r="E72" i="2"/>
  <c r="F78" i="2"/>
  <c r="E78" i="2"/>
  <c r="F79" i="2"/>
  <c r="E79" i="2"/>
  <c r="F81" i="2"/>
  <c r="E81" i="2"/>
  <c r="F85" i="2"/>
  <c r="E85" i="2"/>
  <c r="F53" i="2"/>
  <c r="E53" i="2"/>
  <c r="F54" i="2"/>
  <c r="E54" i="2"/>
  <c r="F55" i="2"/>
  <c r="E55" i="2"/>
  <c r="F66" i="2"/>
  <c r="E66" i="2"/>
  <c r="F71" i="2"/>
  <c r="E71" i="2"/>
  <c r="F80" i="2"/>
  <c r="E80" i="2"/>
  <c r="F87" i="2"/>
  <c r="E87" i="2"/>
  <c r="F92" i="2"/>
  <c r="E92" i="2"/>
  <c r="F97" i="2"/>
  <c r="E97" i="2"/>
  <c r="F101" i="2"/>
  <c r="E101" i="2"/>
  <c r="F102" i="2"/>
  <c r="E102" i="2"/>
  <c r="F103" i="2"/>
  <c r="E103" i="2"/>
  <c r="F113" i="2"/>
  <c r="E113" i="2"/>
  <c r="F131" i="2"/>
  <c r="E131" i="2"/>
  <c r="F163" i="2"/>
  <c r="E163" i="2"/>
  <c r="F168" i="2"/>
  <c r="E168" i="2"/>
  <c r="F7" i="2"/>
  <c r="E7" i="2"/>
  <c r="F8" i="2"/>
  <c r="E8" i="2"/>
  <c r="F11" i="2"/>
  <c r="E11" i="2"/>
  <c r="F17" i="2"/>
  <c r="E17" i="2"/>
  <c r="F18" i="2"/>
  <c r="E18" i="2"/>
  <c r="F23" i="2"/>
  <c r="E23" i="2"/>
  <c r="F25" i="2"/>
  <c r="E25" i="2"/>
  <c r="F26" i="2"/>
  <c r="E26" i="2"/>
  <c r="F41" i="2"/>
  <c r="E41" i="2"/>
  <c r="F45" i="2"/>
  <c r="E45" i="2"/>
  <c r="F46" i="2"/>
  <c r="E46" i="2"/>
  <c r="F47" i="2"/>
  <c r="E47" i="2"/>
  <c r="F48" i="2"/>
  <c r="E48" i="2"/>
  <c r="F49" i="2"/>
  <c r="E49" i="2"/>
  <c r="F50" i="2"/>
  <c r="E50" i="2"/>
  <c r="F61" i="2"/>
  <c r="E61" i="2"/>
  <c r="F63" i="2"/>
  <c r="E63" i="2"/>
  <c r="F76" i="2"/>
  <c r="E76" i="2"/>
  <c r="F77" i="2"/>
  <c r="E77" i="2"/>
  <c r="E83" i="2"/>
  <c r="F83" i="2"/>
  <c r="E86" i="2"/>
  <c r="F86" i="2"/>
  <c r="E88" i="2"/>
  <c r="F88" i="2"/>
  <c r="E89" i="2"/>
  <c r="F89" i="2"/>
  <c r="E90" i="2"/>
  <c r="F90" i="2"/>
  <c r="E91" i="2"/>
  <c r="F91" i="2"/>
  <c r="E93" i="2"/>
  <c r="F93" i="2"/>
  <c r="E94" i="2"/>
  <c r="F94" i="2"/>
  <c r="E95" i="2"/>
  <c r="F95" i="2"/>
  <c r="E96" i="2"/>
  <c r="F96" i="2"/>
  <c r="E98" i="2"/>
  <c r="F98" i="2"/>
  <c r="E99" i="2"/>
  <c r="F99" i="2"/>
  <c r="E100" i="2"/>
  <c r="F100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F24" i="2"/>
  <c r="E24" i="2"/>
  <c r="F42" i="2"/>
  <c r="E42" i="2"/>
  <c r="F59" i="2"/>
  <c r="E59" i="2"/>
  <c r="F67" i="2"/>
  <c r="E67" i="2"/>
  <c r="F70" i="2"/>
  <c r="E70" i="2"/>
  <c r="E162" i="2"/>
  <c r="F162" i="2"/>
  <c r="E164" i="2"/>
  <c r="F164" i="2"/>
  <c r="E165" i="2"/>
  <c r="F165" i="2"/>
  <c r="E167" i="2"/>
  <c r="F167" i="2"/>
  <c r="E169" i="2"/>
  <c r="F169" i="2"/>
  <c r="E170" i="2"/>
  <c r="F170" i="2"/>
  <c r="E171" i="2"/>
  <c r="F171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2" i="2"/>
  <c r="F132" i="2"/>
  <c r="E133" i="2"/>
  <c r="F133" i="2"/>
  <c r="H7" i="3"/>
  <c r="D7" i="3"/>
  <c r="F112" i="2"/>
  <c r="E112" i="2"/>
  <c r="F147" i="2"/>
  <c r="E147" i="2"/>
  <c r="F148" i="2"/>
  <c r="E148" i="2"/>
  <c r="F153" i="2"/>
  <c r="E153" i="2"/>
  <c r="F156" i="2"/>
  <c r="E156" i="2"/>
  <c r="F157" i="2"/>
  <c r="E157" i="2"/>
  <c r="F158" i="2"/>
  <c r="E158" i="2"/>
  <c r="F160" i="2"/>
  <c r="E160" i="2"/>
  <c r="F173" i="2"/>
  <c r="E173" i="2"/>
  <c r="F176" i="2"/>
  <c r="E176" i="2"/>
  <c r="F178" i="2"/>
  <c r="E178" i="2"/>
  <c r="F184" i="2"/>
  <c r="E184" i="2"/>
  <c r="F110" i="2"/>
  <c r="E110" i="2"/>
  <c r="F135" i="2"/>
  <c r="E135" i="2"/>
  <c r="F139" i="2"/>
  <c r="E139" i="2"/>
  <c r="F141" i="2"/>
  <c r="E141" i="2"/>
  <c r="F152" i="2"/>
  <c r="E152" i="2"/>
  <c r="F154" i="2"/>
  <c r="E154" i="2"/>
  <c r="F161" i="2"/>
  <c r="E161" i="2"/>
  <c r="F172" i="2"/>
  <c r="E172" i="2"/>
  <c r="F174" i="2"/>
  <c r="E174" i="2"/>
  <c r="F177" i="2"/>
  <c r="E177" i="2"/>
  <c r="F179" i="2"/>
  <c r="E179" i="2"/>
  <c r="F146" i="2"/>
  <c r="E146" i="2"/>
  <c r="F150" i="2"/>
  <c r="E150" i="2"/>
  <c r="F175" i="2"/>
  <c r="E175" i="2"/>
  <c r="F180" i="2"/>
  <c r="E180" i="2"/>
  <c r="F181" i="2"/>
  <c r="E181" i="2"/>
  <c r="F182" i="2"/>
  <c r="E182" i="2"/>
  <c r="F189" i="2"/>
  <c r="E189" i="2"/>
  <c r="F190" i="2"/>
  <c r="E190" i="2"/>
  <c r="F191" i="2"/>
  <c r="E191" i="2"/>
  <c r="F196" i="2"/>
  <c r="E196" i="2"/>
  <c r="F209" i="2"/>
  <c r="E209" i="2"/>
  <c r="F212" i="2"/>
  <c r="E212" i="2"/>
  <c r="F230" i="2"/>
  <c r="E230" i="2"/>
  <c r="F234" i="2"/>
  <c r="E234" i="2"/>
  <c r="F243" i="2"/>
  <c r="E243" i="2"/>
  <c r="F245" i="2"/>
  <c r="E245" i="2"/>
  <c r="F111" i="2"/>
  <c r="E111" i="2"/>
  <c r="F134" i="2"/>
  <c r="E134" i="2"/>
  <c r="F143" i="2"/>
  <c r="E143" i="2"/>
  <c r="F149" i="2"/>
  <c r="E149" i="2"/>
  <c r="F151" i="2"/>
  <c r="E151" i="2"/>
  <c r="F159" i="2"/>
  <c r="E159" i="2"/>
  <c r="F186" i="2"/>
  <c r="E186" i="2"/>
  <c r="F136" i="2"/>
  <c r="E136" i="2"/>
  <c r="F137" i="2"/>
  <c r="E137" i="2"/>
  <c r="F138" i="2"/>
  <c r="E138" i="2"/>
  <c r="F140" i="2"/>
  <c r="E140" i="2"/>
  <c r="F142" i="2"/>
  <c r="E142" i="2"/>
  <c r="F144" i="2"/>
  <c r="E144" i="2"/>
  <c r="F145" i="2"/>
  <c r="E145" i="2"/>
  <c r="F155" i="2"/>
  <c r="E155" i="2"/>
  <c r="F7" i="3"/>
  <c r="I7" i="3"/>
  <c r="F185" i="2"/>
  <c r="E185" i="2"/>
  <c r="F188" i="2"/>
  <c r="E188" i="2"/>
  <c r="F194" i="2"/>
  <c r="E194" i="2"/>
  <c r="F197" i="2"/>
  <c r="E197" i="2"/>
  <c r="F222" i="2"/>
  <c r="E222" i="2"/>
  <c r="F229" i="2"/>
  <c r="E229" i="2"/>
  <c r="F238" i="2"/>
  <c r="E238" i="2"/>
  <c r="F252" i="2"/>
  <c r="E252" i="2"/>
  <c r="F193" i="2"/>
  <c r="E193" i="2"/>
  <c r="F202" i="2"/>
  <c r="E202" i="2"/>
  <c r="F225" i="2"/>
  <c r="E225" i="2"/>
  <c r="F232" i="2"/>
  <c r="E232" i="2"/>
  <c r="F233" i="2"/>
  <c r="E233" i="2"/>
  <c r="F247" i="2"/>
  <c r="E247" i="2"/>
  <c r="F183" i="2"/>
  <c r="E183" i="2"/>
  <c r="F195" i="2"/>
  <c r="E195" i="2"/>
  <c r="F201" i="2"/>
  <c r="E201" i="2"/>
  <c r="F206" i="2"/>
  <c r="E206" i="2"/>
  <c r="F227" i="2"/>
  <c r="E227" i="2"/>
  <c r="F239" i="2"/>
  <c r="E239" i="2"/>
  <c r="F242" i="2"/>
  <c r="E242" i="2"/>
  <c r="F248" i="2"/>
  <c r="E248" i="2"/>
  <c r="F261" i="2"/>
  <c r="E261" i="2"/>
  <c r="F192" i="2"/>
  <c r="E192" i="2"/>
  <c r="F200" i="2"/>
  <c r="E200" i="2"/>
  <c r="F219" i="2"/>
  <c r="E219" i="2"/>
  <c r="F220" i="2"/>
  <c r="E220" i="2"/>
  <c r="F224" i="2"/>
  <c r="E224" i="2"/>
  <c r="F231" i="2"/>
  <c r="E231" i="2"/>
  <c r="F237" i="2"/>
  <c r="E237" i="2"/>
  <c r="F246" i="2"/>
  <c r="E246" i="2"/>
  <c r="F249" i="2"/>
  <c r="E249" i="2"/>
  <c r="F266" i="2"/>
  <c r="E266" i="2"/>
  <c r="F187" i="2"/>
  <c r="E187" i="2"/>
  <c r="F198" i="2"/>
  <c r="E198" i="2"/>
  <c r="F203" i="2"/>
  <c r="E203" i="2"/>
  <c r="F204" i="2"/>
  <c r="E204" i="2"/>
  <c r="F208" i="2"/>
  <c r="E208" i="2"/>
  <c r="F210" i="2"/>
  <c r="E210" i="2"/>
  <c r="F213" i="2"/>
  <c r="E213" i="2"/>
  <c r="F214" i="2"/>
  <c r="E214" i="2"/>
  <c r="F216" i="2"/>
  <c r="E216" i="2"/>
  <c r="F221" i="2"/>
  <c r="E221" i="2"/>
  <c r="F223" i="2"/>
  <c r="E223" i="2"/>
  <c r="F228" i="2"/>
  <c r="E228" i="2"/>
  <c r="F236" i="2"/>
  <c r="E236" i="2"/>
  <c r="F240" i="2"/>
  <c r="E240" i="2"/>
  <c r="F241" i="2"/>
  <c r="E241" i="2"/>
  <c r="F244" i="2"/>
  <c r="E244" i="2"/>
  <c r="F250" i="2"/>
  <c r="E250" i="2"/>
  <c r="F199" i="2"/>
  <c r="E199" i="2"/>
  <c r="F205" i="2"/>
  <c r="E205" i="2"/>
  <c r="F207" i="2"/>
  <c r="E207" i="2"/>
  <c r="F211" i="2"/>
  <c r="E211" i="2"/>
  <c r="F215" i="2"/>
  <c r="E215" i="2"/>
  <c r="F217" i="2"/>
  <c r="E217" i="2"/>
  <c r="F218" i="2"/>
  <c r="E218" i="2"/>
  <c r="F226" i="2"/>
  <c r="E226" i="2"/>
  <c r="F235" i="2"/>
  <c r="E235" i="2"/>
  <c r="F251" i="2"/>
  <c r="E251" i="2"/>
  <c r="J8" i="3" l="1"/>
  <c r="K8" i="3" s="1"/>
  <c r="J7" i="3"/>
  <c r="K7" i="3" s="1"/>
  <c r="F253" i="2"/>
  <c r="E253" i="2"/>
  <c r="F256" i="2"/>
  <c r="E256" i="2"/>
  <c r="F273" i="2"/>
  <c r="E273" i="2"/>
  <c r="F301" i="2"/>
  <c r="E301" i="2"/>
  <c r="F304" i="2"/>
  <c r="E304" i="2"/>
  <c r="F309" i="2"/>
  <c r="E309" i="2"/>
  <c r="F319" i="2"/>
  <c r="E319" i="2"/>
  <c r="F325" i="2"/>
  <c r="E325" i="2"/>
  <c r="F327" i="2"/>
  <c r="E327" i="2"/>
  <c r="F257" i="2"/>
  <c r="E257" i="2"/>
  <c r="F272" i="2"/>
  <c r="E272" i="2"/>
  <c r="F274" i="2"/>
  <c r="E274" i="2"/>
  <c r="F276" i="2"/>
  <c r="E276" i="2"/>
  <c r="F277" i="2"/>
  <c r="E277" i="2"/>
  <c r="F280" i="2"/>
  <c r="E280" i="2"/>
  <c r="F298" i="2"/>
  <c r="E298" i="2"/>
  <c r="F300" i="2"/>
  <c r="E300" i="2"/>
  <c r="F308" i="2"/>
  <c r="E308" i="2"/>
  <c r="F318" i="2"/>
  <c r="E318" i="2"/>
  <c r="F320" i="2"/>
  <c r="E320" i="2"/>
  <c r="F322" i="2"/>
  <c r="E322" i="2"/>
  <c r="F324" i="2"/>
  <c r="E324" i="2"/>
  <c r="F326" i="2"/>
  <c r="E326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40" i="2"/>
  <c r="F340" i="2"/>
  <c r="E341" i="2"/>
  <c r="F341" i="2"/>
  <c r="F267" i="2"/>
  <c r="E267" i="2"/>
  <c r="F270" i="2"/>
  <c r="E270" i="2"/>
  <c r="F275" i="2"/>
  <c r="E275" i="2"/>
  <c r="F305" i="2"/>
  <c r="E305" i="2"/>
  <c r="F306" i="2"/>
  <c r="E306" i="2"/>
  <c r="F310" i="2"/>
  <c r="E310" i="2"/>
  <c r="F315" i="2"/>
  <c r="E315" i="2"/>
  <c r="F255" i="2"/>
  <c r="E255" i="2"/>
  <c r="F258" i="2"/>
  <c r="E258" i="2"/>
  <c r="F259" i="2"/>
  <c r="E259" i="2"/>
  <c r="F260" i="2"/>
  <c r="E260" i="2"/>
  <c r="F269" i="2"/>
  <c r="E269" i="2"/>
  <c r="F281" i="2"/>
  <c r="E281" i="2"/>
  <c r="F286" i="2"/>
  <c r="E286" i="2"/>
  <c r="F295" i="2"/>
  <c r="E295" i="2"/>
  <c r="F296" i="2"/>
  <c r="E296" i="2"/>
  <c r="F299" i="2"/>
  <c r="E299" i="2"/>
  <c r="F313" i="2"/>
  <c r="E313" i="2"/>
  <c r="F316" i="2"/>
  <c r="E316" i="2"/>
  <c r="F339" i="2"/>
  <c r="E339" i="2"/>
  <c r="F366" i="2"/>
  <c r="E366" i="2"/>
  <c r="F254" i="2"/>
  <c r="E254" i="2"/>
  <c r="F271" i="2"/>
  <c r="E271" i="2"/>
  <c r="F278" i="2"/>
  <c r="E278" i="2"/>
  <c r="F282" i="2"/>
  <c r="E282" i="2"/>
  <c r="F283" i="2"/>
  <c r="E283" i="2"/>
  <c r="F284" i="2"/>
  <c r="E284" i="2"/>
  <c r="F285" i="2"/>
  <c r="E285" i="2"/>
  <c r="F287" i="2"/>
  <c r="E287" i="2"/>
  <c r="F288" i="2"/>
  <c r="E288" i="2"/>
  <c r="F289" i="2"/>
  <c r="E289" i="2"/>
  <c r="F291" i="2"/>
  <c r="E291" i="2"/>
  <c r="F307" i="2"/>
  <c r="E307" i="2"/>
  <c r="F321" i="2"/>
  <c r="E321" i="2"/>
  <c r="F323" i="2"/>
  <c r="E323" i="2"/>
  <c r="F262" i="2"/>
  <c r="E262" i="2"/>
  <c r="F263" i="2"/>
  <c r="E263" i="2"/>
  <c r="F264" i="2"/>
  <c r="E264" i="2"/>
  <c r="F265" i="2"/>
  <c r="E265" i="2"/>
  <c r="F268" i="2"/>
  <c r="E268" i="2"/>
  <c r="F279" i="2"/>
  <c r="E279" i="2"/>
  <c r="F290" i="2"/>
  <c r="E290" i="2"/>
  <c r="F292" i="2"/>
  <c r="E292" i="2"/>
  <c r="F293" i="2"/>
  <c r="E293" i="2"/>
  <c r="F294" i="2"/>
  <c r="E294" i="2"/>
  <c r="F297" i="2"/>
  <c r="E297" i="2"/>
  <c r="F302" i="2"/>
  <c r="E302" i="2"/>
  <c r="F303" i="2"/>
  <c r="E303" i="2"/>
  <c r="F311" i="2"/>
  <c r="E311" i="2"/>
  <c r="F312" i="2"/>
  <c r="E312" i="2"/>
  <c r="F317" i="2"/>
  <c r="E317" i="2"/>
  <c r="E342" i="2"/>
  <c r="F342" i="2"/>
  <c r="E343" i="2"/>
  <c r="F343" i="2"/>
  <c r="E344" i="2"/>
  <c r="F344" i="2"/>
  <c r="I6" i="3"/>
  <c r="H6" i="3"/>
  <c r="H5" i="3"/>
  <c r="D6" i="3"/>
  <c r="F358" i="2"/>
  <c r="E358" i="2"/>
  <c r="F362" i="2"/>
  <c r="E362" i="2"/>
  <c r="F368" i="2"/>
  <c r="E368" i="2"/>
  <c r="F371" i="2"/>
  <c r="E371" i="2"/>
  <c r="F375" i="2"/>
  <c r="E375" i="2"/>
  <c r="F379" i="2"/>
  <c r="E379" i="2"/>
  <c r="F345" i="2"/>
  <c r="E345" i="2"/>
  <c r="F348" i="2"/>
  <c r="E348" i="2"/>
  <c r="F349" i="2"/>
  <c r="E349" i="2"/>
  <c r="F351" i="2"/>
  <c r="E351" i="2"/>
  <c r="F353" i="2"/>
  <c r="E353" i="2"/>
  <c r="F361" i="2"/>
  <c r="E361" i="2"/>
  <c r="F367" i="2"/>
  <c r="E367" i="2"/>
  <c r="F346" i="2"/>
  <c r="E346" i="2"/>
  <c r="F347" i="2"/>
  <c r="E347" i="2"/>
  <c r="F360" i="2"/>
  <c r="E360" i="2"/>
  <c r="F365" i="2"/>
  <c r="E365" i="2"/>
  <c r="F355" i="2"/>
  <c r="E355" i="2"/>
  <c r="F359" i="2"/>
  <c r="E359" i="2"/>
  <c r="F373" i="2"/>
  <c r="E373" i="2"/>
  <c r="F374" i="2"/>
  <c r="E374" i="2"/>
  <c r="F383" i="2"/>
  <c r="E383" i="2"/>
  <c r="F350" i="2"/>
  <c r="E350" i="2"/>
  <c r="F352" i="2"/>
  <c r="E352" i="2"/>
  <c r="F354" i="2"/>
  <c r="E354" i="2"/>
  <c r="F356" i="2"/>
  <c r="E356" i="2"/>
  <c r="F357" i="2"/>
  <c r="E357" i="2"/>
  <c r="F363" i="2"/>
  <c r="E363" i="2"/>
  <c r="F369" i="2"/>
  <c r="E369" i="2"/>
  <c r="F364" i="2"/>
  <c r="E364" i="2"/>
  <c r="F370" i="2"/>
  <c r="E370" i="2"/>
  <c r="F372" i="2"/>
  <c r="E372" i="2"/>
  <c r="F376" i="2"/>
  <c r="E376" i="2"/>
  <c r="F377" i="2"/>
  <c r="E377" i="2"/>
  <c r="F378" i="2"/>
  <c r="E378" i="2"/>
  <c r="F385" i="2"/>
  <c r="E385" i="2"/>
  <c r="F380" i="2"/>
  <c r="E380" i="2"/>
  <c r="F381" i="2"/>
  <c r="E381" i="2"/>
  <c r="F387" i="2"/>
  <c r="E387" i="2"/>
  <c r="F389" i="2"/>
  <c r="E389" i="2"/>
  <c r="F394" i="2"/>
  <c r="E394" i="2"/>
  <c r="F398" i="2"/>
  <c r="E398" i="2"/>
  <c r="F399" i="2"/>
  <c r="E399" i="2"/>
  <c r="F400" i="2"/>
  <c r="E400" i="2"/>
  <c r="F405" i="2"/>
  <c r="E405" i="2"/>
  <c r="F409" i="2"/>
  <c r="E409" i="2"/>
  <c r="F413" i="2"/>
  <c r="E413" i="2"/>
  <c r="F417" i="2"/>
  <c r="E417" i="2"/>
  <c r="F428" i="2"/>
  <c r="E428" i="2"/>
  <c r="F435" i="2"/>
  <c r="E435" i="2"/>
  <c r="F438" i="2"/>
  <c r="E438" i="2"/>
  <c r="F452" i="2"/>
  <c r="E452" i="2"/>
  <c r="F456" i="2"/>
  <c r="E456" i="2"/>
  <c r="F404" i="2"/>
  <c r="E404" i="2"/>
  <c r="F426" i="2"/>
  <c r="E426" i="2"/>
  <c r="F441" i="2"/>
  <c r="E441" i="2"/>
  <c r="F471" i="2"/>
  <c r="E471" i="2"/>
  <c r="F403" i="2"/>
  <c r="E403" i="2"/>
  <c r="F424" i="2"/>
  <c r="E424" i="2"/>
  <c r="F429" i="2"/>
  <c r="E429" i="2"/>
  <c r="F439" i="2"/>
  <c r="E439" i="2"/>
  <c r="F445" i="2"/>
  <c r="E445" i="2"/>
  <c r="F449" i="2"/>
  <c r="E449" i="2"/>
  <c r="F453" i="2"/>
  <c r="E453" i="2"/>
  <c r="F406" i="2"/>
  <c r="E406" i="2"/>
  <c r="F407" i="2"/>
  <c r="E407" i="2"/>
  <c r="F408" i="2"/>
  <c r="E408" i="2"/>
  <c r="F412" i="2"/>
  <c r="E412" i="2"/>
  <c r="F420" i="2"/>
  <c r="E420" i="2"/>
  <c r="F421" i="2"/>
  <c r="E421" i="2"/>
  <c r="F423" i="2"/>
  <c r="E423" i="2"/>
  <c r="F427" i="2"/>
  <c r="E427" i="2"/>
  <c r="F431" i="2"/>
  <c r="E431" i="2"/>
  <c r="F432" i="2"/>
  <c r="E432" i="2"/>
  <c r="F434" i="2"/>
  <c r="E434" i="2"/>
  <c r="F443" i="2"/>
  <c r="E443" i="2"/>
  <c r="F446" i="2"/>
  <c r="E446" i="2"/>
  <c r="F448" i="2"/>
  <c r="E448" i="2"/>
  <c r="F450" i="2"/>
  <c r="E450" i="2"/>
  <c r="F454" i="2"/>
  <c r="E454" i="2"/>
  <c r="F455" i="2"/>
  <c r="E455" i="2"/>
  <c r="F382" i="2"/>
  <c r="E382" i="2"/>
  <c r="F384" i="2"/>
  <c r="E384" i="2"/>
  <c r="F388" i="2"/>
  <c r="E388" i="2"/>
  <c r="F395" i="2"/>
  <c r="E395" i="2"/>
  <c r="F396" i="2"/>
  <c r="E396" i="2"/>
  <c r="F402" i="2"/>
  <c r="E402" i="2"/>
  <c r="F410" i="2"/>
  <c r="E410" i="2"/>
  <c r="F415" i="2"/>
  <c r="E415" i="2"/>
  <c r="F419" i="2"/>
  <c r="E419" i="2"/>
  <c r="F422" i="2"/>
  <c r="E422" i="2"/>
  <c r="F430" i="2"/>
  <c r="E430" i="2"/>
  <c r="F433" i="2"/>
  <c r="E433" i="2"/>
  <c r="F437" i="2"/>
  <c r="E437" i="2"/>
  <c r="F440" i="2"/>
  <c r="E440" i="2"/>
  <c r="F442" i="2"/>
  <c r="E442" i="2"/>
  <c r="F444" i="2"/>
  <c r="E444" i="2"/>
  <c r="F447" i="2"/>
  <c r="E447" i="2"/>
  <c r="F386" i="2"/>
  <c r="E386" i="2"/>
  <c r="F390" i="2"/>
  <c r="E390" i="2"/>
  <c r="F391" i="2"/>
  <c r="E391" i="2"/>
  <c r="F392" i="2"/>
  <c r="E392" i="2"/>
  <c r="F393" i="2"/>
  <c r="E393" i="2"/>
  <c r="F397" i="2"/>
  <c r="E397" i="2"/>
  <c r="F411" i="2"/>
  <c r="E411" i="2"/>
  <c r="F414" i="2"/>
  <c r="E414" i="2"/>
  <c r="F416" i="2"/>
  <c r="E416" i="2"/>
  <c r="F418" i="2"/>
  <c r="E418" i="2"/>
  <c r="F425" i="2"/>
  <c r="E425" i="2"/>
  <c r="F436" i="2"/>
  <c r="E436" i="2"/>
  <c r="F451" i="2"/>
  <c r="E451" i="2"/>
  <c r="J6" i="3" l="1"/>
  <c r="K6" i="3" s="1"/>
  <c r="I4" i="3"/>
  <c r="H4" i="3"/>
  <c r="G4" i="3"/>
  <c r="F4" i="3"/>
  <c r="D4" i="3"/>
  <c r="I5" i="3"/>
  <c r="F5" i="3"/>
  <c r="D5" i="3"/>
  <c r="F461" i="2"/>
  <c r="E461" i="2"/>
  <c r="F465" i="2"/>
  <c r="E465" i="2"/>
  <c r="F466" i="2"/>
  <c r="E466" i="2"/>
  <c r="F467" i="2"/>
  <c r="E467" i="2"/>
  <c r="F470" i="2"/>
  <c r="E470" i="2"/>
  <c r="F473" i="2"/>
  <c r="E473" i="2"/>
  <c r="F476" i="2"/>
  <c r="E476" i="2"/>
  <c r="F485" i="2"/>
  <c r="E485" i="2"/>
  <c r="F491" i="2"/>
  <c r="E491" i="2"/>
  <c r="F493" i="2"/>
  <c r="E493" i="2"/>
  <c r="F498" i="2"/>
  <c r="E498" i="2"/>
  <c r="F502" i="2"/>
  <c r="E502" i="2"/>
  <c r="F515" i="2"/>
  <c r="E515" i="2"/>
  <c r="F523" i="2"/>
  <c r="E523" i="2"/>
  <c r="F536" i="2"/>
  <c r="E536" i="2"/>
  <c r="F538" i="2"/>
  <c r="E538" i="2"/>
  <c r="F540" i="2"/>
  <c r="E540" i="2"/>
  <c r="F548" i="2"/>
  <c r="E548" i="2"/>
  <c r="F508" i="2"/>
  <c r="E508" i="2"/>
  <c r="F510" i="2"/>
  <c r="E510" i="2"/>
  <c r="F513" i="2"/>
  <c r="E513" i="2"/>
  <c r="F522" i="2"/>
  <c r="E522" i="2"/>
  <c r="F534" i="2"/>
  <c r="E534" i="2"/>
  <c r="F457" i="2"/>
  <c r="E457" i="2"/>
  <c r="F458" i="2"/>
  <c r="E458" i="2"/>
  <c r="F499" i="2"/>
  <c r="E499" i="2"/>
  <c r="F504" i="2"/>
  <c r="E504" i="2"/>
  <c r="F509" i="2"/>
  <c r="E509" i="2"/>
  <c r="F518" i="2"/>
  <c r="E518" i="2"/>
  <c r="F521" i="2"/>
  <c r="E521" i="2"/>
  <c r="F533" i="2"/>
  <c r="E533" i="2"/>
  <c r="F537" i="2"/>
  <c r="E537" i="2"/>
  <c r="F541" i="2"/>
  <c r="E541" i="2"/>
  <c r="F547" i="2"/>
  <c r="E547" i="2"/>
  <c r="F459" i="2"/>
  <c r="E459" i="2"/>
  <c r="F463" i="2"/>
  <c r="E463" i="2"/>
  <c r="F462" i="2"/>
  <c r="E462" i="2"/>
  <c r="F468" i="2"/>
  <c r="E468" i="2"/>
  <c r="F514" i="2"/>
  <c r="E514" i="2"/>
  <c r="F550" i="2"/>
  <c r="E550" i="2"/>
  <c r="F543" i="2"/>
  <c r="E543" i="2"/>
  <c r="F544" i="2"/>
  <c r="E544" i="2"/>
  <c r="F551" i="2"/>
  <c r="E551" i="2"/>
  <c r="F553" i="2"/>
  <c r="E553" i="2"/>
  <c r="F564" i="2"/>
  <c r="E564" i="2"/>
  <c r="F479" i="2"/>
  <c r="E479" i="2"/>
  <c r="F480" i="2"/>
  <c r="E480" i="2"/>
  <c r="F483" i="2"/>
  <c r="E483" i="2"/>
  <c r="F486" i="2"/>
  <c r="E486" i="2"/>
  <c r="F487" i="2"/>
  <c r="E487" i="2"/>
  <c r="F489" i="2"/>
  <c r="E489" i="2"/>
  <c r="F492" i="2"/>
  <c r="E492" i="2"/>
  <c r="F500" i="2"/>
  <c r="E500" i="2"/>
  <c r="F503" i="2"/>
  <c r="E503" i="2"/>
  <c r="F512" i="2"/>
  <c r="E512" i="2"/>
  <c r="F517" i="2"/>
  <c r="E517" i="2"/>
  <c r="F520" i="2"/>
  <c r="E520" i="2"/>
  <c r="F525" i="2"/>
  <c r="E525" i="2"/>
  <c r="F526" i="2"/>
  <c r="E526" i="2"/>
  <c r="F527" i="2"/>
  <c r="E527" i="2"/>
  <c r="F529" i="2"/>
  <c r="E529" i="2"/>
  <c r="F535" i="2"/>
  <c r="E535" i="2"/>
  <c r="F545" i="2"/>
  <c r="E545" i="2"/>
  <c r="F546" i="2"/>
  <c r="E546" i="2"/>
  <c r="F460" i="2"/>
  <c r="E460" i="2"/>
  <c r="F464" i="2"/>
  <c r="E464" i="2"/>
  <c r="F469" i="2"/>
  <c r="E469" i="2"/>
  <c r="F472" i="2"/>
  <c r="E472" i="2"/>
  <c r="F474" i="2"/>
  <c r="E474" i="2"/>
  <c r="F475" i="2"/>
  <c r="E475" i="2"/>
  <c r="F477" i="2"/>
  <c r="E477" i="2"/>
  <c r="F478" i="2"/>
  <c r="E478" i="2"/>
  <c r="F481" i="2"/>
  <c r="E481" i="2"/>
  <c r="F482" i="2"/>
  <c r="E482" i="2"/>
  <c r="F484" i="2"/>
  <c r="E484" i="2"/>
  <c r="F488" i="2"/>
  <c r="E488" i="2"/>
  <c r="F490" i="2"/>
  <c r="E490" i="2"/>
  <c r="F494" i="2"/>
  <c r="E494" i="2"/>
  <c r="F495" i="2"/>
  <c r="E495" i="2"/>
  <c r="F496" i="2"/>
  <c r="E496" i="2"/>
  <c r="F497" i="2"/>
  <c r="E497" i="2"/>
  <c r="F501" i="2"/>
  <c r="E501" i="2"/>
  <c r="F505" i="2"/>
  <c r="E505" i="2"/>
  <c r="F506" i="2"/>
  <c r="E506" i="2"/>
  <c r="F507" i="2"/>
  <c r="E507" i="2"/>
  <c r="F511" i="2"/>
  <c r="E511" i="2"/>
  <c r="F516" i="2"/>
  <c r="E516" i="2"/>
  <c r="F524" i="2"/>
  <c r="E524" i="2"/>
  <c r="F528" i="2"/>
  <c r="E528" i="2"/>
  <c r="F530" i="2"/>
  <c r="E530" i="2"/>
  <c r="F531" i="2"/>
  <c r="E531" i="2"/>
  <c r="F532" i="2"/>
  <c r="E532" i="2"/>
  <c r="F539" i="2"/>
  <c r="E539" i="2"/>
  <c r="F542" i="2"/>
  <c r="E542" i="2"/>
  <c r="I3" i="3"/>
  <c r="I2" i="3"/>
  <c r="H3" i="3"/>
  <c r="H2" i="3"/>
  <c r="G3" i="3"/>
  <c r="G2" i="3"/>
  <c r="F3" i="3"/>
  <c r="F2" i="3"/>
  <c r="D3" i="3"/>
  <c r="D2" i="3"/>
  <c r="F566" i="2"/>
  <c r="E566" i="2"/>
  <c r="F589" i="2"/>
  <c r="E589" i="2"/>
  <c r="F591" i="2"/>
  <c r="E591" i="2"/>
  <c r="F593" i="2"/>
  <c r="E593" i="2"/>
  <c r="F600" i="2"/>
  <c r="E600" i="2"/>
  <c r="F605" i="2"/>
  <c r="E605" i="2"/>
  <c r="F618" i="2"/>
  <c r="E618" i="2"/>
  <c r="F620" i="2"/>
  <c r="E620" i="2"/>
  <c r="F629" i="2"/>
  <c r="E629" i="2"/>
  <c r="F638" i="2"/>
  <c r="E638" i="2"/>
  <c r="F644" i="2"/>
  <c r="E644" i="2"/>
  <c r="F645" i="2"/>
  <c r="E645" i="2"/>
  <c r="F646" i="2"/>
  <c r="E646" i="2"/>
  <c r="F648" i="2"/>
  <c r="E648" i="2"/>
  <c r="F669" i="2"/>
  <c r="E669" i="2"/>
  <c r="F683" i="2"/>
  <c r="E683" i="2"/>
  <c r="F685" i="2"/>
  <c r="E685" i="2"/>
  <c r="F686" i="2"/>
  <c r="E686" i="2"/>
  <c r="F693" i="2"/>
  <c r="E693" i="2"/>
  <c r="F694" i="2"/>
  <c r="E694" i="2"/>
  <c r="F695" i="2"/>
  <c r="E695" i="2"/>
  <c r="F697" i="2"/>
  <c r="E697" i="2"/>
  <c r="F698" i="2"/>
  <c r="E698" i="2"/>
  <c r="F700" i="2"/>
  <c r="E700" i="2"/>
  <c r="F706" i="2"/>
  <c r="E706" i="2"/>
  <c r="F719" i="2"/>
  <c r="E719" i="2"/>
  <c r="F801" i="2"/>
  <c r="E801" i="2"/>
  <c r="F811" i="2"/>
  <c r="E811" i="2"/>
  <c r="F814" i="2"/>
  <c r="E814" i="2"/>
  <c r="F845" i="2"/>
  <c r="E845" i="2"/>
  <c r="F847" i="2"/>
  <c r="E847" i="2"/>
  <c r="F856" i="2"/>
  <c r="E856" i="2"/>
  <c r="F857" i="2"/>
  <c r="E857" i="2"/>
  <c r="F858" i="2"/>
  <c r="E858" i="2"/>
  <c r="F863" i="2"/>
  <c r="E863" i="2"/>
  <c r="F869" i="2"/>
  <c r="E869" i="2"/>
  <c r="F876" i="2"/>
  <c r="E876" i="2"/>
  <c r="F893" i="2"/>
  <c r="E893" i="2"/>
  <c r="F916" i="2"/>
  <c r="E916" i="2"/>
  <c r="F922" i="2"/>
  <c r="E922" i="2"/>
  <c r="F930" i="2"/>
  <c r="E930" i="2"/>
  <c r="F939" i="2"/>
  <c r="E939" i="2"/>
  <c r="F960" i="2"/>
  <c r="E960" i="2"/>
  <c r="F967" i="2"/>
  <c r="E967" i="2"/>
  <c r="F568" i="2"/>
  <c r="E568" i="2"/>
  <c r="F575" i="2"/>
  <c r="E575" i="2"/>
  <c r="F578" i="2"/>
  <c r="E578" i="2"/>
  <c r="F585" i="2"/>
  <c r="E585" i="2"/>
  <c r="F587" i="2"/>
  <c r="E587" i="2"/>
  <c r="F596" i="2"/>
  <c r="E596" i="2"/>
  <c r="F599" i="2"/>
  <c r="E599" i="2"/>
  <c r="F604" i="2"/>
  <c r="E604" i="2"/>
  <c r="F611" i="2"/>
  <c r="E611" i="2"/>
  <c r="F632" i="2"/>
  <c r="E632" i="2"/>
  <c r="F637" i="2"/>
  <c r="E637" i="2"/>
  <c r="F639" i="2"/>
  <c r="E639" i="2"/>
  <c r="F643" i="2"/>
  <c r="E643" i="2"/>
  <c r="F657" i="2"/>
  <c r="E657" i="2"/>
  <c r="F664" i="2"/>
  <c r="E664" i="2"/>
  <c r="F674" i="2"/>
  <c r="E674" i="2"/>
  <c r="F696" i="2"/>
  <c r="E696" i="2"/>
  <c r="F708" i="2"/>
  <c r="E708" i="2"/>
  <c r="F709" i="2"/>
  <c r="E709" i="2"/>
  <c r="F713" i="2"/>
  <c r="E713" i="2"/>
  <c r="F724" i="2"/>
  <c r="E724" i="2"/>
  <c r="F726" i="2"/>
  <c r="E726" i="2"/>
  <c r="F740" i="2"/>
  <c r="E740" i="2"/>
  <c r="F751" i="2"/>
  <c r="E751" i="2"/>
  <c r="F754" i="2"/>
  <c r="E754" i="2"/>
  <c r="F760" i="2"/>
  <c r="E760" i="2"/>
  <c r="F763" i="2"/>
  <c r="E763" i="2"/>
  <c r="F775" i="2"/>
  <c r="E775" i="2"/>
  <c r="F781" i="2"/>
  <c r="E781" i="2"/>
  <c r="F782" i="2"/>
  <c r="E782" i="2"/>
  <c r="F805" i="2"/>
  <c r="E805" i="2"/>
  <c r="F807" i="2"/>
  <c r="E807" i="2"/>
  <c r="F812" i="2"/>
  <c r="E812" i="2"/>
  <c r="F829" i="2"/>
  <c r="E829" i="2"/>
  <c r="F859" i="2"/>
  <c r="E859" i="2"/>
  <c r="F861" i="2"/>
  <c r="E861" i="2"/>
  <c r="F862" i="2"/>
  <c r="E862" i="2"/>
  <c r="F868" i="2"/>
  <c r="E868" i="2"/>
  <c r="F875" i="2"/>
  <c r="E875" i="2"/>
  <c r="F879" i="2"/>
  <c r="E879" i="2"/>
  <c r="F885" i="2"/>
  <c r="E885" i="2"/>
  <c r="F889" i="2"/>
  <c r="E889" i="2"/>
  <c r="F896" i="2"/>
  <c r="E896" i="2"/>
  <c r="F921" i="2"/>
  <c r="E921" i="2"/>
  <c r="F935" i="2"/>
  <c r="E935" i="2"/>
  <c r="F966" i="2"/>
  <c r="E966" i="2"/>
  <c r="F567" i="2"/>
  <c r="E567" i="2"/>
  <c r="F590" i="2"/>
  <c r="E590" i="2"/>
  <c r="F594" i="2"/>
  <c r="E594" i="2"/>
  <c r="F601" i="2"/>
  <c r="E601" i="2"/>
  <c r="F603" i="2"/>
  <c r="E603" i="2"/>
  <c r="F608" i="2"/>
  <c r="E608" i="2"/>
  <c r="F609" i="2"/>
  <c r="E609" i="2"/>
  <c r="F615" i="2"/>
  <c r="E615" i="2"/>
  <c r="F628" i="2"/>
  <c r="E628" i="2"/>
  <c r="F636" i="2"/>
  <c r="E636" i="2"/>
  <c r="F642" i="2"/>
  <c r="E642" i="2"/>
  <c r="F670" i="2"/>
  <c r="E670" i="2"/>
  <c r="F672" i="2"/>
  <c r="E672" i="2"/>
  <c r="F718" i="2"/>
  <c r="E718" i="2"/>
  <c r="F721" i="2"/>
  <c r="E721" i="2"/>
  <c r="F746" i="2"/>
  <c r="E746" i="2"/>
  <c r="F752" i="2"/>
  <c r="E752" i="2"/>
  <c r="F758" i="2"/>
  <c r="E758" i="2"/>
  <c r="F774" i="2"/>
  <c r="E774" i="2"/>
  <c r="F780" i="2"/>
  <c r="E780" i="2"/>
  <c r="F783" i="2"/>
  <c r="E783" i="2"/>
  <c r="F800" i="2"/>
  <c r="E800" i="2"/>
  <c r="F825" i="2"/>
  <c r="E825" i="2"/>
  <c r="F867" i="2"/>
  <c r="E867" i="2"/>
  <c r="F877" i="2"/>
  <c r="E877" i="2"/>
  <c r="F881" i="2"/>
  <c r="E881" i="2"/>
  <c r="F883" i="2"/>
  <c r="E883" i="2"/>
  <c r="F890" i="2"/>
  <c r="E890" i="2"/>
  <c r="F892" i="2"/>
  <c r="E892" i="2"/>
  <c r="F901" i="2"/>
  <c r="E901" i="2"/>
  <c r="F906" i="2"/>
  <c r="E906" i="2"/>
  <c r="F915" i="2"/>
  <c r="E915" i="2"/>
  <c r="F923" i="2"/>
  <c r="E923" i="2"/>
  <c r="F938" i="2"/>
  <c r="E938" i="2"/>
  <c r="F965" i="2"/>
  <c r="E965" i="2"/>
  <c r="F549" i="2"/>
  <c r="E549" i="2"/>
  <c r="F565" i="2"/>
  <c r="E565" i="2"/>
  <c r="F619" i="2"/>
  <c r="E619" i="2"/>
  <c r="F621" i="2"/>
  <c r="E621" i="2"/>
  <c r="F625" i="2"/>
  <c r="E625" i="2"/>
  <c r="F633" i="2"/>
  <c r="E633" i="2"/>
  <c r="F661" i="2"/>
  <c r="E661" i="2"/>
  <c r="F665" i="2"/>
  <c r="E665" i="2"/>
  <c r="F702" i="2"/>
  <c r="E702" i="2"/>
  <c r="F717" i="2"/>
  <c r="E717" i="2"/>
  <c r="F725" i="2"/>
  <c r="E725" i="2"/>
  <c r="F733" i="2"/>
  <c r="E733" i="2"/>
  <c r="F738" i="2"/>
  <c r="E738" i="2"/>
  <c r="F748" i="2"/>
  <c r="E748" i="2"/>
  <c r="F759" i="2"/>
  <c r="E759" i="2"/>
  <c r="F762" i="2"/>
  <c r="E762" i="2"/>
  <c r="F764" i="2"/>
  <c r="E764" i="2"/>
  <c r="F766" i="2"/>
  <c r="E766" i="2"/>
  <c r="F772" i="2"/>
  <c r="E772" i="2"/>
  <c r="F779" i="2"/>
  <c r="E779" i="2"/>
  <c r="F784" i="2"/>
  <c r="E784" i="2"/>
  <c r="F819" i="2"/>
  <c r="E819" i="2"/>
  <c r="F821" i="2"/>
  <c r="E821" i="2"/>
  <c r="F830" i="2"/>
  <c r="E830" i="2"/>
  <c r="F840" i="2"/>
  <c r="E840" i="2"/>
  <c r="F846" i="2"/>
  <c r="E846" i="2"/>
  <c r="F860" i="2"/>
  <c r="E860" i="2"/>
  <c r="F866" i="2"/>
  <c r="E866" i="2"/>
  <c r="F874" i="2"/>
  <c r="E874" i="2"/>
  <c r="F886" i="2"/>
  <c r="E886" i="2"/>
  <c r="F907" i="2"/>
  <c r="E907" i="2"/>
  <c r="F908" i="2"/>
  <c r="E908" i="2"/>
  <c r="F911" i="2"/>
  <c r="E911" i="2"/>
  <c r="F920" i="2"/>
  <c r="E920" i="2"/>
  <c r="F926" i="2"/>
  <c r="E926" i="2"/>
  <c r="F932" i="2"/>
  <c r="E932" i="2"/>
  <c r="F934" i="2"/>
  <c r="E934" i="2"/>
  <c r="F959" i="2"/>
  <c r="E959" i="2"/>
  <c r="F964" i="2"/>
  <c r="E964" i="2"/>
  <c r="F569" i="2"/>
  <c r="E569" i="2"/>
  <c r="F573" i="2"/>
  <c r="E573" i="2"/>
  <c r="F576" i="2"/>
  <c r="E576" i="2"/>
  <c r="F579" i="2"/>
  <c r="E579" i="2"/>
  <c r="F583" i="2"/>
  <c r="E583" i="2"/>
  <c r="F584" i="2"/>
  <c r="E584" i="2"/>
  <c r="F586" i="2"/>
  <c r="E586" i="2"/>
  <c r="F592" i="2"/>
  <c r="E592" i="2"/>
  <c r="F606" i="2"/>
  <c r="E606" i="2"/>
  <c r="F614" i="2"/>
  <c r="E614" i="2"/>
  <c r="F627" i="2"/>
  <c r="E627" i="2"/>
  <c r="F635" i="2"/>
  <c r="E635" i="2"/>
  <c r="F647" i="2"/>
  <c r="E647" i="2"/>
  <c r="F649" i="2"/>
  <c r="E649" i="2"/>
  <c r="F650" i="2"/>
  <c r="E650" i="2"/>
  <c r="F651" i="2"/>
  <c r="E651" i="2"/>
  <c r="F652" i="2"/>
  <c r="E652" i="2"/>
  <c r="F653" i="2"/>
  <c r="E653" i="2"/>
  <c r="F655" i="2"/>
  <c r="E655" i="2"/>
  <c r="F660" i="2"/>
  <c r="E660" i="2"/>
  <c r="F663" i="2"/>
  <c r="E663" i="2"/>
  <c r="F667" i="2"/>
  <c r="E667" i="2"/>
  <c r="F671" i="2"/>
  <c r="E671" i="2"/>
  <c r="F673" i="2"/>
  <c r="E673" i="2"/>
  <c r="F676" i="2"/>
  <c r="E676" i="2"/>
  <c r="F679" i="2"/>
  <c r="E679" i="2"/>
  <c r="F682" i="2"/>
  <c r="E682" i="2"/>
  <c r="F684" i="2"/>
  <c r="E684" i="2"/>
  <c r="F689" i="2"/>
  <c r="E689" i="2"/>
  <c r="F716" i="2"/>
  <c r="E716" i="2"/>
  <c r="F728" i="2"/>
  <c r="E728" i="2"/>
  <c r="F729" i="2"/>
  <c r="E729" i="2"/>
  <c r="F730" i="2"/>
  <c r="E730" i="2"/>
  <c r="F735" i="2"/>
  <c r="E735" i="2"/>
  <c r="F736" i="2"/>
  <c r="E736" i="2"/>
  <c r="F737" i="2"/>
  <c r="E737" i="2"/>
  <c r="F739" i="2"/>
  <c r="E739" i="2"/>
  <c r="F741" i="2"/>
  <c r="E741" i="2"/>
  <c r="F743" i="2"/>
  <c r="E743" i="2"/>
  <c r="F744" i="2"/>
  <c r="E744" i="2"/>
  <c r="F747" i="2"/>
  <c r="E747" i="2"/>
  <c r="F749" i="2"/>
  <c r="E749" i="2"/>
  <c r="F755" i="2"/>
  <c r="E755" i="2"/>
  <c r="F756" i="2"/>
  <c r="E756" i="2"/>
  <c r="F757" i="2"/>
  <c r="E757" i="2"/>
  <c r="F761" i="2"/>
  <c r="E761" i="2"/>
  <c r="F765" i="2"/>
  <c r="E765" i="2"/>
  <c r="F769" i="2"/>
  <c r="E769" i="2"/>
  <c r="F770" i="2"/>
  <c r="E770" i="2"/>
  <c r="F778" i="2"/>
  <c r="E778" i="2"/>
  <c r="F785" i="2"/>
  <c r="E785" i="2"/>
  <c r="F786" i="2"/>
  <c r="E786" i="2"/>
  <c r="F788" i="2"/>
  <c r="E788" i="2"/>
  <c r="F796" i="2"/>
  <c r="E796" i="2"/>
  <c r="F806" i="2"/>
  <c r="E806" i="2"/>
  <c r="F810" i="2"/>
  <c r="E810" i="2"/>
  <c r="F818" i="2"/>
  <c r="E818" i="2"/>
  <c r="F822" i="2"/>
  <c r="E822" i="2"/>
  <c r="F823" i="2"/>
  <c r="E823" i="2"/>
  <c r="F824" i="2"/>
  <c r="E824" i="2"/>
  <c r="F833" i="2"/>
  <c r="E833" i="2"/>
  <c r="F835" i="2"/>
  <c r="E835" i="2"/>
  <c r="F836" i="2"/>
  <c r="E836" i="2"/>
  <c r="F839" i="2"/>
  <c r="E839" i="2"/>
  <c r="F850" i="2"/>
  <c r="E850" i="2"/>
  <c r="F865" i="2"/>
  <c r="E865" i="2"/>
  <c r="F873" i="2"/>
  <c r="E873" i="2"/>
  <c r="F878" i="2"/>
  <c r="E878" i="2"/>
  <c r="F895" i="2"/>
  <c r="E895" i="2"/>
  <c r="F898" i="2"/>
  <c r="E898" i="2"/>
  <c r="F899" i="2"/>
  <c r="E899" i="2"/>
  <c r="F900" i="2"/>
  <c r="E900" i="2"/>
  <c r="F902" i="2"/>
  <c r="E902" i="2"/>
  <c r="F914" i="2"/>
  <c r="E914" i="2"/>
  <c r="F919" i="2"/>
  <c r="E919" i="2"/>
  <c r="F940" i="2"/>
  <c r="E940" i="2"/>
  <c r="F942" i="2"/>
  <c r="E942" i="2"/>
  <c r="F943" i="2"/>
  <c r="E943" i="2"/>
  <c r="F944" i="2"/>
  <c r="E944" i="2"/>
  <c r="F946" i="2"/>
  <c r="E946" i="2"/>
  <c r="F945" i="2"/>
  <c r="E945" i="2"/>
  <c r="F947" i="2"/>
  <c r="E947" i="2"/>
  <c r="F956" i="2"/>
  <c r="E956" i="2"/>
  <c r="F963" i="2"/>
  <c r="E963" i="2"/>
  <c r="F556" i="2"/>
  <c r="E556" i="2"/>
  <c r="F557" i="2"/>
  <c r="E557" i="2"/>
  <c r="F558" i="2"/>
  <c r="E558" i="2"/>
  <c r="F559" i="2"/>
  <c r="E559" i="2"/>
  <c r="F560" i="2"/>
  <c r="E560" i="2"/>
  <c r="F561" i="2"/>
  <c r="E561" i="2"/>
  <c r="F562" i="2"/>
  <c r="E562" i="2"/>
  <c r="F570" i="2"/>
  <c r="E570" i="2"/>
  <c r="F571" i="2"/>
  <c r="E571" i="2"/>
  <c r="F572" i="2"/>
  <c r="E572" i="2"/>
  <c r="F577" i="2"/>
  <c r="E577" i="2"/>
  <c r="F580" i="2"/>
  <c r="E580" i="2"/>
  <c r="F581" i="2"/>
  <c r="E581" i="2"/>
  <c r="F597" i="2"/>
  <c r="E597" i="2"/>
  <c r="F610" i="2"/>
  <c r="E610" i="2"/>
  <c r="F616" i="2"/>
  <c r="E616" i="2"/>
  <c r="F622" i="2"/>
  <c r="E622" i="2"/>
  <c r="F623" i="2"/>
  <c r="E623" i="2"/>
  <c r="F631" i="2"/>
  <c r="E631" i="2"/>
  <c r="F634" i="2"/>
  <c r="E634" i="2"/>
  <c r="F640" i="2"/>
  <c r="E640" i="2"/>
  <c r="F641" i="2"/>
  <c r="E641" i="2"/>
  <c r="F656" i="2"/>
  <c r="E656" i="2"/>
  <c r="F668" i="2"/>
  <c r="E668" i="2"/>
  <c r="F675" i="2"/>
  <c r="E675" i="2"/>
  <c r="F677" i="2"/>
  <c r="E677" i="2"/>
  <c r="F678" i="2"/>
  <c r="E678" i="2"/>
  <c r="F681" i="2"/>
  <c r="E681" i="2"/>
  <c r="F687" i="2"/>
  <c r="E687" i="2"/>
  <c r="F690" i="2"/>
  <c r="E690" i="2"/>
  <c r="F699" i="2"/>
  <c r="E699" i="2"/>
  <c r="F703" i="2"/>
  <c r="E703" i="2"/>
  <c r="F704" i="2"/>
  <c r="E704" i="2"/>
  <c r="F707" i="2"/>
  <c r="E707" i="2"/>
  <c r="F710" i="2"/>
  <c r="E710" i="2"/>
  <c r="F711" i="2"/>
  <c r="E711" i="2"/>
  <c r="F715" i="2"/>
  <c r="E715" i="2"/>
  <c r="F720" i="2"/>
  <c r="E720" i="2"/>
  <c r="F722" i="2"/>
  <c r="E722" i="2"/>
  <c r="F723" i="2"/>
  <c r="E723" i="2"/>
  <c r="F727" i="2"/>
  <c r="E727" i="2"/>
  <c r="F745" i="2"/>
  <c r="E745" i="2"/>
  <c r="F767" i="2"/>
  <c r="E767" i="2"/>
  <c r="F771" i="2"/>
  <c r="E771" i="2"/>
  <c r="F777" i="2"/>
  <c r="E777" i="2"/>
  <c r="F787" i="2"/>
  <c r="E787" i="2"/>
  <c r="F789" i="2"/>
  <c r="E789" i="2"/>
  <c r="F790" i="2"/>
  <c r="E790" i="2"/>
  <c r="F791" i="2"/>
  <c r="E791" i="2"/>
  <c r="F794" i="2"/>
  <c r="E794" i="2"/>
  <c r="F798" i="2"/>
  <c r="E798" i="2"/>
  <c r="F799" i="2"/>
  <c r="E799" i="2"/>
  <c r="F802" i="2"/>
  <c r="E802" i="2"/>
  <c r="F808" i="2"/>
  <c r="E808" i="2"/>
  <c r="F813" i="2"/>
  <c r="E813" i="2"/>
  <c r="F831" i="2"/>
  <c r="E831" i="2"/>
  <c r="F832" i="2"/>
  <c r="E832" i="2"/>
  <c r="F841" i="2"/>
  <c r="E841" i="2"/>
  <c r="F842" i="2"/>
  <c r="E842" i="2"/>
  <c r="F843" i="2"/>
  <c r="E843" i="2"/>
  <c r="F844" i="2"/>
  <c r="E844" i="2"/>
  <c r="F849" i="2"/>
  <c r="E849" i="2"/>
  <c r="F851" i="2"/>
  <c r="E851" i="2"/>
  <c r="F853" i="2"/>
  <c r="E853" i="2"/>
  <c r="F864" i="2"/>
  <c r="E864" i="2"/>
  <c r="F872" i="2"/>
  <c r="E872" i="2"/>
  <c r="F880" i="2"/>
  <c r="E880" i="2"/>
  <c r="F882" i="2"/>
  <c r="E882" i="2"/>
  <c r="F887" i="2"/>
  <c r="E887" i="2"/>
  <c r="F888" i="2"/>
  <c r="E888" i="2"/>
  <c r="F891" i="2"/>
  <c r="E891" i="2"/>
  <c r="F904" i="2"/>
  <c r="E904" i="2"/>
  <c r="F909" i="2"/>
  <c r="E909" i="2"/>
  <c r="F910" i="2"/>
  <c r="E910" i="2"/>
  <c r="F913" i="2"/>
  <c r="E913" i="2"/>
  <c r="F918" i="2"/>
  <c r="E918" i="2"/>
  <c r="F927" i="2"/>
  <c r="E927" i="2"/>
  <c r="F928" i="2"/>
  <c r="E928" i="2"/>
  <c r="F933" i="2"/>
  <c r="E933" i="2"/>
  <c r="F937" i="2"/>
  <c r="E937" i="2"/>
  <c r="F941" i="2"/>
  <c r="E941" i="2"/>
  <c r="F950" i="2"/>
  <c r="E950" i="2"/>
  <c r="F951" i="2"/>
  <c r="E951" i="2"/>
  <c r="F952" i="2"/>
  <c r="E952" i="2"/>
  <c r="F953" i="2"/>
  <c r="E953" i="2"/>
  <c r="F954" i="2"/>
  <c r="E954" i="2"/>
  <c r="F955" i="2"/>
  <c r="E955" i="2"/>
  <c r="F958" i="2"/>
  <c r="E958" i="2"/>
  <c r="F962" i="2"/>
  <c r="E962" i="2"/>
  <c r="F552" i="2"/>
  <c r="E552" i="2"/>
  <c r="F554" i="2"/>
  <c r="E554" i="2"/>
  <c r="F555" i="2"/>
  <c r="E555" i="2"/>
  <c r="F563" i="2"/>
  <c r="E563" i="2"/>
  <c r="F574" i="2"/>
  <c r="E574" i="2"/>
  <c r="F582" i="2"/>
  <c r="E582" i="2"/>
  <c r="F588" i="2"/>
  <c r="E588" i="2"/>
  <c r="F595" i="2"/>
  <c r="E595" i="2"/>
  <c r="F598" i="2"/>
  <c r="E598" i="2"/>
  <c r="F602" i="2"/>
  <c r="E602" i="2"/>
  <c r="F607" i="2"/>
  <c r="E607" i="2"/>
  <c r="F612" i="2"/>
  <c r="E612" i="2"/>
  <c r="F613" i="2"/>
  <c r="E613" i="2"/>
  <c r="F617" i="2"/>
  <c r="E617" i="2"/>
  <c r="F624" i="2"/>
  <c r="E624" i="2"/>
  <c r="F626" i="2"/>
  <c r="E626" i="2"/>
  <c r="F630" i="2"/>
  <c r="E630" i="2"/>
  <c r="F654" i="2"/>
  <c r="E654" i="2"/>
  <c r="F658" i="2"/>
  <c r="E658" i="2"/>
  <c r="F659" i="2"/>
  <c r="E659" i="2"/>
  <c r="F662" i="2"/>
  <c r="E662" i="2"/>
  <c r="F666" i="2"/>
  <c r="E666" i="2"/>
  <c r="F680" i="2"/>
  <c r="E680" i="2"/>
  <c r="F688" i="2"/>
  <c r="E688" i="2"/>
  <c r="F692" i="2"/>
  <c r="E692" i="2"/>
  <c r="F701" i="2"/>
  <c r="E701" i="2"/>
  <c r="F705" i="2"/>
  <c r="E705" i="2"/>
  <c r="F712" i="2"/>
  <c r="E712" i="2"/>
  <c r="F714" i="2"/>
  <c r="E714" i="2"/>
  <c r="F732" i="2"/>
  <c r="E732" i="2"/>
  <c r="F731" i="2"/>
  <c r="E731" i="2"/>
  <c r="F734" i="2"/>
  <c r="E734" i="2"/>
  <c r="F742" i="2"/>
  <c r="E742" i="2"/>
  <c r="F750" i="2"/>
  <c r="E750" i="2"/>
  <c r="F753" i="2"/>
  <c r="E753" i="2"/>
  <c r="F768" i="2"/>
  <c r="E768" i="2"/>
  <c r="F773" i="2"/>
  <c r="E773" i="2"/>
  <c r="F776" i="2"/>
  <c r="E776" i="2"/>
  <c r="F792" i="2"/>
  <c r="E792" i="2"/>
  <c r="F793" i="2"/>
  <c r="E793" i="2"/>
  <c r="F795" i="2"/>
  <c r="E795" i="2"/>
  <c r="F797" i="2"/>
  <c r="E797" i="2"/>
  <c r="F803" i="2"/>
  <c r="E803" i="2"/>
  <c r="F804" i="2"/>
  <c r="E804" i="2"/>
  <c r="F809" i="2"/>
  <c r="E809" i="2"/>
  <c r="F815" i="2"/>
  <c r="E815" i="2"/>
  <c r="F816" i="2"/>
  <c r="E816" i="2"/>
  <c r="F817" i="2"/>
  <c r="E817" i="2"/>
  <c r="F820" i="2"/>
  <c r="E820" i="2"/>
  <c r="F826" i="2"/>
  <c r="E826" i="2"/>
  <c r="F827" i="2"/>
  <c r="E827" i="2"/>
  <c r="F828" i="2"/>
  <c r="E828" i="2"/>
  <c r="F834" i="2"/>
  <c r="E834" i="2"/>
  <c r="F837" i="2"/>
  <c r="E837" i="2"/>
  <c r="F838" i="2"/>
  <c r="E838" i="2"/>
  <c r="F848" i="2"/>
  <c r="E848" i="2"/>
  <c r="F852" i="2"/>
  <c r="E852" i="2"/>
  <c r="F854" i="2"/>
  <c r="E854" i="2"/>
  <c r="F855" i="2"/>
  <c r="E855" i="2"/>
  <c r="F871" i="2"/>
  <c r="E871" i="2"/>
  <c r="F884" i="2"/>
  <c r="E884" i="2"/>
  <c r="F894" i="2"/>
  <c r="E894" i="2"/>
  <c r="F897" i="2"/>
  <c r="E897" i="2"/>
  <c r="F903" i="2"/>
  <c r="E903" i="2"/>
  <c r="F905" i="2"/>
  <c r="E905" i="2"/>
  <c r="F912" i="2"/>
  <c r="E912" i="2"/>
  <c r="F917" i="2"/>
  <c r="E917" i="2"/>
  <c r="F924" i="2"/>
  <c r="E924" i="2"/>
  <c r="F925" i="2"/>
  <c r="E925" i="2"/>
  <c r="F929" i="2"/>
  <c r="E929" i="2"/>
  <c r="F931" i="2"/>
  <c r="E931" i="2"/>
  <c r="F936" i="2"/>
  <c r="E936" i="2"/>
  <c r="F948" i="2"/>
  <c r="E948" i="2"/>
  <c r="F949" i="2"/>
  <c r="E949" i="2"/>
  <c r="F957" i="2"/>
  <c r="E957" i="2"/>
  <c r="F961" i="2"/>
  <c r="E961" i="2"/>
  <c r="J5" i="3" l="1"/>
  <c r="K5" i="3" s="1"/>
  <c r="J4" i="3"/>
  <c r="K4" i="3" s="1"/>
  <c r="J3" i="3"/>
  <c r="K3" i="3" s="1"/>
  <c r="J2" i="3" l="1"/>
  <c r="K2" i="3" s="1"/>
  <c r="K10" i="3" s="1"/>
</calcChain>
</file>

<file path=xl/sharedStrings.xml><?xml version="1.0" encoding="utf-8"?>
<sst xmlns="http://schemas.openxmlformats.org/spreadsheetml/2006/main" count="15520" uniqueCount="2389">
  <si>
    <t>User</t>
  </si>
  <si>
    <t>Total</t>
  </si>
  <si>
    <t>2h 20m</t>
  </si>
  <si>
    <t>Maximilian Bachmann</t>
  </si>
  <si>
    <t>Omar Karkotli</t>
  </si>
  <si>
    <t>Pascal Waldschmidt</t>
  </si>
  <si>
    <t>3h 20m</t>
  </si>
  <si>
    <t>3h</t>
  </si>
  <si>
    <t>Sven Roman Reinhard</t>
  </si>
  <si>
    <t>Thorben Jones</t>
  </si>
  <si>
    <t>1h 55m</t>
  </si>
  <si>
    <t>2h 40m</t>
  </si>
  <si>
    <t>3h 16m</t>
  </si>
  <si>
    <t>Summary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</si>
  <si>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</si>
  <si>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</si>
  <si>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</si>
  <si>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</si>
  <si>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</si>
  <si>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</si>
  <si>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</si>
  <si>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</si>
  <si>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</si>
  <si>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</si>
  <si>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</si>
  <si>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</si>
  <si>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</si>
  <si>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</si>
  <si>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</si>
  <si>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</si>
  <si>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</si>
  <si>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</si>
  <si>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</si>
  <si>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</si>
  <si>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</si>
  <si>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</si>
  <si>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</si>
  <si>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</si>
  <si>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</si>
  <si>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</si>
  <si>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</si>
  <si>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</si>
  <si>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</si>
  <si>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</si>
  <si>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</si>
  <si>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</si>
  <si>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</si>
  <si>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</si>
  <si>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</si>
  <si>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</si>
  <si>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</si>
  <si>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</si>
  <si>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</si>
  <si>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</si>
  <si>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</si>
  <si>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</si>
  <si>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</si>
  <si>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</si>
  <si>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</si>
  <si>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</si>
  <si>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</si>
  <si>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</si>
  <si>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</si>
  <si>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</si>
  <si>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</si>
  <si>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</si>
  <si>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</si>
  <si>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</si>
  <si>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</si>
  <si>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</si>
  <si>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</si>
  <si>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</si>
  <si>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</si>
  <si>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</si>
  <si>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</si>
  <si>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</si>
  <si>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</si>
  <si>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</si>
  <si>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</si>
  <si>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</si>
  <si>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</si>
  <si>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</si>
  <si>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</si>
  <si>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</si>
  <si>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</si>
  <si>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</si>
  <si>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</si>
  <si>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</si>
  <si>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</si>
  <si>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</si>
  <si>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</si>
  <si>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</si>
  <si>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</si>
  <si>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</si>
  <si>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</si>
  <si>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</si>
  <si>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</si>
  <si>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</si>
  <si>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</si>
  <si>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</si>
  <si>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</si>
  <si>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</si>
  <si>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</si>
  <si>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</si>
  <si>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</si>
  <si>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</si>
  <si>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</si>
  <si>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</si>
  <si>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</si>
  <si>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</si>
  <si>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</si>
  <si>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</si>
  <si>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</si>
  <si>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</si>
  <si>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</si>
  <si>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</si>
  <si>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</si>
  <si>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</si>
  <si>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</si>
  <si>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</si>
  <si>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</si>
  <si>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</si>
  <si>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</si>
  <si>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</si>
  <si>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</si>
  <si>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</si>
  <si>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</si>
  <si>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</si>
  <si>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</si>
  <si>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</si>
  <si>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</si>
  <si>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</si>
  <si>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</si>
  <si>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</si>
  <si>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</si>
  <si>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</si>
  <si>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</si>
  <si>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</si>
  <si>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</si>
  <si>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</si>
  <si>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</si>
  <si>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</si>
  <si>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</si>
  <si>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</si>
  <si>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</si>
  <si>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</si>
  <si>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</si>
  <si>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</si>
  <si>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</si>
  <si>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</si>
  <si>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</si>
  <si>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</si>
  <si>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</si>
  <si>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</si>
  <si>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</si>
  <si>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</si>
  <si>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</si>
  <si>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</si>
  <si>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</si>
  <si>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</si>
  <si>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</si>
  <si>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</si>
  <si>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</si>
  <si>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</si>
  <si>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</si>
  <si>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</si>
  <si>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</si>
  <si>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</si>
  <si>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</si>
  <si>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</si>
  <si>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</si>
  <si>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</si>
  <si>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</si>
  <si>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</si>
  <si>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</si>
  <si>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</si>
  <si>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</si>
  <si>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</si>
  <si>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</si>
  <si>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</si>
  <si>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</si>
  <si>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</si>
  <si>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</si>
  <si>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</si>
  <si>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</si>
  <si>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</si>
  <si>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</si>
  <si>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</si>
  <si>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</si>
  <si>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</si>
  <si>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</si>
  <si>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</si>
  <si>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</si>
  <si>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</si>
  <si>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</si>
  <si>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</si>
  <si>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</si>
  <si>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</si>
  <si>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</si>
  <si>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</si>
  <si>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</si>
  <si>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</si>
  <si>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</si>
  <si>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</si>
  <si>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</si>
  <si>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</si>
  <si>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</si>
  <si>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</si>
  <si>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</si>
  <si>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</si>
  <si>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</si>
  <si>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</si>
  <si>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</si>
  <si>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</si>
  <si>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</si>
  <si>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</si>
  <si>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</si>
  <si>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</si>
  <si>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</si>
  <si>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</si>
  <si>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</si>
  <si>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</si>
  <si>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</si>
  <si>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</si>
  <si>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</si>
  <si>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</si>
  <si>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</si>
  <si>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</si>
  <si>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</si>
  <si>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</si>
  <si>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</si>
  <si>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</si>
  <si>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</si>
  <si>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</si>
  <si>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</si>
  <si>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</si>
  <si>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</si>
  <si>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</si>
  <si>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</si>
  <si>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</si>
  <si>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</si>
  <si>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</si>
  <si>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</si>
  <si>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</si>
  <si>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</si>
  <si>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</si>
  <si>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</si>
  <si>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</si>
  <si>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</si>
  <si>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</si>
  <si>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</si>
  <si>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</si>
  <si>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</si>
  <si>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</si>
  <si>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16.04.2024</t>
  </si>
  <si>
    <t>16.04.2024 17:00:00</t>
  </si>
  <si>
    <t>18.04.2024 13:00:00</t>
  </si>
  <si>
    <t>Vue</t>
  </si>
  <si>
    <t>19.04.2024 12:00:00</t>
  </si>
  <si>
    <t xml:space="preserve"> Aufbau Frontend Mockup</t>
  </si>
  <si>
    <t>23.04.2024 13:00:00</t>
  </si>
  <si>
    <t>Bootstrap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</si>
  <si>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</si>
  <si>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</si>
  <si>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</si>
  <si>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</si>
  <si>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</si>
  <si>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</si>
  <si>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</si>
  <si>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</si>
  <si>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</si>
  <si>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</si>
  <si>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</si>
  <si>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</si>
  <si>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</si>
  <si>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</si>
  <si>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</si>
  <si>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</si>
  <si>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</si>
  <si>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</si>
  <si>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</si>
  <si>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</si>
  <si>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</si>
  <si>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</si>
  <si>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</si>
  <si>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</si>
  <si>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</si>
  <si>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</si>
  <si>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</si>
  <si>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</si>
  <si>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</si>
  <si>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</si>
  <si>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</si>
  <si>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</si>
  <si>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</si>
  <si>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</si>
  <si>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</si>
  <si>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</si>
  <si>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</si>
  <si>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</si>
  <si>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</si>
  <si>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</si>
  <si>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</si>
  <si>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</si>
  <si>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</si>
  <si>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</si>
  <si>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</si>
  <si>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</si>
  <si>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</si>
  <si>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</si>
  <si>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</si>
  <si>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</si>
  <si>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</si>
  <si>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</si>
  <si>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</si>
  <si>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</si>
  <si>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</si>
  <si>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</si>
  <si>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</si>
  <si>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</si>
  <si>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</si>
  <si>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</si>
  <si>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</si>
  <si>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</si>
  <si>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</si>
  <si>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</si>
  <si>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</si>
  <si>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</si>
  <si>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</si>
  <si>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</si>
  <si>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</si>
  <si>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</si>
  <si>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</si>
  <si>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</si>
  <si>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</si>
  <si>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</si>
  <si>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</si>
  <si>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</si>
  <si>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</si>
  <si>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</si>
  <si>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</si>
  <si>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</si>
  <si>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</si>
  <si>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</si>
  <si>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</si>
  <si>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</si>
  <si>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</si>
  <si>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</si>
  <si>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</si>
  <si>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</si>
  <si>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</si>
  <si>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</si>
  <si>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</si>
  <si>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</si>
  <si>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</si>
  <si>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</si>
  <si>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</si>
  <si>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</si>
  <si>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</si>
  <si>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</si>
  <si>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</si>
  <si>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</si>
  <si>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</si>
  <si>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</si>
  <si>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</si>
  <si>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</si>
  <si>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</si>
  <si>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</si>
  <si>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</si>
  <si>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</si>
  <si>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</si>
  <si>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</si>
  <si>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</si>
  <si>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</si>
  <si>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</si>
  <si>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</si>
  <si>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</si>
  <si>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</si>
  <si>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</si>
  <si>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</si>
  <si>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</si>
  <si>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</si>
  <si>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</si>
  <si>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</si>
  <si>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</si>
  <si>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</si>
  <si>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</si>
  <si>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Backend Server Implementierung</t>
  </si>
  <si>
    <t>02.05.2024</t>
  </si>
  <si>
    <t>02.05.2024 09:30:00</t>
  </si>
  <si>
    <t>Kammer - Meeting #4 02.05</t>
  </si>
  <si>
    <t>02.05.2024 10:35:00</t>
  </si>
  <si>
    <t>Meeting #6 Do 02.05</t>
  </si>
  <si>
    <t>02.05.2024 12:31:00</t>
  </si>
  <si>
    <t>Frontend anbinden</t>
  </si>
  <si>
    <t>03.05.2024</t>
  </si>
  <si>
    <t>03.05.2024 10:00:00</t>
  </si>
  <si>
    <t>Containerisierung und Container Kommunikation</t>
  </si>
  <si>
    <t>03.05.2024 11:47:00</t>
  </si>
  <si>
    <t>Docker einbindung</t>
  </si>
  <si>
    <t>03.05.2024 15:00:00</t>
  </si>
  <si>
    <t>Absprache aktueller Stand mit Max im Backend</t>
  </si>
  <si>
    <t>04.05.2024</t>
  </si>
  <si>
    <t>04.05.2024 10:43:00</t>
  </si>
  <si>
    <t>04.05.2024 12:18:00</t>
  </si>
  <si>
    <t>Rework of Socketserver</t>
  </si>
  <si>
    <t>Rework of SocketServer</t>
  </si>
  <si>
    <t>06.05.2024</t>
  </si>
  <si>
    <t>06.05.2024 11:30:00</t>
  </si>
  <si>
    <t>Meeting #7 Mo 06.05</t>
  </si>
  <si>
    <t>06.05.2024 15:27:00</t>
  </si>
  <si>
    <t>Endpunkte GameClient</t>
  </si>
  <si>
    <t>07.05.2024</t>
  </si>
  <si>
    <t>07.05.2024 10:00:00</t>
  </si>
  <si>
    <t>Gameclient Connection timeout after 50s fix
Clean up Lobby code</t>
  </si>
  <si>
    <t>Formulieren</t>
  </si>
  <si>
    <t>30.04.2024 21:34:00</t>
  </si>
  <si>
    <t>Pflichtenheft version 1.0 - Erste Abgabeversion</t>
  </si>
  <si>
    <t>01.05.2024</t>
  </si>
  <si>
    <t>01.05.2024 00:19:00</t>
  </si>
  <si>
    <t>Wöchentlich - 30.04.</t>
  </si>
  <si>
    <t>02.05.2024 10:36:00</t>
  </si>
  <si>
    <t>02.05.2024 12:42:00</t>
  </si>
  <si>
    <t>Nachbessern</t>
  </si>
  <si>
    <t>Pflichtenheft Version 1.1</t>
  </si>
  <si>
    <t>03.05.2024 13:03:00</t>
  </si>
  <si>
    <t>05.05.2024</t>
  </si>
  <si>
    <t>05.05.2024 12:57:00</t>
  </si>
  <si>
    <t>05.05.2024 18:01:00</t>
  </si>
  <si>
    <t>Architekturdiagramm version 3</t>
  </si>
  <si>
    <t>05.05.2024 19:28:00</t>
  </si>
  <si>
    <t>05.05.2024 22:37:00</t>
  </si>
  <si>
    <t>Pflchtenheft version 1.2</t>
  </si>
  <si>
    <t>Backend besprechen und Designentschiedungen treffen, Erster Frontend Entwurf</t>
  </si>
  <si>
    <t>06.05.2024 16:02:00</t>
  </si>
  <si>
    <t>Architekturdiagramm version 4, Meilensteindiagramm</t>
  </si>
  <si>
    <t>06.05.2024 16:49:00</t>
  </si>
  <si>
    <t>07.05.2024 01:48:00</t>
  </si>
  <si>
    <t>Pflichtenheft version 1.3</t>
  </si>
  <si>
    <t>07.05.2024 14:32:00</t>
  </si>
  <si>
    <t>Pflichtenheft version 2.0 - Zeitplanung/-abschätzung, Fertigstellung</t>
  </si>
  <si>
    <t>07.05.2024 18:00:00</t>
  </si>
  <si>
    <t>Pflichtenheft version 1.4 - Webseite</t>
  </si>
  <si>
    <t>30.04.2024 23:15:00</t>
  </si>
  <si>
    <t xml:space="preserve">Pflichtenheft vor dem Abschicken gegenchecken, (Korrektur-)Vorschläge, </t>
  </si>
  <si>
    <t>01.05.2024 12:30:00</t>
  </si>
  <si>
    <t>Frontend Backend Kommunikation</t>
  </si>
  <si>
    <t>Network directory von Alex verstehen
(SocketServer, FastAPI, GameClient)</t>
  </si>
  <si>
    <t>01.05.2024 14:15:00</t>
  </si>
  <si>
    <t>Endpunkte in der REST API (Entfernt)</t>
  </si>
  <si>
    <t>Endpunkt /create mit Logik beim SocketServer + Tokengenerierung; Datatypes-Klasse mit Enums</t>
  </si>
  <si>
    <t>02.05.2024 10:45:00</t>
  </si>
  <si>
    <t>02.05.2024 12:00:00</t>
  </si>
  <si>
    <t>Alle Endpunkte definiert</t>
  </si>
  <si>
    <t>02.05.2024 13:00:00</t>
  </si>
  <si>
    <t>/create im GameClient implementiert (init_game)</t>
  </si>
  <si>
    <t>02.05.2024 16:00:00</t>
  </si>
  <si>
    <t>Unterscheidung Anfragen von Terminal vs. Frontend  via Flag im Header und Logik dementsprechend angepasst bei Endpunkten</t>
  </si>
  <si>
    <t>03.05.2024 02:30:00</t>
  </si>
  <si>
    <t>Endpunkte (/newgame, /newgame, /quit, /giveup, /make_move, /valid_moves) API-seitig mit Logik gefüllt</t>
  </si>
  <si>
    <t>03.05.2024 04:00:00</t>
  </si>
  <si>
    <t>03.05.2024 05:30:00</t>
  </si>
  <si>
    <t>Backend Logik</t>
  </si>
  <si>
    <t>03.05.2024 12:15:00</t>
  </si>
  <si>
    <t>API-seitige Logik zu Endpunkten /show_blunder und /undomove</t>
  </si>
  <si>
    <t>03.05.2024 12:45:00</t>
  </si>
  <si>
    <t>Logik zu Endpunkten /show_blunder und /undomove im GameClient</t>
  </si>
  <si>
    <t>03.05.2024 13:15:00</t>
  </si>
  <si>
    <t>Spiellogik zu Endpunkten /show_blunder und /undomove</t>
  </si>
  <si>
    <t xml:space="preserve"> Absprache aktueller Stand mit Alex</t>
  </si>
  <si>
    <t>03.05.2024 15:20:00</t>
  </si>
  <si>
    <t>Spiellogik zu Endpunkt /undomove (Teil 2)</t>
  </si>
  <si>
    <t>03.05.2024 16:00:00</t>
  </si>
  <si>
    <t>Generizität in GameClient verbessert (Path.py)</t>
  </si>
  <si>
    <t>03.05.2024 16:50:00</t>
  </si>
  <si>
    <t>API-seitige Logik für Endpunkte: /timeline, /step, /unstep, /evaluate</t>
  </si>
  <si>
    <t>03.05.2024 17:05:00</t>
  </si>
  <si>
    <t>GameClient Logik für Endpunkte: /timeline, /step, /unstep, /evaluate</t>
  </si>
  <si>
    <t>Spiellogik zu Endpunkten: /timeline, /step, /unstep, /evaluate (evaluate weitestgehend, Rest vollständig)</t>
  </si>
  <si>
    <t>04.05.2024 14:15:00</t>
  </si>
  <si>
    <t>Locks eingefügt in Player Klasse für geteilten Ressourcen-Zugriff</t>
  </si>
  <si>
    <t>04.05.2024 17:30:00</t>
  </si>
  <si>
    <t>04.05.2024 20:00:00</t>
  </si>
  <si>
    <t>Wertebereiche im Backend und der API eingeschränkt, sodass keine Bugs auftreten (undomove, timeline &amp; timeline durchsteppen, evaluate …)</t>
  </si>
  <si>
    <t>Schnittstelle Frontend-Backendserver (-&gt; Websockets) besprochen; über Frontend abgestimmt (Look und Navigation Website)</t>
  </si>
  <si>
    <t>01.05.2024 17:00:00</t>
  </si>
  <si>
    <t>02.05.2024 12:44:00</t>
  </si>
  <si>
    <t>02.05.2024 13:50:00</t>
  </si>
  <si>
    <t>02.05.2024 14:49:00</t>
  </si>
  <si>
    <t>02.05.2024 19:24:00</t>
  </si>
  <si>
    <t>03.05.2024 12:27:00</t>
  </si>
  <si>
    <t>03.05.2024 16:05:00</t>
  </si>
  <si>
    <t>04.05.2024 12:00:00</t>
  </si>
  <si>
    <t>05.05.2024 14:00:00</t>
  </si>
  <si>
    <t>Pflichtenheft Frontenddarstellung</t>
  </si>
  <si>
    <t>Beschreibung der verwendeten Technologien.
Vue3 und Bootstrap</t>
  </si>
  <si>
    <t>07.05.2024 18:27:00</t>
  </si>
  <si>
    <t>Beschreibung der Mockups für das Pflichtenheft</t>
  </si>
  <si>
    <t>01.05.2024 17:30:00</t>
  </si>
  <si>
    <t>Websocket unkorrektes Dateiformat beheben, beide Clients erhalten nun den "korrekten"Zug</t>
  </si>
  <si>
    <t>02.05.2024 10:30:00</t>
  </si>
  <si>
    <t>02.05.2024 19:30:00</t>
  </si>
  <si>
    <t>Verbindung zwischen Frontend und Python Websocket aufbauen und (sinnvolle) Daten schicken</t>
  </si>
  <si>
    <t>03.05.2024 10:10:00</t>
  </si>
  <si>
    <t>Interaktion zwischen Lobby und Server (Anfrage und erhalten des Lobby Keys)</t>
  </si>
  <si>
    <t>03.05.2024 13:00:00</t>
  </si>
  <si>
    <t>LobbyKey darstellen, fehlerbehandlung Websocket (wenn verbindung nicht schnell genug aufgebaut)</t>
  </si>
  <si>
    <t>05.05.2024 20:20:00</t>
  </si>
  <si>
    <t>Verbesserung des Codes für fehlerbehandlung und Performance (weitere Optimierungen müssen noch vorgenommen werden)</t>
  </si>
  <si>
    <t>02.05.2024 08:21:00</t>
  </si>
  <si>
    <t>Kapitel Docker Netzwerke abgeschlossen</t>
  </si>
  <si>
    <t>02.05.2024 14:10:00</t>
  </si>
  <si>
    <t>Splitting server and Client Code and writing Dockerfiles for both</t>
  </si>
  <si>
    <t>02.05.2024 17:08:00</t>
  </si>
  <si>
    <t>Grundgerüst für FastAPI Websockets bauen</t>
  </si>
  <si>
    <t>03.05.2024 09:32:00</t>
  </si>
  <si>
    <t>Multi-Container anwendung</t>
  </si>
  <si>
    <t>03.05.2024 11:00:00</t>
  </si>
  <si>
    <t>API containerisieren</t>
  </si>
  <si>
    <t>03.05.2024 15:45:00</t>
  </si>
  <si>
    <t>Key Generierung</t>
  </si>
  <si>
    <t>05.05.2024 13:00:00</t>
  </si>
  <si>
    <t>Multi-Container anwendungen</t>
  </si>
  <si>
    <t>05.05.2024 15:00:00</t>
  </si>
  <si>
    <t>Docker Compose</t>
  </si>
  <si>
    <t>06.05.2024 19:00:00</t>
  </si>
  <si>
    <t>Herausfinden wie man sich in python mit dem docker deamon socket verbindet um einen neuen Container zu starten und Skeleton dafür schreiben.</t>
  </si>
  <si>
    <t>06.05.2024 23:00:00</t>
  </si>
  <si>
    <t>Pflichtenheft Entwurf</t>
  </si>
  <si>
    <t>Pflichtenheft entwurf ergänzen</t>
  </si>
  <si>
    <t>06.05.2024 11:29:00</t>
  </si>
  <si>
    <t>07.05.2024 09:50:00</t>
  </si>
  <si>
    <t>07.05.2024 20:19:00</t>
  </si>
  <si>
    <t>Docker Images &amp; Container</t>
  </si>
  <si>
    <t>6h 55m</t>
  </si>
  <si>
    <t>6h 45m</t>
  </si>
  <si>
    <t>4h 25m</t>
  </si>
  <si>
    <t>KAN-125</t>
  </si>
  <si>
    <t>KAN-102</t>
  </si>
  <si>
    <t>KAN-122</t>
  </si>
  <si>
    <t>KAN-121</t>
  </si>
  <si>
    <t>KAN-113</t>
  </si>
  <si>
    <t>KAN-101</t>
  </si>
  <si>
    <t>KAN-36</t>
  </si>
  <si>
    <t>KAN-118</t>
  </si>
  <si>
    <t>KAN-119</t>
  </si>
  <si>
    <t>KAN-124</t>
  </si>
  <si>
    <t>KAN-111</t>
  </si>
  <si>
    <t>KAN-123</t>
  </si>
  <si>
    <t>KAN-126</t>
  </si>
  <si>
    <t>KAN-115</t>
  </si>
  <si>
    <t>KAN-128</t>
  </si>
  <si>
    <t>KAN-127</t>
  </si>
  <si>
    <t>3h 25m</t>
  </si>
  <si>
    <t>4h 29m</t>
  </si>
  <si>
    <t>4h 50m</t>
  </si>
  <si>
    <t>1h 25m</t>
  </si>
  <si>
    <t>2h 25m</t>
  </si>
  <si>
    <t>SWTP Sprint 1 SWTP Sprint 2 SWTP Sprint 3</t>
  </si>
  <si>
    <t>SWTP Sprint 2 SWTP Sprint 3</t>
  </si>
  <si>
    <t>07.05.2024 18:57:00</t>
  </si>
  <si>
    <t>Lobby Manager eingebunden</t>
  </si>
  <si>
    <t>08.05.2024</t>
  </si>
  <si>
    <t>08.05.2024 21:36:00</t>
  </si>
  <si>
    <t>10.05.2024</t>
  </si>
  <si>
    <t>10.05.2024 11:24:00</t>
  </si>
  <si>
    <t>Absprache Arena, Pit, Gameclient information</t>
  </si>
  <si>
    <t>11.05.2024</t>
  </si>
  <si>
    <t>11.05.2024 09:59:00</t>
  </si>
  <si>
    <t>13.05.2024</t>
  </si>
  <si>
    <t>13.05.2024 11:35:00</t>
  </si>
  <si>
    <t>Meeting #8 Mo 13.05</t>
  </si>
  <si>
    <t>13.05.2024 13:04:00</t>
  </si>
  <si>
    <t xml:space="preserve">Code abgleich
</t>
  </si>
  <si>
    <t>13.05.2024 15:24:00</t>
  </si>
  <si>
    <t>SocketServer - GameClient communication fix.</t>
  </si>
  <si>
    <t>13.05.2024 19:54:00</t>
  </si>
  <si>
    <t>Gameclient - Arena Start
Response messages back</t>
  </si>
  <si>
    <t>14.05.2024</t>
  </si>
  <si>
    <t>14.05.2024 15:04:00</t>
  </si>
  <si>
    <t>Gameclient - Arena commands forwarding</t>
  </si>
  <si>
    <t>Wöchentlich - 23.04.</t>
  </si>
  <si>
    <t>07.05.2024 21:36:00</t>
  </si>
  <si>
    <t>Wöchentlich - 07.05.</t>
  </si>
  <si>
    <t>10.05.2024 11:13:00</t>
  </si>
  <si>
    <t>Discord Meeting</t>
  </si>
  <si>
    <t>Excelsheet</t>
  </si>
  <si>
    <t>10.05.2024 11:39:00</t>
  </si>
  <si>
    <t>Sprint planen und einpflegen</t>
  </si>
  <si>
    <t>11.05.2024 00:02:00</t>
  </si>
  <si>
    <t>Keras, Tensorflow &amp; PyTorch</t>
  </si>
  <si>
    <t>PyTorch Tutorial - Beginners Kurs</t>
  </si>
  <si>
    <t>11.05.2024 11:11:00</t>
  </si>
  <si>
    <t>11.05.2024 22:20:00</t>
  </si>
  <si>
    <t>PyTorch in Spielen verwenden</t>
  </si>
  <si>
    <t>12.05.2024</t>
  </si>
  <si>
    <t>12.05.2024 14:31:00</t>
  </si>
  <si>
    <t>Neural Net von Othello Beispiel in PyTorch verstehen und zu ändernde Zeilen für andere Spiele ausmachen</t>
  </si>
  <si>
    <t>13.05.2024 11:34:00</t>
  </si>
  <si>
    <t>14.05.2024 13:54:00</t>
  </si>
  <si>
    <t>Receive-Methode im GameClient mit Logik gefüllt für ausgewählte Endpunkte (Nachrichten vom Server reinterpretiert, in Spiellogik passende Methoden aufrufen)</t>
  </si>
  <si>
    <t>Methoden für asynchron Spielzüge in der Arena ausführen via Player-Klasse, sodass Arena-GameLoop unverändert bleiben kann; draw und draw_terminal in Klasse Game für /validmoves überarbeitet</t>
  </si>
  <si>
    <t>Locks eingefügt in Arena für sauberen geteilten Ressourcenzugriff; Generizität in GameClient verbessert; Maske für Spielzüge (abhängig ob bei Spielen nur gesetzt wird oder auch Steine bewegt); /stopevaluate Endpunkt API-seitig und in der Arena mit Logik angelegt; generelle bugfixes an Logik</t>
  </si>
  <si>
    <t>Absprache Spiellogik an Kommunikation anbinden (Arena, Pit, GameClient ...) mit Alex</t>
  </si>
  <si>
    <t>10.05.2024 16:15:00</t>
  </si>
  <si>
    <t>Network (Websockets) verheiraten mit Spiellogik</t>
  </si>
  <si>
    <t>10.05.2024 20:15:00</t>
  </si>
  <si>
    <t>11.05.2024 10:00:00</t>
  </si>
  <si>
    <t>Gespräch mit Alex über „Verheiratung“ von Network-Kommunikation und Spiellogik</t>
  </si>
  <si>
    <t>12.05.2024 04:45:00</t>
  </si>
  <si>
    <t>Bugfixes Verheiratung Network mit Spiellogik</t>
  </si>
  <si>
    <t>12.05.2024 18:15:00</t>
  </si>
  <si>
    <t xml:space="preserve">Bugfixes Verheiratung Network und Spiellogik </t>
  </si>
  <si>
    <t>13.05.2024 08:45:00</t>
  </si>
  <si>
    <t>13.05.2024 13:00:00</t>
  </si>
  <si>
    <t>Codebesprechung mit Alex</t>
  </si>
  <si>
    <t>13.05.2024 15:00:00</t>
  </si>
  <si>
    <t>Kommunikation Frontend - Backend</t>
  </si>
  <si>
    <t>Tabelle erstellen mit Endpunkten, Parametern, Rückgabewerten fürs Frontend aktuell und auch die Doku später (Teil1)</t>
  </si>
  <si>
    <t>15.04.2024 17:30:00</t>
  </si>
  <si>
    <t>19.04.2024 11:00:00</t>
  </si>
  <si>
    <t>Seite mit Vue erstellen</t>
  </si>
  <si>
    <t>13.05.2024 11:39:00</t>
  </si>
  <si>
    <t>13.05.2024 13:27:00</t>
  </si>
  <si>
    <t xml:space="preserve">Basics </t>
  </si>
  <si>
    <t>SWTP Sprint 3</t>
  </si>
  <si>
    <t>12.05.2024 21:00:00</t>
  </si>
  <si>
    <t>Ansatz Websocket verbindung persistent über mehrere Seiten zu erhalten.</t>
  </si>
  <si>
    <t>13.05.2024 11:30:00</t>
  </si>
  <si>
    <t>06.05.2024 11:40:00</t>
  </si>
  <si>
    <t>08.05.2024 10:00:00</t>
  </si>
  <si>
    <t xml:space="preserve">Docker Catch-Up </t>
  </si>
  <si>
    <t>12.05.2024 17:00:00</t>
  </si>
  <si>
    <t>Lerne Listen, Funktionen, Schleifen, Typkonvertierung</t>
  </si>
  <si>
    <t>13.05.2024 11:40:00</t>
  </si>
  <si>
    <t>13.05.2024 21:00:00</t>
  </si>
  <si>
    <t>Objektorientierung</t>
  </si>
  <si>
    <t>07.05.2024 22:17:00</t>
  </si>
  <si>
    <t>Managing Data &amp; Workingflows with Volumes</t>
  </si>
  <si>
    <t>08.05.2024 12:44:00</t>
  </si>
  <si>
    <t>08.05.2024 14:44:00</t>
  </si>
  <si>
    <t>Managing Docker Volumes</t>
  </si>
  <si>
    <t>08.05.2024 18:38:00</t>
  </si>
  <si>
    <t>10.05.2024 12:55:00</t>
  </si>
  <si>
    <t xml:space="preserve">Kommunikation zwischen Containern </t>
  </si>
  <si>
    <t>10.05.2024 15:22:00</t>
  </si>
  <si>
    <t>10.05.2024 17:55:00</t>
  </si>
  <si>
    <t>Dockerizing Apps</t>
  </si>
  <si>
    <t>14.05.2024 22:43:00</t>
  </si>
  <si>
    <t>Wöchentlich - 14.05.</t>
  </si>
  <si>
    <t>KAN-103</t>
  </si>
  <si>
    <t>KAN-87</t>
  </si>
  <si>
    <t>KAN-133</t>
  </si>
  <si>
    <t>KAN-120</t>
  </si>
  <si>
    <t>KAN-152</t>
  </si>
  <si>
    <t>KAN-151</t>
  </si>
  <si>
    <t>KAN-150</t>
  </si>
  <si>
    <t>KAN-149</t>
  </si>
  <si>
    <t>KAN-117</t>
  </si>
  <si>
    <t>KAN-131</t>
  </si>
  <si>
    <t>KAN-130</t>
  </si>
  <si>
    <t>KAN-145</t>
  </si>
  <si>
    <t>KAN-144</t>
  </si>
  <si>
    <t>KAN-143</t>
  </si>
  <si>
    <t>KAN-132</t>
  </si>
  <si>
    <t>KAN-129</t>
  </si>
  <si>
    <t>16.05.2024</t>
  </si>
  <si>
    <t>16.05.2024 10:34:00</t>
  </si>
  <si>
    <t>Kammer - Meeting #5 16.05</t>
  </si>
  <si>
    <t>16.05.2024 10:35:00</t>
  </si>
  <si>
    <t>Meeting #9 Do 16.05</t>
  </si>
  <si>
    <t>16.05.2024 11:48:00</t>
  </si>
  <si>
    <t>Code aufräumen</t>
  </si>
  <si>
    <t>Socket Server</t>
  </si>
  <si>
    <t>16.05.2024 16:50:00</t>
  </si>
  <si>
    <t>- Fix images sending (broadcast)
- clean up code from Gameclient directory</t>
  </si>
  <si>
    <t>16.05.2024 18:40:00</t>
  </si>
  <si>
    <t>Absprache, Gameclient, Arena, Pit, task handling</t>
  </si>
  <si>
    <t>16.05.2024 19:49:00</t>
  </si>
  <si>
    <t>Kommandos Grafisch darstellen</t>
  </si>
  <si>
    <t>Commandos mit response codes grafisch dargestellt</t>
  </si>
  <si>
    <t>17.05.2024</t>
  </si>
  <si>
    <t>17.05.2024 09:51:00</t>
  </si>
  <si>
    <t>17.05.2024 10:20:00</t>
  </si>
  <si>
    <t>Short introduction in Docker</t>
  </si>
  <si>
    <t>17.05.2024 11:21:00</t>
  </si>
  <si>
    <t>1.Versuch Server App containerisieren (Backend)</t>
  </si>
  <si>
    <t>Server startet im Docker</t>
  </si>
  <si>
    <t>17.05.2024 14:06:00</t>
  </si>
  <si>
    <t>17.05.2024 15:38:00</t>
  </si>
  <si>
    <t>1. Versuch Gameclient containerisieren</t>
  </si>
  <si>
    <t>Gameclient startet in Docker</t>
  </si>
  <si>
    <t>18.05.2024</t>
  </si>
  <si>
    <t>18.05.2024 22:55:00</t>
  </si>
  <si>
    <t>Docker Beispiel für den Gameclient verbindungsaufbau</t>
  </si>
  <si>
    <t>19.05.2024</t>
  </si>
  <si>
    <t>19.05.2024 18:19:00</t>
  </si>
  <si>
    <t>Fehlersuche, Server wurde angehalten bei Lobby erstellung.</t>
  </si>
  <si>
    <t>20.05.2024</t>
  </si>
  <si>
    <t>20.05.2024 11:39:00</t>
  </si>
  <si>
    <t>Meeting #10 Mo 20.05.</t>
  </si>
  <si>
    <t>21.05.2024</t>
  </si>
  <si>
    <t>21.05.2024 15:40:00</t>
  </si>
  <si>
    <t>Präsentationslides erstellen</t>
  </si>
  <si>
    <t>Präsentation Ideen sammlung</t>
  </si>
  <si>
    <t>21.05.2024 16:09:00</t>
  </si>
  <si>
    <t>Frontend in Network Branch einbinden und Container einbinden</t>
  </si>
  <si>
    <t>21.05.2024 17:46:00</t>
  </si>
  <si>
    <t>15.05.2024</t>
  </si>
  <si>
    <t>15.05.2024 22:27:00</t>
  </si>
  <si>
    <t>Neues Spiel entwickeln?</t>
  </si>
  <si>
    <t>Erstes Brainstorming</t>
  </si>
  <si>
    <t>15.05.2024 22:42:00</t>
  </si>
  <si>
    <t>Pflichtenheft Version 2.1</t>
  </si>
  <si>
    <t>16.05.2024 09:30:00</t>
  </si>
  <si>
    <t>Pflichtenheft Besprechung, Präsentationsvorstellungen, Testen</t>
  </si>
  <si>
    <t>16.05.2024 10:30:00</t>
  </si>
  <si>
    <t>Spielwahl diskutieren, Jira Workflow verbessern, nächste Woche planen</t>
  </si>
  <si>
    <t>16.05.2024 11:55:00</t>
  </si>
  <si>
    <t>Feature Besprechung - Spielwechsel in Lobby</t>
  </si>
  <si>
    <t>16.05.2024 12:10:00</t>
  </si>
  <si>
    <t>Pflichtenheft Version 2.1 - Nachbesserungen in Zeitplanung</t>
  </si>
  <si>
    <t>16.05.2024 17:02:00</t>
  </si>
  <si>
    <t>Für Pflichtenheft v2.1 - Architekturentwurf v5, Meilensteindiagramm v2</t>
  </si>
  <si>
    <t>16.05.2024 20:27:00</t>
  </si>
  <si>
    <t>Pflichtenheft Version 2.1 - Kapitel 7, Diagrammanpassung</t>
  </si>
  <si>
    <t>17.05.2024 11:56:00</t>
  </si>
  <si>
    <t>19.05.2024 11:29:00</t>
  </si>
  <si>
    <t>Präsentationsslides heraussuchen</t>
  </si>
  <si>
    <t>19.05.2024 11:33:00</t>
  </si>
  <si>
    <t>Pflichtenheft Version 2.2 - Spezifikation ext. Anbindung</t>
  </si>
  <si>
    <t>19.05.2024 12:40:00</t>
  </si>
  <si>
    <t>T3 und Othello in Sturktur kopiert, imports geändert, Funktionen angelegt</t>
  </si>
  <si>
    <t>20.05.2024 09:07:00</t>
  </si>
  <si>
    <t>draw</t>
  </si>
  <si>
    <t>20.05.2024 09:53:00</t>
  </si>
  <si>
    <t>T3 - draw &amp; drawTerminal</t>
  </si>
  <si>
    <t>drawTerminal-Methode</t>
  </si>
  <si>
    <t>20.05.2024 10:55:00</t>
  </si>
  <si>
    <t>draw Methode, verwerfen</t>
  </si>
  <si>
    <t>20.05.2024 11:43:00</t>
  </si>
  <si>
    <t>20.05.2024 14:03:00</t>
  </si>
  <si>
    <t>Othello draw</t>
  </si>
  <si>
    <t>20.05.2024 14:18:00</t>
  </si>
  <si>
    <t>draw anpassen, ausbauen</t>
  </si>
  <si>
    <t>20.05.2024 16:09:00</t>
  </si>
  <si>
    <t>draw Methode</t>
  </si>
  <si>
    <t>20.05.2024 18:42:00</t>
  </si>
  <si>
    <t>drawTerminal Implementierung</t>
  </si>
  <si>
    <t>21.05.2024 15:21:00</t>
  </si>
  <si>
    <t>Pflichtenheft Version 3.0 - Kapitel 3: Spezifikation mit externer Anwendung</t>
  </si>
  <si>
    <t>21.05.2024 15:24:00</t>
  </si>
  <si>
    <t>Stundenüberprüfung</t>
  </si>
  <si>
    <t>03.05.2024 17:35:00</t>
  </si>
  <si>
    <t>14.05.2024 14:00:00</t>
  </si>
  <si>
    <t>Alex' Änderungen am GameClient und der Arena verstehen</t>
  </si>
  <si>
    <t>14.05.2024 15:30:00</t>
  </si>
  <si>
    <t>Verlagerung Fehlerbehandlung von FastAPI Server zu GameClient und Verbesserungen</t>
  </si>
  <si>
    <t>14.05.2024 16:35:00</t>
  </si>
  <si>
    <t>Funktionalitäten Arena</t>
  </si>
  <si>
    <t>14.05.2024 18:00:00</t>
  </si>
  <si>
    <t>make_move gefixed</t>
  </si>
  <si>
    <t>14.05.2024 21:00:00</t>
  </si>
  <si>
    <t>Blunder-Funktion (schlechte Züge anzeigen) rework</t>
  </si>
  <si>
    <t>14.05.2024 22:00:00</t>
  </si>
  <si>
    <t>Testen via Postman und kleinere Fixes</t>
  </si>
  <si>
    <t>14.05.2024 23:00:00</t>
  </si>
  <si>
    <t>Angelegte Tabelle füllen mit Werten für Frontend und Doku später (Teil 2)</t>
  </si>
  <si>
    <t>Kommunikation via Postman in die Spiellogik und wieder zurück läuft auf dem Localhost, Spielogik läuft (Züge, undo, timeline, ...), nun Planung zu dockerisieren; Spielewahl</t>
  </si>
  <si>
    <t xml:space="preserve">Änderungen Alex besprochen, die zu Funktionalitätsausfall in der Spiellogik führten. </t>
  </si>
  <si>
    <t>17.05.2024 10:15:00</t>
  </si>
  <si>
    <t>Gruppentreffen vor Ort. Spiellogik gefixed nach Alex Änderungen. Läuft wieder</t>
  </si>
  <si>
    <t>17.05.2024 14:15:00</t>
  </si>
  <si>
    <t>Code Arena angefangen aufzuräumen</t>
  </si>
  <si>
    <t>17.05.2024 18:00:00</t>
  </si>
  <si>
    <t>Arena und GameClient weiter aufgeräumt. Einheitlichere Schnittstellen.</t>
  </si>
  <si>
    <t>18.05.2024 00:00:00</t>
  </si>
  <si>
    <t>Code Arena und GameClient final aufgeräumt.
Asynchronität entschlackt (Lock rausgeschmissen). Responses dafür im GameClient bereits gesendet.</t>
  </si>
  <si>
    <t>18.05.2024 17:00:00</t>
  </si>
  <si>
    <t>Präsentation</t>
  </si>
  <si>
    <t>Erster Entwurf</t>
  </si>
  <si>
    <t>19.05.2024 11:45:00</t>
  </si>
  <si>
    <t>CLI erstellen</t>
  </si>
  <si>
    <t>CLI für bspw. PIS Studierende - Lobby- und Spielinitialisierung</t>
  </si>
  <si>
    <t>19.05.2024 14:30:00</t>
  </si>
  <si>
    <t>CLI restliche Funktionen</t>
  </si>
  <si>
    <t>20.05.2024 07:30:00</t>
  </si>
  <si>
    <t>Statuscodes</t>
  </si>
  <si>
    <t>Jegliche Statuscodes von 200 und 400 ändern auf präzise Statuscodes für jeden Usecase zur Unterscheidung im Frontend</t>
  </si>
  <si>
    <t>20.05.2024 11:05:00</t>
  </si>
  <si>
    <t>Darstellung Spiele (connect4) in PowerPoint (Test)</t>
  </si>
  <si>
    <t>16.05.2024 10:05:00</t>
  </si>
  <si>
    <t>16.05.2024 10:36:00</t>
  </si>
  <si>
    <t>16.05.2024 12:30:00</t>
  </si>
  <si>
    <t>16.05.2024 13:16:00</t>
  </si>
  <si>
    <t>Neue Lobbyumsetzung</t>
  </si>
  <si>
    <t>21.05.2024 22:02:00</t>
  </si>
  <si>
    <t>15.05.2024 21:00:00</t>
  </si>
  <si>
    <t>Dummy-Seite mit Buttons</t>
  </si>
  <si>
    <t>Created simple Frontend Page and added all 'Lobby' components</t>
  </si>
  <si>
    <t>16.05.2024 18:00:00</t>
  </si>
  <si>
    <t>Funktionalität nach letztem Stand für Tic Tac Toe implementier, verbesserung des Codes für leichter anpassbarkeit.</t>
  </si>
  <si>
    <t>16.05.2024 22:00:00</t>
  </si>
  <si>
    <t>Rudimentäres Event Handling, muss weiter ausgebessert werden</t>
  </si>
  <si>
    <t>17.05.2024 09:30:00</t>
  </si>
  <si>
    <t>Improve Layout for easier readability, change faulty JSON handling</t>
  </si>
  <si>
    <t>17.05.2024 11:05:00</t>
  </si>
  <si>
    <t>Added Ability to sent CustomJSONs for debug</t>
  </si>
  <si>
    <t>17.05.2024 14:10:00</t>
  </si>
  <si>
    <t xml:space="preserve">1.Versuch Frontend containerisieren </t>
  </si>
  <si>
    <t>Getting Dummy Site to work in a Container</t>
  </si>
  <si>
    <t>17.05.2024 15:00:00</t>
  </si>
  <si>
    <t xml:space="preserve">Layout Verbesserung, Code Säuberungen vorgenommen </t>
  </si>
  <si>
    <t>20.05.2024 11:30:00</t>
  </si>
  <si>
    <t>15.05.2024 19:00:00</t>
  </si>
  <si>
    <t>Database Access Object</t>
  </si>
  <si>
    <t xml:space="preserve">Datenbank und DAO über docker-compose verbinden.
</t>
  </si>
  <si>
    <t>16.05.2024 00:00:00</t>
  </si>
  <si>
    <t>Git e-mail privacy restriction beheben und änderungen pushen</t>
  </si>
  <si>
    <t>16.05.2024 20:00:00</t>
  </si>
  <si>
    <t>Asynchronen Connection pool in DAO Klasse implementieren.</t>
  </si>
  <si>
    <t>17.05.2024 15:45:00</t>
  </si>
  <si>
    <t>Game Client kann von Hand gestartet werden, keine Verbindung mit Dockernetzwerk möglich</t>
  </si>
  <si>
    <t>17.05.2024 19:45:00</t>
  </si>
  <si>
    <t>GameClient kann automatisch gestartet werden, keine Verbindung zum Dockernetzwerk möglich</t>
  </si>
  <si>
    <t>19.05.2024 12:00:00</t>
  </si>
  <si>
    <t>2. Versuch GameClient containerisieren</t>
  </si>
  <si>
    <t>GameClient lässt sich automatisch starten, und kann erfolgreich eine Verbindung zum Server im Dockernetzwerk aufbauen</t>
  </si>
  <si>
    <t>19.05.2024 15:00:00</t>
  </si>
  <si>
    <t>Code Clean Up in GameClient, Dockerfiles und docker-compose.yml</t>
  </si>
  <si>
    <t>meeting</t>
  </si>
  <si>
    <t>15.05.2024 08:20:00</t>
  </si>
  <si>
    <t>Nacharbeitung und Verbesserung -14.05</t>
  </si>
  <si>
    <t>15.05.2024 14:00:00</t>
  </si>
  <si>
    <t>15.05.2024 16:04:00</t>
  </si>
  <si>
    <t>Dockerizing Apps pt. 2</t>
  </si>
  <si>
    <t>16.05.2024 12:43:00</t>
  </si>
  <si>
    <t>16.05.2024 14:54:00</t>
  </si>
  <si>
    <t>Multi-Container Orchestration</t>
  </si>
  <si>
    <t>17.05.2024 14:20:00</t>
  </si>
  <si>
    <t>17.05.2024 15:16:00</t>
  </si>
  <si>
    <t>Justine Buß</t>
  </si>
  <si>
    <t>KAN-181</t>
  </si>
  <si>
    <t>KAN-169</t>
  </si>
  <si>
    <t>KAN-137</t>
  </si>
  <si>
    <t>KAN-175</t>
  </si>
  <si>
    <t>KAN-173</t>
  </si>
  <si>
    <t>KAN-170</t>
  </si>
  <si>
    <t>KAN-168</t>
  </si>
  <si>
    <t>KAN-167</t>
  </si>
  <si>
    <t>KAN-166</t>
  </si>
  <si>
    <t>KAN-160</t>
  </si>
  <si>
    <t>KAN-104</t>
  </si>
  <si>
    <t>KAN-37</t>
  </si>
  <si>
    <t>KAN-174</t>
  </si>
  <si>
    <t>KAN-158</t>
  </si>
  <si>
    <t>KAN-142</t>
  </si>
  <si>
    <t>KAN-176</t>
  </si>
  <si>
    <t>KAN-146</t>
  </si>
  <si>
    <t>KAN-177</t>
  </si>
  <si>
    <t>KAN-164</t>
  </si>
  <si>
    <t>KAN-148</t>
  </si>
  <si>
    <t>KAN-171</t>
  </si>
  <si>
    <t>KAN-180</t>
  </si>
  <si>
    <t>KAN-159</t>
  </si>
  <si>
    <t>KAN-165</t>
  </si>
  <si>
    <t>KAN-157</t>
  </si>
  <si>
    <t>KAN-154</t>
  </si>
  <si>
    <t>Thu, 11 Apr 2024</t>
  </si>
  <si>
    <t>Fri, 12 Apr 2024</t>
  </si>
  <si>
    <t>Sat, 13 Apr 2024</t>
  </si>
  <si>
    <t>Sun, 14 Apr 2024</t>
  </si>
  <si>
    <t>Mon, 15 Apr 2024</t>
  </si>
  <si>
    <t>Tue, 16 Apr 2024</t>
  </si>
  <si>
    <t>Wed, 17 Apr 2024</t>
  </si>
  <si>
    <t>Thu, 18 Apr 2024</t>
  </si>
  <si>
    <t>Fri, 19 Apr 2024</t>
  </si>
  <si>
    <t>Sat, 20 Apr 2024</t>
  </si>
  <si>
    <t>Sun, 21 Apr 2024</t>
  </si>
  <si>
    <t>Mon, 22 Apr 2024</t>
  </si>
  <si>
    <t>Tue, 23 Apr 2024</t>
  </si>
  <si>
    <t>Wed, 24 Apr 2024</t>
  </si>
  <si>
    <t>Thu, 25 Apr 2024</t>
  </si>
  <si>
    <t>Fri, 26 Apr 2024</t>
  </si>
  <si>
    <t>Sat, 27 Apr 2024</t>
  </si>
  <si>
    <t>Sun, 28 Apr 2024</t>
  </si>
  <si>
    <t>Mon, 29 Apr 2024</t>
  </si>
  <si>
    <t>Tue, 30 Apr 2024</t>
  </si>
  <si>
    <t>Wed, 01 May 2024</t>
  </si>
  <si>
    <t>Thu, 02 May 2024</t>
  </si>
  <si>
    <t>Fri, 03 May 2024</t>
  </si>
  <si>
    <t>Sat, 04 May 2024</t>
  </si>
  <si>
    <t>Sun, 05 May 2024</t>
  </si>
  <si>
    <t>Mon, 06 May 2024</t>
  </si>
  <si>
    <t>Tue, 07 May 2024</t>
  </si>
  <si>
    <t>Wed, 08 May 2024</t>
  </si>
  <si>
    <t>Thu, 09 May 2024</t>
  </si>
  <si>
    <t>Fri, 10 May 2024</t>
  </si>
  <si>
    <t>Sat, 11 May 2024</t>
  </si>
  <si>
    <t>Sun, 12 May 2024</t>
  </si>
  <si>
    <t>Mon, 13 May 2024</t>
  </si>
  <si>
    <t>Tue, 14 May 2024</t>
  </si>
  <si>
    <t>Wed, 15 May 2024</t>
  </si>
  <si>
    <t>Thu, 16 May 2024</t>
  </si>
  <si>
    <t>Fri, 17 May 2024</t>
  </si>
  <si>
    <t>Sat, 18 May 2024</t>
  </si>
  <si>
    <t>Sun, 19 May 2024</t>
  </si>
  <si>
    <t>Mon, 20 May 2024</t>
  </si>
  <si>
    <t>Tue, 21 May 2024</t>
  </si>
  <si>
    <t>Wed, 22 May 2024</t>
  </si>
  <si>
    <t>Thu, 23 May 2024</t>
  </si>
  <si>
    <t>Fri, 24 May 2024</t>
  </si>
  <si>
    <t>Sat, 25 May 2024</t>
  </si>
  <si>
    <t>Sun, 26 May 2024</t>
  </si>
  <si>
    <t>Mon, 27 May 2024</t>
  </si>
  <si>
    <t>Tue, 28 May 2024</t>
  </si>
  <si>
    <t>Wed, 29 May 2024</t>
  </si>
  <si>
    <t>Thu, 30 May 2024</t>
  </si>
  <si>
    <t>Fri, 31 May 2024</t>
  </si>
  <si>
    <t/>
  </si>
  <si>
    <t>3h 30m</t>
  </si>
  <si>
    <t>5h</t>
  </si>
  <si>
    <t>5h 40m</t>
  </si>
  <si>
    <t>2h 9m</t>
  </si>
  <si>
    <t>2h 30m</t>
  </si>
  <si>
    <t>10m</t>
  </si>
  <si>
    <t>1h 37m</t>
  </si>
  <si>
    <t>25m</t>
  </si>
  <si>
    <t>1h 50m</t>
  </si>
  <si>
    <t>2h</t>
  </si>
  <si>
    <t>2h 54m</t>
  </si>
  <si>
    <t>2h 2m</t>
  </si>
  <si>
    <t>5h 12m</t>
  </si>
  <si>
    <t>4h 35m</t>
  </si>
  <si>
    <t>7h 43m</t>
  </si>
  <si>
    <t>2h 21m</t>
  </si>
  <si>
    <t>4h 17m</t>
  </si>
  <si>
    <t>4h 20m</t>
  </si>
  <si>
    <t>6h 58m</t>
  </si>
  <si>
    <t>3h 27m</t>
  </si>
  <si>
    <t>5h 32m</t>
  </si>
  <si>
    <t>2h 17m</t>
  </si>
  <si>
    <t>2h 13m</t>
  </si>
  <si>
    <t>6h 25m</t>
  </si>
  <si>
    <t>33m</t>
  </si>
  <si>
    <t>41m</t>
  </si>
  <si>
    <t>1h 35m</t>
  </si>
  <si>
    <t>1h 51m</t>
  </si>
  <si>
    <t>2h 45m</t>
  </si>
  <si>
    <t>4h 55m</t>
  </si>
  <si>
    <t>4h 5m</t>
  </si>
  <si>
    <t>5h 45m</t>
  </si>
  <si>
    <t>1h 30m</t>
  </si>
  <si>
    <t>1h</t>
  </si>
  <si>
    <t>1h 5m</t>
  </si>
  <si>
    <t>6h 50m</t>
  </si>
  <si>
    <t>35m</t>
  </si>
  <si>
    <t>2h 49m</t>
  </si>
  <si>
    <t>2h 35m</t>
  </si>
  <si>
    <t>3h 48m</t>
  </si>
  <si>
    <t>4h 1m</t>
  </si>
  <si>
    <t>1h 7m</t>
  </si>
  <si>
    <t>4h 37m</t>
  </si>
  <si>
    <t>2h 55m</t>
  </si>
  <si>
    <t>3h 22m</t>
  </si>
  <si>
    <t>5h 42m</t>
  </si>
  <si>
    <t>3h 33m</t>
  </si>
  <si>
    <t>1h 32m</t>
  </si>
  <si>
    <t>1h 26m</t>
  </si>
  <si>
    <t>1h 12m</t>
  </si>
  <si>
    <t>6h 14m</t>
  </si>
  <si>
    <t>1h 33m</t>
  </si>
  <si>
    <t>6h 27m</t>
  </si>
  <si>
    <t>3h 8m</t>
  </si>
  <si>
    <t>6h</t>
  </si>
  <si>
    <t>6h 15m</t>
  </si>
  <si>
    <t>4h</t>
  </si>
  <si>
    <t>3h 15m</t>
  </si>
  <si>
    <t>5h 30m</t>
  </si>
  <si>
    <t>2h 15m</t>
  </si>
  <si>
    <t>4h 15m</t>
  </si>
  <si>
    <t>6h 30m</t>
  </si>
  <si>
    <t>1h 45m</t>
  </si>
  <si>
    <t>55m</t>
  </si>
  <si>
    <t>2h 50m</t>
  </si>
  <si>
    <t>1h 40m</t>
  </si>
  <si>
    <t>4h 30m</t>
  </si>
  <si>
    <t>45m</t>
  </si>
  <si>
    <t>3h 50m</t>
  </si>
  <si>
    <t>50m</t>
  </si>
  <si>
    <t>4h 13m</t>
  </si>
  <si>
    <t>3h 38m</t>
  </si>
  <si>
    <t>42m</t>
  </si>
  <si>
    <t>1h 52m</t>
  </si>
  <si>
    <t>1h 8m</t>
  </si>
  <si>
    <t>1h 15m</t>
  </si>
  <si>
    <t>1h 39m</t>
  </si>
  <si>
    <t>6h 39m</t>
  </si>
  <si>
    <t>1h 20m</t>
  </si>
  <si>
    <t>7h 10m</t>
  </si>
  <si>
    <t>2h 11m</t>
  </si>
  <si>
    <t>5h 43m</t>
  </si>
  <si>
    <t>6h 9m</t>
  </si>
  <si>
    <t>6h 28m</t>
  </si>
  <si>
    <t>6h 7m</t>
  </si>
  <si>
    <t>1h 27m</t>
  </si>
  <si>
    <t>3h 54m</t>
  </si>
  <si>
    <t>4h 21m</t>
  </si>
  <si>
    <t>5h 3m</t>
  </si>
  <si>
    <t>5h 10m</t>
  </si>
  <si>
    <t>1h 11m</t>
  </si>
  <si>
    <t>3h 7m</t>
  </si>
  <si>
    <t>7h 40m</t>
  </si>
  <si>
    <t>6h 2m</t>
  </si>
  <si>
    <t>3h 18m</t>
  </si>
  <si>
    <t>4h 14m</t>
  </si>
  <si>
    <t>4h 33m</t>
  </si>
  <si>
    <t>3h 41m</t>
  </si>
  <si>
    <t>7h 22m</t>
  </si>
  <si>
    <t>4h 54m</t>
  </si>
  <si>
    <t>1h 14m</t>
  </si>
  <si>
    <t>6h 11m</t>
  </si>
  <si>
    <t>6h 24m</t>
  </si>
  <si>
    <t>2h 36m</t>
  </si>
  <si>
    <t>2h 29m</t>
  </si>
  <si>
    <t>5h 20m</t>
  </si>
  <si>
    <t>4h 45m</t>
  </si>
  <si>
    <t>48m</t>
  </si>
  <si>
    <t>2h 39m</t>
  </si>
  <si>
    <t>4h 40m</t>
  </si>
  <si>
    <t>3h 17m</t>
  </si>
  <si>
    <t>6h 20m</t>
  </si>
  <si>
    <t>2h 7m</t>
  </si>
  <si>
    <t>5h 55m</t>
  </si>
  <si>
    <t>7h 31m</t>
  </si>
  <si>
    <t>6h 10m</t>
  </si>
  <si>
    <t>22.05.2024</t>
  </si>
  <si>
    <t>22.05.2024 09:35:00</t>
  </si>
  <si>
    <t>Bugfix Container starten nicht automatisch</t>
  </si>
  <si>
    <t>Docker Python Interface auf das Update angepasst</t>
  </si>
  <si>
    <t>SWTP Sprint 3 SWTP Sprint 4</t>
  </si>
  <si>
    <t>22.05.2024 11:55:00</t>
  </si>
  <si>
    <t>Testseite Kommandostruktur weiterleiten</t>
  </si>
  <si>
    <t xml:space="preserve">Kommandos für Testseite definiert </t>
  </si>
  <si>
    <t>22.05.2024 19:25:00</t>
  </si>
  <si>
    <t>Response Messages</t>
  </si>
  <si>
    <t>Überblick verschaffen</t>
  </si>
  <si>
    <t>22.05.2024 19:35:00</t>
  </si>
  <si>
    <t>Bug Fixing</t>
  </si>
  <si>
    <t>Bugfix GameClient Crash beim Spielstart</t>
  </si>
  <si>
    <t>22.05.2024 19:53:00</t>
  </si>
  <si>
    <t>Notiztexte für Slides formulieren</t>
  </si>
  <si>
    <t>SWTP Sprint 4</t>
  </si>
  <si>
    <t>22.05.2024 20:54:00</t>
  </si>
  <si>
    <t>23.05.2024</t>
  </si>
  <si>
    <t>23.05.2024 09:29:00</t>
  </si>
  <si>
    <t>Kammer - Meeting #6 23.05</t>
  </si>
  <si>
    <t>SWTP Sprint 1 SWTP Sprint 2 SWTP Sprint 3 SWTP Sprint 4</t>
  </si>
  <si>
    <t>23.05.2024 10:30:00</t>
  </si>
  <si>
    <t>Meeting #11 Do 23.05</t>
  </si>
  <si>
    <t>23.05.2024 13:46:00</t>
  </si>
  <si>
    <t>GameClient Docker Pfade stimmten nicht</t>
  </si>
  <si>
    <t>23.05.2024 15:59:00</t>
  </si>
  <si>
    <t>Stand der Bugfixes und kommende Aufgaben</t>
  </si>
  <si>
    <t>23.05.2024 17:59:00</t>
  </si>
  <si>
    <t>Kommentare und aufräumen</t>
  </si>
  <si>
    <t>23.05.2024 18:27:00</t>
  </si>
  <si>
    <t>Code optimieren</t>
  </si>
  <si>
    <t>Lobbymanager komplett überarbeitet.
 - DockerAPI in Lobbymanager gepackt
 - Lobby Joinen mit vordefinierter Position ist möglich: Bsp. Lobby, join, sp -&gt; für direkt als Spectator joinen
 - Langes warten beim Lobby leaven behoben
 - Docstrings hinzugefügt
FastAPIServer
 - Docstrings Hinzugefügt
 - neuen LobbyManager eingesetzt
 - Kommando Handler optimiert (~20% weniger IF notwendig)
 - Kommando Maske Eingebunden. Nur bekannte Keys werden verarbeitet.</t>
  </si>
  <si>
    <t>24.05.2024</t>
  </si>
  <si>
    <t>24.05.2024 10:25:00</t>
  </si>
  <si>
    <t>IDE Python Imports passen mit den von Docker überein</t>
  </si>
  <si>
    <t>24.05.2024 14:20:00</t>
  </si>
  <si>
    <t>Interface I_game modifizieren</t>
  </si>
  <si>
    <t>Rückgabeparameter von Draw von bytes in pygame.surface angepasst</t>
  </si>
  <si>
    <t>24.05.2024 14:42:00</t>
  </si>
  <si>
    <t>DockerAPI überarbeiten und sichern</t>
  </si>
  <si>
    <t>DockerAPI überarbeitet und exeption handling eingebaut</t>
  </si>
  <si>
    <t>24.05.2024 15:30:00</t>
  </si>
  <si>
    <t>24.05.2024 15:33:00</t>
  </si>
  <si>
    <t>Save and load</t>
  </si>
  <si>
    <t>Lade und Speicher Hilfsmethoden angelegt</t>
  </si>
  <si>
    <t>25.05.2024</t>
  </si>
  <si>
    <t>25.05.2024 10:28:00</t>
  </si>
  <si>
    <t>Spiele Enum automatische Imports</t>
  </si>
  <si>
    <t>Versuche für dynamisch ladendes Enum</t>
  </si>
  <si>
    <t>25.05.2024 13:52:00</t>
  </si>
  <si>
    <t>Dynamic_Enum add und get eingebaut mit funktionstest.</t>
  </si>
  <si>
    <t>26.05.2024</t>
  </si>
  <si>
    <t>26.05.2024 12:58:00</t>
  </si>
  <si>
    <t>Logik</t>
  </si>
  <si>
    <t>Dynamic GameEnum added</t>
  </si>
  <si>
    <t>26.05.2024 17:07:00</t>
  </si>
  <si>
    <t>GameClient Docker Image Speicher reduzieren</t>
  </si>
  <si>
    <t>26.05.2024 17:22:00</t>
  </si>
  <si>
    <t>Gamestatus im GameClient eingebaut.
Swap und Leave nicht bei aktiven Spielern möglich, wenn sie ein Spiel spielen</t>
  </si>
  <si>
    <t>27.05.2024</t>
  </si>
  <si>
    <t>27.05.2024 10:06:00</t>
  </si>
  <si>
    <t>Statuscodes aktualisiert</t>
  </si>
  <si>
    <t>27.05.2024 10:25:00</t>
  </si>
  <si>
    <t>RAM optimierungen</t>
  </si>
  <si>
    <t>27.05.2024 10:59:00</t>
  </si>
  <si>
    <t>Antwortnachrichten generalisiert und Methoden simplifiziert.</t>
  </si>
  <si>
    <t>27.05.2024 13:31:00</t>
  </si>
  <si>
    <t>Statuscode Doku von Word nach Markdown</t>
  </si>
  <si>
    <t>27.05.2024 15:38:00</t>
  </si>
  <si>
    <t xml:space="preserve">Status Doku von Word nach Markdown
Statusmeldungen geupdatet </t>
  </si>
  <si>
    <t>27.05.2024 17:07:00</t>
  </si>
  <si>
    <t>Erste Speicher Lade Methoden für die Arena eingebaut</t>
  </si>
  <si>
    <t>28.05.2024</t>
  </si>
  <si>
    <t>28.05.2024 17:55:00</t>
  </si>
  <si>
    <t>Überprüfung der Spieler Anzahl und Position vor Spiel start</t>
  </si>
  <si>
    <t>28.05.2024 18:55:00</t>
  </si>
  <si>
    <t>21.05.2024 22:43:00</t>
  </si>
  <si>
    <t>Präsentationsstruktur überlegen</t>
  </si>
  <si>
    <t>22.05.2024 00:22:00</t>
  </si>
  <si>
    <t>Wöchentlich - 21.05.</t>
  </si>
  <si>
    <t>Fix Excel + Call Thorben</t>
  </si>
  <si>
    <t>22.05.2024 16:30:00</t>
  </si>
  <si>
    <t>Präsentationsslides der Einzelpersonen zusammenfügen</t>
  </si>
  <si>
    <t>22.05.2024 20:02:00</t>
  </si>
  <si>
    <t>Texte für Slides formulieren</t>
  </si>
  <si>
    <t>22.05.2024 21:16:00</t>
  </si>
  <si>
    <t>Backend Folien ausgearbeitet</t>
  </si>
  <si>
    <t>22.05.2024 22:16:00</t>
  </si>
  <si>
    <t>Pflichtenheft Version 3.1 - Korrektur Zeiten</t>
  </si>
  <si>
    <t>SWTP Sprint 2 SWTP Sprint 3 SWTP Sprint 4</t>
  </si>
  <si>
    <t>22.05.2024 23:36:00</t>
  </si>
  <si>
    <t>Pflichtenheft Version 3.1 - Bing-Rechte</t>
  </si>
  <si>
    <t>23.05.2024 09:30:00</t>
  </si>
  <si>
    <t>Feedback zu Zwischenpräsentationsentwurf</t>
  </si>
  <si>
    <t>23.05.2024 12:39:00</t>
  </si>
  <si>
    <t>Plfichtenheft Version 3.2 - KI-KI Konfig, Zeiten</t>
  </si>
  <si>
    <t>23.05.2024 23:00:00</t>
  </si>
  <si>
    <t>Must Haves visualisieren</t>
  </si>
  <si>
    <t>24.05.2024 11:12:00</t>
  </si>
  <si>
    <t>Mockup Ranglisten</t>
  </si>
  <si>
    <t>24.05.2024 17:41:00</t>
  </si>
  <si>
    <t>Nice To Haves &amp; If Time Allows visualisieren</t>
  </si>
  <si>
    <t>25.05.2024 11:10:00</t>
  </si>
  <si>
    <t>Animation Server</t>
  </si>
  <si>
    <t>25.05.2024 14:59:00</t>
  </si>
  <si>
    <t>Server Animation fertig</t>
  </si>
  <si>
    <t>25.05.2024 15:11:00</t>
  </si>
  <si>
    <t>Kommunikationsslides</t>
  </si>
  <si>
    <t>26.05.2024 15:32:00</t>
  </si>
  <si>
    <t>Frontend Mockups anzeigen</t>
  </si>
  <si>
    <t>26.05.2024 18:09:00</t>
  </si>
  <si>
    <t>Zusammenfassung</t>
  </si>
  <si>
    <t>27.05.2024 00:06:00</t>
  </si>
  <si>
    <t>Kleine Verbesserungen nach Feedback Max</t>
  </si>
  <si>
    <t>21.05.2024 16:30:00</t>
  </si>
  <si>
    <t>Zwischenpräsentation</t>
  </si>
  <si>
    <t xml:space="preserve">Eigene Präsentationsfolien erstellen zu Schnittstellen und Architektur, Grundskeleton erstellt, animieren.
</t>
  </si>
  <si>
    <t>21.05.2024 20:30:00</t>
  </si>
  <si>
    <t>Eigene Präsentationsfolien erstellen (State Diagram, technischer 20% Anteil -&gt; Codefolie) , animieren</t>
  </si>
  <si>
    <t>22.05.2024 00:30:00</t>
  </si>
  <si>
    <t>TTT zum Laufen bekommen, um Screenshots für PP-Präsentation machen zu können</t>
  </si>
  <si>
    <t>22.05.2024 02:00:00</t>
  </si>
  <si>
    <t>Folien zu command_keys</t>
  </si>
  <si>
    <t>23.05.2024 10:34:00</t>
  </si>
  <si>
    <t>28.05.2024 09:14:00</t>
  </si>
  <si>
    <t>28.05.2024 18:30:00</t>
  </si>
  <si>
    <t>Events</t>
  </si>
  <si>
    <t>28.05.2024 19:10:00</t>
  </si>
  <si>
    <t>21.05.2024 22:30:00</t>
  </si>
  <si>
    <t>Problem des nicht verbindens gefunden (npm run dev muss eingebunden werden)</t>
  </si>
  <si>
    <t>22.05.2024 10:40:00</t>
  </si>
  <si>
    <t>Funktionalitätstest nach gepushtem Verbindings Fix</t>
  </si>
  <si>
    <t>22.05.2024 15:15:00</t>
  </si>
  <si>
    <t>Erstellung der Slides Frontend Logik</t>
  </si>
  <si>
    <t>22.05.2024 18:00:00</t>
  </si>
  <si>
    <t>Hinzufügen und ändern der gewünschten Funktionalitäten,
dabei Test Implementation vom Bild abfangen, funktionalität noch nicht testbar</t>
  </si>
  <si>
    <t>23.05.2024 14:30:00</t>
  </si>
  <si>
    <t>Bild abfangen zum laufen gebracht.
Erweiterte Funktionalitäten (make move korrigiert, Zwei Zug spiele ermöglicht) eingebaut
Verbesserung des Layouts</t>
  </si>
  <si>
    <t>23.05.2024 20:00:00</t>
  </si>
  <si>
    <t>Auf Frontend seite gezieltes Lobby auf Pos Joinen ermöglichen</t>
  </si>
  <si>
    <t>24.05.2024 12:40:00</t>
  </si>
  <si>
    <t>WS verbindung für nicht Localhost maschinen ermöglicht</t>
  </si>
  <si>
    <t>28.05.2024 19:30:00</t>
  </si>
  <si>
    <t>Grundbaustein für Finales Frontend erstellen: Implementierung der Demo Logik</t>
  </si>
  <si>
    <t>28.05.2024 21:45:00</t>
  </si>
  <si>
    <t>Frontend Skelett nutzbar gemacht, für vereinigung mit dem 'stylisierten' frontend.</t>
  </si>
  <si>
    <t>Eigenenes Thema strukturieren, erste Folien erstellen.
Rechtliches, zur Verwendung des Dockerlogos erfassen.</t>
  </si>
  <si>
    <t>23.05.2024 11:30:00</t>
  </si>
  <si>
    <t>23.05.2024 14:00:00</t>
  </si>
  <si>
    <t>Short introduction to html</t>
  </si>
  <si>
    <t>23.05.2024 15:00:00</t>
  </si>
  <si>
    <t>BugFix frontend kann nicht bei allen Gruppenmitgliedern gestartet werden</t>
  </si>
  <si>
    <t>Mögliche Fehler quelle (belegter port) ausfindig machen und beheben</t>
  </si>
  <si>
    <t>21.05.2024 22:09:00</t>
  </si>
  <si>
    <t>22.05.2024 10:55:00</t>
  </si>
  <si>
    <t>22.05.2024 15:03:00</t>
  </si>
  <si>
    <t>Docker Compose Up &amp; Down</t>
  </si>
  <si>
    <t>Erster Entwurf der PowerPoint für die Zwischenpräsentation</t>
  </si>
  <si>
    <t>24.05.2024 10:10:00</t>
  </si>
  <si>
    <t>24.05.2024 13:51:00</t>
  </si>
  <si>
    <t>24.05.2024 15:42:00</t>
  </si>
  <si>
    <t>24.05.2024 17:45:00</t>
  </si>
  <si>
    <t>26.05.2024 11:10:00</t>
  </si>
  <si>
    <t>27.05.2024 10:58:00</t>
  </si>
  <si>
    <t>Dynamic Styling</t>
  </si>
  <si>
    <t>27.05.2024 13:48:00</t>
  </si>
  <si>
    <t>Rendering Conditional Contend &amp; Lists</t>
  </si>
  <si>
    <t>27.05.2024 16:08:00</t>
  </si>
  <si>
    <t>The Monster Slayer Game</t>
  </si>
  <si>
    <t>28.05.2024 10:53:00</t>
  </si>
  <si>
    <t>28.05.2024 12:57:00</t>
  </si>
  <si>
    <t>Sending Http Requests</t>
  </si>
  <si>
    <t>28.05.2024 14:45:00</t>
  </si>
  <si>
    <t>Components</t>
  </si>
  <si>
    <t>28.05.2024 18:50:00</t>
  </si>
  <si>
    <t>KAN-183</t>
  </si>
  <si>
    <t>KAN-207</t>
  </si>
  <si>
    <t>KAN-204</t>
  </si>
  <si>
    <t>KAN-200</t>
  </si>
  <si>
    <t>KAN-196</t>
  </si>
  <si>
    <t>KAN-202</t>
  </si>
  <si>
    <t>KAN-201</t>
  </si>
  <si>
    <t>KAN-198</t>
  </si>
  <si>
    <t>KAN-190</t>
  </si>
  <si>
    <t>KAN-192</t>
  </si>
  <si>
    <t>KAN-38</t>
  </si>
  <si>
    <t>KAN-191</t>
  </si>
  <si>
    <t>KAN-187</t>
  </si>
  <si>
    <t>KAN-182</t>
  </si>
  <si>
    <t>KAN-155</t>
  </si>
  <si>
    <t>KAN-203</t>
  </si>
  <si>
    <t>KAN-195</t>
  </si>
  <si>
    <t>KAN-194</t>
  </si>
  <si>
    <t>KAN-217</t>
  </si>
  <si>
    <t>KAN-216</t>
  </si>
  <si>
    <t>KAN-213</t>
  </si>
  <si>
    <t>KAN-212</t>
  </si>
  <si>
    <t>KAN-211</t>
  </si>
  <si>
    <t>KAN-189</t>
  </si>
  <si>
    <t>Sat, 01 Jun 2024</t>
  </si>
  <si>
    <t>Sun, 02 Jun 2024</t>
  </si>
  <si>
    <t>Mon, 03 Jun 2024</t>
  </si>
  <si>
    <t>Tue, 04 Jun 2024</t>
  </si>
  <si>
    <t>Wed, 05 Jun 2024</t>
  </si>
  <si>
    <t>Thu, 06 Jun 2024</t>
  </si>
  <si>
    <t>Fri, 07 Jun 2024</t>
  </si>
  <si>
    <t>Sat, 08 Jun 2024</t>
  </si>
  <si>
    <t>Sun, 09 Jun 2024</t>
  </si>
  <si>
    <t>Mon, 10 Jun 2024</t>
  </si>
  <si>
    <t>Tue, 11 Jun 2024</t>
  </si>
  <si>
    <t>Wed, 12 Jun 2024</t>
  </si>
  <si>
    <t>Thu, 13 Jun 2024</t>
  </si>
  <si>
    <t>Fri, 14 Jun 2024</t>
  </si>
  <si>
    <t>Sat, 15 Jun 2024</t>
  </si>
  <si>
    <t>Sun, 16 Jun 2024</t>
  </si>
  <si>
    <t>Mon, 17 Jun 2024</t>
  </si>
  <si>
    <t>Tue, 18 Jun 2024</t>
  </si>
  <si>
    <t>Wed, 19 Jun 2024</t>
  </si>
  <si>
    <t>Thu, 20 Jun 2024</t>
  </si>
  <si>
    <t>Fri, 21 Jun 2024</t>
  </si>
  <si>
    <t>Sat, 22 Jun 2024</t>
  </si>
  <si>
    <t>Sun, 23 Jun 2024</t>
  </si>
  <si>
    <t>Mon, 24 Jun 2024</t>
  </si>
  <si>
    <t>Tue, 25 Jun 2024</t>
  </si>
  <si>
    <t>Wed, 26 Jun 2024</t>
  </si>
  <si>
    <t>Thu, 27 Jun 2024</t>
  </si>
  <si>
    <t>Fri, 28 Jun 2024</t>
  </si>
  <si>
    <t>Sat, 29 Jun 2024</t>
  </si>
  <si>
    <t>Sun, 30 Jun 2024</t>
  </si>
  <si>
    <t>8h 29m</t>
  </si>
  <si>
    <t>8h 25m</t>
  </si>
  <si>
    <t>8h 32m</t>
  </si>
  <si>
    <t>5h 35m</t>
  </si>
  <si>
    <t>3h 56m</t>
  </si>
  <si>
    <t>3h 46m</t>
  </si>
  <si>
    <t>4h 51m</t>
  </si>
  <si>
    <t>23m</t>
  </si>
  <si>
    <t>2h 8m</t>
  </si>
  <si>
    <t>49m</t>
  </si>
  <si>
    <t>37m</t>
  </si>
  <si>
    <t>56m</t>
  </si>
  <si>
    <t>1h 10m</t>
  </si>
  <si>
    <t>1h 36m</t>
  </si>
  <si>
    <t>8h</t>
  </si>
  <si>
    <t>11h 15m</t>
  </si>
  <si>
    <t>11h 45m</t>
  </si>
  <si>
    <t>8h 43m</t>
  </si>
  <si>
    <t>8h 20m</t>
  </si>
  <si>
    <t>10h 20m</t>
  </si>
  <si>
    <t>6h 6m</t>
  </si>
  <si>
    <t>8h 24m</t>
  </si>
  <si>
    <t>11h 32m</t>
  </si>
  <si>
    <t>57m</t>
  </si>
  <si>
    <t>16h 2m</t>
  </si>
  <si>
    <t>4h 8m</t>
  </si>
  <si>
    <t>5h 27m</t>
  </si>
  <si>
    <t>15h 45m</t>
  </si>
  <si>
    <t>15h 55m</t>
  </si>
  <si>
    <t>24h 10m</t>
  </si>
  <si>
    <t>21h 15m</t>
  </si>
  <si>
    <t>8h 55m</t>
  </si>
  <si>
    <t>11h 50m</t>
  </si>
  <si>
    <t>11h 40m</t>
  </si>
  <si>
    <t>39h 36m</t>
  </si>
  <si>
    <t>14h 21m</t>
  </si>
  <si>
    <t>18h 10m</t>
  </si>
  <si>
    <t>30h 13m</t>
  </si>
  <si>
    <t>8h 22m</t>
  </si>
  <si>
    <t>9h 16m</t>
  </si>
  <si>
    <t>33h 16m</t>
  </si>
  <si>
    <t>35h 28m</t>
  </si>
  <si>
    <t>15h 13m</t>
  </si>
  <si>
    <t>9h 35m</t>
  </si>
  <si>
    <t>19h 56m</t>
  </si>
  <si>
    <t>18h 31m</t>
  </si>
  <si>
    <t>10h 45m</t>
  </si>
  <si>
    <t>18h 53m</t>
  </si>
  <si>
    <t>9h 33m</t>
  </si>
  <si>
    <t>15h 17m</t>
  </si>
  <si>
    <t>23h 6m</t>
  </si>
  <si>
    <t>17h 40m</t>
  </si>
  <si>
    <t>9h 54m</t>
  </si>
  <si>
    <t>38h 26m</t>
  </si>
  <si>
    <t>34h 52m</t>
  </si>
  <si>
    <t>14h 44m</t>
  </si>
  <si>
    <t>18h 23m</t>
  </si>
  <si>
    <t>18h 41m</t>
  </si>
  <si>
    <t>28h 30m</t>
  </si>
  <si>
    <t>29h 1m</t>
  </si>
  <si>
    <t>14h 56m</t>
  </si>
  <si>
    <t>13h 11m</t>
  </si>
  <si>
    <t>13h 49m</t>
  </si>
  <si>
    <t>15h 54m</t>
  </si>
  <si>
    <t>20h 7m</t>
  </si>
  <si>
    <t>9h 55m</t>
  </si>
  <si>
    <t>13h 36m</t>
  </si>
  <si>
    <t>6h 38m</t>
  </si>
  <si>
    <t>13h 59m</t>
  </si>
  <si>
    <t>7h 29m</t>
  </si>
  <si>
    <t>16h 6m</t>
  </si>
  <si>
    <t>4h 42m</t>
  </si>
  <si>
    <t>7h 13m</t>
  </si>
  <si>
    <t>Sprint 5</t>
  </si>
  <si>
    <t>29.05.2024</t>
  </si>
  <si>
    <t>29.05.2024 10:20:00</t>
  </si>
  <si>
    <t>Externes Interface erstellt für die Verbindung</t>
  </si>
  <si>
    <t>SWTP Sprint 3 SWTP Sprint 4 SWTP Sprint 5</t>
  </si>
  <si>
    <t>02.06.2024</t>
  </si>
  <si>
    <t>02.06.2024 13:06:00</t>
  </si>
  <si>
    <t>03.06.2024</t>
  </si>
  <si>
    <t>03.06.2024 11:48:00</t>
  </si>
  <si>
    <t>Meeting #12 Mo 03.06 Zwischenpräsentation Probe</t>
  </si>
  <si>
    <t>SWTP Sprint 1 SWTP Sprint 2 SWTP Sprint 3 SWTP Sprint 4 SWTP Sprint 5</t>
  </si>
  <si>
    <t>04.06.2024</t>
  </si>
  <si>
    <t>04.06.2024 14:41:00</t>
  </si>
  <si>
    <t>Thread Lock Player Class anpassen</t>
  </si>
  <si>
    <t>04.06.2024 20:26:00</t>
  </si>
  <si>
    <t>Server Rework</t>
  </si>
  <si>
    <t>Suche wie man den RAM verbrauch reduziert</t>
  </si>
  <si>
    <t>05.06.2024</t>
  </si>
  <si>
    <t>05.06.2024 09:41:00</t>
  </si>
  <si>
    <t>05.06.2024 13:29:00</t>
  </si>
  <si>
    <t>09.06.2024</t>
  </si>
  <si>
    <t>09.06.2024 20:34:00</t>
  </si>
  <si>
    <t>Server rework</t>
  </si>
  <si>
    <t>SWTP Sprint 4 SWTP Sprint 5</t>
  </si>
  <si>
    <t>10.06.2024</t>
  </si>
  <si>
    <t>10.06.2024 11:44:00</t>
  </si>
  <si>
    <t>Meeting #13 Mo 10.06</t>
  </si>
  <si>
    <t>10.06.2024 19:51:00</t>
  </si>
  <si>
    <t>10.06.2024 23:36:00</t>
  </si>
  <si>
    <t>11.06.2024</t>
  </si>
  <si>
    <t>11.06.2024 08:43:00</t>
  </si>
  <si>
    <t>Pit Rework</t>
  </si>
  <si>
    <t>11.06.2024 14:48:00</t>
  </si>
  <si>
    <t>Arena Rework - Player vs Player</t>
  </si>
  <si>
    <t>30.05.2024</t>
  </si>
  <si>
    <t>30.05.2024 14:26:00</t>
  </si>
  <si>
    <t>Texte formulieren</t>
  </si>
  <si>
    <t>Projektfeutures Stichpunkte</t>
  </si>
  <si>
    <t>30.05.2024 20:43:00</t>
  </si>
  <si>
    <t>Frontend</t>
  </si>
  <si>
    <t>31.05.2024</t>
  </si>
  <si>
    <t>31.05.2024 00:05:00</t>
  </si>
  <si>
    <t>Frontend fertig</t>
  </si>
  <si>
    <t>31.05.2024 11:55:00</t>
  </si>
  <si>
    <t>Einüben</t>
  </si>
  <si>
    <t>1. Probe</t>
  </si>
  <si>
    <t>31.05.2024 16:15:00</t>
  </si>
  <si>
    <t>02.06.2024 16:15:00</t>
  </si>
  <si>
    <t>03.06.2024 11:25:00</t>
  </si>
  <si>
    <t>Generalprobe</t>
  </si>
  <si>
    <t>03.06.2024 16:50:00</t>
  </si>
  <si>
    <t>If-Time-Allows</t>
  </si>
  <si>
    <t>04.06.2024 10:45:00</t>
  </si>
  <si>
    <t>Prototyp Demo vorbereiten</t>
  </si>
  <si>
    <t>04.06.2024 23:03:00</t>
  </si>
  <si>
    <t>05.06.2024 14:48:00</t>
  </si>
  <si>
    <t>Go</t>
  </si>
  <si>
    <t>Ordnerstruktur aufsetzen, GitHub durchforschen</t>
  </si>
  <si>
    <t>SWTP Sprint 5</t>
  </si>
  <si>
    <t>06.06.2024</t>
  </si>
  <si>
    <t>06.06.2024 08:00:00</t>
  </si>
  <si>
    <t>Kammer - Meeting #06.06 (Zwischenpräsentation)</t>
  </si>
  <si>
    <t>09.06.2024 22:27:00</t>
  </si>
  <si>
    <t>GitHub Bsp Hinzufügen</t>
  </si>
  <si>
    <t>10.06.2024 11:32:00</t>
  </si>
  <si>
    <t>11.06.2024 14:32:00</t>
  </si>
  <si>
    <t>11.06.2024 14:49:00</t>
  </si>
  <si>
    <t>Dame</t>
  </si>
  <si>
    <t>Ordnerstruktur</t>
  </si>
  <si>
    <t>11.06.2024 15:55:00</t>
  </si>
  <si>
    <t>Spiele-Implementierung (GitHub)</t>
  </si>
  <si>
    <t>change imports</t>
  </si>
  <si>
    <t>29.05.2024 09:30:00</t>
  </si>
  <si>
    <t>Verknüpfen von Vue mit Bootstrap</t>
  </si>
  <si>
    <t>Bootstrap und Vue mit einander kombinieren um mit Beiden zusammen arbeiten zu können</t>
  </si>
  <si>
    <t>SWTP Sprint 2 SWTP Sprint 3 SWTP Sprint 4 SWTP Sprint 5</t>
  </si>
  <si>
    <t>29.05.2024 09:40:00</t>
  </si>
  <si>
    <t>Verknüpfung von Vue mit CSS</t>
  </si>
  <si>
    <t>recherche wie man Vue und Css am besten einbindet</t>
  </si>
  <si>
    <t>29.05.2024 10:36:00</t>
  </si>
  <si>
    <t>einbindung von Vue und Css</t>
  </si>
  <si>
    <t>29.05.2024 20:00:00</t>
  </si>
  <si>
    <t>Startseite überarbeiten</t>
  </si>
  <si>
    <t>Für die Startseite ein Grundgerüst erstellt um nach und nach die vorhandenen Funktionen einzubinden</t>
  </si>
  <si>
    <t>30.05.2024 15:40:00</t>
  </si>
  <si>
    <t>Ein Problem mit der Startseite beheben.
Die Startseite nimmt über 100% des Fensters ein und es ist daher nicht alles darauf zu erkennen</t>
  </si>
  <si>
    <t>30.05.2024 21:00:00</t>
  </si>
  <si>
    <t xml:space="preserve">Mockups von der Spielseite für die Zwischenpräsentation erstellen </t>
  </si>
  <si>
    <t>02.06.2024 15:30:00</t>
  </si>
  <si>
    <t>03.06.2024 01:15:00</t>
  </si>
  <si>
    <t>03.06.2024 10:20:00</t>
  </si>
  <si>
    <t>03.06.2024 11:47:00</t>
  </si>
  <si>
    <t>03.06.2024 14:19:00</t>
  </si>
  <si>
    <t>03.06.2024 17:29:00</t>
  </si>
  <si>
    <t>03.06.2024 19:00:00</t>
  </si>
  <si>
    <t>05.06.2024 13:13:00</t>
  </si>
  <si>
    <t>05.06.2024 21:25:00</t>
  </si>
  <si>
    <t>05.06.2024 21:58:00</t>
  </si>
  <si>
    <t>05.06.2024 22:53:00</t>
  </si>
  <si>
    <t>29.05.2024 09:43:00</t>
  </si>
  <si>
    <t>Versuch Frontend mit bestehendem Stylings zu verbinden</t>
  </si>
  <si>
    <t>29.05.2024 13:07:00</t>
  </si>
  <si>
    <t>Rechere Vue best Practices mit externem Styling</t>
  </si>
  <si>
    <t>30.05.2024 18:00:00</t>
  </si>
  <si>
    <t>31.05.2024 12:00:00</t>
  </si>
  <si>
    <t>03.06.2024 11:30:00</t>
  </si>
  <si>
    <t>03.06.2024 13:00:00</t>
  </si>
  <si>
    <t>Mergen vom Frontend Skelet mit Design</t>
  </si>
  <si>
    <t>27.05.2024 16:00:00</t>
  </si>
  <si>
    <t>Diagramm über unsere Docker Architektur erstellen</t>
  </si>
  <si>
    <t>31.05.2024 09:00:00</t>
  </si>
  <si>
    <t>Folien und Diagramme für Zwischenpräsi</t>
  </si>
  <si>
    <t>29.05.2024 06:14:00</t>
  </si>
  <si>
    <t>28.05.24</t>
  </si>
  <si>
    <t>29.05.2024 09:46:00</t>
  </si>
  <si>
    <t>Frontend Meeting 29.05.24</t>
  </si>
  <si>
    <t>31.05.2024 12:12:00</t>
  </si>
  <si>
    <t>03.06.2024 11:46:00</t>
  </si>
  <si>
    <t>04.06.2024 19:45:00</t>
  </si>
  <si>
    <t>05.06.2024 12:18:00</t>
  </si>
  <si>
    <t>Component Communication</t>
  </si>
  <si>
    <t>05.06.2024 16:16:00</t>
  </si>
  <si>
    <t>Component Communication pt.2</t>
  </si>
  <si>
    <t>07.06.2024</t>
  </si>
  <si>
    <t>07.06.2024 12:29:00</t>
  </si>
  <si>
    <t>07.06.2024 14:06:00</t>
  </si>
  <si>
    <t>07.06.2024 14:50:00</t>
  </si>
  <si>
    <t>Deep Diving in Components</t>
  </si>
  <si>
    <t>11.06.2024 09:36:00</t>
  </si>
  <si>
    <t>11.06.2024 14:33:00</t>
  </si>
  <si>
    <t>Übungsprojekt: The Learning  Resources App</t>
  </si>
  <si>
    <t>11.06.2024 18:24:00</t>
  </si>
  <si>
    <t>11.06.2024 18:51:00</t>
  </si>
  <si>
    <t>KAN-234</t>
  </si>
  <si>
    <t>KAN-243</t>
  </si>
  <si>
    <t>KAN-242</t>
  </si>
  <si>
    <t>KAN-208</t>
  </si>
  <si>
    <t>KAN-233</t>
  </si>
  <si>
    <t>KAN-230</t>
  </si>
  <si>
    <t>KAN-248</t>
  </si>
  <si>
    <t>KAN-249</t>
  </si>
  <si>
    <t>KAN-236</t>
  </si>
  <si>
    <t>KAN-238</t>
  </si>
  <si>
    <t>KAN-224</t>
  </si>
  <si>
    <t>KAN-235</t>
  </si>
  <si>
    <t>KAN-223</t>
  </si>
  <si>
    <t>KAN-226</t>
  </si>
  <si>
    <t>KAN-221</t>
  </si>
  <si>
    <t>KAN-225</t>
  </si>
  <si>
    <t>KAN-246</t>
  </si>
  <si>
    <t>KAN-240</t>
  </si>
  <si>
    <t>KAN-237</t>
  </si>
  <si>
    <t>KAN-218</t>
  </si>
  <si>
    <t>KAN-229</t>
  </si>
  <si>
    <t>KAN-219</t>
  </si>
  <si>
    <t>KAN-222</t>
  </si>
  <si>
    <t>KAN-220</t>
  </si>
  <si>
    <t>8h 3m</t>
  </si>
  <si>
    <t>7h 11m</t>
  </si>
  <si>
    <t>2h 37m</t>
  </si>
  <si>
    <t>3h 58m</t>
  </si>
  <si>
    <t>43m</t>
  </si>
  <si>
    <t>2h 3m</t>
  </si>
  <si>
    <t>6h 37m</t>
  </si>
  <si>
    <t>1h 47m</t>
  </si>
  <si>
    <t>7h 44m</t>
  </si>
  <si>
    <t>6h 40m</t>
  </si>
  <si>
    <t>3h 29m</t>
  </si>
  <si>
    <t>19h 23m</t>
  </si>
  <si>
    <t>14h 51m</t>
  </si>
  <si>
    <t>10h 30m</t>
  </si>
  <si>
    <t>10h 43m</t>
  </si>
  <si>
    <t>11.06.2024 20:33:00</t>
  </si>
  <si>
    <t>Neue Version vom Dynamischem Laden der Spiele Klassen</t>
  </si>
  <si>
    <t>11.06.2024 21:47:00</t>
  </si>
  <si>
    <t xml:space="preserve">AI Models aktivieren
</t>
  </si>
  <si>
    <t>12.06.2024</t>
  </si>
  <si>
    <t>12.06.2024 10:00:00</t>
  </si>
  <si>
    <t>12.06.2024 20:57:00</t>
  </si>
  <si>
    <t>Bugfixing, wieso GameAI immer nach 2 Zügen einen Fehler wirft</t>
  </si>
  <si>
    <t>13.06.2024</t>
  </si>
  <si>
    <t>13.06.2024 09:26:00</t>
  </si>
  <si>
    <t>Kammer - Meeting #8 13.06</t>
  </si>
  <si>
    <t>13.06.2024 10:18:00</t>
  </si>
  <si>
    <t>Meeting # 14 Do 13.06</t>
  </si>
  <si>
    <t>17.06.2024</t>
  </si>
  <si>
    <t>Meeting # 15 Mo 17.06</t>
  </si>
  <si>
    <t>17.06.2024 15:10:00</t>
  </si>
  <si>
    <t>Fehlersuche wieso die AI nicht reagiert</t>
  </si>
  <si>
    <t>17.06.2024 19:47:00</t>
  </si>
  <si>
    <t>Totale Verzweiflung beim verstehen was AI macht.</t>
  </si>
  <si>
    <t>17.06.2024 21:35:00</t>
  </si>
  <si>
    <t>18.06.2024</t>
  </si>
  <si>
    <t>18.06.2024 14:02:00</t>
  </si>
  <si>
    <t>KI Action modifiziert in der Hoffnung, dass keine Fehlberechnungen mehr entstehen.</t>
  </si>
  <si>
    <t>13.06.2024 09:29:00</t>
  </si>
  <si>
    <t>13.06.2024 10:23:00</t>
  </si>
  <si>
    <t>13.06.2024 17:21:00</t>
  </si>
  <si>
    <t>13.06.2024 18:40:00</t>
  </si>
  <si>
    <t>Sprachmodell .CSV</t>
  </si>
  <si>
    <t>14.06.2024</t>
  </si>
  <si>
    <t>14.06.2024 10:00:00</t>
  </si>
  <si>
    <t>draw( ) hinzufügen</t>
  </si>
  <si>
    <t>Checkers drawTerminal()</t>
  </si>
  <si>
    <t>14.06.2024 14:43:00</t>
  </si>
  <si>
    <t>Checkers draw()</t>
  </si>
  <si>
    <t>14.06.2024 15:43:00</t>
  </si>
  <si>
    <t>Go drawTerminal() &amp; draw()</t>
  </si>
  <si>
    <t>16.06.2024</t>
  </si>
  <si>
    <t>16.06.2024 16:38:00</t>
  </si>
  <si>
    <t>rework</t>
  </si>
  <si>
    <t>17.06.2024 11:20:00</t>
  </si>
  <si>
    <t>17.06.2024 15:50:00</t>
  </si>
  <si>
    <t>11.06.2024 15:30:00</t>
  </si>
  <si>
    <t>CSS einarbeiten</t>
  </si>
  <si>
    <t>12.06.2024 16:40:00</t>
  </si>
  <si>
    <t>12.06.2024 20:37:00</t>
  </si>
  <si>
    <t>13.06.2024 14:20:00</t>
  </si>
  <si>
    <t>13.06.2024 20:56:00</t>
  </si>
  <si>
    <t>Lobby überarbeiten</t>
  </si>
  <si>
    <t>17.06.2024 11:53:00</t>
  </si>
  <si>
    <t>17.06.2024 13:45:00</t>
  </si>
  <si>
    <t>ein paar Anpassungen an den Buttons vorgenommen und an der skalierbarkeit gearbeitet</t>
  </si>
  <si>
    <t>13.06.2024 09:35:00</t>
  </si>
  <si>
    <t>13.06.2024 10:30:00</t>
  </si>
  <si>
    <t>15.06.2024</t>
  </si>
  <si>
    <t>15.06.2024 16:30:00</t>
  </si>
  <si>
    <t>Anfragen Verabeitung</t>
  </si>
  <si>
    <t>Implementierung von: Lobby/Spiel verlassen, Neues Spiel anfangen sobald altes beendet. Grundgerüst gebaut für spätere Implementierungen von Pop Ups</t>
  </si>
  <si>
    <t>15.06.2024 19:00:00</t>
  </si>
  <si>
    <t>Interaktivät/Safe Guards implementieren</t>
  </si>
  <si>
    <t>Diverse Navigations safeguards eingebaut (kein Beitreten wenn Gameclient/Lobby nicht bereit ist, kein Neues Spiel starten wenn aktives Spiel noch läuft)</t>
  </si>
  <si>
    <t>16.06.2024 19:00:00</t>
  </si>
  <si>
    <t>Implementierung vom Lobby Joinen + Automatisches Routing wenn erfolgreich. 
Cell Highlighting gefixt</t>
  </si>
  <si>
    <t>17.06.2024 21:00:00</t>
  </si>
  <si>
    <t>Safeguard für Lobby Joins (keine Weiterleitung bei Fehlschlag)</t>
  </si>
  <si>
    <t>13.06.2024 09:30:00</t>
  </si>
  <si>
    <t>14.06.2024 12:00:00</t>
  </si>
  <si>
    <t>Lokale test umgebung aufbauen</t>
  </si>
  <si>
    <t>14.06.2024 15:00:00</t>
  </si>
  <si>
    <t>Game crawler schreiben der selbständig spiele und NNet.py dateien sucht</t>
  </si>
  <si>
    <t>15.06.2024 12:00:00</t>
  </si>
  <si>
    <t>game crawler um .h5 dateien erweitern</t>
  </si>
  <si>
    <t>15.06.2024 15:00:00</t>
  </si>
  <si>
    <t>Game Crawler von Test system ins Produktivsystem überführen</t>
  </si>
  <si>
    <t>16.06.2024 12:00:00</t>
  </si>
  <si>
    <t>bugs im Importer/game-crawler fixen und Importer features in bestehenden code einbinden</t>
  </si>
  <si>
    <t>16.06.2024 15:00:00</t>
  </si>
  <si>
    <t>Möglichkeit hinzufügen, einzelne Module die der Importer importiert Situations abhängig auszuschließen um RAM zu sparen.</t>
  </si>
  <si>
    <t>17.06.2024 12:00:00</t>
  </si>
  <si>
    <t>11.06.2024 19:23:00</t>
  </si>
  <si>
    <t>11.06.24</t>
  </si>
  <si>
    <t>12.06.2024 14:20:00</t>
  </si>
  <si>
    <t>Benutzerfeedback implementieren (Pop Ups)</t>
  </si>
  <si>
    <t>12.06.2024 23:00:00</t>
  </si>
  <si>
    <t>Navigationsleiste globalisieren</t>
  </si>
  <si>
    <t>13.06.2024 10:29:00</t>
  </si>
  <si>
    <t>13.06.2024 14:30:00</t>
  </si>
  <si>
    <t>17.06.2024 11:37:00</t>
  </si>
  <si>
    <t>KAN-260</t>
  </si>
  <si>
    <t>KAN-274</t>
  </si>
  <si>
    <t>KAN-257</t>
  </si>
  <si>
    <t>KAN-239</t>
  </si>
  <si>
    <t>KAN-266</t>
  </si>
  <si>
    <t>KAN-273</t>
  </si>
  <si>
    <t>KAN-250</t>
  </si>
  <si>
    <t>KAN-227</t>
  </si>
  <si>
    <t>KAN-255</t>
  </si>
  <si>
    <t>KAN-272</t>
  </si>
  <si>
    <t>KAN-271</t>
  </si>
  <si>
    <t>KAN-256</t>
  </si>
  <si>
    <t>KAN-245</t>
  </si>
  <si>
    <t>KAN-254</t>
  </si>
  <si>
    <t>KAN-253</t>
  </si>
  <si>
    <t>20.06.2024</t>
  </si>
  <si>
    <t>20.06.2024 09:33:00</t>
  </si>
  <si>
    <t>KAN-279</t>
  </si>
  <si>
    <t>Kammer - Meeting #9 20.06</t>
  </si>
  <si>
    <t>SWTP Sprint 1 SWTP Sprint 2 SWTP Sprint 3 SWTP Sprint 4 SWTP Sprint 5 SWTP Sprint 6</t>
  </si>
  <si>
    <t>20.06.2024 10:22:00</t>
  </si>
  <si>
    <t>Debugging vom GameClient</t>
  </si>
  <si>
    <t>SWTP Sprint 5 SWTP Sprint 6</t>
  </si>
  <si>
    <t>20.06.2024 10:24:00</t>
  </si>
  <si>
    <t>KAN-275</t>
  </si>
  <si>
    <t>Meeting #16 Do 20.06</t>
  </si>
  <si>
    <t>20.06.2024 14:21:00</t>
  </si>
  <si>
    <t>KAN-281</t>
  </si>
  <si>
    <t>Server-Client Verbindung --&gt; Java Übersetzung</t>
  </si>
  <si>
    <t>SWTP Sprint 6</t>
  </si>
  <si>
    <t>20.06.2024 18:26:00</t>
  </si>
  <si>
    <t>KAN-276</t>
  </si>
  <si>
    <t>bugfix</t>
  </si>
  <si>
    <t>21.06.2024</t>
  </si>
  <si>
    <t>21.06.2024 14:04:00</t>
  </si>
  <si>
    <t>21.06.2024 20:59:00</t>
  </si>
  <si>
    <t>Thread crash behoben im GameClient.
Pit.py, Arena.py, GameClient.py diesbezüglich angepasst.</t>
  </si>
  <si>
    <t>22.06.2024</t>
  </si>
  <si>
    <t>22.06.2024 09:16:00</t>
  </si>
  <si>
    <t>Alte Funktionalitäten in den neuen GameClient übertragen</t>
  </si>
  <si>
    <t>22.06.2024 10:44:00</t>
  </si>
  <si>
    <t>Weiter Funktionalität in den neuen GameClient verschoben</t>
  </si>
  <si>
    <t>22.06.2024 13:40:00</t>
  </si>
  <si>
    <t>Spiele Imports anpassen an den Dynamic_Importer Module</t>
  </si>
  <si>
    <t>23.06.2024</t>
  </si>
  <si>
    <t>23.06.2024 14:59:00</t>
  </si>
  <si>
    <t>Dynamischen Importer Modifiziert</t>
  </si>
  <si>
    <t>24.06.2024</t>
  </si>
  <si>
    <t>24.06.2024 11:30:00</t>
  </si>
  <si>
    <t>KAN-287</t>
  </si>
  <si>
    <t>Meeting #17 24.06</t>
  </si>
  <si>
    <t>24.06.2024 14:39:00</t>
  </si>
  <si>
    <t>Server Modul Multicore Funktionalitäten eingebaut</t>
  </si>
  <si>
    <t>24.06.2024 15:03:00</t>
  </si>
  <si>
    <t>Positions Swap und leave / Join Einschränkungen eingebaut. Aktive Spielende Spieler können nicht ihre Position wechseln und oder die Lobby verlassen.</t>
  </si>
  <si>
    <t>24.06.2024 16:23:00</t>
  </si>
  <si>
    <t>Lobby kann nur gestartet werden wenn die Spielerzahl nach Spielmodus stimmt</t>
  </si>
  <si>
    <t>Code Kommentiert</t>
  </si>
  <si>
    <t>19.06.2024</t>
  </si>
  <si>
    <t>19.06.2024 14:17:00</t>
  </si>
  <si>
    <t>mcts anpassen</t>
  </si>
  <si>
    <t>19.06.2024 18:10:00</t>
  </si>
  <si>
    <t>testen von mcts parallelismus</t>
  </si>
  <si>
    <t>20.06.2024 10:48:00</t>
  </si>
  <si>
    <t>parallelisierung funktioniert nicht</t>
  </si>
  <si>
    <t>22.06.2024 12:25:00</t>
  </si>
  <si>
    <t>altes mit neuem mergen</t>
  </si>
  <si>
    <t>Go und Dame mergen, Imports anpassen</t>
  </si>
  <si>
    <t>22.06.2024 13:54:00</t>
  </si>
  <si>
    <t>Trainierte Modelle testen, auf gleichen Stand</t>
  </si>
  <si>
    <t>22.06.2024 16:57:00</t>
  </si>
  <si>
    <t>Nim</t>
  </si>
  <si>
    <t>Nim NNet verstehen</t>
  </si>
  <si>
    <t>22.06.2024 17:56:00</t>
  </si>
  <si>
    <t>Fehler in Logik suchen</t>
  </si>
  <si>
    <t>22.06.2024 18:02:00</t>
  </si>
  <si>
    <t>Fix Logik Errors</t>
  </si>
  <si>
    <t>22.06.2024 22:32:00</t>
  </si>
  <si>
    <t>Logik Implementierung</t>
  </si>
  <si>
    <t>23.06.2024 10:36:00</t>
  </si>
  <si>
    <t>pytorch</t>
  </si>
  <si>
    <t>vier gewinnt nnet</t>
  </si>
  <si>
    <t>SWTP Sprint 4 SWTP Sprint 5 SWTP Sprint 6</t>
  </si>
  <si>
    <t>23.06.2024 12:18:00</t>
  </si>
  <si>
    <t xml:space="preserve">move und action </t>
  </si>
  <si>
    <t>23.06.2024 15:58:00</t>
  </si>
  <si>
    <t>NNet</t>
  </si>
  <si>
    <t>24.06.2024 11:23:00</t>
  </si>
  <si>
    <t>25.06.2024</t>
  </si>
  <si>
    <t>25.06.2024 12:26:00</t>
  </si>
  <si>
    <t>update .csv</t>
  </si>
  <si>
    <t>Meeting #14 Do 13.06</t>
  </si>
  <si>
    <t>17.06.2024 11:30:00</t>
  </si>
  <si>
    <t>Meeting #15 Mo 17.06</t>
  </si>
  <si>
    <t>20.06.2024 09:35:00</t>
  </si>
  <si>
    <t>20.06.2024 10:20:00</t>
  </si>
  <si>
    <t>21.06.2024 07:05:00</t>
  </si>
  <si>
    <t>Spiel Nim Game &amp; Logic implementiert</t>
  </si>
  <si>
    <t>21.06.2024 14:35:00</t>
  </si>
  <si>
    <t>Ausgaben benutzerfreundlicher machen</t>
  </si>
  <si>
    <t>21.06.2024 18:05:00</t>
  </si>
  <si>
    <t>NNet Nim</t>
  </si>
  <si>
    <t>22.06.2024 18:00:00</t>
  </si>
  <si>
    <t>bug finden und keras load_checkpoint in TTT und connect4 angepasst</t>
  </si>
  <si>
    <t>SWTP Sprint 3 SWTP Sprint 4 SWTP Sprint 5 SWTP Sprint 6</t>
  </si>
  <si>
    <t>23.06.2024 13:15:00</t>
  </si>
  <si>
    <t>Trainer</t>
  </si>
  <si>
    <t>Trainer überarbeiten, sodass automatisch weitertrainiert werden kann mit bestehenden checkpoint.examples und den .h5 files</t>
  </si>
  <si>
    <t>24.06.2024 19:00:00</t>
  </si>
  <si>
    <t>Alpha Zero anpassen auf Spiele mit Tuple-Zügen (translate-Methode für jedes Spiel, Arena, Player).</t>
  </si>
  <si>
    <t>25.06.2024 07:00:00</t>
  </si>
  <si>
    <t>Überarbeitung, Bug fixes in Logik</t>
  </si>
  <si>
    <t>25.06.2024 08:00:00</t>
  </si>
  <si>
    <t>Go fixes Game, Logic, NNet;  Bugfix getGameEnded</t>
  </si>
  <si>
    <t>25.06.2024 12:00:00</t>
  </si>
  <si>
    <t>MCTS ready machen für Spiele mit der Option, auszusetzen, auch wenn man noch valide Züge machen kann (bspw. Go).
Vorher recursion error weil endlos aussetzen höherer Reward.</t>
  </si>
  <si>
    <t>20.06.2024 09:42:00</t>
  </si>
  <si>
    <t>20.06.2024 10:27:00</t>
  </si>
  <si>
    <t>20.06.2024 11:46:00</t>
  </si>
  <si>
    <t>SWTP Sprint 2 SWTP Sprint 3 SWTP Sprint 4 SWTP Sprint 5 SWTP Sprint 6</t>
  </si>
  <si>
    <t>20.06.2024 12:01:00</t>
  </si>
  <si>
    <t>Skalierbarkeit verbessern</t>
  </si>
  <si>
    <t>23.06.2024 19:14:00</t>
  </si>
  <si>
    <t>24.06.2024 12:30:00</t>
  </si>
  <si>
    <t>18.06.2024 20:00:00</t>
  </si>
  <si>
    <t>Auslagern von Staten etc. in Enums, Bugfix und Optimierung vom Automatischen Routing</t>
  </si>
  <si>
    <t>19.06.2024 13:00:00</t>
  </si>
  <si>
    <t>Busy Waiting teilweise entfernt, bedienbarkeit durch erste Notifikationen erhöht</t>
  </si>
  <si>
    <t>19.06.2024 16:00:00</t>
  </si>
  <si>
    <t>Hinzufügen von Undo Move sowie möglichkeit nur Frontendseitig im Spiel durchzustöbern. 
Safeguard für das Verlassen von Spielen hinzugefügt</t>
  </si>
  <si>
    <t>19.06.2024 19:00:00</t>
  </si>
  <si>
    <t>Optimierung vom Anzeigen vergangener Spielzüge, blockieren von Spielzügen wenn nicht das aktuelle Board angezeigt wird</t>
  </si>
  <si>
    <t>20.06.2024 09:30:00</t>
  </si>
  <si>
    <t>20.06.2024 10:30:00</t>
  </si>
  <si>
    <t>20.06.2024 20:30:00</t>
  </si>
  <si>
    <t>Pop Ups/Nachrichten implementieren</t>
  </si>
  <si>
    <t>Anfänge der Implementierung: Lokalisieren und Konzeptionierung wo diese für Nutzerinteraktionen am sinnvollsten sind.</t>
  </si>
  <si>
    <t>21.06.2024 10:00:00</t>
  </si>
  <si>
    <t>Beseitigung von Fehlern nach Merge, weitere Einarbeitung in Pop Ups</t>
  </si>
  <si>
    <t>23.06.2024 14:00:00</t>
  </si>
  <si>
    <t>Hinzufügen von Game Over PopUp</t>
  </si>
  <si>
    <t>23.06.2024 16:00:00</t>
  </si>
  <si>
    <t>Verbesserung des Frontend basierten Spielstand anschauens, Undo und New Game verhalten sich jetzt wie erwartet</t>
  </si>
  <si>
    <t>23.06.2024 19:00:00</t>
  </si>
  <si>
    <t>Ermöglichen des Schnellen zurückkehrens zum Aktiven Spiel egal wo man hingeht, diverse kleine Optimierungen/Edge case behandlungen</t>
  </si>
  <si>
    <t>23.06.2024 21:00:00</t>
  </si>
  <si>
    <t>Ermöglichen in der Lobby den Typ der Lobby zu ändern sowie implementierung von MakeValidMoves</t>
  </si>
  <si>
    <t>25.06.2024 10:00:00</t>
  </si>
  <si>
    <t>Plattform auf Podman lauffähig machen</t>
  </si>
  <si>
    <t>Debugging errors under podman and setting up a possible solution with the podman-python api.</t>
  </si>
  <si>
    <t>18.06.2024 19:51:00</t>
  </si>
  <si>
    <t>18.06.24</t>
  </si>
  <si>
    <t>19.06.2024 12:11:00</t>
  </si>
  <si>
    <t>Dropdown globalisieren</t>
  </si>
  <si>
    <t>20.06.2024 18:28:00</t>
  </si>
  <si>
    <t xml:space="preserve">Testen der Java Implementierung </t>
  </si>
  <si>
    <t>25.06.2024 10:55:00</t>
  </si>
  <si>
    <t>Benutzerfreundlichkeit : Mehrsprachige Applikation implementieren</t>
  </si>
  <si>
    <t>25.06.2024 14:30:00</t>
  </si>
  <si>
    <t>Sprint 6</t>
  </si>
  <si>
    <t>KAN-283</t>
  </si>
  <si>
    <t>KAN-285</t>
  </si>
  <si>
    <t>KAN-252</t>
  </si>
  <si>
    <t>KAN-286</t>
  </si>
  <si>
    <t>KAN-215</t>
  </si>
  <si>
    <t>KAN-284</t>
  </si>
  <si>
    <t>KAN-267</t>
  </si>
  <si>
    <t>KAN-291</t>
  </si>
  <si>
    <t>KAN-280</t>
  </si>
  <si>
    <t>KAN-290</t>
  </si>
  <si>
    <t>KAN-289</t>
  </si>
  <si>
    <t>KAN-282</t>
  </si>
  <si>
    <t>KAN-278</t>
  </si>
  <si>
    <t>KAN-277</t>
  </si>
  <si>
    <t>8h 17m</t>
  </si>
  <si>
    <t>3h 31m</t>
  </si>
  <si>
    <t>4h 48m</t>
  </si>
  <si>
    <t>47m</t>
  </si>
  <si>
    <t>8h 18m</t>
  </si>
  <si>
    <t>1h 42m</t>
  </si>
  <si>
    <t>27m</t>
  </si>
  <si>
    <t>6h 35m</t>
  </si>
  <si>
    <t>30m</t>
  </si>
  <si>
    <t>7h</t>
  </si>
  <si>
    <t>16m</t>
  </si>
  <si>
    <t>7h 30m</t>
  </si>
  <si>
    <t>8h 30m</t>
  </si>
  <si>
    <t>46m</t>
  </si>
  <si>
    <t>3h 21m</t>
  </si>
  <si>
    <t>8h 27m</t>
  </si>
  <si>
    <t>20h</t>
  </si>
  <si>
    <t>21h 1m</t>
  </si>
  <si>
    <t>19h 28m</t>
  </si>
  <si>
    <t>6h 23m</t>
  </si>
  <si>
    <t>14h 24m</t>
  </si>
  <si>
    <t>27h 21m</t>
  </si>
  <si>
    <t>11h 36m</t>
  </si>
  <si>
    <t>15h 57m</t>
  </si>
  <si>
    <t>Mon, 01 Jul 2024</t>
  </si>
  <si>
    <t>Tue, 02 Jul 2024</t>
  </si>
  <si>
    <t>Wed, 03 Jul 2024</t>
  </si>
  <si>
    <t>Thu, 04 Jul 2024</t>
  </si>
  <si>
    <t>Fri, 05 Jul 2024</t>
  </si>
  <si>
    <t>Sat, 06 Jul 2024</t>
  </si>
  <si>
    <t>Sun, 07 Jul 2024</t>
  </si>
  <si>
    <t>Mon, 08 Jul 2024</t>
  </si>
  <si>
    <t>Tue, 09 Jul 2024</t>
  </si>
  <si>
    <t>Wed, 10 Jul 2024</t>
  </si>
  <si>
    <t>Thu, 11 Jul 2024</t>
  </si>
  <si>
    <t>Fri, 12 Jul 2024</t>
  </si>
  <si>
    <t>Sat, 13 Jul 2024</t>
  </si>
  <si>
    <t>Sun, 14 Jul 2024</t>
  </si>
  <si>
    <t>Mon, 15 Jul 2024</t>
  </si>
  <si>
    <t>Tue, 16 Jul 2024</t>
  </si>
  <si>
    <t>Wed, 17 Jul 2024</t>
  </si>
  <si>
    <t>Thu, 18 Jul 2024</t>
  </si>
  <si>
    <t>Fri, 19 Jul 2024</t>
  </si>
  <si>
    <t>Sat, 20 Jul 2024</t>
  </si>
  <si>
    <t>Sun, 21 Jul 2024</t>
  </si>
  <si>
    <t>Mon, 22 Jul 2024</t>
  </si>
  <si>
    <t>Tue, 23 Jul 2024</t>
  </si>
  <si>
    <t>Wed, 24 Jul 2024</t>
  </si>
  <si>
    <t>Thu, 25 Jul 2024</t>
  </si>
  <si>
    <t>Fri, 26 Jul 2024</t>
  </si>
  <si>
    <t>Sat, 27 Jul 2024</t>
  </si>
  <si>
    <t>Sun, 28 Jul 2024</t>
  </si>
  <si>
    <t>Mon, 29 Jul 2024</t>
  </si>
  <si>
    <t>Tue, 30 Jul 2024</t>
  </si>
  <si>
    <t>Wed, 31 Jul 2024</t>
  </si>
  <si>
    <t>1h 59m</t>
  </si>
  <si>
    <t>1h 43m</t>
  </si>
  <si>
    <t>4h 28m</t>
  </si>
  <si>
    <t>2h 12m</t>
  </si>
  <si>
    <t>7h 15m</t>
  </si>
  <si>
    <t>2h 5m</t>
  </si>
  <si>
    <t>5h 25m</t>
  </si>
  <si>
    <t>4h 57m</t>
  </si>
  <si>
    <t>4h 46m</t>
  </si>
  <si>
    <t>4h 56m</t>
  </si>
  <si>
    <t>16h 34m</t>
  </si>
  <si>
    <t>3h 43m</t>
  </si>
  <si>
    <t>26.06.2024</t>
  </si>
  <si>
    <t>26.06.2024 10:03:00</t>
  </si>
  <si>
    <t>Externe Python Beispielsanwendung mit Verbindungsinterface eingepflegt.</t>
  </si>
  <si>
    <t>27.06.2024</t>
  </si>
  <si>
    <t>27.06.2024 09:30:00</t>
  </si>
  <si>
    <t>Kammer - Meeting #10 27.06</t>
  </si>
  <si>
    <t>27.06.2024 12:15:00</t>
  </si>
  <si>
    <t>Code Kommentieren</t>
  </si>
  <si>
    <t>28.06.2024</t>
  </si>
  <si>
    <t>28.06.2024 12:24:00</t>
  </si>
  <si>
    <t>Spieler Verbindungsverlust -&gt; Surrender</t>
  </si>
  <si>
    <t>28.06.2024 13:52:00</t>
  </si>
  <si>
    <t>Message KIM am Zuge</t>
  </si>
  <si>
    <t>29.06.2024</t>
  </si>
  <si>
    <t>29.06.2024 11:58:00</t>
  </si>
  <si>
    <t>Besprechung und Problemstellungssuche für das Spiel NIM</t>
  </si>
  <si>
    <t>30.06.2024</t>
  </si>
  <si>
    <t>30.06.2024 10:33:00</t>
  </si>
  <si>
    <t>Gameclient Blunder</t>
  </si>
  <si>
    <t>Blunder Funktionen wieder eingebunden</t>
  </si>
  <si>
    <t>30.06.2024 15:15:00</t>
  </si>
  <si>
    <t>Blunder Funktion optimiert um Spieler Züge nicht zu beeinflussen</t>
  </si>
  <si>
    <t>30.06.2024 17:04:00</t>
  </si>
  <si>
    <t>Alle Rückgabewerte Dokumentieren</t>
  </si>
  <si>
    <t>Commands.md Aktualisiert</t>
  </si>
  <si>
    <t>01.07.2024</t>
  </si>
  <si>
    <t>01.07.2024 11:30:00</t>
  </si>
  <si>
    <t>Meeting #19 Mo 01.07</t>
  </si>
  <si>
    <t>26.06.2024 11:24:00</t>
  </si>
  <si>
    <t>Präsentationsslides nacharbeiten</t>
  </si>
  <si>
    <t>Projektfeatures</t>
  </si>
  <si>
    <t>26.06.2024 17:24:00</t>
  </si>
  <si>
    <t>AlphaZero</t>
  </si>
  <si>
    <t>26.06.2024 23:08:00</t>
  </si>
  <si>
    <t>Weitere Sprachen in die CSV einbringen</t>
  </si>
  <si>
    <t>27.06.2024 00:02:00</t>
  </si>
  <si>
    <t>27.06.2024 10:44:00</t>
  </si>
  <si>
    <t>Meeting #18 Do 27.06</t>
  </si>
  <si>
    <t>27.06.2024 13:01:00</t>
  </si>
  <si>
    <t>nim nnet</t>
  </si>
  <si>
    <t>27.06.2024 15:55:00</t>
  </si>
  <si>
    <t>bugfix nnet</t>
  </si>
  <si>
    <t>29.06.2024 11:07:00</t>
  </si>
  <si>
    <t>debug tensors</t>
  </si>
  <si>
    <t>29.06.2024 16:55:00</t>
  </si>
  <si>
    <t>fixing sym_pi für nnet fehler</t>
  </si>
  <si>
    <t>29.06.2024 17:42:00</t>
  </si>
  <si>
    <t>Weiterentwicklungsdokumentation</t>
  </si>
  <si>
    <t>30.06.2024 11:44:00</t>
  </si>
  <si>
    <t>Spiel hinzufügen</t>
  </si>
  <si>
    <t>30.06.2024 15:08:00</t>
  </si>
  <si>
    <t>Fast fertige Doku für Spiele hinzufügen</t>
  </si>
  <si>
    <t>30.06.2024 18:32:00</t>
  </si>
  <si>
    <t>GitHub Spiele</t>
  </si>
  <si>
    <t>30.06.2024 22:43:00</t>
  </si>
  <si>
    <t>01.07.2024 11:31:00</t>
  </si>
  <si>
    <t>02.07.2024</t>
  </si>
  <si>
    <t>02.07.2024 11:56:00</t>
  </si>
  <si>
    <t>Spielfeldoptionen hinzufügen</t>
  </si>
  <si>
    <t>26.06.2024 13:00:00</t>
  </si>
  <si>
    <t>Dropdown stylen</t>
  </si>
  <si>
    <t>26.06.2024 17:00:00</t>
  </si>
  <si>
    <t>27.06.2024 10:30:00</t>
  </si>
  <si>
    <t>27.06.2024 13:00:00</t>
  </si>
  <si>
    <t>Problem mit npm und git beheben</t>
  </si>
  <si>
    <t>27.06.2024 18:00:00</t>
  </si>
  <si>
    <t>28.06.2024 12:00:00</t>
  </si>
  <si>
    <t>01.07.2024 14:09:00</t>
  </si>
  <si>
    <t>Mergen von Frontend mit aktuellem Backend</t>
  </si>
  <si>
    <t>24.06.2024 17:30:00</t>
  </si>
  <si>
    <t>Vorbereitungen für das Mergen mit neuem Backend</t>
  </si>
  <si>
    <t>26.06.2024 16:00:00</t>
  </si>
  <si>
    <t>Popup erweitert mit Turn Counter. 
Entfernen von versehentlichen Doppelt gerenderten Elementen.</t>
  </si>
  <si>
    <t>26.06.2024 19:00:00</t>
  </si>
  <si>
    <t>Testseite in neues Frontend als option eingebaut</t>
  </si>
  <si>
    <t>27.06.2024 09:20:00</t>
  </si>
  <si>
    <t>27.06.2024 11:30:00</t>
  </si>
  <si>
    <t>30.06.2024 17:00:00</t>
  </si>
  <si>
    <t>Testen und ändern von Komponenten anhand aktuellem Backend. Spielen wieder ermöglicht</t>
  </si>
  <si>
    <t>01.07.2024 13:30:00</t>
  </si>
  <si>
    <t>02.07.2024 13:30:00</t>
  </si>
  <si>
    <t>Anpassen der verschiedenen Modi</t>
  </si>
  <si>
    <t>testing with podman under windows</t>
  </si>
  <si>
    <t>27.06.2024 09:50:00</t>
  </si>
  <si>
    <t>testing aktualisieren</t>
  </si>
  <si>
    <t>Adjusting tests to the new message handling and Responsecodes</t>
  </si>
  <si>
    <t>25.06.2024 23:00:00</t>
  </si>
  <si>
    <t>Stundentabelle 25.06.24</t>
  </si>
  <si>
    <t>27.06.2024 10:43:00</t>
  </si>
  <si>
    <t>27.06.2024 13:37:00</t>
  </si>
  <si>
    <t>Spielregeln Anleitung implementieren</t>
  </si>
  <si>
    <t>01.07.2024 11:32:00</t>
  </si>
  <si>
    <t>02.07.2024 10:01:00</t>
  </si>
  <si>
    <t>02.07.2024 12:54:00</t>
  </si>
  <si>
    <t>Restliche Spielregen implementieren und übersetzen</t>
  </si>
  <si>
    <t>KAN-344</t>
  </si>
  <si>
    <t>KAN-316</t>
  </si>
  <si>
    <t>KAN-298</t>
  </si>
  <si>
    <t>KAN-343</t>
  </si>
  <si>
    <t>KAN-300</t>
  </si>
  <si>
    <t>KAN-313</t>
  </si>
  <si>
    <t>KAN-303</t>
  </si>
  <si>
    <t>KAN-323</t>
  </si>
  <si>
    <t>KAN-348</t>
  </si>
  <si>
    <t>KAN-330</t>
  </si>
  <si>
    <t>KAN-294</t>
  </si>
  <si>
    <t>KAN-293</t>
  </si>
  <si>
    <t>KAN-336</t>
  </si>
  <si>
    <t>KAN-288</t>
  </si>
  <si>
    <t>KAN-306</t>
  </si>
  <si>
    <t>KAN-347</t>
  </si>
  <si>
    <t>KAN-341</t>
  </si>
  <si>
    <t>KAN-339</t>
  </si>
  <si>
    <t>KAN-338</t>
  </si>
  <si>
    <t>KAN-350</t>
  </si>
  <si>
    <t>KAN-337</t>
  </si>
  <si>
    <t>KAN-292</t>
  </si>
  <si>
    <t>2h 51m</t>
  </si>
  <si>
    <t>4h 16m</t>
  </si>
  <si>
    <t>6h 3m</t>
  </si>
  <si>
    <t>6h 57m</t>
  </si>
  <si>
    <t>6h 49m</t>
  </si>
  <si>
    <t>7h 35m</t>
  </si>
  <si>
    <t>5h 51m</t>
  </si>
  <si>
    <t>1h 58m</t>
  </si>
  <si>
    <t>8h 13m</t>
  </si>
  <si>
    <t>6h 46m</t>
  </si>
  <si>
    <t>5h 48m</t>
  </si>
  <si>
    <t>12h 13m</t>
  </si>
  <si>
    <t>22h 14m</t>
  </si>
  <si>
    <t>33h 54m</t>
  </si>
  <si>
    <t>4h 38m</t>
  </si>
  <si>
    <t>18h 43m</t>
  </si>
  <si>
    <t>27h 2m</t>
  </si>
  <si>
    <t>13h 21m</t>
  </si>
  <si>
    <t>17h 26m</t>
  </si>
  <si>
    <t>10h 7m</t>
  </si>
  <si>
    <t>04.07.2024</t>
  </si>
  <si>
    <t>04.07.2024 09:40:00</t>
  </si>
  <si>
    <t>Kammer - Meeting #11 04.07</t>
  </si>
  <si>
    <t>SWTP Sprint 1 SWTP Sprint 2 SWTP Sprint 3 SWTP Sprint 4 SWTP Sprint 5 SWTP Sprint 6 SWTP Sprint 7</t>
  </si>
  <si>
    <t>04.07.2024 10:18:00</t>
  </si>
  <si>
    <t>Meeting #20 Do 04.07</t>
  </si>
  <si>
    <t>04.07.2024 14:24:00</t>
  </si>
  <si>
    <t>Erläuterung, wie man mit seiner KI gegen unsere KIM antreten kann</t>
  </si>
  <si>
    <t>SWTP Sprint 6 SWTP Sprint 7</t>
  </si>
  <si>
    <t>05.07.2024</t>
  </si>
  <si>
    <t>05.07.2024 11:42:00</t>
  </si>
  <si>
    <t>Server Threading wieder herstellen.</t>
  </si>
  <si>
    <t>05.07.2024 12:38:00</t>
  </si>
  <si>
    <t>05.07.2024 15:47:00</t>
  </si>
  <si>
    <t>Gameclient Eval Funktion einbauen</t>
  </si>
  <si>
    <t>05.07.2024 19:49:00</t>
  </si>
  <si>
    <t>05.07.2024 20:36:00</t>
  </si>
  <si>
    <t>Backend</t>
  </si>
  <si>
    <t>SP Spieler haben ein Surrender hervorgerufen beim verlassen der Arena</t>
  </si>
  <si>
    <t>05.07.2024 20:39:00</t>
  </si>
  <si>
    <t>EVAL Funktionen verworfen, Externe Nutzer hat andere möglichkeiten</t>
  </si>
  <si>
    <t>05.07.2024 20:45:00</t>
  </si>
  <si>
    <t>06.07.2024</t>
  </si>
  <si>
    <t>06.07.2024 17:11:00</t>
  </si>
  <si>
    <t>Debug suche UNDO</t>
  </si>
  <si>
    <t>06.07.2024 20:43:00</t>
  </si>
  <si>
    <t>Debug Undo Funktion</t>
  </si>
  <si>
    <t>06.07.2024 23:21:00</t>
  </si>
  <si>
    <t>10.07.2024</t>
  </si>
  <si>
    <t>10.07.2024 09:49:00</t>
  </si>
  <si>
    <t>FIX: SP join bei einem laufendem Spiel hatten kein Bild erhalten.</t>
  </si>
  <si>
    <t>04.07.2024 12:38:00</t>
  </si>
  <si>
    <t>Benutzerhandbuch</t>
  </si>
  <si>
    <t>04.07.2024 18:05:00</t>
  </si>
  <si>
    <t xml:space="preserve">go bugfix + anderes go repo suchen
</t>
  </si>
  <si>
    <t>SWTP Sprint 5 SWTP Sprint 6 SWTP Sprint 7</t>
  </si>
  <si>
    <t>04.07.2024 19:20:00</t>
  </si>
  <si>
    <t>05.07.2024 13:11:00</t>
  </si>
  <si>
    <t>Go nicht fixbar, original schon nicht benutzbar</t>
  </si>
  <si>
    <t>06.07.2024 11:03:00</t>
  </si>
  <si>
    <t>Go testen, auf NoGo umsteigen</t>
  </si>
  <si>
    <t>06.07.2024 11:19:00</t>
  </si>
  <si>
    <t>NoGo</t>
  </si>
  <si>
    <t>anpassen</t>
  </si>
  <si>
    <t>06.07.2024 12:20:00</t>
  </si>
  <si>
    <t>blunder übersetzungen</t>
  </si>
  <si>
    <t>06.07.2024 14:21:00</t>
  </si>
  <si>
    <t>testen</t>
  </si>
  <si>
    <t>06.07.2024 15:22:00</t>
  </si>
  <si>
    <t>draw()</t>
  </si>
  <si>
    <t>08.07.2024</t>
  </si>
  <si>
    <t>08.07.2024 11:20:00</t>
  </si>
  <si>
    <t>Meeting #21 Mo 08.07 Abschlusspräsentation Probe</t>
  </si>
  <si>
    <t>08.07.2024 14:44:00</t>
  </si>
  <si>
    <t>09.07.2024</t>
  </si>
  <si>
    <t>09.07.2024 11:44:00</t>
  </si>
  <si>
    <t>Präsentationsvorbereitung</t>
  </si>
  <si>
    <t>10.07.2024 17:34:00</t>
  </si>
  <si>
    <t>Blunder-Kernlogik bereitstellen (+von median auf mean gewechselt)</t>
  </si>
  <si>
    <t>26.06.2024 18:00:00</t>
  </si>
  <si>
    <t>general update and rework</t>
  </si>
  <si>
    <t>27.06.2024 09:35:00</t>
  </si>
  <si>
    <t>27.06.2024 10:35:00</t>
  </si>
  <si>
    <t>Meeting + checkers getSymmetries fix</t>
  </si>
  <si>
    <t>29.06.2024 19:00:00</t>
  </si>
  <si>
    <t>Fix getSymmetries und gameGetEnded</t>
  </si>
  <si>
    <t>30.06.2024 12:00:00</t>
  </si>
  <si>
    <t>Wilde Debug-Sessions; Anpassung, dass nicht "unendlich" im Kreis ziehend -&gt; recursion error;
Implementierung rund um Problem: kanonisches Brett und directions-Auswahl</t>
  </si>
  <si>
    <t>01.07.2024 11:40:00</t>
  </si>
  <si>
    <t>01.07.2024 20:00:00</t>
  </si>
  <si>
    <t>Änderungen MCTS und abhängigem Code</t>
  </si>
  <si>
    <t>Issue-Titel erklärt es eigentlich.
Weg von kanonischem Brett, hin zu mehr Berechnungen, dafür aber viel cleanerer Code gerade im Hinblick auf komplexere Spiele.
Notwendige Änderung für Dame und Nim.</t>
  </si>
  <si>
    <t>01.07.2024 23:00:00</t>
  </si>
  <si>
    <t>Nim final zum Laufen bringen + Training</t>
  </si>
  <si>
    <t>02.07.2024 00:00:00</t>
  </si>
  <si>
    <t>Checkers zum Laufen gebracht. 
die Draw verbessert, sodass gezeichnetes Brett und valid moves highlighting schöner ausschaut.
Code aufgeräumt.
So ziemlich finale Version.</t>
  </si>
  <si>
    <t>02.07.2024 17:00:00</t>
  </si>
  <si>
    <t>Vermutlich finale Version</t>
  </si>
  <si>
    <t>02.07.2024 18:00:00</t>
  </si>
  <si>
    <t>Highlighting Felder</t>
  </si>
  <si>
    <t>Highlighting valider Felder bei der Auswahl einer Spielfigur für Spiele mit Tupel-Zügen (z.B. Dame)</t>
  </si>
  <si>
    <t>02.07.2024 19:00:00</t>
  </si>
  <si>
    <t>03.07.2024</t>
  </si>
  <si>
    <t>03.07.2024 15:56:00</t>
  </si>
  <si>
    <t>Spielregelbutton in die navbar einfügen</t>
  </si>
  <si>
    <t>SWTP Sprint 2 SWTP Sprint 3 SWTP Sprint 4 SWTP Sprint 5 SWTP Sprint 6 SWTP Sprint 7</t>
  </si>
  <si>
    <t>04.07.2024 19:13:00</t>
  </si>
  <si>
    <t>05.07.2024 08:52:00</t>
  </si>
  <si>
    <t>Spielregel in die Navbar integrieren</t>
  </si>
  <si>
    <t>07.07.2024</t>
  </si>
  <si>
    <t>07.07.2024 16:55:00</t>
  </si>
  <si>
    <t>08.07.2024 18:45:00</t>
  </si>
  <si>
    <t>08.07.2024 21:29:00</t>
  </si>
  <si>
    <t>09.07.2024 15:29:00</t>
  </si>
  <si>
    <t>09.07.2024 23:39:00</t>
  </si>
  <si>
    <t>PlayPage stylen</t>
  </si>
  <si>
    <t>10.07.2024 10:14:00</t>
  </si>
  <si>
    <t>10.07.2024 11:07:00</t>
  </si>
  <si>
    <t>02.07.2024 20:00:00</t>
  </si>
  <si>
    <t>Neue Spiele Implementieren</t>
  </si>
  <si>
    <t>Nim spielbar machen, beginn abwandlung von make_move Logik.</t>
  </si>
  <si>
    <t>03.07.2024 00:30:00</t>
  </si>
  <si>
    <t>Dame implementiert</t>
  </si>
  <si>
    <t>03.07.2024 16:00:00</t>
  </si>
  <si>
    <t>Verbessern der Make Move Logik, insbesondere innerhalb von 2 Spieler Spielen</t>
  </si>
  <si>
    <t>03.07.2024 20:00:00</t>
  </si>
  <si>
    <t>Automatisches Erkennen wenn bei Othello keine Zulässigen Züge existieren um dann einen Zug auszusetzen.</t>
  </si>
  <si>
    <t>04.07.2024 10:30:00</t>
  </si>
  <si>
    <t>Sauberere Navigation, korrektur von Tic Tac Toe
Korrekte Rundenanzahl nach Surrender</t>
  </si>
  <si>
    <t>04.07.2024 14:30:00</t>
  </si>
  <si>
    <t>Neue Lobbies erstellen nicht mehr möglich bei aktivem Spiel</t>
  </si>
  <si>
    <t>04.07.2024 16:00:00</t>
  </si>
  <si>
    <t>Routing Reworked</t>
  </si>
  <si>
    <t>05.07.2024 18:30:00</t>
  </si>
  <si>
    <t>Bug Fix beim Verlassen/neu betreten der Lobbies.
Entfernen von UI Elementen die als Spectator funktionslos sind</t>
  </si>
  <si>
    <t>05.07.2024 20:00:00</t>
  </si>
  <si>
    <t>Verlust der WebSocketVerbindung behandeln</t>
  </si>
  <si>
    <t>Ordentliches behandeln wenn die Web Socket Verbindung getrennt wurde</t>
  </si>
  <si>
    <t>05.07.2024 22:00:00</t>
  </si>
  <si>
    <t>Ersetzen der Frontend Internen Timeline durch Server Funktionen</t>
  </si>
  <si>
    <t>06.07.2024 15:41:00</t>
  </si>
  <si>
    <t>Neues Spiel Bug behoben</t>
  </si>
  <si>
    <t>06.07.2024 17:00:00</t>
  </si>
  <si>
    <t>Draw PopUp implementiert. Vorbereitungen für größeres Othello Board</t>
  </si>
  <si>
    <t>06.07.2024 21:30:00</t>
  </si>
  <si>
    <t>Error Handling verbessern</t>
  </si>
  <si>
    <t>Bug Fix, fehlerbehandlung verbessert: Fehler im Store/Websocket Eventhandling sollten nun nicht das Spielfeld überschreiben</t>
  </si>
  <si>
    <t>08.07.2024 12:00:00</t>
  </si>
  <si>
    <t>08.07.2024 17:00:00</t>
  </si>
  <si>
    <t>09.07.2024 14:00:00</t>
  </si>
  <si>
    <t>Blunder</t>
  </si>
  <si>
    <t>Blunder Funktionalität über neues Pop Up implementiert</t>
  </si>
  <si>
    <t>09.07.2024 17:00:00</t>
  </si>
  <si>
    <t>Waiting Page verbessert, anzeige ob man gerade am Zug ist implementiert</t>
  </si>
  <si>
    <t>09.07.2024 22:00:00</t>
  </si>
  <si>
    <t>Audio Integration</t>
  </si>
  <si>
    <t>Test mit 'Spiel' sounds</t>
  </si>
  <si>
    <t>10.07.2024 13:00:00</t>
  </si>
  <si>
    <t>Diverse anpassungen für Demonstration</t>
  </si>
  <si>
    <t>04.07.2024 09:30:00</t>
  </si>
  <si>
    <t>07.07.2024 12:08:00</t>
  </si>
  <si>
    <t>Creating new Slides for Podman</t>
  </si>
  <si>
    <t>07.07.2024 16:08:00</t>
  </si>
  <si>
    <t>Creating new Diagrams</t>
  </si>
  <si>
    <t>02.07.2024 13:00:00</t>
  </si>
  <si>
    <t>Weitere Spielregen implementieren und übersetzen</t>
  </si>
  <si>
    <t>02.07.2024 23:02:00</t>
  </si>
  <si>
    <t>Stundentabelle 02.07.24</t>
  </si>
  <si>
    <t>03.07.2024 11:32:00</t>
  </si>
  <si>
    <t>03.07.2024 19:50:00</t>
  </si>
  <si>
    <t>spielregeln stylen</t>
  </si>
  <si>
    <t>04.07.2024 12:33:00</t>
  </si>
  <si>
    <t>Restliche Spielregeln implementieren und übersetzen</t>
  </si>
  <si>
    <t>04.07.2024 14:08:00</t>
  </si>
  <si>
    <t>04.07.2024 14:19:00</t>
  </si>
  <si>
    <t>04.07.2024 15:12:00</t>
  </si>
  <si>
    <t>04.07.2024 20:04:00</t>
  </si>
  <si>
    <t>05.07.2024 07:52:00</t>
  </si>
  <si>
    <t>07.07.2024 10:41:00</t>
  </si>
  <si>
    <t>Präsentattionsslides anpassen</t>
  </si>
  <si>
    <t>07.07.2024 12:20:00</t>
  </si>
  <si>
    <t>07.07.2024 13:08:00</t>
  </si>
  <si>
    <t>08.07.2024 09:10:00</t>
  </si>
  <si>
    <t>08.07.2024 12:25:00</t>
  </si>
  <si>
    <t>08.07.2024 19:44:00</t>
  </si>
  <si>
    <t>08.07.2024 22:10:00</t>
  </si>
  <si>
    <t>08.07.2024 22:58:00</t>
  </si>
  <si>
    <t>08.07.2024 23:23:00</t>
  </si>
  <si>
    <t>Allgemeine Website Übersetzungen</t>
  </si>
  <si>
    <t>09.07.2024 09:10:00</t>
  </si>
  <si>
    <t>10.07.2024 18:43:00</t>
  </si>
  <si>
    <t>Sprint 7</t>
  </si>
  <si>
    <t>KAN-299</t>
  </si>
  <si>
    <t>KAN-360</t>
  </si>
  <si>
    <t>KAN-358</t>
  </si>
  <si>
    <t>KAN-345</t>
  </si>
  <si>
    <t>KAN-356</t>
  </si>
  <si>
    <t>KAN-366</t>
  </si>
  <si>
    <t>KAN-346</t>
  </si>
  <si>
    <t>KAN-363</t>
  </si>
  <si>
    <t>KAN-328</t>
  </si>
  <si>
    <t>KAN-354</t>
  </si>
  <si>
    <t>KAN-353</t>
  </si>
  <si>
    <t>KAN-371</t>
  </si>
  <si>
    <t>KAN-359</t>
  </si>
  <si>
    <t>KAN-370</t>
  </si>
  <si>
    <t>KAN-372</t>
  </si>
  <si>
    <t>KAN-369</t>
  </si>
  <si>
    <t>KAN-364</t>
  </si>
  <si>
    <t>KAN-362</t>
  </si>
  <si>
    <t>KAN-352</t>
  </si>
  <si>
    <t>KAN-368</t>
  </si>
  <si>
    <t>KAN-357</t>
  </si>
  <si>
    <t>KAN-365</t>
  </si>
  <si>
    <t>KAN-355</t>
  </si>
  <si>
    <t>KAN-351</t>
  </si>
  <si>
    <t>Sprint 8</t>
  </si>
  <si>
    <t>276h 8m</t>
  </si>
  <si>
    <t>7h 4m</t>
  </si>
  <si>
    <t>58m</t>
  </si>
  <si>
    <t>11h 12m</t>
  </si>
  <si>
    <t>230h 28m</t>
  </si>
  <si>
    <t>3h 10m</t>
  </si>
  <si>
    <t>3h 28m</t>
  </si>
  <si>
    <t>2h 46m</t>
  </si>
  <si>
    <t>5h 4m</t>
  </si>
  <si>
    <t>7h 32m</t>
  </si>
  <si>
    <t>2h 32m</t>
  </si>
  <si>
    <t>223h 4m</t>
  </si>
  <si>
    <t>2h 6m</t>
  </si>
  <si>
    <t>208h 13m</t>
  </si>
  <si>
    <t>13h 10m</t>
  </si>
  <si>
    <t>5h 46m</t>
  </si>
  <si>
    <t>5h 26m</t>
  </si>
  <si>
    <t>9h 32m</t>
  </si>
  <si>
    <t>3h 57m</t>
  </si>
  <si>
    <t>211h 57m</t>
  </si>
  <si>
    <t>4h 24m</t>
  </si>
  <si>
    <t>170h 24m</t>
  </si>
  <si>
    <t>7h 18m</t>
  </si>
  <si>
    <t>231h 54m</t>
  </si>
  <si>
    <t>7h 24m</t>
  </si>
  <si>
    <t>1552h 8m</t>
  </si>
  <si>
    <t>20h 5m</t>
  </si>
  <si>
    <t>28h 44m</t>
  </si>
  <si>
    <t>13h 58m</t>
  </si>
  <si>
    <t>24h 13m</t>
  </si>
  <si>
    <t>19h 26m</t>
  </si>
  <si>
    <t>31h 2m</t>
  </si>
  <si>
    <t>37h 20m</t>
  </si>
  <si>
    <t>5h 38m</t>
  </si>
  <si>
    <t>13h 7m</t>
  </si>
  <si>
    <t>14h 40m</t>
  </si>
  <si>
    <t>30h 23m</t>
  </si>
  <si>
    <t>12h</t>
  </si>
  <si>
    <t>20h 52m</t>
  </si>
  <si>
    <t>11.07.2024</t>
  </si>
  <si>
    <t>11.07.2024 08:00:00</t>
  </si>
  <si>
    <t>Kammer -  Meeting #12 11.07   Abschlusspräsentation</t>
  </si>
  <si>
    <t>11.07.2024 11:22:00</t>
  </si>
  <si>
    <t>Meeting #22 Do 11.07</t>
  </si>
  <si>
    <t>11.07.2024 21:47:00</t>
  </si>
  <si>
    <t>Python Externes Interface</t>
  </si>
  <si>
    <t>SWTP Sprint 7</t>
  </si>
  <si>
    <t>18.07.2024</t>
  </si>
  <si>
    <t>18.07.2024 17:26:00</t>
  </si>
  <si>
    <t>Entwicklerdokumentation</t>
  </si>
  <si>
    <t>SWTP Sprint 6 SWTP Sprint 7 SWTP Sprint 8</t>
  </si>
  <si>
    <t>21.07.2024</t>
  </si>
  <si>
    <t>21.07.2024 09:33:00</t>
  </si>
  <si>
    <t>10.07.2024 23:03:00</t>
  </si>
  <si>
    <t>11.07.2024 07:55:00</t>
  </si>
  <si>
    <t>11.07.2024 11:28:00</t>
  </si>
  <si>
    <t>11.07.2024 15:15:00</t>
  </si>
  <si>
    <t>Abschlusspräsentation</t>
  </si>
  <si>
    <t>nachbearbeiten</t>
  </si>
  <si>
    <t>17.07.2024</t>
  </si>
  <si>
    <t>17.07.2024 09:18:00</t>
  </si>
  <si>
    <t>17.07.2024 14:28:00</t>
  </si>
  <si>
    <t>Architekturentwurf</t>
  </si>
  <si>
    <t>17.07.2024 18:17:00</t>
  </si>
  <si>
    <t>Technologiestack</t>
  </si>
  <si>
    <t>17.07.2024 21:51:00</t>
  </si>
  <si>
    <t>Entwicklungsprozess</t>
  </si>
  <si>
    <t>18.07.2024 00:00:00</t>
  </si>
  <si>
    <t>Nacharbeit</t>
  </si>
  <si>
    <t>18.07.2024 10:44:00</t>
  </si>
  <si>
    <t>19.07.2024</t>
  </si>
  <si>
    <t>19.07.2024 09:47:00</t>
  </si>
  <si>
    <t>Testdokumentation</t>
  </si>
  <si>
    <t>21.07.2024 00:43:00</t>
  </si>
  <si>
    <t>21.07.2024 01:27:00</t>
  </si>
  <si>
    <t>21.07.2024 10:57:00</t>
  </si>
  <si>
    <t>21.07.2024 21:47:00</t>
  </si>
  <si>
    <t>nachbessern</t>
  </si>
  <si>
    <t>22.07.2024</t>
  </si>
  <si>
    <t>22.07.2024 10:45:00</t>
  </si>
  <si>
    <t>23.07.2024</t>
  </si>
  <si>
    <t>23.07.2024 13:53:00</t>
  </si>
  <si>
    <t>Git publizieren</t>
  </si>
  <si>
    <t>Readme, Lizenz</t>
  </si>
  <si>
    <t>SWTP Sprint 7 SWTP Sprint 8</t>
  </si>
  <si>
    <t>23.07.2024 15:53:00</t>
  </si>
  <si>
    <t>Datenschutzerklärung + Impressum</t>
  </si>
  <si>
    <t>Datenschutzerklärung</t>
  </si>
  <si>
    <t>23.07.2024 16:44:00</t>
  </si>
  <si>
    <t>Glossar</t>
  </si>
  <si>
    <t>04.07.2024 10:20:00</t>
  </si>
  <si>
    <t>06.07.2024 14:00:00</t>
  </si>
  <si>
    <t>Fixing Training Problem (Endlosspiele).
RotateMove ergänzt für alle Spiele und passend eingebunden.</t>
  </si>
  <si>
    <t>09.07.2024 07:00:00</t>
  </si>
  <si>
    <t>Anpassung Undo für Dame (man bleibt ja teils am Zug)</t>
  </si>
  <si>
    <t>09.07.2024 07:50:00</t>
  </si>
  <si>
    <t>Fixing Blunder Bug</t>
  </si>
  <si>
    <t>09.07.2024 08:15:00</t>
  </si>
  <si>
    <t>centering dialog box</t>
  </si>
  <si>
    <t>09.07.2024 14:30:00</t>
  </si>
  <si>
    <t>Kommentare + Aufräumen</t>
  </si>
  <si>
    <t>10.07.2024 08:00:00</t>
  </si>
  <si>
    <t>Frontend Spielregeln fix an manchen Stellen.
+
Spielregeln Dame bzgl. unserer Backend-Logik 1-2 Sachen angepasst</t>
  </si>
  <si>
    <t>10.07.2024 16:00:00</t>
  </si>
  <si>
    <t>Fix Timeline für Spieler2 und Rotation von schlechten Zügen fürs Frontend</t>
  </si>
  <si>
    <t>10.07.2024 21:00:00</t>
  </si>
  <si>
    <t>Überarbeitung Präsentationsslides von Zwischenpräsentation</t>
  </si>
  <si>
    <t>11.07.2024 11:25:00</t>
  </si>
  <si>
    <t>15.07.2024</t>
  </si>
  <si>
    <t>15.07.2024 16:00:00</t>
  </si>
  <si>
    <t>All mein Wissen runtergeschrieben und nützliche Hinweise in dem Bereich:
- Implementierung von AlphaZero-Spielen</t>
  </si>
  <si>
    <t>15.07.2024 20:30:00</t>
  </si>
  <si>
    <t>Technologiestack dran gearbeitet</t>
  </si>
  <si>
    <t>15.07.2024 21:15:00</t>
  </si>
  <si>
    <t xml:space="preserve">All mein Wissen runtergeschrieben und nützliche Hinweise + Bilder in den Bereichen: 
- Implementierung von AlphaZero-Spielen (1.25h) 
- Funktionserweiterung unserer Plattform 
- drüberlesen, hier und da insgesamt Anpassungen </t>
  </si>
  <si>
    <t>KAN-375</t>
  </si>
  <si>
    <t>KAN-376</t>
  </si>
  <si>
    <t>KAN-329</t>
  </si>
  <si>
    <t>KAN-395</t>
  </si>
  <si>
    <t>KAN-331</t>
  </si>
  <si>
    <t>KAN-335</t>
  </si>
  <si>
    <t>KAN-396</t>
  </si>
  <si>
    <t>KAN-381</t>
  </si>
  <si>
    <t>KAN-377</t>
  </si>
  <si>
    <t>10.07.2024 17:48:00</t>
  </si>
  <si>
    <t>10.07.2024 20:40:00</t>
  </si>
  <si>
    <t>WaitPage stylen</t>
  </si>
  <si>
    <t>10.07.2024 21:49:00</t>
  </si>
  <si>
    <t>10.07.2024 21:57:00</t>
  </si>
  <si>
    <t>11.07.2024 08:06:00</t>
  </si>
  <si>
    <t>16.07.2024</t>
  </si>
  <si>
    <t>16.07.2024 20:04:00</t>
  </si>
  <si>
    <t>Fix Auswahl außerhalb von Spiel</t>
  </si>
  <si>
    <t>20.07.2024</t>
  </si>
  <si>
    <t>20.07.2024 23:15:00</t>
  </si>
  <si>
    <t>Webseite</t>
  </si>
  <si>
    <t>21.07.2024 21:33:00</t>
  </si>
  <si>
    <t>23.07.2024 15:05:00</t>
  </si>
  <si>
    <t>23.07.2024 23:48:00</t>
  </si>
  <si>
    <t>24.07.2024</t>
  </si>
  <si>
    <t>24.07.2024 13:39:00</t>
  </si>
  <si>
    <t>24.07.2024 18:11:00</t>
  </si>
  <si>
    <t>12.07.2024</t>
  </si>
  <si>
    <t>12.07.2024 10:00:00</t>
  </si>
  <si>
    <t>Rückkehr zur Lobby nach Spielende</t>
  </si>
  <si>
    <t>Rückkehr zur Lobby nach Spielende nun möglich</t>
  </si>
  <si>
    <t>12.07.2024 10:30:00</t>
  </si>
  <si>
    <t>Spieler Drop-Down Menü</t>
  </si>
  <si>
    <t xml:space="preserve">Automatische Erkennung ob Spieler 1 oder Spieler 2 wenn senden von player_vs_kim/playerai_vs_kim </t>
  </si>
  <si>
    <t>12.07.2024 11:00:00</t>
  </si>
  <si>
    <t>Spiel beendet - Spieler x gewonnen zu Du/KIM/... hast gewonnen</t>
  </si>
  <si>
    <t>16.07.2024 22:30:00</t>
  </si>
  <si>
    <t>Wie fügt man ein neues Spiel hinzu</t>
  </si>
  <si>
    <t>19.07.2024 16:00:00</t>
  </si>
  <si>
    <t>Bugfixing Änderungen nicht übernommen nach neu gebaut.</t>
  </si>
  <si>
    <t>19.07.2024 20:00:00</t>
  </si>
  <si>
    <t>20.07.2024 15:30:00</t>
  </si>
  <si>
    <t>21.07.2024 18:00:00</t>
  </si>
  <si>
    <t>21.07.2024 21:20:00</t>
  </si>
  <si>
    <t>Frontend kommentieren</t>
  </si>
  <si>
    <t>22.07.2024 15:13:00</t>
  </si>
  <si>
    <t>Versuch Vue DocGen zu verwenden</t>
  </si>
  <si>
    <t>22.07.2024 18:00:00</t>
  </si>
  <si>
    <t>23.07.2024 13:00:00</t>
  </si>
  <si>
    <t>Anpassen der Kommentare um jsdoc-vue zu ermöglichen</t>
  </si>
  <si>
    <t>23.07.2024 15:00:00</t>
  </si>
  <si>
    <t>Erstellung der JSDoc Dokumentation und verbesserung der Darstellung</t>
  </si>
  <si>
    <t>23.07.2024 20:00:00</t>
  </si>
  <si>
    <t>Entfernen von vue-docgen, diverse Versuche mit anderen Doku generations Tools.</t>
  </si>
  <si>
    <t>10.07.2024 18:00:00</t>
  </si>
  <si>
    <t>Neue Slides zu Fachbegriffen und Postman erstellen</t>
  </si>
  <si>
    <t>11.07.2024 21:00:00</t>
  </si>
  <si>
    <t>Präsentation üben</t>
  </si>
  <si>
    <t>18.07.2024 14:00:00</t>
  </si>
  <si>
    <t>Docker</t>
  </si>
  <si>
    <t>Seiten der Dockerdokumentation über Docker-Compose schreiben</t>
  </si>
  <si>
    <t>19.07.2024 14:00:00</t>
  </si>
  <si>
    <t>Seiten der Testdokumentation schreiben</t>
  </si>
  <si>
    <t>21.07.2024 16:12:00</t>
  </si>
  <si>
    <t>Dokumentation in bestehende Doku einfügen, Texte anpassen und formatieren.</t>
  </si>
  <si>
    <t>22.07.2024 21:00:00</t>
  </si>
  <si>
    <t>Bestehende Testdokumentation Überprüfen und Korrigieren
Beide Dokumentationen zusammen fügen und Formatieren.</t>
  </si>
  <si>
    <t>22.07.2024 23:00:00</t>
  </si>
  <si>
    <t>Deployment Prozess beschreiben</t>
  </si>
  <si>
    <t>10.07.2024 20:18:00</t>
  </si>
  <si>
    <t>Stundentabelle 10.07.24</t>
  </si>
  <si>
    <t>SWTP Sprint 5 SWTP Sprint 6 SWTP Sprint 7 SWTP Sprint 8</t>
  </si>
  <si>
    <t>11.07.2024 14:53:00</t>
  </si>
  <si>
    <t>Anleitung externe Schnittstelle + GitHub</t>
  </si>
  <si>
    <t>19.07.2024 13:49:00</t>
  </si>
  <si>
    <t>19.07.2024 16:51:00</t>
  </si>
  <si>
    <t>Anleitung externe Schnittstelle pt.2</t>
  </si>
  <si>
    <t>19.07.2024 18:48:00</t>
  </si>
  <si>
    <t>20.07.2024 11:00:00</t>
  </si>
  <si>
    <t>20.07.2024 13:39:00</t>
  </si>
  <si>
    <t>20.07.2024 13:40:00</t>
  </si>
  <si>
    <t>Anleitung externe Schnittstelle pt.3</t>
  </si>
  <si>
    <t>20.07.2024 15:25:00</t>
  </si>
  <si>
    <t>20.07.2024 19:17:00</t>
  </si>
  <si>
    <t>Externe Anbindung</t>
  </si>
  <si>
    <t>20.07.2024 21:01:00</t>
  </si>
  <si>
    <t>KAN-394</t>
  </si>
  <si>
    <t>KAN-332</t>
  </si>
  <si>
    <t>KAN-387</t>
  </si>
  <si>
    <t>KAN-374</t>
  </si>
  <si>
    <t>KAN-393</t>
  </si>
  <si>
    <t>KAN-334</t>
  </si>
  <si>
    <t>KAN-384</t>
  </si>
  <si>
    <t>KAN-391</t>
  </si>
  <si>
    <t>KAN-389</t>
  </si>
  <si>
    <t>KAN-400</t>
  </si>
  <si>
    <t>KAN-333</t>
  </si>
  <si>
    <t>KAN-399</t>
  </si>
  <si>
    <t>KAN-398</t>
  </si>
  <si>
    <t>KAN-379</t>
  </si>
  <si>
    <t>KAN-373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</si>
</sst>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3" borderId="0" xfId="0" applyFill="1"/>
    <xf numFmtId="164" fontId="0" fillId="3" borderId="0" xfId="0" applyNumberFormat="1" applyFill="1" applyAlignment="1">
      <alignment horizontal="right"/>
    </xf>
    <xf numFmtId="0" fontId="0" fillId="4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22" fontId="0" fillId="0" borderId="0" xfId="0" applyNumberFormat="1"/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164" fontId="0" fillId="0" borderId="0" xfId="0" applyNumberFormat="1"/>
    <xf numFmtId="164" fontId="0" fillId="5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DJ213"/>
  <sheetViews>
    <sheetView workbookViewId="0">
      <selection activeCell="A2" sqref="A2"/>
    </sheetView>
  </sheetViews>
  <sheetFormatPr baseColWidth="10" defaultColWidth="19.3984375" defaultRowHeight="15.6" x14ac:dyDescent="0.3"/>
  <cols>
    <col min="1" max="1" width="19.8984375" style="1" customWidth="1"/>
    <col min="2" max="2" width="19.5" style="7" customWidth="1"/>
    <col min="3" max="3" width="21.09765625" bestFit="1" customWidth="1"/>
    <col min="4" max="4" width="12.59765625" bestFit="1" customWidth="1"/>
    <col min="5" max="5" width="13.8984375" customWidth="1"/>
    <col min="6" max="6" width="16" customWidth="1"/>
    <col min="7" max="7" width="21.8984375" bestFit="1" customWidth="1"/>
    <col min="8" max="8" width="23.59765625" customWidth="1"/>
  </cols>
  <sheetData>
    <row r="1" spans="1:114" s="5" customFormat="1" x14ac:dyDescent="0.3">
      <c r="A1" s="5" t="s">
        <v>0</v>
      </c>
      <c r="B1" s="5" t="s">
        <v>1</v>
      </c>
      <c r="C1" s="5" t="s">
        <v>868</v>
      </c>
      <c r="D1" s="5" t="s">
        <v>869</v>
      </c>
      <c r="E1" s="5" t="s">
        <v>870</v>
      </c>
      <c r="F1" s="5" t="s">
        <v>871</v>
      </c>
      <c r="G1" s="5" t="s">
        <v>872</v>
      </c>
      <c r="H1" s="5" t="s">
        <v>873</v>
      </c>
      <c r="I1" s="5" t="s">
        <v>874</v>
      </c>
      <c r="J1" s="5" t="s">
        <v>875</v>
      </c>
      <c r="K1" s="5" t="s">
        <v>876</v>
      </c>
      <c r="L1" s="5" t="s">
        <v>877</v>
      </c>
      <c r="M1" s="5" t="s">
        <v>878</v>
      </c>
      <c r="N1" s="5" t="s">
        <v>879</v>
      </c>
      <c r="O1" s="5" t="s">
        <v>880</v>
      </c>
      <c r="P1" s="5" t="s">
        <v>881</v>
      </c>
      <c r="Q1" s="5" t="s">
        <v>882</v>
      </c>
      <c r="R1" s="5" t="s">
        <v>883</v>
      </c>
      <c r="S1" s="5" t="s">
        <v>884</v>
      </c>
      <c r="T1" s="5" t="s">
        <v>885</v>
      </c>
      <c r="U1" s="5" t="s">
        <v>886</v>
      </c>
      <c r="V1" s="5" t="s">
        <v>887</v>
      </c>
      <c r="W1" s="5" t="s">
        <v>888</v>
      </c>
      <c r="X1" s="5" t="s">
        <v>889</v>
      </c>
      <c r="Y1" s="5" t="s">
        <v>890</v>
      </c>
      <c r="Z1" s="5" t="s">
        <v>891</v>
      </c>
      <c r="AA1" s="5" t="s">
        <v>892</v>
      </c>
      <c r="AB1" s="5" t="s">
        <v>893</v>
      </c>
      <c r="AC1" s="5" t="s">
        <v>894</v>
      </c>
      <c r="AD1" s="5" t="s">
        <v>895</v>
      </c>
      <c r="AE1" s="5" t="s">
        <v>896</v>
      </c>
      <c r="AF1" s="5" t="s">
        <v>897</v>
      </c>
      <c r="AG1" s="5" t="s">
        <v>898</v>
      </c>
      <c r="AH1" s="5" t="s">
        <v>899</v>
      </c>
      <c r="AI1" s="5" t="s">
        <v>900</v>
      </c>
      <c r="AJ1" s="5" t="s">
        <v>901</v>
      </c>
      <c r="AK1" s="5" t="s">
        <v>902</v>
      </c>
      <c r="AL1" s="5" t="s">
        <v>903</v>
      </c>
      <c r="AM1" s="5" t="s">
        <v>904</v>
      </c>
      <c r="AN1" s="5" t="s">
        <v>905</v>
      </c>
      <c r="AO1" s="5" t="s">
        <v>906</v>
      </c>
      <c r="AP1" s="5" t="s">
        <v>907</v>
      </c>
      <c r="AQ1" s="5" t="s">
        <v>908</v>
      </c>
      <c r="AR1" s="5" t="s">
        <v>909</v>
      </c>
      <c r="AS1" s="5" t="s">
        <v>910</v>
      </c>
      <c r="AT1" s="5" t="s">
        <v>911</v>
      </c>
      <c r="AU1" s="5" t="s">
        <v>912</v>
      </c>
      <c r="AV1" s="5" t="s">
        <v>913</v>
      </c>
      <c r="AW1" s="5" t="s">
        <v>914</v>
      </c>
      <c r="AX1" s="5" t="s">
        <v>915</v>
      </c>
      <c r="AY1" s="5" t="s">
        <v>916</v>
      </c>
      <c r="AZ1" s="5" t="s">
        <v>917</v>
      </c>
      <c r="BA1" s="5" t="s">
        <v>918</v>
      </c>
      <c r="BB1" s="5" t="s">
        <v>1236</v>
      </c>
      <c r="BC1" s="5" t="s">
        <v>1237</v>
      </c>
      <c r="BD1" s="5" t="s">
        <v>1238</v>
      </c>
      <c r="BE1" s="5" t="s">
        <v>1239</v>
      </c>
      <c r="BF1" s="5" t="s">
        <v>1240</v>
      </c>
      <c r="BG1" s="5" t="s">
        <v>1241</v>
      </c>
      <c r="BH1" s="5" t="s">
        <v>1242</v>
      </c>
      <c r="BI1" s="5" t="s">
        <v>1243</v>
      </c>
      <c r="BJ1" s="5" t="s">
        <v>1244</v>
      </c>
      <c r="BK1" s="5" t="s">
        <v>1245</v>
      </c>
      <c r="BL1" s="5" t="s">
        <v>1246</v>
      </c>
      <c r="BM1" s="5" t="s">
        <v>1247</v>
      </c>
      <c r="BN1" s="5" t="s">
        <v>1248</v>
      </c>
      <c r="BO1" s="5" t="s">
        <v>1249</v>
      </c>
      <c r="BP1" s="5" t="s">
        <v>1250</v>
      </c>
      <c r="BQ1" s="5" t="s">
        <v>1251</v>
      </c>
      <c r="BR1" s="5" t="s">
        <v>1252</v>
      </c>
      <c r="BS1" s="5" t="s">
        <v>1253</v>
      </c>
      <c r="BT1" s="5" t="s">
        <v>1254</v>
      </c>
      <c r="BU1" s="5" t="s">
        <v>1255</v>
      </c>
      <c r="BV1" s="5" t="s">
        <v>1256</v>
      </c>
      <c r="BW1" s="5" t="s">
        <v>1257</v>
      </c>
      <c r="BX1" s="5" t="s">
        <v>1258</v>
      </c>
      <c r="BY1" s="5" t="s">
        <v>1259</v>
      </c>
      <c r="BZ1" s="5" t="s">
        <v>1260</v>
      </c>
      <c r="CA1" s="5" t="s">
        <v>1261</v>
      </c>
      <c r="CB1" s="5" t="s">
        <v>1262</v>
      </c>
      <c r="CC1" s="5" t="s">
        <v>1263</v>
      </c>
      <c r="CD1" s="5" t="s">
        <v>1264</v>
      </c>
      <c r="CE1" s="5" t="s">
        <v>1265</v>
      </c>
      <c r="CF1" s="5" t="s">
        <v>1796</v>
      </c>
      <c r="CG1" s="5" t="s">
        <v>1797</v>
      </c>
      <c r="CH1" s="5" t="s">
        <v>1798</v>
      </c>
      <c r="CI1" s="5" t="s">
        <v>1799</v>
      </c>
      <c r="CJ1" s="5" t="s">
        <v>1800</v>
      </c>
      <c r="CK1" s="5" t="s">
        <v>1801</v>
      </c>
      <c r="CL1" s="5" t="s">
        <v>1802</v>
      </c>
      <c r="CM1" s="5" t="s">
        <v>1803</v>
      </c>
      <c r="CN1" s="5" t="s">
        <v>1804</v>
      </c>
      <c r="CO1" s="5" t="s">
        <v>1805</v>
      </c>
      <c r="CP1" s="5" t="s">
        <v>1806</v>
      </c>
      <c r="CQ1" s="5" t="s">
        <v>1807</v>
      </c>
      <c r="CR1" s="5" t="s">
        <v>1808</v>
      </c>
      <c r="CS1" s="5" t="s">
        <v>1809</v>
      </c>
      <c r="CT1" s="5" t="s">
        <v>1810</v>
      </c>
      <c r="CU1" s="5" t="s">
        <v>1811</v>
      </c>
      <c r="CV1" s="5" t="s">
        <v>1812</v>
      </c>
      <c r="CW1" s="5" t="s">
        <v>1813</v>
      </c>
      <c r="CX1" s="5" t="s">
        <v>1814</v>
      </c>
      <c r="CY1" s="5" t="s">
        <v>1815</v>
      </c>
      <c r="CZ1" s="5" t="s">
        <v>1816</v>
      </c>
      <c r="DA1" s="5" t="s">
        <v>1817</v>
      </c>
      <c r="DB1" s="5" t="s">
        <v>1818</v>
      </c>
      <c r="DC1" s="5" t="s">
        <v>1819</v>
      </c>
      <c r="DD1" s="5" t="s">
        <v>1820</v>
      </c>
      <c r="DE1" s="5" t="s">
        <v>1821</v>
      </c>
      <c r="DF1" s="5" t="s">
        <v>1822</v>
      </c>
      <c r="DG1" s="5" t="s">
        <v>1823</v>
      </c>
      <c r="DH1" s="5" t="s">
        <v>1824</v>
      </c>
      <c r="DI1" s="5" t="s">
        <v>1825</v>
      </c>
      <c r="DJ1" s="5" t="s">
        <v>1826</v>
      </c>
    </row>
    <row r="2" spans="1:114" x14ac:dyDescent="0.3">
      <c r="A2" s="1" t="s">
        <v>315</v>
      </c>
      <c r="B2" s="5" t="s">
        <v>2173</v>
      </c>
      <c r="C2" t="s">
        <v>2</v>
      </c>
      <c r="D2" t="s">
        <v>919</v>
      </c>
      <c r="E2" t="s">
        <v>920</v>
      </c>
      <c r="F2" t="s">
        <v>921</v>
      </c>
      <c r="G2" t="s">
        <v>922</v>
      </c>
      <c r="H2" t="s">
        <v>919</v>
      </c>
      <c r="I2" t="s">
        <v>923</v>
      </c>
      <c r="J2" t="s">
        <v>924</v>
      </c>
      <c r="K2" t="s">
        <v>925</v>
      </c>
      <c r="L2" t="s">
        <v>926</v>
      </c>
      <c r="M2" t="s">
        <v>927</v>
      </c>
      <c r="N2" t="s">
        <v>928</v>
      </c>
      <c r="O2" t="s">
        <v>929</v>
      </c>
      <c r="P2" t="s">
        <v>919</v>
      </c>
      <c r="Q2" t="s">
        <v>930</v>
      </c>
      <c r="R2" t="s">
        <v>931</v>
      </c>
      <c r="S2" t="s">
        <v>932</v>
      </c>
      <c r="T2" t="s">
        <v>933</v>
      </c>
      <c r="U2" t="s">
        <v>934</v>
      </c>
      <c r="V2" t="s">
        <v>935</v>
      </c>
      <c r="W2" t="s">
        <v>919</v>
      </c>
      <c r="X2" t="s">
        <v>936</v>
      </c>
      <c r="Y2" t="s">
        <v>937</v>
      </c>
      <c r="Z2" t="s">
        <v>938</v>
      </c>
      <c r="AA2" t="s">
        <v>919</v>
      </c>
      <c r="AB2" t="s">
        <v>939</v>
      </c>
      <c r="AC2" t="s">
        <v>940</v>
      </c>
      <c r="AD2" t="s">
        <v>941</v>
      </c>
      <c r="AE2" t="s">
        <v>919</v>
      </c>
      <c r="AF2" t="s">
        <v>942</v>
      </c>
      <c r="AG2" t="s">
        <v>7</v>
      </c>
      <c r="AH2" t="s">
        <v>919</v>
      </c>
      <c r="AI2" t="s">
        <v>1266</v>
      </c>
      <c r="AJ2" t="s">
        <v>1015</v>
      </c>
      <c r="AK2" t="s">
        <v>919</v>
      </c>
      <c r="AL2" t="s">
        <v>1267</v>
      </c>
      <c r="AM2" t="s">
        <v>943</v>
      </c>
      <c r="AN2" t="s">
        <v>944</v>
      </c>
      <c r="AO2" t="s">
        <v>945</v>
      </c>
      <c r="AP2" t="s">
        <v>946</v>
      </c>
      <c r="AQ2" t="s">
        <v>947</v>
      </c>
      <c r="AR2" t="s">
        <v>970</v>
      </c>
      <c r="AS2" t="s">
        <v>1268</v>
      </c>
      <c r="AT2" t="s">
        <v>1016</v>
      </c>
      <c r="AU2" t="s">
        <v>1017</v>
      </c>
      <c r="AV2" t="s">
        <v>1018</v>
      </c>
      <c r="AW2" t="s">
        <v>1019</v>
      </c>
      <c r="AX2" t="s">
        <v>1020</v>
      </c>
      <c r="AY2" t="s">
        <v>556</v>
      </c>
      <c r="AZ2" t="s">
        <v>919</v>
      </c>
      <c r="BA2" t="s">
        <v>919</v>
      </c>
      <c r="BB2" t="s">
        <v>919</v>
      </c>
      <c r="BC2" t="s">
        <v>952</v>
      </c>
      <c r="BD2" t="s">
        <v>1020</v>
      </c>
      <c r="BE2" t="s">
        <v>1269</v>
      </c>
      <c r="BF2" t="s">
        <v>1270</v>
      </c>
      <c r="BG2" t="s">
        <v>6</v>
      </c>
      <c r="BH2" t="s">
        <v>919</v>
      </c>
      <c r="BI2" t="s">
        <v>919</v>
      </c>
      <c r="BJ2" t="s">
        <v>1271</v>
      </c>
      <c r="BK2" t="s">
        <v>949</v>
      </c>
      <c r="BL2" t="s">
        <v>1496</v>
      </c>
      <c r="BM2" t="s">
        <v>1019</v>
      </c>
      <c r="BN2" t="s">
        <v>557</v>
      </c>
      <c r="BO2" t="s">
        <v>919</v>
      </c>
      <c r="BP2" t="s">
        <v>919</v>
      </c>
      <c r="BQ2" t="s">
        <v>919</v>
      </c>
      <c r="BR2" t="s">
        <v>1497</v>
      </c>
      <c r="BS2" t="s">
        <v>1498</v>
      </c>
      <c r="BT2" t="s">
        <v>919</v>
      </c>
      <c r="BU2" t="s">
        <v>1772</v>
      </c>
      <c r="BV2" t="s">
        <v>1773</v>
      </c>
      <c r="BW2" t="s">
        <v>1774</v>
      </c>
      <c r="BX2" t="s">
        <v>1506</v>
      </c>
      <c r="BY2" t="s">
        <v>1015</v>
      </c>
      <c r="BZ2" t="s">
        <v>919</v>
      </c>
      <c r="CA2" t="s">
        <v>982</v>
      </c>
      <c r="CB2" t="s">
        <v>1827</v>
      </c>
      <c r="CC2" t="s">
        <v>1828</v>
      </c>
      <c r="CD2" t="s">
        <v>1277</v>
      </c>
      <c r="CE2" t="s">
        <v>1829</v>
      </c>
      <c r="CF2" t="s">
        <v>996</v>
      </c>
      <c r="CG2" t="s">
        <v>919</v>
      </c>
      <c r="CH2" t="s">
        <v>919</v>
      </c>
      <c r="CI2" t="s">
        <v>1956</v>
      </c>
      <c r="CJ2" t="s">
        <v>1783</v>
      </c>
      <c r="CK2" t="s">
        <v>1025</v>
      </c>
      <c r="CL2" t="s">
        <v>919</v>
      </c>
      <c r="CM2" t="s">
        <v>919</v>
      </c>
      <c r="CN2" t="s">
        <v>919</v>
      </c>
      <c r="CO2" t="s">
        <v>1027</v>
      </c>
      <c r="CP2" t="s">
        <v>2174</v>
      </c>
      <c r="CQ2" t="s">
        <v>919</v>
      </c>
      <c r="CR2" t="s">
        <v>919</v>
      </c>
      <c r="CS2" t="s">
        <v>919</v>
      </c>
      <c r="CT2" t="s">
        <v>919</v>
      </c>
      <c r="CU2" t="s">
        <v>919</v>
      </c>
      <c r="CV2" t="s">
        <v>919</v>
      </c>
      <c r="CW2" t="s">
        <v>2175</v>
      </c>
      <c r="CX2" t="s">
        <v>919</v>
      </c>
      <c r="CY2" t="s">
        <v>919</v>
      </c>
      <c r="CZ2" t="s">
        <v>2176</v>
      </c>
      <c r="DA2" t="s">
        <v>919</v>
      </c>
      <c r="DB2" t="s">
        <v>919</v>
      </c>
      <c r="DC2" t="s">
        <v>919</v>
      </c>
      <c r="DD2" t="s">
        <v>919</v>
      </c>
      <c r="DE2" t="s">
        <v>919</v>
      </c>
      <c r="DF2" t="s">
        <v>919</v>
      </c>
      <c r="DG2" t="s">
        <v>919</v>
      </c>
      <c r="DH2" t="s">
        <v>919</v>
      </c>
      <c r="DI2" t="s">
        <v>919</v>
      </c>
      <c r="DJ2" t="s">
        <v>919</v>
      </c>
    </row>
    <row r="3" spans="1:114" x14ac:dyDescent="0.3">
      <c r="A3" s="1" t="s">
        <v>841</v>
      </c>
      <c r="B3" s="5" t="s">
        <v>2177</v>
      </c>
      <c r="C3" t="s">
        <v>2</v>
      </c>
      <c r="D3" t="s">
        <v>919</v>
      </c>
      <c r="E3" t="s">
        <v>948</v>
      </c>
      <c r="F3" t="s">
        <v>949</v>
      </c>
      <c r="G3" t="s">
        <v>950</v>
      </c>
      <c r="H3" t="s">
        <v>919</v>
      </c>
      <c r="I3" t="s">
        <v>919</v>
      </c>
      <c r="J3" t="s">
        <v>951</v>
      </c>
      <c r="K3" t="s">
        <v>919</v>
      </c>
      <c r="L3" t="s">
        <v>952</v>
      </c>
      <c r="M3" t="s">
        <v>919</v>
      </c>
      <c r="N3" t="s">
        <v>928</v>
      </c>
      <c r="O3" t="s">
        <v>953</v>
      </c>
      <c r="P3" t="s">
        <v>954</v>
      </c>
      <c r="Q3" t="s">
        <v>955</v>
      </c>
      <c r="R3" t="s">
        <v>956</v>
      </c>
      <c r="S3" t="s">
        <v>957</v>
      </c>
      <c r="T3" t="s">
        <v>958</v>
      </c>
      <c r="U3" t="s">
        <v>959</v>
      </c>
      <c r="V3" t="s">
        <v>960</v>
      </c>
      <c r="W3" t="s">
        <v>961</v>
      </c>
      <c r="X3" t="s">
        <v>962</v>
      </c>
      <c r="Y3" t="s">
        <v>963</v>
      </c>
      <c r="Z3" t="s">
        <v>919</v>
      </c>
      <c r="AA3" t="s">
        <v>12</v>
      </c>
      <c r="AB3" t="s">
        <v>964</v>
      </c>
      <c r="AC3" t="s">
        <v>965</v>
      </c>
      <c r="AD3" t="s">
        <v>919</v>
      </c>
      <c r="AE3" t="s">
        <v>919</v>
      </c>
      <c r="AF3" t="s">
        <v>928</v>
      </c>
      <c r="AG3" t="s">
        <v>966</v>
      </c>
      <c r="AH3" t="s">
        <v>967</v>
      </c>
      <c r="AI3" t="s">
        <v>968</v>
      </c>
      <c r="AJ3" t="s">
        <v>969</v>
      </c>
      <c r="AK3" t="s">
        <v>942</v>
      </c>
      <c r="AL3" t="s">
        <v>970</v>
      </c>
      <c r="AM3" t="s">
        <v>927</v>
      </c>
      <c r="AN3" t="s">
        <v>919</v>
      </c>
      <c r="AO3" t="s">
        <v>971</v>
      </c>
      <c r="AP3" t="s">
        <v>972</v>
      </c>
      <c r="AQ3" t="s">
        <v>973</v>
      </c>
      <c r="AR3" t="s">
        <v>1021</v>
      </c>
      <c r="AS3" t="s">
        <v>1022</v>
      </c>
      <c r="AT3" t="s">
        <v>1023</v>
      </c>
      <c r="AU3" t="s">
        <v>1024</v>
      </c>
      <c r="AV3" t="s">
        <v>957</v>
      </c>
      <c r="AW3" t="s">
        <v>953</v>
      </c>
      <c r="AX3" t="s">
        <v>919</v>
      </c>
      <c r="AY3" t="s">
        <v>919</v>
      </c>
      <c r="AZ3" t="s">
        <v>963</v>
      </c>
      <c r="BA3" t="s">
        <v>1272</v>
      </c>
      <c r="BB3" t="s">
        <v>919</v>
      </c>
      <c r="BC3" t="s">
        <v>1273</v>
      </c>
      <c r="BD3" t="s">
        <v>1274</v>
      </c>
      <c r="BE3" t="s">
        <v>1275</v>
      </c>
      <c r="BF3" t="s">
        <v>1276</v>
      </c>
      <c r="BG3" t="s">
        <v>6</v>
      </c>
      <c r="BH3" t="s">
        <v>919</v>
      </c>
      <c r="BI3" t="s">
        <v>919</v>
      </c>
      <c r="BJ3" t="s">
        <v>1277</v>
      </c>
      <c r="BK3" t="s">
        <v>1278</v>
      </c>
      <c r="BL3" t="s">
        <v>1279</v>
      </c>
      <c r="BM3" t="s">
        <v>919</v>
      </c>
      <c r="BN3" t="s">
        <v>1499</v>
      </c>
      <c r="BO3" t="s">
        <v>966</v>
      </c>
      <c r="BP3" t="s">
        <v>919</v>
      </c>
      <c r="BQ3" t="s">
        <v>1500</v>
      </c>
      <c r="BR3" t="s">
        <v>1501</v>
      </c>
      <c r="BS3" t="s">
        <v>919</v>
      </c>
      <c r="BT3" t="s">
        <v>966</v>
      </c>
      <c r="BU3" t="s">
        <v>1775</v>
      </c>
      <c r="BV3" t="s">
        <v>919</v>
      </c>
      <c r="BW3" t="s">
        <v>1776</v>
      </c>
      <c r="BX3" t="s">
        <v>1777</v>
      </c>
      <c r="BY3" t="s">
        <v>954</v>
      </c>
      <c r="BZ3" t="s">
        <v>1778</v>
      </c>
      <c r="CA3" t="s">
        <v>1506</v>
      </c>
      <c r="CB3" t="s">
        <v>922</v>
      </c>
      <c r="CC3" t="s">
        <v>919</v>
      </c>
      <c r="CD3" t="s">
        <v>1830</v>
      </c>
      <c r="CE3" t="s">
        <v>1831</v>
      </c>
      <c r="CF3" t="s">
        <v>946</v>
      </c>
      <c r="CG3" t="s">
        <v>961</v>
      </c>
      <c r="CH3" t="s">
        <v>919</v>
      </c>
      <c r="CI3" t="s">
        <v>1011</v>
      </c>
      <c r="CJ3" t="s">
        <v>1277</v>
      </c>
      <c r="CK3" t="s">
        <v>2178</v>
      </c>
      <c r="CL3" t="s">
        <v>919</v>
      </c>
      <c r="CM3" t="s">
        <v>2179</v>
      </c>
      <c r="CN3" t="s">
        <v>1276</v>
      </c>
      <c r="CO3" t="s">
        <v>2180</v>
      </c>
      <c r="CP3" t="s">
        <v>2181</v>
      </c>
      <c r="CQ3" t="s">
        <v>919</v>
      </c>
      <c r="CR3" t="s">
        <v>919</v>
      </c>
      <c r="CS3" t="s">
        <v>919</v>
      </c>
      <c r="CT3" t="s">
        <v>919</v>
      </c>
      <c r="CU3" t="s">
        <v>919</v>
      </c>
      <c r="CV3" t="s">
        <v>2182</v>
      </c>
      <c r="CW3" t="s">
        <v>2183</v>
      </c>
      <c r="CX3" t="s">
        <v>952</v>
      </c>
      <c r="CY3" t="s">
        <v>919</v>
      </c>
      <c r="CZ3" t="s">
        <v>1284</v>
      </c>
      <c r="DA3" t="s">
        <v>976</v>
      </c>
      <c r="DB3" t="s">
        <v>6</v>
      </c>
      <c r="DC3" t="s">
        <v>919</v>
      </c>
      <c r="DD3" t="s">
        <v>919</v>
      </c>
      <c r="DE3" t="s">
        <v>919</v>
      </c>
      <c r="DF3" t="s">
        <v>919</v>
      </c>
      <c r="DG3" t="s">
        <v>919</v>
      </c>
      <c r="DH3" t="s">
        <v>919</v>
      </c>
      <c r="DI3" t="s">
        <v>919</v>
      </c>
      <c r="DJ3" t="s">
        <v>919</v>
      </c>
    </row>
    <row r="4" spans="1:114" x14ac:dyDescent="0.3">
      <c r="A4" s="1" t="s">
        <v>3</v>
      </c>
      <c r="B4" s="5" t="s">
        <v>2184</v>
      </c>
      <c r="C4" t="s">
        <v>2</v>
      </c>
      <c r="D4" t="s">
        <v>919</v>
      </c>
      <c r="E4" t="s">
        <v>919</v>
      </c>
      <c r="F4" t="s">
        <v>974</v>
      </c>
      <c r="G4" t="s">
        <v>1280</v>
      </c>
      <c r="H4" t="s">
        <v>919</v>
      </c>
      <c r="I4" t="s">
        <v>919</v>
      </c>
      <c r="J4" t="s">
        <v>924</v>
      </c>
      <c r="K4" t="s">
        <v>919</v>
      </c>
      <c r="L4" t="s">
        <v>919</v>
      </c>
      <c r="M4" t="s">
        <v>975</v>
      </c>
      <c r="N4" t="s">
        <v>952</v>
      </c>
      <c r="O4" t="s">
        <v>919</v>
      </c>
      <c r="P4" t="s">
        <v>976</v>
      </c>
      <c r="Q4" t="s">
        <v>977</v>
      </c>
      <c r="R4" t="s">
        <v>919</v>
      </c>
      <c r="S4" t="s">
        <v>978</v>
      </c>
      <c r="T4" t="s">
        <v>979</v>
      </c>
      <c r="U4" t="s">
        <v>1281</v>
      </c>
      <c r="V4" t="s">
        <v>929</v>
      </c>
      <c r="W4" t="s">
        <v>920</v>
      </c>
      <c r="X4" t="s">
        <v>975</v>
      </c>
      <c r="Y4" t="s">
        <v>1282</v>
      </c>
      <c r="Z4" t="s">
        <v>980</v>
      </c>
      <c r="AA4" t="s">
        <v>919</v>
      </c>
      <c r="AB4" t="s">
        <v>928</v>
      </c>
      <c r="AC4" t="s">
        <v>919</v>
      </c>
      <c r="AD4" t="s">
        <v>919</v>
      </c>
      <c r="AE4" t="s">
        <v>919</v>
      </c>
      <c r="AF4" t="s">
        <v>1283</v>
      </c>
      <c r="AG4" t="s">
        <v>7</v>
      </c>
      <c r="AH4" t="s">
        <v>535</v>
      </c>
      <c r="AI4" t="s">
        <v>553</v>
      </c>
      <c r="AJ4" t="s">
        <v>1284</v>
      </c>
      <c r="AK4" t="s">
        <v>919</v>
      </c>
      <c r="AL4" t="s">
        <v>7</v>
      </c>
      <c r="AM4" t="s">
        <v>534</v>
      </c>
      <c r="AN4" t="s">
        <v>948</v>
      </c>
      <c r="AO4" t="s">
        <v>981</v>
      </c>
      <c r="AP4" t="s">
        <v>1025</v>
      </c>
      <c r="AQ4" t="s">
        <v>1280</v>
      </c>
      <c r="AR4" t="s">
        <v>1026</v>
      </c>
      <c r="AS4" t="s">
        <v>919</v>
      </c>
      <c r="AT4" t="s">
        <v>919</v>
      </c>
      <c r="AU4" t="s">
        <v>919</v>
      </c>
      <c r="AV4" t="s">
        <v>919</v>
      </c>
      <c r="AW4" t="s">
        <v>919</v>
      </c>
      <c r="AX4" t="s">
        <v>919</v>
      </c>
      <c r="AY4" t="s">
        <v>919</v>
      </c>
      <c r="AZ4" t="s">
        <v>919</v>
      </c>
      <c r="BA4" t="s">
        <v>919</v>
      </c>
      <c r="BB4" t="s">
        <v>919</v>
      </c>
      <c r="BC4" t="s">
        <v>919</v>
      </c>
      <c r="BD4" t="s">
        <v>919</v>
      </c>
      <c r="BE4" t="s">
        <v>919</v>
      </c>
      <c r="BF4" t="s">
        <v>919</v>
      </c>
      <c r="BG4" t="s">
        <v>919</v>
      </c>
      <c r="BH4" t="s">
        <v>919</v>
      </c>
      <c r="BI4" t="s">
        <v>919</v>
      </c>
      <c r="BJ4" t="s">
        <v>919</v>
      </c>
      <c r="BK4" t="s">
        <v>919</v>
      </c>
      <c r="BL4" t="s">
        <v>919</v>
      </c>
      <c r="BM4" t="s">
        <v>919</v>
      </c>
      <c r="BN4" t="s">
        <v>953</v>
      </c>
      <c r="BO4" t="s">
        <v>919</v>
      </c>
      <c r="BP4" t="s">
        <v>919</v>
      </c>
      <c r="BQ4" t="s">
        <v>919</v>
      </c>
      <c r="BR4" t="s">
        <v>952</v>
      </c>
      <c r="BS4" t="s">
        <v>919</v>
      </c>
      <c r="BT4" t="s">
        <v>919</v>
      </c>
      <c r="BU4" t="s">
        <v>929</v>
      </c>
      <c r="BV4" t="s">
        <v>1779</v>
      </c>
      <c r="BW4" t="s">
        <v>1780</v>
      </c>
      <c r="BX4" t="s">
        <v>929</v>
      </c>
      <c r="BY4" t="s">
        <v>976</v>
      </c>
      <c r="BZ4" t="s">
        <v>1781</v>
      </c>
      <c r="CA4" t="s">
        <v>7</v>
      </c>
      <c r="CB4" t="s">
        <v>536</v>
      </c>
      <c r="CC4" t="s">
        <v>919</v>
      </c>
      <c r="CD4" t="s">
        <v>952</v>
      </c>
      <c r="CE4" t="s">
        <v>976</v>
      </c>
      <c r="CF4" t="s">
        <v>980</v>
      </c>
      <c r="CG4" t="s">
        <v>951</v>
      </c>
      <c r="CH4" t="s">
        <v>919</v>
      </c>
      <c r="CI4" t="s">
        <v>2185</v>
      </c>
      <c r="CJ4" t="s">
        <v>919</v>
      </c>
      <c r="CK4" t="s">
        <v>920</v>
      </c>
      <c r="CL4" t="s">
        <v>919</v>
      </c>
      <c r="CM4" t="s">
        <v>929</v>
      </c>
      <c r="CN4" t="s">
        <v>929</v>
      </c>
      <c r="CO4" t="s">
        <v>1026</v>
      </c>
      <c r="CP4" t="s">
        <v>6</v>
      </c>
      <c r="CQ4" t="s">
        <v>919</v>
      </c>
      <c r="CR4" t="s">
        <v>919</v>
      </c>
      <c r="CS4" t="s">
        <v>919</v>
      </c>
      <c r="CT4" t="s">
        <v>1280</v>
      </c>
      <c r="CU4" t="s">
        <v>919</v>
      </c>
      <c r="CV4" t="s">
        <v>919</v>
      </c>
      <c r="CW4" t="s">
        <v>919</v>
      </c>
      <c r="CX4" t="s">
        <v>919</v>
      </c>
      <c r="CY4" t="s">
        <v>919</v>
      </c>
      <c r="CZ4" t="s">
        <v>919</v>
      </c>
      <c r="DA4" t="s">
        <v>919</v>
      </c>
      <c r="DB4" t="s">
        <v>919</v>
      </c>
      <c r="DC4" t="s">
        <v>919</v>
      </c>
      <c r="DD4" t="s">
        <v>919</v>
      </c>
      <c r="DE4" t="s">
        <v>919</v>
      </c>
      <c r="DF4" t="s">
        <v>919</v>
      </c>
      <c r="DG4" t="s">
        <v>919</v>
      </c>
      <c r="DH4" t="s">
        <v>919</v>
      </c>
      <c r="DI4" t="s">
        <v>919</v>
      </c>
      <c r="DJ4" t="s">
        <v>919</v>
      </c>
    </row>
    <row r="5" spans="1:114" x14ac:dyDescent="0.3">
      <c r="A5" s="1" t="s">
        <v>4</v>
      </c>
      <c r="B5" s="5" t="s">
        <v>2186</v>
      </c>
      <c r="C5" t="s">
        <v>982</v>
      </c>
      <c r="D5" t="s">
        <v>983</v>
      </c>
      <c r="E5" t="s">
        <v>919</v>
      </c>
      <c r="F5" t="s">
        <v>919</v>
      </c>
      <c r="G5" t="s">
        <v>984</v>
      </c>
      <c r="H5" t="s">
        <v>985</v>
      </c>
      <c r="I5" t="s">
        <v>919</v>
      </c>
      <c r="J5" t="s">
        <v>986</v>
      </c>
      <c r="K5" t="s">
        <v>975</v>
      </c>
      <c r="L5" t="s">
        <v>919</v>
      </c>
      <c r="M5" t="s">
        <v>919</v>
      </c>
      <c r="N5" t="s">
        <v>919</v>
      </c>
      <c r="O5" t="s">
        <v>987</v>
      </c>
      <c r="P5" t="s">
        <v>919</v>
      </c>
      <c r="Q5" t="s">
        <v>988</v>
      </c>
      <c r="R5" t="s">
        <v>987</v>
      </c>
      <c r="S5" t="s">
        <v>989</v>
      </c>
      <c r="T5" t="s">
        <v>987</v>
      </c>
      <c r="U5" t="s">
        <v>987</v>
      </c>
      <c r="V5" t="s">
        <v>919</v>
      </c>
      <c r="W5" t="s">
        <v>7</v>
      </c>
      <c r="X5" t="s">
        <v>990</v>
      </c>
      <c r="Y5" t="s">
        <v>991</v>
      </c>
      <c r="Z5" t="s">
        <v>976</v>
      </c>
      <c r="AA5" t="s">
        <v>992</v>
      </c>
      <c r="AB5" t="s">
        <v>993</v>
      </c>
      <c r="AC5" t="s">
        <v>994</v>
      </c>
      <c r="AD5" t="s">
        <v>919</v>
      </c>
      <c r="AE5" t="s">
        <v>919</v>
      </c>
      <c r="AF5" t="s">
        <v>919</v>
      </c>
      <c r="AG5" t="s">
        <v>919</v>
      </c>
      <c r="AH5" t="s">
        <v>919</v>
      </c>
      <c r="AI5" t="s">
        <v>554</v>
      </c>
      <c r="AJ5" t="s">
        <v>919</v>
      </c>
      <c r="AK5" t="s">
        <v>919</v>
      </c>
      <c r="AL5" t="s">
        <v>2</v>
      </c>
      <c r="AM5" t="s">
        <v>919</v>
      </c>
      <c r="AN5" t="s">
        <v>919</v>
      </c>
      <c r="AO5" t="s">
        <v>919</v>
      </c>
      <c r="AP5" t="s">
        <v>995</v>
      </c>
      <c r="AQ5" t="s">
        <v>927</v>
      </c>
      <c r="AR5" t="s">
        <v>919</v>
      </c>
      <c r="AS5" t="s">
        <v>1027</v>
      </c>
      <c r="AT5" t="s">
        <v>919</v>
      </c>
      <c r="AU5" t="s">
        <v>919</v>
      </c>
      <c r="AV5" t="s">
        <v>919</v>
      </c>
      <c r="AW5" t="s">
        <v>919</v>
      </c>
      <c r="AX5" t="s">
        <v>1028</v>
      </c>
      <c r="AY5" t="s">
        <v>1285</v>
      </c>
      <c r="AZ5" t="s">
        <v>978</v>
      </c>
      <c r="BA5" t="s">
        <v>919</v>
      </c>
      <c r="BB5" t="s">
        <v>919</v>
      </c>
      <c r="BC5" t="s">
        <v>924</v>
      </c>
      <c r="BD5" t="s">
        <v>1021</v>
      </c>
      <c r="BE5" t="s">
        <v>919</v>
      </c>
      <c r="BF5" t="s">
        <v>1286</v>
      </c>
      <c r="BG5" t="s">
        <v>6</v>
      </c>
      <c r="BH5" t="s">
        <v>919</v>
      </c>
      <c r="BI5" t="s">
        <v>919</v>
      </c>
      <c r="BJ5" t="s">
        <v>919</v>
      </c>
      <c r="BK5" t="s">
        <v>919</v>
      </c>
      <c r="BL5" t="s">
        <v>929</v>
      </c>
      <c r="BM5" t="s">
        <v>1030</v>
      </c>
      <c r="BN5" t="s">
        <v>1502</v>
      </c>
      <c r="BO5" t="s">
        <v>919</v>
      </c>
      <c r="BP5" t="s">
        <v>919</v>
      </c>
      <c r="BQ5" t="s">
        <v>919</v>
      </c>
      <c r="BR5" t="s">
        <v>1024</v>
      </c>
      <c r="BS5" t="s">
        <v>919</v>
      </c>
      <c r="BT5" t="s">
        <v>919</v>
      </c>
      <c r="BU5" t="s">
        <v>924</v>
      </c>
      <c r="BV5" t="s">
        <v>919</v>
      </c>
      <c r="BW5" t="s">
        <v>919</v>
      </c>
      <c r="BX5" t="s">
        <v>1782</v>
      </c>
      <c r="BY5" t="s">
        <v>950</v>
      </c>
      <c r="BZ5" t="s">
        <v>919</v>
      </c>
      <c r="CA5" t="s">
        <v>921</v>
      </c>
      <c r="CB5" t="s">
        <v>1509</v>
      </c>
      <c r="CC5" t="s">
        <v>929</v>
      </c>
      <c r="CD5" t="s">
        <v>919</v>
      </c>
      <c r="CE5" t="s">
        <v>919</v>
      </c>
      <c r="CF5" t="s">
        <v>980</v>
      </c>
      <c r="CG5" t="s">
        <v>919</v>
      </c>
      <c r="CH5" t="s">
        <v>1957</v>
      </c>
      <c r="CI5" t="s">
        <v>1958</v>
      </c>
      <c r="CJ5" t="s">
        <v>1773</v>
      </c>
      <c r="CK5" t="s">
        <v>919</v>
      </c>
      <c r="CL5" t="s">
        <v>953</v>
      </c>
      <c r="CM5" t="s">
        <v>1959</v>
      </c>
      <c r="CN5" t="s">
        <v>1960</v>
      </c>
      <c r="CO5" t="s">
        <v>2187</v>
      </c>
      <c r="CP5" t="s">
        <v>1970</v>
      </c>
      <c r="CQ5" t="s">
        <v>919</v>
      </c>
      <c r="CR5" t="s">
        <v>919</v>
      </c>
      <c r="CS5" t="s">
        <v>919</v>
      </c>
      <c r="CT5" t="s">
        <v>919</v>
      </c>
      <c r="CU5" t="s">
        <v>1291</v>
      </c>
      <c r="CV5" t="s">
        <v>919</v>
      </c>
      <c r="CW5" t="s">
        <v>919</v>
      </c>
      <c r="CX5" t="s">
        <v>919</v>
      </c>
      <c r="CY5" t="s">
        <v>2188</v>
      </c>
      <c r="CZ5" t="s">
        <v>2189</v>
      </c>
      <c r="DA5" t="s">
        <v>919</v>
      </c>
      <c r="DB5" t="s">
        <v>2190</v>
      </c>
      <c r="DC5" t="s">
        <v>2191</v>
      </c>
      <c r="DD5" t="s">
        <v>919</v>
      </c>
      <c r="DE5" t="s">
        <v>919</v>
      </c>
      <c r="DF5" t="s">
        <v>919</v>
      </c>
      <c r="DG5" t="s">
        <v>919</v>
      </c>
      <c r="DH5" t="s">
        <v>919</v>
      </c>
      <c r="DI5" t="s">
        <v>919</v>
      </c>
      <c r="DJ5" t="s">
        <v>919</v>
      </c>
    </row>
    <row r="6" spans="1:114" x14ac:dyDescent="0.3">
      <c r="A6" s="1" t="s">
        <v>5</v>
      </c>
      <c r="B6" s="5" t="s">
        <v>2192</v>
      </c>
      <c r="C6" t="s">
        <v>2</v>
      </c>
      <c r="D6" t="s">
        <v>919</v>
      </c>
      <c r="E6" t="s">
        <v>919</v>
      </c>
      <c r="F6" t="s">
        <v>919</v>
      </c>
      <c r="G6" t="s">
        <v>987</v>
      </c>
      <c r="H6" t="s">
        <v>919</v>
      </c>
      <c r="I6" t="s">
        <v>919</v>
      </c>
      <c r="J6" t="s">
        <v>924</v>
      </c>
      <c r="K6" t="s">
        <v>924</v>
      </c>
      <c r="L6" t="s">
        <v>919</v>
      </c>
      <c r="M6" t="s">
        <v>953</v>
      </c>
      <c r="N6" t="s">
        <v>6</v>
      </c>
      <c r="O6" t="s">
        <v>987</v>
      </c>
      <c r="P6" t="s">
        <v>7</v>
      </c>
      <c r="Q6" t="s">
        <v>924</v>
      </c>
      <c r="R6" t="s">
        <v>919</v>
      </c>
      <c r="S6" t="s">
        <v>919</v>
      </c>
      <c r="T6" t="s">
        <v>976</v>
      </c>
      <c r="U6" t="s">
        <v>995</v>
      </c>
      <c r="V6" t="s">
        <v>919</v>
      </c>
      <c r="W6" t="s">
        <v>996</v>
      </c>
      <c r="X6" t="s">
        <v>978</v>
      </c>
      <c r="Y6" t="s">
        <v>555</v>
      </c>
      <c r="Z6" t="s">
        <v>919</v>
      </c>
      <c r="AA6" t="s">
        <v>953</v>
      </c>
      <c r="AB6" t="s">
        <v>928</v>
      </c>
      <c r="AC6" t="s">
        <v>919</v>
      </c>
      <c r="AD6" t="s">
        <v>919</v>
      </c>
      <c r="AE6" t="s">
        <v>919</v>
      </c>
      <c r="AF6" t="s">
        <v>919</v>
      </c>
      <c r="AG6" t="s">
        <v>919</v>
      </c>
      <c r="AH6" t="s">
        <v>7</v>
      </c>
      <c r="AI6" t="s">
        <v>556</v>
      </c>
      <c r="AJ6" t="s">
        <v>919</v>
      </c>
      <c r="AK6" t="s">
        <v>2</v>
      </c>
      <c r="AL6" t="s">
        <v>997</v>
      </c>
      <c r="AM6" t="s">
        <v>536</v>
      </c>
      <c r="AN6" t="s">
        <v>919</v>
      </c>
      <c r="AO6" t="s">
        <v>919</v>
      </c>
      <c r="AP6" t="s">
        <v>998</v>
      </c>
      <c r="AQ6" t="s">
        <v>929</v>
      </c>
      <c r="AR6" t="s">
        <v>7</v>
      </c>
      <c r="AS6" t="s">
        <v>978</v>
      </c>
      <c r="AT6" t="s">
        <v>998</v>
      </c>
      <c r="AU6" t="s">
        <v>919</v>
      </c>
      <c r="AV6" t="s">
        <v>919</v>
      </c>
      <c r="AW6" t="s">
        <v>919</v>
      </c>
      <c r="AX6" t="s">
        <v>986</v>
      </c>
      <c r="AY6" t="s">
        <v>1015</v>
      </c>
      <c r="AZ6" t="s">
        <v>952</v>
      </c>
      <c r="BA6" t="s">
        <v>7</v>
      </c>
      <c r="BB6" t="s">
        <v>919</v>
      </c>
      <c r="BC6" t="s">
        <v>919</v>
      </c>
      <c r="BD6" t="s">
        <v>979</v>
      </c>
      <c r="BE6" t="s">
        <v>919</v>
      </c>
      <c r="BF6" t="s">
        <v>919</v>
      </c>
      <c r="BG6" t="s">
        <v>6</v>
      </c>
      <c r="BH6" t="s">
        <v>919</v>
      </c>
      <c r="BI6" t="s">
        <v>919</v>
      </c>
      <c r="BJ6" t="s">
        <v>919</v>
      </c>
      <c r="BK6" t="s">
        <v>919</v>
      </c>
      <c r="BL6" t="s">
        <v>919</v>
      </c>
      <c r="BM6" t="s">
        <v>919</v>
      </c>
      <c r="BN6" t="s">
        <v>1503</v>
      </c>
      <c r="BO6" t="s">
        <v>919</v>
      </c>
      <c r="BP6" t="s">
        <v>986</v>
      </c>
      <c r="BQ6" t="s">
        <v>976</v>
      </c>
      <c r="BR6" t="s">
        <v>7</v>
      </c>
      <c r="BS6" t="s">
        <v>7</v>
      </c>
      <c r="BT6" t="s">
        <v>1783</v>
      </c>
      <c r="BU6" t="s">
        <v>1025</v>
      </c>
      <c r="BV6" t="s">
        <v>952</v>
      </c>
      <c r="BW6" t="s">
        <v>919</v>
      </c>
      <c r="BX6" t="s">
        <v>1784</v>
      </c>
      <c r="BY6" t="s">
        <v>1832</v>
      </c>
      <c r="BZ6" t="s">
        <v>919</v>
      </c>
      <c r="CA6" t="s">
        <v>974</v>
      </c>
      <c r="CB6" t="s">
        <v>924</v>
      </c>
      <c r="CC6" t="s">
        <v>919</v>
      </c>
      <c r="CD6" t="s">
        <v>919</v>
      </c>
      <c r="CE6" t="s">
        <v>7</v>
      </c>
      <c r="CF6" t="s">
        <v>1833</v>
      </c>
      <c r="CG6" t="s">
        <v>921</v>
      </c>
      <c r="CH6" t="s">
        <v>1961</v>
      </c>
      <c r="CI6" t="s">
        <v>1962</v>
      </c>
      <c r="CJ6" t="s">
        <v>920</v>
      </c>
      <c r="CK6" t="s">
        <v>1963</v>
      </c>
      <c r="CL6" t="s">
        <v>919</v>
      </c>
      <c r="CM6" t="s">
        <v>974</v>
      </c>
      <c r="CN6" t="s">
        <v>1781</v>
      </c>
      <c r="CO6" t="s">
        <v>976</v>
      </c>
      <c r="CP6" t="s">
        <v>2193</v>
      </c>
      <c r="CQ6" t="s">
        <v>952</v>
      </c>
      <c r="CR6" t="s">
        <v>919</v>
      </c>
      <c r="CS6" t="s">
        <v>919</v>
      </c>
      <c r="CT6" t="s">
        <v>919</v>
      </c>
      <c r="CU6" t="s">
        <v>952</v>
      </c>
      <c r="CV6" t="s">
        <v>919</v>
      </c>
      <c r="CW6" t="s">
        <v>919</v>
      </c>
      <c r="CX6" t="s">
        <v>1832</v>
      </c>
      <c r="CY6" t="s">
        <v>952</v>
      </c>
      <c r="CZ6" t="s">
        <v>556</v>
      </c>
      <c r="DA6" t="s">
        <v>976</v>
      </c>
      <c r="DB6" t="s">
        <v>1280</v>
      </c>
      <c r="DC6" t="s">
        <v>919</v>
      </c>
      <c r="DD6" t="s">
        <v>919</v>
      </c>
      <c r="DE6" t="s">
        <v>919</v>
      </c>
      <c r="DF6" t="s">
        <v>919</v>
      </c>
      <c r="DG6" t="s">
        <v>919</v>
      </c>
      <c r="DH6" t="s">
        <v>919</v>
      </c>
      <c r="DI6" t="s">
        <v>919</v>
      </c>
      <c r="DJ6" t="s">
        <v>919</v>
      </c>
    </row>
    <row r="7" spans="1:114" x14ac:dyDescent="0.3">
      <c r="A7" s="1" t="s">
        <v>8</v>
      </c>
      <c r="B7" s="5" t="s">
        <v>2194</v>
      </c>
      <c r="C7" t="s">
        <v>2</v>
      </c>
      <c r="D7" t="s">
        <v>919</v>
      </c>
      <c r="E7" t="s">
        <v>919</v>
      </c>
      <c r="F7" t="s">
        <v>919</v>
      </c>
      <c r="G7" t="s">
        <v>983</v>
      </c>
      <c r="H7" t="s">
        <v>919</v>
      </c>
      <c r="I7" t="s">
        <v>919</v>
      </c>
      <c r="J7" t="s">
        <v>953</v>
      </c>
      <c r="K7" t="s">
        <v>919</v>
      </c>
      <c r="L7" t="s">
        <v>919</v>
      </c>
      <c r="M7" t="s">
        <v>919</v>
      </c>
      <c r="N7" t="s">
        <v>952</v>
      </c>
      <c r="O7" t="s">
        <v>999</v>
      </c>
      <c r="P7" t="s">
        <v>979</v>
      </c>
      <c r="Q7" t="s">
        <v>980</v>
      </c>
      <c r="R7" t="s">
        <v>919</v>
      </c>
      <c r="S7" t="s">
        <v>919</v>
      </c>
      <c r="T7" t="s">
        <v>976</v>
      </c>
      <c r="U7" t="s">
        <v>1000</v>
      </c>
      <c r="V7" t="s">
        <v>919</v>
      </c>
      <c r="W7" t="s">
        <v>919</v>
      </c>
      <c r="X7" t="s">
        <v>1287</v>
      </c>
      <c r="Y7" t="s">
        <v>1280</v>
      </c>
      <c r="Z7" t="s">
        <v>919</v>
      </c>
      <c r="AA7" t="s">
        <v>962</v>
      </c>
      <c r="AB7" t="s">
        <v>1001</v>
      </c>
      <c r="AC7" t="s">
        <v>919</v>
      </c>
      <c r="AD7" t="s">
        <v>929</v>
      </c>
      <c r="AE7" t="s">
        <v>919</v>
      </c>
      <c r="AF7" t="s">
        <v>919</v>
      </c>
      <c r="AG7" t="s">
        <v>919</v>
      </c>
      <c r="AH7" t="s">
        <v>976</v>
      </c>
      <c r="AI7" t="s">
        <v>557</v>
      </c>
      <c r="AJ7" t="s">
        <v>919</v>
      </c>
      <c r="AK7" t="s">
        <v>953</v>
      </c>
      <c r="AL7" t="s">
        <v>535</v>
      </c>
      <c r="AM7" t="s">
        <v>1288</v>
      </c>
      <c r="AN7" t="s">
        <v>919</v>
      </c>
      <c r="AO7" t="s">
        <v>974</v>
      </c>
      <c r="AP7" t="s">
        <v>995</v>
      </c>
      <c r="AQ7" t="s">
        <v>919</v>
      </c>
      <c r="AR7" t="s">
        <v>929</v>
      </c>
      <c r="AS7" t="s">
        <v>1029</v>
      </c>
      <c r="AT7" t="s">
        <v>919</v>
      </c>
      <c r="AU7" t="s">
        <v>919</v>
      </c>
      <c r="AV7" t="s">
        <v>919</v>
      </c>
      <c r="AW7" t="s">
        <v>929</v>
      </c>
      <c r="AX7" t="s">
        <v>919</v>
      </c>
      <c r="AY7" t="s">
        <v>919</v>
      </c>
      <c r="AZ7" t="s">
        <v>919</v>
      </c>
      <c r="BA7" t="s">
        <v>7</v>
      </c>
      <c r="BB7" t="s">
        <v>919</v>
      </c>
      <c r="BC7" t="s">
        <v>919</v>
      </c>
      <c r="BD7" t="s">
        <v>1289</v>
      </c>
      <c r="BE7" t="s">
        <v>919</v>
      </c>
      <c r="BF7" t="s">
        <v>919</v>
      </c>
      <c r="BG7" t="s">
        <v>6</v>
      </c>
      <c r="BH7" t="s">
        <v>919</v>
      </c>
      <c r="BI7" t="s">
        <v>919</v>
      </c>
      <c r="BJ7" t="s">
        <v>919</v>
      </c>
      <c r="BK7" t="s">
        <v>919</v>
      </c>
      <c r="BL7" t="s">
        <v>919</v>
      </c>
      <c r="BM7" t="s">
        <v>919</v>
      </c>
      <c r="BN7" t="s">
        <v>982</v>
      </c>
      <c r="BO7" t="s">
        <v>974</v>
      </c>
      <c r="BP7" t="s">
        <v>974</v>
      </c>
      <c r="BQ7" t="s">
        <v>974</v>
      </c>
      <c r="BR7" t="s">
        <v>952</v>
      </c>
      <c r="BS7" t="s">
        <v>919</v>
      </c>
      <c r="BT7" t="s">
        <v>919</v>
      </c>
      <c r="BU7" t="s">
        <v>919</v>
      </c>
      <c r="BV7" t="s">
        <v>919</v>
      </c>
      <c r="BW7" t="s">
        <v>919</v>
      </c>
      <c r="BX7" t="s">
        <v>919</v>
      </c>
      <c r="BY7" t="s">
        <v>919</v>
      </c>
      <c r="BZ7" t="s">
        <v>919</v>
      </c>
      <c r="CA7" t="s">
        <v>7</v>
      </c>
      <c r="CB7" t="s">
        <v>11</v>
      </c>
      <c r="CC7" t="s">
        <v>919</v>
      </c>
      <c r="CD7" t="s">
        <v>919</v>
      </c>
      <c r="CE7" t="s">
        <v>919</v>
      </c>
      <c r="CF7" t="s">
        <v>1834</v>
      </c>
      <c r="CG7" t="s">
        <v>919</v>
      </c>
      <c r="CH7" t="s">
        <v>919</v>
      </c>
      <c r="CI7" t="s">
        <v>929</v>
      </c>
      <c r="CJ7" t="s">
        <v>919</v>
      </c>
      <c r="CK7" t="s">
        <v>919</v>
      </c>
      <c r="CL7" t="s">
        <v>974</v>
      </c>
      <c r="CM7" t="s">
        <v>919</v>
      </c>
      <c r="CN7" t="s">
        <v>919</v>
      </c>
      <c r="CO7" t="s">
        <v>976</v>
      </c>
      <c r="CP7" t="s">
        <v>2195</v>
      </c>
      <c r="CQ7" t="s">
        <v>919</v>
      </c>
      <c r="CR7" t="s">
        <v>919</v>
      </c>
      <c r="CS7" t="s">
        <v>919</v>
      </c>
      <c r="CT7" t="s">
        <v>919</v>
      </c>
      <c r="CU7" t="s">
        <v>919</v>
      </c>
      <c r="CV7" t="s">
        <v>919</v>
      </c>
      <c r="CW7" t="s">
        <v>976</v>
      </c>
      <c r="CX7" t="s">
        <v>976</v>
      </c>
      <c r="CY7" t="s">
        <v>919</v>
      </c>
      <c r="CZ7" t="s">
        <v>976</v>
      </c>
      <c r="DA7" t="s">
        <v>976</v>
      </c>
      <c r="DB7" t="s">
        <v>919</v>
      </c>
      <c r="DC7" t="s">
        <v>919</v>
      </c>
      <c r="DD7" t="s">
        <v>919</v>
      </c>
      <c r="DE7" t="s">
        <v>919</v>
      </c>
      <c r="DF7" t="s">
        <v>919</v>
      </c>
      <c r="DG7" t="s">
        <v>919</v>
      </c>
      <c r="DH7" t="s">
        <v>919</v>
      </c>
      <c r="DI7" t="s">
        <v>919</v>
      </c>
      <c r="DJ7" t="s">
        <v>919</v>
      </c>
    </row>
    <row r="8" spans="1:114" x14ac:dyDescent="0.3">
      <c r="A8" s="1" t="s">
        <v>9</v>
      </c>
      <c r="B8" s="5" t="s">
        <v>2196</v>
      </c>
      <c r="C8" t="s">
        <v>2</v>
      </c>
      <c r="D8" t="s">
        <v>953</v>
      </c>
      <c r="E8" t="s">
        <v>919</v>
      </c>
      <c r="F8" t="s">
        <v>919</v>
      </c>
      <c r="G8" t="s">
        <v>10</v>
      </c>
      <c r="H8" t="s">
        <v>919</v>
      </c>
      <c r="I8" t="s">
        <v>919</v>
      </c>
      <c r="J8" t="s">
        <v>924</v>
      </c>
      <c r="K8" t="s">
        <v>919</v>
      </c>
      <c r="L8" t="s">
        <v>919</v>
      </c>
      <c r="M8" t="s">
        <v>919</v>
      </c>
      <c r="N8" t="s">
        <v>928</v>
      </c>
      <c r="O8" t="s">
        <v>919</v>
      </c>
      <c r="P8" t="s">
        <v>919</v>
      </c>
      <c r="Q8" t="s">
        <v>1290</v>
      </c>
      <c r="R8" t="s">
        <v>11</v>
      </c>
      <c r="S8" t="s">
        <v>919</v>
      </c>
      <c r="T8" t="s">
        <v>919</v>
      </c>
      <c r="U8" t="s">
        <v>12</v>
      </c>
      <c r="V8" t="s">
        <v>919</v>
      </c>
      <c r="W8" t="s">
        <v>919</v>
      </c>
      <c r="X8" t="s">
        <v>919</v>
      </c>
      <c r="Y8" t="s">
        <v>919</v>
      </c>
      <c r="Z8" t="s">
        <v>919</v>
      </c>
      <c r="AA8" t="s">
        <v>919</v>
      </c>
      <c r="AB8" t="s">
        <v>993</v>
      </c>
      <c r="AC8" t="s">
        <v>1002</v>
      </c>
      <c r="AD8" t="s">
        <v>1003</v>
      </c>
      <c r="AE8" t="s">
        <v>919</v>
      </c>
      <c r="AF8" t="s">
        <v>1004</v>
      </c>
      <c r="AG8" t="s">
        <v>919</v>
      </c>
      <c r="AH8" t="s">
        <v>919</v>
      </c>
      <c r="AI8" t="s">
        <v>1005</v>
      </c>
      <c r="AJ8" t="s">
        <v>1006</v>
      </c>
      <c r="AK8" t="s">
        <v>1007</v>
      </c>
      <c r="AL8" t="s">
        <v>1008</v>
      </c>
      <c r="AM8" t="s">
        <v>1009</v>
      </c>
      <c r="AN8" t="s">
        <v>919</v>
      </c>
      <c r="AO8" t="s">
        <v>919</v>
      </c>
      <c r="AP8" t="s">
        <v>1010</v>
      </c>
      <c r="AQ8" t="s">
        <v>1030</v>
      </c>
      <c r="AR8" t="s">
        <v>1031</v>
      </c>
      <c r="AS8" t="s">
        <v>1011</v>
      </c>
      <c r="AT8" t="s">
        <v>972</v>
      </c>
      <c r="AU8" t="s">
        <v>919</v>
      </c>
      <c r="AV8" t="s">
        <v>7</v>
      </c>
      <c r="AW8" t="s">
        <v>1033</v>
      </c>
      <c r="AX8" t="s">
        <v>1034</v>
      </c>
      <c r="AY8" t="s">
        <v>1291</v>
      </c>
      <c r="AZ8" t="s">
        <v>919</v>
      </c>
      <c r="BA8" t="s">
        <v>948</v>
      </c>
      <c r="BB8" t="s">
        <v>919</v>
      </c>
      <c r="BC8" t="s">
        <v>979</v>
      </c>
      <c r="BD8" t="s">
        <v>1020</v>
      </c>
      <c r="BE8" t="s">
        <v>954</v>
      </c>
      <c r="BF8" t="s">
        <v>1292</v>
      </c>
      <c r="BG8" t="s">
        <v>6</v>
      </c>
      <c r="BH8" t="s">
        <v>1032</v>
      </c>
      <c r="BI8" t="s">
        <v>919</v>
      </c>
      <c r="BJ8" t="s">
        <v>919</v>
      </c>
      <c r="BK8" t="s">
        <v>994</v>
      </c>
      <c r="BL8" t="s">
        <v>1504</v>
      </c>
      <c r="BM8" t="s">
        <v>1505</v>
      </c>
      <c r="BN8" t="s">
        <v>1506</v>
      </c>
      <c r="BO8" t="s">
        <v>919</v>
      </c>
      <c r="BP8" t="s">
        <v>919</v>
      </c>
      <c r="BQ8" t="s">
        <v>919</v>
      </c>
      <c r="BR8" t="s">
        <v>982</v>
      </c>
      <c r="BS8" t="s">
        <v>1785</v>
      </c>
      <c r="BT8" t="s">
        <v>1786</v>
      </c>
      <c r="BU8" t="s">
        <v>1787</v>
      </c>
      <c r="BV8" t="s">
        <v>919</v>
      </c>
      <c r="BW8" t="s">
        <v>919</v>
      </c>
      <c r="BX8" t="s">
        <v>919</v>
      </c>
      <c r="BY8" t="s">
        <v>954</v>
      </c>
      <c r="BZ8" t="s">
        <v>1835</v>
      </c>
      <c r="CA8" t="s">
        <v>919</v>
      </c>
      <c r="CB8" t="s">
        <v>1035</v>
      </c>
      <c r="CC8" t="s">
        <v>919</v>
      </c>
      <c r="CD8" t="s">
        <v>919</v>
      </c>
      <c r="CE8" t="s">
        <v>919</v>
      </c>
      <c r="CF8" t="s">
        <v>1836</v>
      </c>
      <c r="CG8" t="s">
        <v>1964</v>
      </c>
      <c r="CH8" t="s">
        <v>952</v>
      </c>
      <c r="CI8" t="s">
        <v>1965</v>
      </c>
      <c r="CJ8" t="s">
        <v>1827</v>
      </c>
      <c r="CK8" t="s">
        <v>919</v>
      </c>
      <c r="CL8" t="s">
        <v>1011</v>
      </c>
      <c r="CM8" t="s">
        <v>1966</v>
      </c>
      <c r="CN8" t="s">
        <v>7</v>
      </c>
      <c r="CO8" t="s">
        <v>971</v>
      </c>
      <c r="CP8" t="s">
        <v>940</v>
      </c>
      <c r="CQ8" t="s">
        <v>919</v>
      </c>
      <c r="CR8" t="s">
        <v>919</v>
      </c>
      <c r="CS8" t="s">
        <v>919</v>
      </c>
      <c r="CT8" t="s">
        <v>919</v>
      </c>
      <c r="CU8" t="s">
        <v>919</v>
      </c>
      <c r="CV8" t="s">
        <v>919</v>
      </c>
      <c r="CW8" t="s">
        <v>919</v>
      </c>
      <c r="CX8" t="s">
        <v>940</v>
      </c>
      <c r="CY8" t="s">
        <v>2197</v>
      </c>
      <c r="CZ8" t="s">
        <v>919</v>
      </c>
      <c r="DA8" t="s">
        <v>919</v>
      </c>
      <c r="DB8" t="s">
        <v>919</v>
      </c>
      <c r="DC8" t="s">
        <v>919</v>
      </c>
      <c r="DD8" t="s">
        <v>919</v>
      </c>
      <c r="DE8" t="s">
        <v>919</v>
      </c>
      <c r="DF8" t="s">
        <v>919</v>
      </c>
      <c r="DG8" t="s">
        <v>919</v>
      </c>
      <c r="DH8" t="s">
        <v>919</v>
      </c>
      <c r="DI8" t="s">
        <v>919</v>
      </c>
      <c r="DJ8" t="s">
        <v>919</v>
      </c>
    </row>
    <row r="9" spans="1:114" s="5" customFormat="1" x14ac:dyDescent="0.3">
      <c r="A9" s="5" t="s">
        <v>13</v>
      </c>
      <c r="B9" s="5" t="s">
        <v>2198</v>
      </c>
      <c r="C9" s="5" t="s">
        <v>1293</v>
      </c>
      <c r="D9" s="5" t="s">
        <v>10</v>
      </c>
      <c r="E9" s="5" t="s">
        <v>975</v>
      </c>
      <c r="F9" s="5" t="s">
        <v>1294</v>
      </c>
      <c r="G9" s="5" t="s">
        <v>1295</v>
      </c>
      <c r="H9" s="5" t="s">
        <v>985</v>
      </c>
      <c r="I9" s="5" t="s">
        <v>923</v>
      </c>
      <c r="J9" s="5" t="s">
        <v>1296</v>
      </c>
      <c r="K9" s="5" t="s">
        <v>1297</v>
      </c>
      <c r="L9" s="5" t="s">
        <v>1011</v>
      </c>
      <c r="M9" s="5" t="s">
        <v>1012</v>
      </c>
      <c r="N9" s="5" t="s">
        <v>1298</v>
      </c>
      <c r="O9" s="5" t="s">
        <v>1299</v>
      </c>
      <c r="P9" s="5" t="s">
        <v>1285</v>
      </c>
      <c r="Q9" s="5" t="s">
        <v>1300</v>
      </c>
      <c r="R9" s="5" t="s">
        <v>1013</v>
      </c>
      <c r="S9" s="5" t="s">
        <v>1301</v>
      </c>
      <c r="T9" s="5" t="s">
        <v>1302</v>
      </c>
      <c r="U9" s="5" t="s">
        <v>1303</v>
      </c>
      <c r="V9" s="5" t="s">
        <v>1304</v>
      </c>
      <c r="W9" s="5" t="s">
        <v>1305</v>
      </c>
      <c r="X9" s="5" t="s">
        <v>1306</v>
      </c>
      <c r="Y9" s="5" t="s">
        <v>1307</v>
      </c>
      <c r="Z9" s="5" t="s">
        <v>1308</v>
      </c>
      <c r="AA9" s="5" t="s">
        <v>1309</v>
      </c>
      <c r="AB9" s="5" t="s">
        <v>1310</v>
      </c>
      <c r="AC9" s="5" t="s">
        <v>1311</v>
      </c>
      <c r="AD9" s="5" t="s">
        <v>1312</v>
      </c>
      <c r="AE9" s="5" t="s">
        <v>919</v>
      </c>
      <c r="AF9" s="5" t="s">
        <v>1313</v>
      </c>
      <c r="AG9" s="5" t="s">
        <v>1314</v>
      </c>
      <c r="AH9" s="5" t="s">
        <v>1315</v>
      </c>
      <c r="AI9" s="5" t="s">
        <v>1316</v>
      </c>
      <c r="AJ9" s="5" t="s">
        <v>1317</v>
      </c>
      <c r="AK9" s="5" t="s">
        <v>1318</v>
      </c>
      <c r="AL9" s="5" t="s">
        <v>1319</v>
      </c>
      <c r="AM9" s="5" t="s">
        <v>1320</v>
      </c>
      <c r="AN9" s="5" t="s">
        <v>1014</v>
      </c>
      <c r="AO9" s="5" t="s">
        <v>1321</v>
      </c>
      <c r="AP9" s="5" t="s">
        <v>1322</v>
      </c>
      <c r="AQ9" s="5" t="s">
        <v>1323</v>
      </c>
      <c r="AR9" s="5" t="s">
        <v>1324</v>
      </c>
      <c r="AS9" s="5" t="s">
        <v>1325</v>
      </c>
      <c r="AT9" s="5" t="s">
        <v>1326</v>
      </c>
      <c r="AU9" s="5" t="s">
        <v>1035</v>
      </c>
      <c r="AV9" s="5" t="s">
        <v>1327</v>
      </c>
      <c r="AW9" s="5" t="s">
        <v>1328</v>
      </c>
      <c r="AX9" s="5" t="s">
        <v>1329</v>
      </c>
      <c r="AY9" s="5" t="s">
        <v>1330</v>
      </c>
      <c r="AZ9" s="5" t="s">
        <v>1331</v>
      </c>
      <c r="BA9" s="5" t="s">
        <v>1332</v>
      </c>
      <c r="BB9" s="5" t="s">
        <v>919</v>
      </c>
      <c r="BC9" s="5" t="s">
        <v>1333</v>
      </c>
      <c r="BD9" s="5" t="s">
        <v>1334</v>
      </c>
      <c r="BE9" s="5" t="s">
        <v>1335</v>
      </c>
      <c r="BF9" s="5" t="s">
        <v>1336</v>
      </c>
      <c r="BG9" s="5" t="s">
        <v>1788</v>
      </c>
      <c r="BH9" s="5" t="s">
        <v>1032</v>
      </c>
      <c r="BI9" s="5" t="s">
        <v>919</v>
      </c>
      <c r="BJ9" s="5" t="s">
        <v>1337</v>
      </c>
      <c r="BK9" s="5" t="s">
        <v>1338</v>
      </c>
      <c r="BL9" s="5" t="s">
        <v>1507</v>
      </c>
      <c r="BM9" s="5" t="s">
        <v>1508</v>
      </c>
      <c r="BN9" s="5" t="s">
        <v>1789</v>
      </c>
      <c r="BO9" s="5" t="s">
        <v>1314</v>
      </c>
      <c r="BP9" s="5" t="s">
        <v>1509</v>
      </c>
      <c r="BQ9" s="5" t="s">
        <v>1510</v>
      </c>
      <c r="BR9" s="5" t="s">
        <v>1790</v>
      </c>
      <c r="BS9" s="5" t="s">
        <v>1791</v>
      </c>
      <c r="BT9" s="5" t="s">
        <v>1792</v>
      </c>
      <c r="BU9" s="5" t="s">
        <v>1793</v>
      </c>
      <c r="BV9" s="5" t="s">
        <v>1794</v>
      </c>
      <c r="BW9" s="5" t="s">
        <v>1332</v>
      </c>
      <c r="BX9" s="5" t="s">
        <v>1795</v>
      </c>
      <c r="BY9" s="5" t="s">
        <v>1837</v>
      </c>
      <c r="BZ9" s="5" t="s">
        <v>1967</v>
      </c>
      <c r="CA9" s="5" t="s">
        <v>1968</v>
      </c>
      <c r="CB9" s="5" t="s">
        <v>1969</v>
      </c>
      <c r="CC9" s="5" t="s">
        <v>1838</v>
      </c>
      <c r="CD9" s="5" t="s">
        <v>1970</v>
      </c>
      <c r="CE9" s="5" t="s">
        <v>1971</v>
      </c>
      <c r="CF9" s="5" t="s">
        <v>1972</v>
      </c>
      <c r="CG9" s="5" t="s">
        <v>2199</v>
      </c>
      <c r="CH9" s="5" t="s">
        <v>1973</v>
      </c>
      <c r="CI9" s="5" t="s">
        <v>2200</v>
      </c>
      <c r="CJ9" s="5" t="s">
        <v>1974</v>
      </c>
      <c r="CK9" s="5" t="s">
        <v>2201</v>
      </c>
      <c r="CL9" s="5" t="s">
        <v>1975</v>
      </c>
      <c r="CM9" s="5" t="s">
        <v>2202</v>
      </c>
      <c r="CN9" s="5" t="s">
        <v>2203</v>
      </c>
      <c r="CO9" s="5" t="s">
        <v>2204</v>
      </c>
      <c r="CP9" s="5" t="s">
        <v>2205</v>
      </c>
      <c r="CQ9" s="5" t="s">
        <v>952</v>
      </c>
      <c r="CR9" s="5" t="s">
        <v>919</v>
      </c>
      <c r="CS9" s="5" t="s">
        <v>919</v>
      </c>
      <c r="CT9" s="5" t="s">
        <v>1280</v>
      </c>
      <c r="CU9" s="5" t="s">
        <v>2206</v>
      </c>
      <c r="CV9" s="5" t="s">
        <v>2182</v>
      </c>
      <c r="CW9" s="5" t="s">
        <v>1783</v>
      </c>
      <c r="CX9" s="5" t="s">
        <v>2207</v>
      </c>
      <c r="CY9" s="5" t="s">
        <v>2208</v>
      </c>
      <c r="CZ9" s="5" t="s">
        <v>2209</v>
      </c>
      <c r="DA9" s="5" t="s">
        <v>2210</v>
      </c>
      <c r="DB9" s="5" t="s">
        <v>2211</v>
      </c>
      <c r="DC9" s="5" t="s">
        <v>2191</v>
      </c>
      <c r="DD9" s="5" t="s">
        <v>919</v>
      </c>
      <c r="DE9" s="5" t="s">
        <v>919</v>
      </c>
      <c r="DF9" s="5" t="s">
        <v>919</v>
      </c>
      <c r="DG9" s="5" t="s">
        <v>919</v>
      </c>
      <c r="DH9" s="5" t="s">
        <v>919</v>
      </c>
      <c r="DI9" s="5" t="s">
        <v>919</v>
      </c>
      <c r="DJ9" s="5" t="s">
        <v>919</v>
      </c>
    </row>
    <row r="10" spans="1:114" x14ac:dyDescent="0.3">
      <c r="A10"/>
      <c r="B10"/>
    </row>
    <row r="11" spans="1:114" x14ac:dyDescent="0.3">
      <c r="A11"/>
      <c r="B11"/>
    </row>
    <row r="12" spans="1:114" x14ac:dyDescent="0.3">
      <c r="A12"/>
      <c r="B12"/>
    </row>
    <row r="13" spans="1:114" x14ac:dyDescent="0.3">
      <c r="A13"/>
      <c r="B13"/>
    </row>
    <row r="14" spans="1:114" x14ac:dyDescent="0.3">
      <c r="A14"/>
      <c r="B14"/>
    </row>
    <row r="15" spans="1:114" x14ac:dyDescent="0.3">
      <c r="A15"/>
      <c r="B15"/>
    </row>
    <row r="16" spans="1:114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149"/>
  <sheetViews>
    <sheetView workbookViewId="0">
      <selection activeCell="A2" sqref="A2:XFD149"/>
    </sheetView>
  </sheetViews>
  <sheetFormatPr baseColWidth="10" defaultRowHeight="15.6" x14ac:dyDescent="0.3"/>
  <cols>
    <col min="1" max="1" width="12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9.09765625" customWidth="1"/>
    <col min="8" max="8" width="25" customWidth="1"/>
    <col min="9" max="9" width="26.5" customWidth="1"/>
    <col min="10" max="10" width="39.3984375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2172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9</v>
      </c>
      <c r="B3" t="s">
        <v>2306</v>
      </c>
      <c r="C3" t="s">
        <v>2373</v>
      </c>
      <c r="D3" s="2">
        <v>1.03</v>
      </c>
      <c r="E3" t="s">
        <v>2384</v>
      </c>
      <c r="F3" t="s">
        <v>2156</v>
      </c>
      <c r="G3" t="s">
        <v>2372</v>
      </c>
      <c r="I3" t="s">
        <v>37</v>
      </c>
      <c r="J3" t="s">
        <v>2223</v>
      </c>
    </row>
    <row r="4" spans="1:10" x14ac:dyDescent="0.3">
      <c r="A4" s="1" t="s">
        <v>9</v>
      </c>
      <c r="B4" t="s">
        <v>2306</v>
      </c>
      <c r="C4" t="s">
        <v>2371</v>
      </c>
      <c r="D4" s="2">
        <v>1.67</v>
      </c>
      <c r="E4" t="s">
        <v>2384</v>
      </c>
      <c r="F4" t="s">
        <v>2156</v>
      </c>
      <c r="G4" t="s">
        <v>2372</v>
      </c>
      <c r="I4" t="s">
        <v>37</v>
      </c>
      <c r="J4" t="s">
        <v>2223</v>
      </c>
    </row>
    <row r="5" spans="1:10" x14ac:dyDescent="0.3">
      <c r="A5" s="1" t="s">
        <v>9</v>
      </c>
      <c r="B5" t="s">
        <v>2306</v>
      </c>
      <c r="C5" t="s">
        <v>2370</v>
      </c>
      <c r="D5" s="2">
        <v>1</v>
      </c>
      <c r="E5" t="s">
        <v>2385</v>
      </c>
      <c r="F5" t="s">
        <v>2296</v>
      </c>
      <c r="G5" t="s">
        <v>2369</v>
      </c>
      <c r="I5" t="s">
        <v>32</v>
      </c>
      <c r="J5" t="s">
        <v>2257</v>
      </c>
    </row>
    <row r="6" spans="1:10" x14ac:dyDescent="0.3">
      <c r="A6" s="1" t="s">
        <v>9</v>
      </c>
      <c r="B6" t="s">
        <v>2306</v>
      </c>
      <c r="C6" t="s">
        <v>2368</v>
      </c>
      <c r="D6" s="2">
        <v>1.68</v>
      </c>
      <c r="E6" t="s">
        <v>2385</v>
      </c>
      <c r="F6" t="s">
        <v>2296</v>
      </c>
      <c r="G6" t="s">
        <v>2369</v>
      </c>
      <c r="I6" t="s">
        <v>32</v>
      </c>
      <c r="J6" t="s">
        <v>2257</v>
      </c>
    </row>
    <row r="7" spans="1:10" x14ac:dyDescent="0.3">
      <c r="A7" s="1" t="s">
        <v>9</v>
      </c>
      <c r="B7" t="s">
        <v>2306</v>
      </c>
      <c r="C7" t="s">
        <v>2367</v>
      </c>
      <c r="D7" s="2">
        <v>0.02</v>
      </c>
      <c r="E7" t="s">
        <v>2386</v>
      </c>
      <c r="F7" t="s">
        <v>2296</v>
      </c>
      <c r="G7" t="s">
        <v>2364</v>
      </c>
      <c r="I7" t="s">
        <v>32</v>
      </c>
      <c r="J7" t="s">
        <v>2257</v>
      </c>
    </row>
    <row r="8" spans="1:10" x14ac:dyDescent="0.3">
      <c r="A8" s="1" t="s">
        <v>9</v>
      </c>
      <c r="B8" t="s">
        <v>2306</v>
      </c>
      <c r="C8" t="s">
        <v>2366</v>
      </c>
      <c r="D8" s="2">
        <v>2</v>
      </c>
      <c r="E8" t="s">
        <v>2386</v>
      </c>
      <c r="F8" t="s">
        <v>2296</v>
      </c>
      <c r="G8" t="s">
        <v>2364</v>
      </c>
      <c r="I8" t="s">
        <v>32</v>
      </c>
      <c r="J8" t="s">
        <v>2257</v>
      </c>
    </row>
    <row r="9" spans="1:10" x14ac:dyDescent="0.3">
      <c r="A9" s="1" t="s">
        <v>9</v>
      </c>
      <c r="B9" t="s">
        <v>2243</v>
      </c>
      <c r="C9" t="s">
        <v>2365</v>
      </c>
      <c r="D9" s="2">
        <v>1.17</v>
      </c>
      <c r="E9" t="s">
        <v>2386</v>
      </c>
      <c r="F9" t="s">
        <v>2296</v>
      </c>
      <c r="G9" t="s">
        <v>2364</v>
      </c>
      <c r="I9" t="s">
        <v>32</v>
      </c>
      <c r="J9" t="s">
        <v>2257</v>
      </c>
    </row>
    <row r="10" spans="1:10" x14ac:dyDescent="0.3">
      <c r="A10" s="1" t="s">
        <v>9</v>
      </c>
      <c r="B10" t="s">
        <v>2243</v>
      </c>
      <c r="C10" t="s">
        <v>2363</v>
      </c>
      <c r="D10" s="2">
        <v>1.35</v>
      </c>
      <c r="E10" t="s">
        <v>2386</v>
      </c>
      <c r="F10" t="s">
        <v>2296</v>
      </c>
      <c r="G10" t="s">
        <v>2364</v>
      </c>
      <c r="I10" t="s">
        <v>32</v>
      </c>
      <c r="J10" t="s">
        <v>2257</v>
      </c>
    </row>
    <row r="11" spans="1:10" x14ac:dyDescent="0.3">
      <c r="A11" s="1" t="s">
        <v>9</v>
      </c>
      <c r="B11" t="s">
        <v>2243</v>
      </c>
      <c r="C11" t="s">
        <v>2362</v>
      </c>
      <c r="D11" s="2">
        <v>3.02</v>
      </c>
      <c r="E11" t="s">
        <v>2387</v>
      </c>
      <c r="F11" t="s">
        <v>2296</v>
      </c>
      <c r="G11" t="s">
        <v>2361</v>
      </c>
      <c r="I11" t="s">
        <v>32</v>
      </c>
      <c r="J11" t="s">
        <v>2257</v>
      </c>
    </row>
    <row r="12" spans="1:10" x14ac:dyDescent="0.3">
      <c r="A12" s="8" t="s">
        <v>2147</v>
      </c>
      <c r="B12" s="5"/>
      <c r="C12" s="5"/>
      <c r="D12" s="9"/>
      <c r="E12" s="5"/>
      <c r="F12" s="5"/>
      <c r="G12" s="5"/>
      <c r="H12" s="5"/>
      <c r="I12" s="5"/>
      <c r="J12" s="5"/>
    </row>
    <row r="13" spans="1:10" x14ac:dyDescent="0.3">
      <c r="A13" s="1" t="s">
        <v>9</v>
      </c>
      <c r="B13" t="s">
        <v>2212</v>
      </c>
      <c r="C13" t="s">
        <v>2360</v>
      </c>
      <c r="D13" s="2">
        <v>0.87</v>
      </c>
      <c r="E13" t="s">
        <v>2387</v>
      </c>
      <c r="F13" t="s">
        <v>2296</v>
      </c>
      <c r="G13" t="s">
        <v>2361</v>
      </c>
      <c r="I13" t="s">
        <v>32</v>
      </c>
      <c r="J13" t="s">
        <v>2257</v>
      </c>
    </row>
    <row r="14" spans="1:10" x14ac:dyDescent="0.3">
      <c r="A14" s="1" t="s">
        <v>9</v>
      </c>
      <c r="B14" t="s">
        <v>2212</v>
      </c>
      <c r="C14" t="s">
        <v>2215</v>
      </c>
      <c r="D14" s="2">
        <v>1.37</v>
      </c>
      <c r="E14" t="s">
        <v>2289</v>
      </c>
      <c r="F14" t="s">
        <v>341</v>
      </c>
      <c r="G14" t="s">
        <v>2216</v>
      </c>
      <c r="I14" t="s">
        <v>27</v>
      </c>
      <c r="J14" t="s">
        <v>1979</v>
      </c>
    </row>
    <row r="15" spans="1:10" x14ac:dyDescent="0.3">
      <c r="A15" s="1" t="s">
        <v>9</v>
      </c>
      <c r="B15" t="s">
        <v>2212</v>
      </c>
      <c r="C15" t="s">
        <v>2213</v>
      </c>
      <c r="D15" s="2">
        <v>3.3</v>
      </c>
      <c r="E15" t="s">
        <v>2288</v>
      </c>
      <c r="F15" t="s">
        <v>328</v>
      </c>
      <c r="G15" t="s">
        <v>2214</v>
      </c>
      <c r="I15" t="s">
        <v>27</v>
      </c>
      <c r="J15" t="s">
        <v>1979</v>
      </c>
    </row>
    <row r="16" spans="1:10" x14ac:dyDescent="0.3">
      <c r="A16" s="1" t="s">
        <v>9</v>
      </c>
      <c r="B16" t="s">
        <v>2004</v>
      </c>
      <c r="C16" t="s">
        <v>2357</v>
      </c>
      <c r="D16" s="2">
        <v>0.55000000000000004</v>
      </c>
      <c r="E16" t="s">
        <v>2388</v>
      </c>
      <c r="F16" t="s">
        <v>1612</v>
      </c>
      <c r="G16" t="s">
        <v>2358</v>
      </c>
      <c r="I16" t="s">
        <v>156</v>
      </c>
      <c r="J16" t="s">
        <v>2359</v>
      </c>
    </row>
    <row r="17" spans="1:10" x14ac:dyDescent="0.3">
      <c r="A17" s="1" t="s">
        <v>9</v>
      </c>
      <c r="B17" t="s">
        <v>2004</v>
      </c>
      <c r="C17" t="s">
        <v>2146</v>
      </c>
      <c r="D17" s="2">
        <v>1</v>
      </c>
      <c r="E17" t="s">
        <v>2153</v>
      </c>
      <c r="F17" t="s">
        <v>1945</v>
      </c>
      <c r="G17" t="s">
        <v>2032</v>
      </c>
      <c r="I17" t="s">
        <v>156</v>
      </c>
      <c r="J17" t="s">
        <v>1984</v>
      </c>
    </row>
    <row r="18" spans="1:10" x14ac:dyDescent="0.3">
      <c r="A18" s="1" t="s">
        <v>9</v>
      </c>
      <c r="B18" t="s">
        <v>2030</v>
      </c>
      <c r="C18" t="s">
        <v>2145</v>
      </c>
      <c r="D18" s="2">
        <v>3</v>
      </c>
      <c r="E18" t="s">
        <v>2167</v>
      </c>
      <c r="F18" t="s">
        <v>658</v>
      </c>
      <c r="G18" t="s">
        <v>2144</v>
      </c>
      <c r="I18" t="s">
        <v>32</v>
      </c>
      <c r="J18" t="s">
        <v>2061</v>
      </c>
    </row>
    <row r="19" spans="1:10" x14ac:dyDescent="0.3">
      <c r="A19" s="1" t="s">
        <v>9</v>
      </c>
      <c r="B19" t="s">
        <v>2026</v>
      </c>
      <c r="C19" t="s">
        <v>2143</v>
      </c>
      <c r="D19" s="2">
        <v>0.62</v>
      </c>
      <c r="E19" t="s">
        <v>2167</v>
      </c>
      <c r="F19" t="s">
        <v>658</v>
      </c>
      <c r="G19" t="s">
        <v>2144</v>
      </c>
      <c r="I19" t="s">
        <v>32</v>
      </c>
      <c r="J19" t="s">
        <v>2061</v>
      </c>
    </row>
    <row r="20" spans="1:10" x14ac:dyDescent="0.3">
      <c r="A20" s="1" t="s">
        <v>9</v>
      </c>
      <c r="B20" t="s">
        <v>2026</v>
      </c>
      <c r="C20" t="s">
        <v>2142</v>
      </c>
      <c r="D20" s="2">
        <v>0.4</v>
      </c>
      <c r="E20" t="s">
        <v>2168</v>
      </c>
      <c r="F20" t="s">
        <v>658</v>
      </c>
      <c r="G20" t="s">
        <v>2128</v>
      </c>
      <c r="I20" t="s">
        <v>32</v>
      </c>
      <c r="J20" t="s">
        <v>2061</v>
      </c>
    </row>
    <row r="21" spans="1:10" x14ac:dyDescent="0.3">
      <c r="A21" s="1" t="s">
        <v>9</v>
      </c>
      <c r="B21" t="s">
        <v>2026</v>
      </c>
      <c r="C21" t="s">
        <v>2141</v>
      </c>
      <c r="D21" s="2">
        <v>0.67</v>
      </c>
      <c r="E21" t="s">
        <v>2168</v>
      </c>
      <c r="F21" t="s">
        <v>658</v>
      </c>
      <c r="G21" t="s">
        <v>2128</v>
      </c>
      <c r="I21" t="s">
        <v>32</v>
      </c>
      <c r="J21" t="s">
        <v>2061</v>
      </c>
    </row>
    <row r="22" spans="1:10" x14ac:dyDescent="0.3">
      <c r="A22" s="1" t="s">
        <v>9</v>
      </c>
      <c r="B22" t="s">
        <v>2026</v>
      </c>
      <c r="C22" t="s">
        <v>2140</v>
      </c>
      <c r="D22" s="2">
        <v>0.78</v>
      </c>
      <c r="E22" t="s">
        <v>2168</v>
      </c>
      <c r="F22" t="s">
        <v>658</v>
      </c>
      <c r="G22" t="s">
        <v>2128</v>
      </c>
      <c r="I22" t="s">
        <v>32</v>
      </c>
      <c r="J22" t="s">
        <v>2061</v>
      </c>
    </row>
    <row r="23" spans="1:10" x14ac:dyDescent="0.3">
      <c r="A23" s="1" t="s">
        <v>9</v>
      </c>
      <c r="B23" t="s">
        <v>2026</v>
      </c>
      <c r="C23" t="s">
        <v>2139</v>
      </c>
      <c r="D23" s="2">
        <v>2</v>
      </c>
      <c r="E23" t="s">
        <v>2154</v>
      </c>
      <c r="F23" t="s">
        <v>341</v>
      </c>
      <c r="G23" t="s">
        <v>2028</v>
      </c>
      <c r="I23" t="s">
        <v>27</v>
      </c>
      <c r="J23" t="s">
        <v>1979</v>
      </c>
    </row>
    <row r="24" spans="1:10" x14ac:dyDescent="0.3">
      <c r="A24" s="1" t="s">
        <v>9</v>
      </c>
      <c r="B24" t="s">
        <v>2026</v>
      </c>
      <c r="C24" t="s">
        <v>2138</v>
      </c>
      <c r="D24" s="2">
        <v>1.33</v>
      </c>
      <c r="E24" t="s">
        <v>2153</v>
      </c>
      <c r="F24" t="s">
        <v>1945</v>
      </c>
      <c r="G24" t="s">
        <v>2032</v>
      </c>
      <c r="I24" t="s">
        <v>156</v>
      </c>
      <c r="J24" t="s">
        <v>1984</v>
      </c>
    </row>
    <row r="25" spans="1:10" x14ac:dyDescent="0.3">
      <c r="A25" s="1" t="s">
        <v>9</v>
      </c>
      <c r="B25" t="s">
        <v>2065</v>
      </c>
      <c r="C25" t="s">
        <v>2137</v>
      </c>
      <c r="D25" s="2">
        <v>1.7</v>
      </c>
      <c r="E25" t="s">
        <v>2153</v>
      </c>
      <c r="F25" t="s">
        <v>1945</v>
      </c>
      <c r="G25" t="s">
        <v>2032</v>
      </c>
      <c r="I25" t="s">
        <v>156</v>
      </c>
      <c r="J25" t="s">
        <v>1984</v>
      </c>
    </row>
    <row r="26" spans="1:10" x14ac:dyDescent="0.3">
      <c r="A26" s="1" t="s">
        <v>9</v>
      </c>
      <c r="B26" t="s">
        <v>2065</v>
      </c>
      <c r="C26" t="s">
        <v>2136</v>
      </c>
      <c r="D26" s="2">
        <v>0.65</v>
      </c>
      <c r="E26" t="s">
        <v>2169</v>
      </c>
      <c r="F26" t="s">
        <v>1945</v>
      </c>
      <c r="G26" t="s">
        <v>2135</v>
      </c>
      <c r="I26" t="s">
        <v>156</v>
      </c>
      <c r="J26" t="s">
        <v>1984</v>
      </c>
    </row>
    <row r="27" spans="1:10" x14ac:dyDescent="0.3">
      <c r="A27" s="1" t="s">
        <v>9</v>
      </c>
      <c r="B27" t="s">
        <v>2065</v>
      </c>
      <c r="C27" t="s">
        <v>2134</v>
      </c>
      <c r="D27" s="2">
        <v>0.77</v>
      </c>
      <c r="E27" t="s">
        <v>2169</v>
      </c>
      <c r="F27" t="s">
        <v>1945</v>
      </c>
      <c r="G27" t="s">
        <v>2135</v>
      </c>
      <c r="I27" t="s">
        <v>156</v>
      </c>
      <c r="J27" t="s">
        <v>1984</v>
      </c>
    </row>
    <row r="28" spans="1:10" x14ac:dyDescent="0.3">
      <c r="A28" s="1" t="s">
        <v>9</v>
      </c>
      <c r="B28" t="s">
        <v>1985</v>
      </c>
      <c r="C28" t="s">
        <v>2133</v>
      </c>
      <c r="D28" s="2">
        <v>1.98</v>
      </c>
      <c r="E28" t="s">
        <v>1944</v>
      </c>
      <c r="F28" t="s">
        <v>1945</v>
      </c>
      <c r="G28" t="s">
        <v>1868</v>
      </c>
      <c r="I28" t="s">
        <v>156</v>
      </c>
      <c r="J28" t="s">
        <v>1984</v>
      </c>
    </row>
    <row r="29" spans="1:10" x14ac:dyDescent="0.3">
      <c r="A29" s="1" t="s">
        <v>9</v>
      </c>
      <c r="B29" t="s">
        <v>1976</v>
      </c>
      <c r="C29" t="s">
        <v>2132</v>
      </c>
      <c r="D29" s="2">
        <v>1.65</v>
      </c>
      <c r="E29" t="s">
        <v>1944</v>
      </c>
      <c r="F29" t="s">
        <v>1945</v>
      </c>
      <c r="G29" t="s">
        <v>1868</v>
      </c>
      <c r="I29" t="s">
        <v>156</v>
      </c>
      <c r="J29" t="s">
        <v>1984</v>
      </c>
    </row>
    <row r="30" spans="1:10" x14ac:dyDescent="0.3">
      <c r="A30" s="1" t="s">
        <v>9</v>
      </c>
      <c r="B30" t="s">
        <v>1976</v>
      </c>
      <c r="C30" t="s">
        <v>2131</v>
      </c>
      <c r="D30" s="2">
        <v>0.56999999999999995</v>
      </c>
      <c r="E30" t="s">
        <v>2168</v>
      </c>
      <c r="F30" t="s">
        <v>658</v>
      </c>
      <c r="G30" t="s">
        <v>2128</v>
      </c>
      <c r="I30" t="s">
        <v>32</v>
      </c>
      <c r="J30" t="s">
        <v>2061</v>
      </c>
    </row>
    <row r="31" spans="1:10" x14ac:dyDescent="0.3">
      <c r="A31" s="1" t="s">
        <v>9</v>
      </c>
      <c r="B31" t="s">
        <v>1976</v>
      </c>
      <c r="C31" t="s">
        <v>1982</v>
      </c>
      <c r="D31" s="2">
        <v>0.78</v>
      </c>
      <c r="E31" t="s">
        <v>2150</v>
      </c>
      <c r="F31" t="s">
        <v>1945</v>
      </c>
      <c r="G31" t="s">
        <v>1983</v>
      </c>
      <c r="I31" t="s">
        <v>156</v>
      </c>
      <c r="J31" t="s">
        <v>1984</v>
      </c>
    </row>
    <row r="32" spans="1:10" x14ac:dyDescent="0.3">
      <c r="A32" s="1" t="s">
        <v>9</v>
      </c>
      <c r="B32" t="s">
        <v>1976</v>
      </c>
      <c r="C32" t="s">
        <v>2130</v>
      </c>
      <c r="D32" s="2">
        <v>7.0000000000000007E-2</v>
      </c>
      <c r="E32" t="s">
        <v>2168</v>
      </c>
      <c r="F32" t="s">
        <v>658</v>
      </c>
      <c r="G32" t="s">
        <v>2128</v>
      </c>
      <c r="I32" t="s">
        <v>32</v>
      </c>
      <c r="J32" t="s">
        <v>2061</v>
      </c>
    </row>
    <row r="33" spans="1:10" x14ac:dyDescent="0.3">
      <c r="A33" s="1" t="s">
        <v>9</v>
      </c>
      <c r="B33" t="s">
        <v>1976</v>
      </c>
      <c r="C33" t="s">
        <v>2129</v>
      </c>
      <c r="D33" s="2">
        <v>0.17</v>
      </c>
      <c r="E33" t="s">
        <v>2150</v>
      </c>
      <c r="F33" t="s">
        <v>1945</v>
      </c>
      <c r="G33" t="s">
        <v>1983</v>
      </c>
      <c r="I33" t="s">
        <v>156</v>
      </c>
      <c r="J33" t="s">
        <v>1984</v>
      </c>
    </row>
    <row r="34" spans="1:10" x14ac:dyDescent="0.3">
      <c r="A34" s="1" t="s">
        <v>9</v>
      </c>
      <c r="B34" t="s">
        <v>1976</v>
      </c>
      <c r="C34" t="s">
        <v>2127</v>
      </c>
      <c r="D34" s="2">
        <v>1.53</v>
      </c>
      <c r="E34" t="s">
        <v>2168</v>
      </c>
      <c r="F34" t="s">
        <v>658</v>
      </c>
      <c r="G34" t="s">
        <v>2128</v>
      </c>
      <c r="I34" t="s">
        <v>32</v>
      </c>
      <c r="J34" t="s">
        <v>2061</v>
      </c>
    </row>
    <row r="35" spans="1:10" x14ac:dyDescent="0.3">
      <c r="A35" s="1" t="s">
        <v>9</v>
      </c>
      <c r="B35" t="s">
        <v>1976</v>
      </c>
      <c r="C35" t="s">
        <v>1980</v>
      </c>
      <c r="D35" s="2">
        <v>1.4</v>
      </c>
      <c r="E35" t="s">
        <v>2151</v>
      </c>
      <c r="F35" t="s">
        <v>341</v>
      </c>
      <c r="G35" t="s">
        <v>1981</v>
      </c>
      <c r="I35" t="s">
        <v>27</v>
      </c>
      <c r="J35" t="s">
        <v>1979</v>
      </c>
    </row>
    <row r="36" spans="1:10" x14ac:dyDescent="0.3">
      <c r="A36" s="8" t="s">
        <v>1757</v>
      </c>
      <c r="B36" s="5"/>
      <c r="C36" s="5"/>
      <c r="D36" s="9"/>
      <c r="E36" s="5"/>
      <c r="F36" s="5"/>
      <c r="G36" s="5"/>
      <c r="H36" s="5"/>
      <c r="I36" s="5"/>
      <c r="J36" s="5"/>
    </row>
    <row r="37" spans="1:10" x14ac:dyDescent="0.3">
      <c r="A37" s="1" t="s">
        <v>9</v>
      </c>
      <c r="B37" t="s">
        <v>1976</v>
      </c>
      <c r="C37" t="s">
        <v>1977</v>
      </c>
      <c r="D37" s="2">
        <v>0.6</v>
      </c>
      <c r="E37" t="s">
        <v>2152</v>
      </c>
      <c r="F37" t="s">
        <v>328</v>
      </c>
      <c r="G37" t="s">
        <v>1978</v>
      </c>
      <c r="I37" t="s">
        <v>27</v>
      </c>
      <c r="J37" t="s">
        <v>1979</v>
      </c>
    </row>
    <row r="38" spans="1:10" x14ac:dyDescent="0.3">
      <c r="A38" s="1" t="s">
        <v>9</v>
      </c>
      <c r="B38" t="s">
        <v>2058</v>
      </c>
      <c r="C38" t="s">
        <v>2125</v>
      </c>
      <c r="D38" s="2">
        <v>0.5</v>
      </c>
      <c r="E38" t="s">
        <v>2170</v>
      </c>
      <c r="F38" t="s">
        <v>658</v>
      </c>
      <c r="G38" t="s">
        <v>2126</v>
      </c>
      <c r="I38" t="s">
        <v>32</v>
      </c>
      <c r="J38" t="s">
        <v>2061</v>
      </c>
    </row>
    <row r="39" spans="1:10" x14ac:dyDescent="0.3">
      <c r="A39" s="1" t="s">
        <v>9</v>
      </c>
      <c r="B39" t="s">
        <v>2058</v>
      </c>
      <c r="C39" t="s">
        <v>2124</v>
      </c>
      <c r="D39" s="2">
        <v>1</v>
      </c>
      <c r="E39" t="s">
        <v>1944</v>
      </c>
      <c r="F39" t="s">
        <v>1945</v>
      </c>
      <c r="G39" t="s">
        <v>1868</v>
      </c>
      <c r="I39" t="s">
        <v>156</v>
      </c>
      <c r="J39" t="s">
        <v>1984</v>
      </c>
    </row>
    <row r="40" spans="1:10" x14ac:dyDescent="0.3">
      <c r="A40" s="1" t="s">
        <v>9</v>
      </c>
      <c r="B40" t="s">
        <v>1895</v>
      </c>
      <c r="C40" t="s">
        <v>2122</v>
      </c>
      <c r="D40" s="2">
        <v>0.75</v>
      </c>
      <c r="E40" t="s">
        <v>2171</v>
      </c>
      <c r="F40" t="s">
        <v>1612</v>
      </c>
      <c r="G40" t="s">
        <v>2123</v>
      </c>
      <c r="I40" t="s">
        <v>156</v>
      </c>
      <c r="J40" t="s">
        <v>2011</v>
      </c>
    </row>
    <row r="41" spans="1:10" x14ac:dyDescent="0.3">
      <c r="A41" s="1" t="s">
        <v>9</v>
      </c>
      <c r="B41" t="s">
        <v>1895</v>
      </c>
      <c r="C41" t="s">
        <v>2120</v>
      </c>
      <c r="D41" s="2">
        <v>2</v>
      </c>
      <c r="E41" t="s">
        <v>1953</v>
      </c>
      <c r="F41" t="s">
        <v>658</v>
      </c>
      <c r="G41" t="s">
        <v>2121</v>
      </c>
      <c r="I41" t="s">
        <v>32</v>
      </c>
      <c r="J41" t="s">
        <v>2061</v>
      </c>
    </row>
    <row r="42" spans="1:10" x14ac:dyDescent="0.3">
      <c r="A42" s="1" t="s">
        <v>9</v>
      </c>
      <c r="B42" t="s">
        <v>1895</v>
      </c>
      <c r="C42" t="s">
        <v>1932</v>
      </c>
      <c r="D42" s="2">
        <v>2.6</v>
      </c>
      <c r="E42" t="s">
        <v>1953</v>
      </c>
      <c r="F42" t="s">
        <v>658</v>
      </c>
      <c r="G42" t="s">
        <v>1933</v>
      </c>
      <c r="I42" t="s">
        <v>32</v>
      </c>
      <c r="J42" t="s">
        <v>1717</v>
      </c>
    </row>
    <row r="43" spans="1:10" x14ac:dyDescent="0.3">
      <c r="A43" s="1" t="s">
        <v>9</v>
      </c>
      <c r="B43" t="s">
        <v>1895</v>
      </c>
      <c r="C43" t="s">
        <v>1931</v>
      </c>
      <c r="D43" s="2">
        <v>2.87</v>
      </c>
      <c r="E43" t="s">
        <v>1954</v>
      </c>
      <c r="F43" t="s">
        <v>658</v>
      </c>
      <c r="G43" t="s">
        <v>1929</v>
      </c>
      <c r="I43" t="s">
        <v>32</v>
      </c>
      <c r="J43" t="s">
        <v>1717</v>
      </c>
    </row>
    <row r="44" spans="1:10" x14ac:dyDescent="0.3">
      <c r="A44" s="1" t="s">
        <v>9</v>
      </c>
      <c r="B44" t="s">
        <v>1864</v>
      </c>
      <c r="C44" t="s">
        <v>1906</v>
      </c>
      <c r="D44" s="2">
        <v>3.28</v>
      </c>
      <c r="E44" t="s">
        <v>1949</v>
      </c>
      <c r="F44" t="s">
        <v>357</v>
      </c>
      <c r="G44" t="s">
        <v>1907</v>
      </c>
      <c r="I44" t="s">
        <v>32</v>
      </c>
      <c r="J44" t="s">
        <v>1627</v>
      </c>
    </row>
    <row r="45" spans="1:10" x14ac:dyDescent="0.3">
      <c r="A45" s="1" t="s">
        <v>9</v>
      </c>
      <c r="B45" t="s">
        <v>1864</v>
      </c>
      <c r="C45" t="s">
        <v>1930</v>
      </c>
      <c r="D45" s="2">
        <v>1.65</v>
      </c>
      <c r="E45" t="s">
        <v>1934</v>
      </c>
      <c r="F45" t="s">
        <v>341</v>
      </c>
      <c r="G45" t="s">
        <v>1866</v>
      </c>
      <c r="I45" t="s">
        <v>27</v>
      </c>
      <c r="J45" t="s">
        <v>1617</v>
      </c>
    </row>
    <row r="46" spans="1:10" x14ac:dyDescent="0.3">
      <c r="A46" s="1" t="s">
        <v>9</v>
      </c>
      <c r="B46" t="s">
        <v>1842</v>
      </c>
      <c r="C46" t="s">
        <v>1928</v>
      </c>
      <c r="D46" s="2">
        <v>2.12</v>
      </c>
      <c r="E46" t="s">
        <v>1954</v>
      </c>
      <c r="F46" t="s">
        <v>658</v>
      </c>
      <c r="G46" t="s">
        <v>1929</v>
      </c>
      <c r="I46" t="s">
        <v>32</v>
      </c>
      <c r="J46" t="s">
        <v>1717</v>
      </c>
    </row>
    <row r="47" spans="1:10" x14ac:dyDescent="0.3">
      <c r="A47" s="1" t="s">
        <v>9</v>
      </c>
      <c r="B47" t="s">
        <v>1842</v>
      </c>
      <c r="C47" t="s">
        <v>1927</v>
      </c>
      <c r="D47" s="2">
        <v>2.88</v>
      </c>
      <c r="E47" t="s">
        <v>1947</v>
      </c>
      <c r="F47" t="s">
        <v>341</v>
      </c>
      <c r="G47" t="s">
        <v>1876</v>
      </c>
      <c r="I47" t="s">
        <v>27</v>
      </c>
      <c r="J47" t="s">
        <v>1617</v>
      </c>
    </row>
    <row r="48" spans="1:10" x14ac:dyDescent="0.3">
      <c r="A48" s="1" t="s">
        <v>9</v>
      </c>
      <c r="B48" t="s">
        <v>1842</v>
      </c>
      <c r="C48" t="s">
        <v>1843</v>
      </c>
      <c r="D48" s="2">
        <v>1.17</v>
      </c>
      <c r="E48" t="s">
        <v>1941</v>
      </c>
      <c r="F48" t="s">
        <v>328</v>
      </c>
      <c r="G48" t="s">
        <v>1844</v>
      </c>
      <c r="I48" t="s">
        <v>27</v>
      </c>
      <c r="J48" t="s">
        <v>1617</v>
      </c>
    </row>
    <row r="49" spans="1:10" x14ac:dyDescent="0.3">
      <c r="A49" s="1" t="s">
        <v>9</v>
      </c>
      <c r="B49" t="s">
        <v>1686</v>
      </c>
      <c r="C49" t="s">
        <v>1925</v>
      </c>
      <c r="D49" s="2">
        <v>1</v>
      </c>
      <c r="E49" t="s">
        <v>1955</v>
      </c>
      <c r="F49" t="s">
        <v>1612</v>
      </c>
      <c r="G49" t="s">
        <v>1926</v>
      </c>
      <c r="I49" t="s">
        <v>156</v>
      </c>
      <c r="J49" t="s">
        <v>1620</v>
      </c>
    </row>
    <row r="50" spans="1:10" x14ac:dyDescent="0.3">
      <c r="A50" s="1" t="s">
        <v>9</v>
      </c>
      <c r="B50" t="s">
        <v>1686</v>
      </c>
      <c r="C50" t="s">
        <v>1756</v>
      </c>
      <c r="D50" s="2">
        <v>1.25</v>
      </c>
      <c r="E50" t="s">
        <v>1768</v>
      </c>
      <c r="F50" t="s">
        <v>658</v>
      </c>
      <c r="G50" t="s">
        <v>1755</v>
      </c>
      <c r="I50" t="s">
        <v>32</v>
      </c>
      <c r="J50" t="s">
        <v>1717</v>
      </c>
    </row>
    <row r="51" spans="1:10" x14ac:dyDescent="0.3">
      <c r="A51" s="1" t="s">
        <v>9</v>
      </c>
      <c r="B51" t="s">
        <v>1686</v>
      </c>
      <c r="C51" t="s">
        <v>1754</v>
      </c>
      <c r="D51" s="2">
        <v>2.52</v>
      </c>
      <c r="E51" t="s">
        <v>1768</v>
      </c>
      <c r="F51" t="s">
        <v>658</v>
      </c>
      <c r="G51" t="s">
        <v>1755</v>
      </c>
      <c r="I51" t="s">
        <v>32</v>
      </c>
      <c r="J51" t="s">
        <v>1717</v>
      </c>
    </row>
    <row r="52" spans="1:10" x14ac:dyDescent="0.3">
      <c r="A52" s="1" t="s">
        <v>9</v>
      </c>
      <c r="B52" t="s">
        <v>1645</v>
      </c>
      <c r="C52" t="s">
        <v>1685</v>
      </c>
      <c r="D52" s="2">
        <v>1.08</v>
      </c>
      <c r="E52" t="s">
        <v>1647</v>
      </c>
      <c r="F52" t="s">
        <v>341</v>
      </c>
      <c r="G52" t="s">
        <v>1648</v>
      </c>
      <c r="I52" t="s">
        <v>27</v>
      </c>
      <c r="J52" t="s">
        <v>1617</v>
      </c>
    </row>
    <row r="53" spans="1:10" x14ac:dyDescent="0.3">
      <c r="A53" s="1" t="s">
        <v>9</v>
      </c>
      <c r="B53" t="s">
        <v>1613</v>
      </c>
      <c r="C53" t="s">
        <v>1752</v>
      </c>
      <c r="D53" s="2">
        <v>2.4</v>
      </c>
      <c r="E53" t="s">
        <v>1769</v>
      </c>
      <c r="F53" t="s">
        <v>1625</v>
      </c>
      <c r="G53" t="s">
        <v>1753</v>
      </c>
      <c r="I53" t="s">
        <v>32</v>
      </c>
      <c r="J53" t="s">
        <v>1627</v>
      </c>
    </row>
    <row r="54" spans="1:10" x14ac:dyDescent="0.3">
      <c r="A54" s="1" t="s">
        <v>9</v>
      </c>
      <c r="B54" t="s">
        <v>1613</v>
      </c>
      <c r="C54" t="s">
        <v>1624</v>
      </c>
      <c r="D54" s="2">
        <v>3.87</v>
      </c>
      <c r="E54" t="s">
        <v>1625</v>
      </c>
      <c r="F54" t="s">
        <v>357</v>
      </c>
      <c r="G54" t="s">
        <v>1626</v>
      </c>
      <c r="I54" t="s">
        <v>32</v>
      </c>
      <c r="J54" t="s">
        <v>1627</v>
      </c>
    </row>
    <row r="55" spans="1:10" x14ac:dyDescent="0.3">
      <c r="A55" s="1" t="s">
        <v>9</v>
      </c>
      <c r="B55" t="s">
        <v>1613</v>
      </c>
      <c r="C55" t="s">
        <v>1731</v>
      </c>
      <c r="D55" s="2">
        <v>1.18</v>
      </c>
      <c r="E55" t="s">
        <v>1622</v>
      </c>
      <c r="F55" t="s">
        <v>341</v>
      </c>
      <c r="G55" t="s">
        <v>1623</v>
      </c>
      <c r="I55" t="s">
        <v>27</v>
      </c>
      <c r="J55" t="s">
        <v>1617</v>
      </c>
    </row>
    <row r="56" spans="1:10" x14ac:dyDescent="0.3">
      <c r="A56" s="8" t="s">
        <v>1339</v>
      </c>
      <c r="B56" s="5"/>
      <c r="C56" s="5"/>
      <c r="D56" s="9"/>
      <c r="E56" s="5"/>
      <c r="F56" s="5"/>
      <c r="G56" s="5"/>
      <c r="H56" s="5"/>
      <c r="I56" s="5"/>
      <c r="J56" s="5"/>
    </row>
    <row r="57" spans="1:10" x14ac:dyDescent="0.3">
      <c r="A57" s="1" t="s">
        <v>9</v>
      </c>
      <c r="B57" t="s">
        <v>1613</v>
      </c>
      <c r="C57" t="s">
        <v>1730</v>
      </c>
      <c r="D57" s="2">
        <v>1</v>
      </c>
      <c r="E57" t="s">
        <v>1615</v>
      </c>
      <c r="F57" t="s">
        <v>328</v>
      </c>
      <c r="G57" t="s">
        <v>1616</v>
      </c>
      <c r="I57" t="s">
        <v>27</v>
      </c>
      <c r="J57" t="s">
        <v>1617</v>
      </c>
    </row>
    <row r="58" spans="1:10" x14ac:dyDescent="0.3">
      <c r="A58" s="1" t="s">
        <v>9</v>
      </c>
      <c r="B58" t="s">
        <v>1656</v>
      </c>
      <c r="C58" t="s">
        <v>1750</v>
      </c>
      <c r="D58" s="2">
        <v>3.35</v>
      </c>
      <c r="E58" t="s">
        <v>1770</v>
      </c>
      <c r="F58" t="s">
        <v>658</v>
      </c>
      <c r="G58" t="s">
        <v>1751</v>
      </c>
      <c r="I58" t="s">
        <v>32</v>
      </c>
      <c r="J58" t="s">
        <v>1717</v>
      </c>
    </row>
    <row r="59" spans="1:10" x14ac:dyDescent="0.3">
      <c r="A59" s="1" t="s">
        <v>9</v>
      </c>
      <c r="B59" t="s">
        <v>1531</v>
      </c>
      <c r="C59" t="s">
        <v>1748</v>
      </c>
      <c r="D59" s="2">
        <v>0.77</v>
      </c>
      <c r="E59" t="s">
        <v>1771</v>
      </c>
      <c r="F59" t="s">
        <v>1612</v>
      </c>
      <c r="G59" t="s">
        <v>1749</v>
      </c>
      <c r="I59" t="s">
        <v>156</v>
      </c>
      <c r="J59" t="s">
        <v>1620</v>
      </c>
    </row>
    <row r="60" spans="1:10" x14ac:dyDescent="0.3">
      <c r="A60" s="1" t="s">
        <v>9</v>
      </c>
      <c r="B60" t="s">
        <v>1524</v>
      </c>
      <c r="C60" t="s">
        <v>1597</v>
      </c>
      <c r="D60" s="2">
        <v>1.75</v>
      </c>
      <c r="E60" t="s">
        <v>1599</v>
      </c>
      <c r="F60" t="s">
        <v>341</v>
      </c>
      <c r="G60" t="s">
        <v>1525</v>
      </c>
      <c r="I60" t="s">
        <v>27</v>
      </c>
      <c r="J60" t="s">
        <v>1349</v>
      </c>
    </row>
    <row r="61" spans="1:10" x14ac:dyDescent="0.3">
      <c r="A61" s="1" t="s">
        <v>9</v>
      </c>
      <c r="B61" t="s">
        <v>1519</v>
      </c>
      <c r="C61" t="s">
        <v>1596</v>
      </c>
      <c r="D61" s="2">
        <v>1.17</v>
      </c>
      <c r="E61" t="s">
        <v>1485</v>
      </c>
      <c r="F61" t="s">
        <v>658</v>
      </c>
      <c r="G61" t="s">
        <v>1421</v>
      </c>
      <c r="I61" t="s">
        <v>32</v>
      </c>
      <c r="J61" t="s">
        <v>1414</v>
      </c>
    </row>
    <row r="62" spans="1:10" x14ac:dyDescent="0.3">
      <c r="A62" s="1" t="s">
        <v>9</v>
      </c>
      <c r="B62" t="s">
        <v>1519</v>
      </c>
      <c r="C62" t="s">
        <v>1595</v>
      </c>
      <c r="D62" s="2">
        <v>1.32</v>
      </c>
      <c r="E62" t="s">
        <v>1600</v>
      </c>
      <c r="F62" t="s">
        <v>341</v>
      </c>
      <c r="G62" t="s">
        <v>1523</v>
      </c>
      <c r="I62" t="s">
        <v>27</v>
      </c>
      <c r="J62" t="s">
        <v>1349</v>
      </c>
    </row>
    <row r="63" spans="1:10" x14ac:dyDescent="0.3">
      <c r="A63" s="1" t="s">
        <v>9</v>
      </c>
      <c r="B63" t="s">
        <v>1519</v>
      </c>
      <c r="C63" t="s">
        <v>1575</v>
      </c>
      <c r="D63" s="2">
        <v>1</v>
      </c>
      <c r="E63" t="s">
        <v>1601</v>
      </c>
      <c r="F63" t="s">
        <v>328</v>
      </c>
      <c r="G63" t="s">
        <v>1521</v>
      </c>
      <c r="I63" t="s">
        <v>27</v>
      </c>
      <c r="J63" t="s">
        <v>1349</v>
      </c>
    </row>
    <row r="64" spans="1:10" x14ac:dyDescent="0.3">
      <c r="A64" s="1" t="s">
        <v>9</v>
      </c>
      <c r="B64" t="s">
        <v>1515</v>
      </c>
      <c r="C64" t="s">
        <v>1593</v>
      </c>
      <c r="D64" s="2">
        <v>2.17</v>
      </c>
      <c r="E64" t="s">
        <v>1609</v>
      </c>
      <c r="F64" t="s">
        <v>658</v>
      </c>
      <c r="G64" t="s">
        <v>1594</v>
      </c>
      <c r="I64" t="s">
        <v>32</v>
      </c>
      <c r="J64" t="s">
        <v>1414</v>
      </c>
    </row>
    <row r="65" spans="1:10" x14ac:dyDescent="0.3">
      <c r="A65" s="1" t="s">
        <v>9</v>
      </c>
      <c r="B65" t="s">
        <v>1515</v>
      </c>
      <c r="C65" t="s">
        <v>1591</v>
      </c>
      <c r="D65" s="2">
        <v>4.5</v>
      </c>
      <c r="E65" t="s">
        <v>1610</v>
      </c>
      <c r="F65" t="s">
        <v>658</v>
      </c>
      <c r="G65" t="s">
        <v>1592</v>
      </c>
      <c r="I65" t="s">
        <v>32</v>
      </c>
      <c r="J65" t="s">
        <v>1414</v>
      </c>
    </row>
    <row r="66" spans="1:10" x14ac:dyDescent="0.3">
      <c r="A66" s="1" t="s">
        <v>9</v>
      </c>
      <c r="B66" t="s">
        <v>1368</v>
      </c>
      <c r="C66" t="s">
        <v>1589</v>
      </c>
      <c r="D66" s="2">
        <v>0.57999999999999996</v>
      </c>
      <c r="E66" t="s">
        <v>1611</v>
      </c>
      <c r="F66" t="s">
        <v>1612</v>
      </c>
      <c r="G66" t="s">
        <v>1590</v>
      </c>
      <c r="I66" t="s">
        <v>156</v>
      </c>
      <c r="J66" t="s">
        <v>1397</v>
      </c>
    </row>
    <row r="67" spans="1:10" x14ac:dyDescent="0.3">
      <c r="A67" s="1" t="s">
        <v>9</v>
      </c>
      <c r="B67" t="s">
        <v>1368</v>
      </c>
      <c r="C67" t="s">
        <v>1471</v>
      </c>
      <c r="D67" s="2">
        <v>0.43</v>
      </c>
      <c r="E67" t="s">
        <v>1488</v>
      </c>
      <c r="F67" t="s">
        <v>657</v>
      </c>
      <c r="G67" t="s">
        <v>1469</v>
      </c>
      <c r="I67" t="s">
        <v>32</v>
      </c>
      <c r="J67" t="s">
        <v>1343</v>
      </c>
    </row>
    <row r="68" spans="1:10" x14ac:dyDescent="0.3">
      <c r="A68" s="1" t="s">
        <v>9</v>
      </c>
      <c r="B68" t="s">
        <v>1368</v>
      </c>
      <c r="C68" t="s">
        <v>1470</v>
      </c>
      <c r="D68" s="2">
        <v>0.38</v>
      </c>
      <c r="E68" t="s">
        <v>1488</v>
      </c>
      <c r="F68" t="s">
        <v>657</v>
      </c>
      <c r="G68" t="s">
        <v>1469</v>
      </c>
      <c r="I68" t="s">
        <v>32</v>
      </c>
      <c r="J68" t="s">
        <v>1343</v>
      </c>
    </row>
    <row r="69" spans="1:10" x14ac:dyDescent="0.3">
      <c r="A69" s="1" t="s">
        <v>9</v>
      </c>
      <c r="B69" t="s">
        <v>1368</v>
      </c>
      <c r="C69" t="s">
        <v>1468</v>
      </c>
      <c r="D69" s="2">
        <v>3.73</v>
      </c>
      <c r="E69" t="s">
        <v>1488</v>
      </c>
      <c r="F69" t="s">
        <v>657</v>
      </c>
      <c r="G69" t="s">
        <v>1469</v>
      </c>
      <c r="I69" t="s">
        <v>32</v>
      </c>
      <c r="J69" t="s">
        <v>1343</v>
      </c>
    </row>
    <row r="70" spans="1:10" x14ac:dyDescent="0.3">
      <c r="A70" s="1" t="s">
        <v>9</v>
      </c>
      <c r="B70" t="s">
        <v>1368</v>
      </c>
      <c r="C70" t="s">
        <v>1467</v>
      </c>
      <c r="D70" s="2">
        <v>2.6</v>
      </c>
      <c r="E70" t="s">
        <v>1489</v>
      </c>
      <c r="F70" t="s">
        <v>657</v>
      </c>
      <c r="G70" t="s">
        <v>1466</v>
      </c>
      <c r="I70" t="s">
        <v>32</v>
      </c>
      <c r="J70" t="s">
        <v>1343</v>
      </c>
    </row>
    <row r="71" spans="1:10" x14ac:dyDescent="0.3">
      <c r="A71" s="1" t="s">
        <v>9</v>
      </c>
      <c r="B71" t="s">
        <v>1363</v>
      </c>
      <c r="C71" t="s">
        <v>1364</v>
      </c>
      <c r="D71" s="2">
        <v>1.1299999999999999</v>
      </c>
      <c r="E71" t="s">
        <v>1473</v>
      </c>
      <c r="F71" t="s">
        <v>341</v>
      </c>
      <c r="G71" t="s">
        <v>1365</v>
      </c>
      <c r="I71" t="s">
        <v>27</v>
      </c>
      <c r="J71" t="s">
        <v>1349</v>
      </c>
    </row>
    <row r="72" spans="1:10" x14ac:dyDescent="0.3">
      <c r="A72" s="1" t="s">
        <v>9</v>
      </c>
      <c r="B72" t="s">
        <v>1462</v>
      </c>
      <c r="C72" t="s">
        <v>1465</v>
      </c>
      <c r="D72" s="2">
        <v>0.93</v>
      </c>
      <c r="E72" t="s">
        <v>1489</v>
      </c>
      <c r="F72" t="s">
        <v>657</v>
      </c>
      <c r="G72" t="s">
        <v>1466</v>
      </c>
      <c r="I72" t="s">
        <v>32</v>
      </c>
      <c r="J72" t="s">
        <v>1343</v>
      </c>
    </row>
    <row r="73" spans="1:10" x14ac:dyDescent="0.3">
      <c r="A73" s="1" t="s">
        <v>9</v>
      </c>
      <c r="B73" t="s">
        <v>1462</v>
      </c>
      <c r="C73" t="s">
        <v>1464</v>
      </c>
      <c r="D73" s="2">
        <v>0.67</v>
      </c>
      <c r="E73" t="s">
        <v>1490</v>
      </c>
      <c r="F73" t="s">
        <v>657</v>
      </c>
      <c r="G73" t="s">
        <v>1461</v>
      </c>
      <c r="I73" t="s">
        <v>32</v>
      </c>
      <c r="J73" t="s">
        <v>1343</v>
      </c>
    </row>
    <row r="74" spans="1:10" x14ac:dyDescent="0.3">
      <c r="A74" s="1" t="s">
        <v>9</v>
      </c>
      <c r="B74" t="s">
        <v>1462</v>
      </c>
      <c r="C74" t="s">
        <v>1463</v>
      </c>
      <c r="D74" s="2">
        <v>0.52</v>
      </c>
      <c r="E74" t="s">
        <v>1490</v>
      </c>
      <c r="F74" t="s">
        <v>657</v>
      </c>
      <c r="G74" t="s">
        <v>1461</v>
      </c>
      <c r="I74" t="s">
        <v>32</v>
      </c>
      <c r="J74" t="s">
        <v>1343</v>
      </c>
    </row>
    <row r="75" spans="1:10" x14ac:dyDescent="0.3">
      <c r="A75" s="8" t="s">
        <v>323</v>
      </c>
      <c r="B75" s="5"/>
      <c r="C75" s="5"/>
      <c r="D75" s="9"/>
      <c r="E75" s="5"/>
      <c r="F75" s="5"/>
      <c r="G75" s="5"/>
      <c r="H75" s="5"/>
      <c r="I75" s="5"/>
      <c r="J75" s="5"/>
    </row>
    <row r="76" spans="1:10" x14ac:dyDescent="0.3">
      <c r="A76" s="1" t="s">
        <v>9</v>
      </c>
      <c r="B76" t="s">
        <v>1398</v>
      </c>
      <c r="C76" t="s">
        <v>1399</v>
      </c>
      <c r="D76" s="2">
        <v>3.33</v>
      </c>
      <c r="E76" t="s">
        <v>1481</v>
      </c>
      <c r="F76" t="s">
        <v>328</v>
      </c>
      <c r="G76" t="s">
        <v>1400</v>
      </c>
      <c r="I76" t="s">
        <v>27</v>
      </c>
      <c r="J76" t="s">
        <v>1349</v>
      </c>
    </row>
    <row r="77" spans="1:10" x14ac:dyDescent="0.3">
      <c r="A77" s="1" t="s">
        <v>9</v>
      </c>
      <c r="B77" t="s">
        <v>1356</v>
      </c>
      <c r="C77" t="s">
        <v>1460</v>
      </c>
      <c r="D77" s="2">
        <v>1.5</v>
      </c>
      <c r="E77" t="s">
        <v>1490</v>
      </c>
      <c r="F77" t="s">
        <v>657</v>
      </c>
      <c r="G77" t="s">
        <v>1461</v>
      </c>
      <c r="I77" t="s">
        <v>32</v>
      </c>
      <c r="J77" t="s">
        <v>1343</v>
      </c>
    </row>
    <row r="78" spans="1:10" x14ac:dyDescent="0.3">
      <c r="A78" s="1" t="s">
        <v>9</v>
      </c>
      <c r="B78" t="s">
        <v>1356</v>
      </c>
      <c r="C78" t="s">
        <v>1458</v>
      </c>
      <c r="D78" s="2">
        <v>3.95</v>
      </c>
      <c r="E78" t="s">
        <v>1491</v>
      </c>
      <c r="F78" t="s">
        <v>657</v>
      </c>
      <c r="G78" t="s">
        <v>1459</v>
      </c>
      <c r="I78" t="s">
        <v>32</v>
      </c>
      <c r="J78" t="s">
        <v>1343</v>
      </c>
    </row>
    <row r="79" spans="1:10" x14ac:dyDescent="0.3">
      <c r="A79" s="1" t="s">
        <v>9</v>
      </c>
      <c r="B79" t="s">
        <v>1350</v>
      </c>
      <c r="C79" t="s">
        <v>1457</v>
      </c>
      <c r="D79" s="2">
        <v>1.08</v>
      </c>
      <c r="E79" t="s">
        <v>1492</v>
      </c>
      <c r="F79" t="s">
        <v>1493</v>
      </c>
      <c r="G79" t="s">
        <v>1350</v>
      </c>
      <c r="I79" t="s">
        <v>156</v>
      </c>
      <c r="J79" t="s">
        <v>1052</v>
      </c>
    </row>
    <row r="80" spans="1:10" x14ac:dyDescent="0.3">
      <c r="A80" s="1" t="s">
        <v>9</v>
      </c>
      <c r="B80" t="s">
        <v>1346</v>
      </c>
      <c r="C80" t="s">
        <v>1456</v>
      </c>
      <c r="D80" s="2">
        <v>1.23</v>
      </c>
      <c r="E80" t="s">
        <v>1477</v>
      </c>
      <c r="F80" t="s">
        <v>341</v>
      </c>
      <c r="G80" t="s">
        <v>1348</v>
      </c>
      <c r="I80" t="s">
        <v>27</v>
      </c>
      <c r="J80" t="s">
        <v>1349</v>
      </c>
    </row>
    <row r="81" spans="1:10" x14ac:dyDescent="0.3">
      <c r="A81" s="1" t="s">
        <v>9</v>
      </c>
      <c r="B81" t="s">
        <v>1344</v>
      </c>
      <c r="C81" t="s">
        <v>1427</v>
      </c>
      <c r="D81" s="2">
        <v>2.25</v>
      </c>
      <c r="E81" t="s">
        <v>1482</v>
      </c>
      <c r="F81" t="s">
        <v>857</v>
      </c>
      <c r="G81" t="s">
        <v>1383</v>
      </c>
      <c r="I81" t="s">
        <v>37</v>
      </c>
      <c r="J81" t="s">
        <v>1052</v>
      </c>
    </row>
    <row r="82" spans="1:10" x14ac:dyDescent="0.3">
      <c r="A82" s="1" t="s">
        <v>9</v>
      </c>
      <c r="B82" t="s">
        <v>1379</v>
      </c>
      <c r="C82" t="s">
        <v>1455</v>
      </c>
      <c r="D82" s="2">
        <v>2.75</v>
      </c>
      <c r="E82" t="s">
        <v>1482</v>
      </c>
      <c r="F82" t="s">
        <v>857</v>
      </c>
      <c r="G82" t="s">
        <v>1383</v>
      </c>
      <c r="I82" t="s">
        <v>37</v>
      </c>
      <c r="J82" t="s">
        <v>1052</v>
      </c>
    </row>
    <row r="83" spans="1:10" x14ac:dyDescent="0.3">
      <c r="A83" s="1" t="s">
        <v>9</v>
      </c>
      <c r="B83" t="s">
        <v>1340</v>
      </c>
      <c r="C83" t="s">
        <v>1453</v>
      </c>
      <c r="D83" s="2">
        <v>2.95</v>
      </c>
      <c r="E83" t="s">
        <v>1494</v>
      </c>
      <c r="F83" t="s">
        <v>359</v>
      </c>
      <c r="G83" t="s">
        <v>1454</v>
      </c>
      <c r="I83" t="s">
        <v>27</v>
      </c>
      <c r="J83" t="s">
        <v>1349</v>
      </c>
    </row>
    <row r="84" spans="1:10" x14ac:dyDescent="0.3">
      <c r="A84" s="1" t="s">
        <v>9</v>
      </c>
      <c r="B84" t="s">
        <v>1340</v>
      </c>
      <c r="C84" t="s">
        <v>1451</v>
      </c>
      <c r="D84" s="2">
        <v>1.18</v>
      </c>
      <c r="E84" t="s">
        <v>1495</v>
      </c>
      <c r="F84" t="s">
        <v>1493</v>
      </c>
      <c r="G84" t="s">
        <v>1452</v>
      </c>
      <c r="I84" t="s">
        <v>156</v>
      </c>
      <c r="J84" t="s">
        <v>1052</v>
      </c>
    </row>
    <row r="85" spans="1:10" x14ac:dyDescent="0.3">
      <c r="A85" s="1" t="s">
        <v>9</v>
      </c>
      <c r="B85" t="s">
        <v>1109</v>
      </c>
      <c r="C85" t="s">
        <v>1211</v>
      </c>
      <c r="D85" s="2">
        <v>2.4</v>
      </c>
      <c r="E85" t="s">
        <v>1230</v>
      </c>
      <c r="F85" t="s">
        <v>657</v>
      </c>
      <c r="G85" t="s">
        <v>1210</v>
      </c>
      <c r="I85" t="s">
        <v>32</v>
      </c>
      <c r="J85" t="s">
        <v>1040</v>
      </c>
    </row>
    <row r="86" spans="1:10" x14ac:dyDescent="0.3">
      <c r="A86" s="1" t="s">
        <v>9</v>
      </c>
      <c r="B86" t="s">
        <v>1109</v>
      </c>
      <c r="C86" t="s">
        <v>1209</v>
      </c>
      <c r="D86" s="2">
        <v>1.35</v>
      </c>
      <c r="E86" t="s">
        <v>1230</v>
      </c>
      <c r="F86" t="s">
        <v>657</v>
      </c>
      <c r="G86" t="s">
        <v>1210</v>
      </c>
      <c r="I86" t="s">
        <v>32</v>
      </c>
      <c r="J86" t="s">
        <v>1040</v>
      </c>
    </row>
    <row r="87" spans="1:10" x14ac:dyDescent="0.3">
      <c r="A87" s="1" t="s">
        <v>9</v>
      </c>
      <c r="B87" t="s">
        <v>1109</v>
      </c>
      <c r="C87" t="s">
        <v>1207</v>
      </c>
      <c r="D87" s="2">
        <v>1.77</v>
      </c>
      <c r="E87" t="s">
        <v>1231</v>
      </c>
      <c r="F87" t="s">
        <v>657</v>
      </c>
      <c r="G87" t="s">
        <v>1208</v>
      </c>
      <c r="I87" t="s">
        <v>32</v>
      </c>
      <c r="J87" t="s">
        <v>1040</v>
      </c>
    </row>
    <row r="88" spans="1:10" x14ac:dyDescent="0.3">
      <c r="A88" s="1" t="s">
        <v>9</v>
      </c>
      <c r="B88" t="s">
        <v>1109</v>
      </c>
      <c r="C88" t="s">
        <v>1206</v>
      </c>
      <c r="D88" s="2">
        <v>2</v>
      </c>
      <c r="E88" t="s">
        <v>1232</v>
      </c>
      <c r="F88" t="s">
        <v>861</v>
      </c>
      <c r="G88" t="s">
        <v>1205</v>
      </c>
      <c r="I88" t="s">
        <v>32</v>
      </c>
      <c r="J88" t="s">
        <v>1040</v>
      </c>
    </row>
    <row r="89" spans="1:10" x14ac:dyDescent="0.3">
      <c r="A89" s="1" t="s">
        <v>9</v>
      </c>
      <c r="B89" t="s">
        <v>1096</v>
      </c>
      <c r="C89" t="s">
        <v>1204</v>
      </c>
      <c r="D89" s="2">
        <v>1.65</v>
      </c>
      <c r="E89" t="s">
        <v>1232</v>
      </c>
      <c r="F89" t="s">
        <v>861</v>
      </c>
      <c r="G89" t="s">
        <v>1205</v>
      </c>
      <c r="I89" t="s">
        <v>32</v>
      </c>
      <c r="J89" t="s">
        <v>1040</v>
      </c>
    </row>
    <row r="90" spans="1:10" x14ac:dyDescent="0.3">
      <c r="A90" s="1" t="s">
        <v>9</v>
      </c>
      <c r="B90" t="s">
        <v>1096</v>
      </c>
      <c r="C90" t="s">
        <v>1202</v>
      </c>
      <c r="D90" s="2">
        <v>2.17</v>
      </c>
      <c r="E90" t="s">
        <v>1233</v>
      </c>
      <c r="F90" t="s">
        <v>657</v>
      </c>
      <c r="G90" t="s">
        <v>1203</v>
      </c>
      <c r="I90" t="s">
        <v>32</v>
      </c>
      <c r="J90" t="s">
        <v>1040</v>
      </c>
    </row>
    <row r="91" spans="1:10" x14ac:dyDescent="0.3">
      <c r="A91" s="1" t="s">
        <v>9</v>
      </c>
      <c r="B91" t="s">
        <v>1096</v>
      </c>
      <c r="C91" t="s">
        <v>1200</v>
      </c>
      <c r="D91" s="2">
        <v>2.1</v>
      </c>
      <c r="E91" t="s">
        <v>1234</v>
      </c>
      <c r="F91" t="s">
        <v>657</v>
      </c>
      <c r="G91" t="s">
        <v>1201</v>
      </c>
      <c r="I91" t="s">
        <v>32</v>
      </c>
      <c r="J91" t="s">
        <v>1040</v>
      </c>
    </row>
    <row r="92" spans="1:10" x14ac:dyDescent="0.3">
      <c r="A92" s="1" t="s">
        <v>9</v>
      </c>
      <c r="B92" t="s">
        <v>1088</v>
      </c>
      <c r="C92" t="s">
        <v>1199</v>
      </c>
      <c r="D92" s="2">
        <v>3</v>
      </c>
      <c r="E92" t="s">
        <v>1227</v>
      </c>
      <c r="F92" t="s">
        <v>657</v>
      </c>
      <c r="G92" t="s">
        <v>1163</v>
      </c>
      <c r="I92" t="s">
        <v>32</v>
      </c>
      <c r="J92" t="s">
        <v>1040</v>
      </c>
    </row>
    <row r="93" spans="1:10" x14ac:dyDescent="0.3">
      <c r="A93" s="1" t="s">
        <v>9</v>
      </c>
      <c r="B93" t="s">
        <v>1069</v>
      </c>
      <c r="C93" t="s">
        <v>1198</v>
      </c>
      <c r="D93" s="2">
        <v>0.67</v>
      </c>
      <c r="E93" t="s">
        <v>1227</v>
      </c>
      <c r="F93" t="s">
        <v>657</v>
      </c>
      <c r="G93" t="s">
        <v>1163</v>
      </c>
      <c r="I93" t="s">
        <v>32</v>
      </c>
      <c r="J93" t="s">
        <v>1040</v>
      </c>
    </row>
    <row r="94" spans="1:10" x14ac:dyDescent="0.3">
      <c r="A94" s="1" t="s">
        <v>9</v>
      </c>
      <c r="B94" t="s">
        <v>1069</v>
      </c>
      <c r="C94" t="s">
        <v>1197</v>
      </c>
      <c r="D94" s="2">
        <v>1.75</v>
      </c>
      <c r="E94" t="s">
        <v>1227</v>
      </c>
      <c r="F94" t="s">
        <v>657</v>
      </c>
      <c r="G94" t="s">
        <v>1163</v>
      </c>
      <c r="I94" t="s">
        <v>32</v>
      </c>
      <c r="J94" t="s">
        <v>1040</v>
      </c>
    </row>
    <row r="95" spans="1:10" x14ac:dyDescent="0.3">
      <c r="A95" s="1" t="s">
        <v>9</v>
      </c>
      <c r="B95" t="s">
        <v>1069</v>
      </c>
      <c r="C95" t="s">
        <v>1196</v>
      </c>
      <c r="D95" s="2">
        <v>0.48</v>
      </c>
      <c r="E95" t="s">
        <v>656</v>
      </c>
      <c r="F95" t="s">
        <v>657</v>
      </c>
      <c r="G95" t="s">
        <v>624</v>
      </c>
      <c r="I95" t="s">
        <v>32</v>
      </c>
      <c r="J95" t="s">
        <v>1040</v>
      </c>
    </row>
    <row r="96" spans="1:10" x14ac:dyDescent="0.3">
      <c r="A96" s="1" t="s">
        <v>9</v>
      </c>
      <c r="B96" t="s">
        <v>1069</v>
      </c>
      <c r="C96" t="s">
        <v>1195</v>
      </c>
      <c r="D96" s="2">
        <v>3.55</v>
      </c>
      <c r="E96" t="s">
        <v>656</v>
      </c>
      <c r="F96" t="s">
        <v>657</v>
      </c>
      <c r="G96" t="s">
        <v>624</v>
      </c>
      <c r="I96" t="s">
        <v>32</v>
      </c>
      <c r="J96" t="s">
        <v>1040</v>
      </c>
    </row>
    <row r="97" spans="1:10" x14ac:dyDescent="0.3">
      <c r="A97" s="1" t="s">
        <v>9</v>
      </c>
      <c r="B97" t="s">
        <v>1054</v>
      </c>
      <c r="C97" t="s">
        <v>1160</v>
      </c>
      <c r="D97" s="2">
        <v>1.1200000000000001</v>
      </c>
      <c r="E97" t="s">
        <v>1221</v>
      </c>
      <c r="F97" t="s">
        <v>341</v>
      </c>
      <c r="G97" t="s">
        <v>1059</v>
      </c>
      <c r="I97" t="s">
        <v>27</v>
      </c>
      <c r="J97" t="s">
        <v>1057</v>
      </c>
    </row>
    <row r="98" spans="1:10" x14ac:dyDescent="0.3">
      <c r="A98" s="8" t="s">
        <v>322</v>
      </c>
      <c r="B98" s="5"/>
      <c r="C98" s="5"/>
      <c r="D98" s="9"/>
      <c r="E98" s="5"/>
      <c r="F98" s="5"/>
      <c r="G98" s="5"/>
      <c r="H98" s="5"/>
      <c r="I98" s="5"/>
      <c r="J98" s="5"/>
    </row>
    <row r="99" spans="1:10" x14ac:dyDescent="0.3">
      <c r="A99" s="1" t="s">
        <v>9</v>
      </c>
      <c r="B99" t="s">
        <v>1054</v>
      </c>
      <c r="C99" t="s">
        <v>1129</v>
      </c>
      <c r="D99" s="2">
        <v>1</v>
      </c>
      <c r="E99" t="s">
        <v>1222</v>
      </c>
      <c r="F99" t="s">
        <v>328</v>
      </c>
      <c r="G99" t="s">
        <v>1056</v>
      </c>
      <c r="I99" t="s">
        <v>27</v>
      </c>
      <c r="J99" t="s">
        <v>1057</v>
      </c>
    </row>
    <row r="100" spans="1:10" x14ac:dyDescent="0.3">
      <c r="A100" s="1" t="s">
        <v>9</v>
      </c>
      <c r="B100" t="s">
        <v>1036</v>
      </c>
      <c r="C100" t="s">
        <v>1118</v>
      </c>
      <c r="D100" s="2">
        <v>2</v>
      </c>
      <c r="E100" t="s">
        <v>844</v>
      </c>
      <c r="F100" t="s">
        <v>857</v>
      </c>
      <c r="G100" t="s">
        <v>703</v>
      </c>
      <c r="H100" t="s">
        <v>1194</v>
      </c>
      <c r="I100" t="s">
        <v>37</v>
      </c>
      <c r="J100" t="s">
        <v>1052</v>
      </c>
    </row>
    <row r="101" spans="1:10" x14ac:dyDescent="0.3">
      <c r="A101" s="1" t="s">
        <v>9</v>
      </c>
      <c r="B101" t="s">
        <v>1036</v>
      </c>
      <c r="C101" t="s">
        <v>1192</v>
      </c>
      <c r="D101" s="2">
        <v>1.68</v>
      </c>
      <c r="E101" t="s">
        <v>1235</v>
      </c>
      <c r="F101" t="s">
        <v>662</v>
      </c>
      <c r="G101" t="s">
        <v>1193</v>
      </c>
      <c r="I101" t="s">
        <v>32</v>
      </c>
      <c r="J101" t="s">
        <v>1040</v>
      </c>
    </row>
    <row r="102" spans="1:10" x14ac:dyDescent="0.3">
      <c r="A102" s="1" t="s">
        <v>9</v>
      </c>
      <c r="B102" t="s">
        <v>1036</v>
      </c>
      <c r="C102" t="s">
        <v>1191</v>
      </c>
      <c r="D102" s="2">
        <v>2.65</v>
      </c>
      <c r="E102" t="s">
        <v>844</v>
      </c>
      <c r="F102" t="s">
        <v>857</v>
      </c>
      <c r="G102" t="s">
        <v>703</v>
      </c>
      <c r="I102" t="s">
        <v>37</v>
      </c>
      <c r="J102" t="s">
        <v>1052</v>
      </c>
    </row>
    <row r="103" spans="1:10" x14ac:dyDescent="0.3">
      <c r="A103" s="1" t="s">
        <v>9</v>
      </c>
      <c r="B103" t="s">
        <v>701</v>
      </c>
      <c r="C103" t="s">
        <v>1190</v>
      </c>
      <c r="D103" s="2">
        <v>3.28</v>
      </c>
      <c r="E103" t="s">
        <v>1226</v>
      </c>
      <c r="F103" t="s">
        <v>373</v>
      </c>
      <c r="G103" t="s">
        <v>1116</v>
      </c>
      <c r="I103" t="s">
        <v>156</v>
      </c>
      <c r="J103" t="s">
        <v>558</v>
      </c>
    </row>
    <row r="104" spans="1:10" x14ac:dyDescent="0.3">
      <c r="A104" s="1" t="s">
        <v>9</v>
      </c>
      <c r="B104" t="s">
        <v>698</v>
      </c>
      <c r="C104" t="s">
        <v>699</v>
      </c>
      <c r="D104" s="2">
        <v>1.18</v>
      </c>
      <c r="E104" t="s">
        <v>845</v>
      </c>
      <c r="F104" t="s">
        <v>341</v>
      </c>
      <c r="G104" t="s">
        <v>700</v>
      </c>
      <c r="I104" t="s">
        <v>27</v>
      </c>
      <c r="J104" t="s">
        <v>558</v>
      </c>
    </row>
    <row r="105" spans="1:10" x14ac:dyDescent="0.3">
      <c r="A105" s="1" t="s">
        <v>9</v>
      </c>
      <c r="B105" t="s">
        <v>681</v>
      </c>
      <c r="C105" t="s">
        <v>840</v>
      </c>
      <c r="D105" s="2">
        <v>1.02</v>
      </c>
      <c r="E105" t="s">
        <v>846</v>
      </c>
      <c r="F105" t="s">
        <v>843</v>
      </c>
      <c r="G105" t="s">
        <v>690</v>
      </c>
      <c r="I105" t="s">
        <v>32</v>
      </c>
      <c r="J105" t="s">
        <v>625</v>
      </c>
    </row>
    <row r="106" spans="1:10" x14ac:dyDescent="0.3">
      <c r="A106" s="1" t="s">
        <v>9</v>
      </c>
      <c r="B106" t="s">
        <v>681</v>
      </c>
      <c r="C106" t="s">
        <v>839</v>
      </c>
      <c r="D106" s="2">
        <v>0.53</v>
      </c>
      <c r="E106" t="s">
        <v>847</v>
      </c>
      <c r="F106" t="s">
        <v>843</v>
      </c>
      <c r="G106" t="s">
        <v>686</v>
      </c>
      <c r="I106" t="s">
        <v>32</v>
      </c>
      <c r="J106" t="s">
        <v>625</v>
      </c>
    </row>
    <row r="107" spans="1:10" x14ac:dyDescent="0.3">
      <c r="A107" s="1" t="s">
        <v>9</v>
      </c>
      <c r="B107" t="s">
        <v>681</v>
      </c>
      <c r="C107" t="s">
        <v>772</v>
      </c>
      <c r="D107" s="2">
        <v>0.83</v>
      </c>
      <c r="E107" t="s">
        <v>862</v>
      </c>
      <c r="F107" t="s">
        <v>843</v>
      </c>
      <c r="G107" t="s">
        <v>809</v>
      </c>
      <c r="I107" t="s">
        <v>32</v>
      </c>
      <c r="J107" t="s">
        <v>625</v>
      </c>
    </row>
    <row r="108" spans="1:10" x14ac:dyDescent="0.3">
      <c r="A108" s="1" t="s">
        <v>9</v>
      </c>
      <c r="B108" t="s">
        <v>681</v>
      </c>
      <c r="C108" t="s">
        <v>685</v>
      </c>
      <c r="D108" s="2">
        <v>2.0299999999999998</v>
      </c>
      <c r="E108" t="s">
        <v>847</v>
      </c>
      <c r="F108" t="s">
        <v>843</v>
      </c>
      <c r="G108" t="s">
        <v>686</v>
      </c>
      <c r="I108" t="s">
        <v>32</v>
      </c>
      <c r="J108" t="s">
        <v>625</v>
      </c>
    </row>
    <row r="109" spans="1:10" x14ac:dyDescent="0.3">
      <c r="A109" s="1" t="s">
        <v>9</v>
      </c>
      <c r="B109" t="s">
        <v>681</v>
      </c>
      <c r="C109" t="s">
        <v>683</v>
      </c>
      <c r="D109" s="2">
        <v>0.75</v>
      </c>
      <c r="E109" t="s">
        <v>848</v>
      </c>
      <c r="F109" t="s">
        <v>359</v>
      </c>
      <c r="G109" t="s">
        <v>684</v>
      </c>
      <c r="I109" t="s">
        <v>27</v>
      </c>
      <c r="J109" t="s">
        <v>558</v>
      </c>
    </row>
    <row r="110" spans="1:10" x14ac:dyDescent="0.3">
      <c r="A110" s="1" t="s">
        <v>9</v>
      </c>
      <c r="B110" t="s">
        <v>666</v>
      </c>
      <c r="C110" t="s">
        <v>837</v>
      </c>
      <c r="D110" s="2">
        <v>0.75</v>
      </c>
      <c r="E110" t="s">
        <v>865</v>
      </c>
      <c r="F110" t="s">
        <v>662</v>
      </c>
      <c r="G110" t="s">
        <v>838</v>
      </c>
      <c r="I110" t="s">
        <v>32</v>
      </c>
      <c r="J110" t="s">
        <v>625</v>
      </c>
    </row>
    <row r="111" spans="1:10" x14ac:dyDescent="0.3">
      <c r="A111" s="1" t="s">
        <v>9</v>
      </c>
      <c r="B111" t="s">
        <v>666</v>
      </c>
      <c r="C111" t="s">
        <v>836</v>
      </c>
      <c r="D111" s="2">
        <v>2.15</v>
      </c>
      <c r="E111" t="s">
        <v>866</v>
      </c>
      <c r="F111" t="s">
        <v>662</v>
      </c>
      <c r="G111" t="s">
        <v>835</v>
      </c>
      <c r="I111" t="s">
        <v>32</v>
      </c>
      <c r="J111" t="s">
        <v>625</v>
      </c>
    </row>
    <row r="112" spans="1:10" x14ac:dyDescent="0.3">
      <c r="A112" s="1" t="s">
        <v>9</v>
      </c>
      <c r="B112" t="s">
        <v>666</v>
      </c>
      <c r="C112" t="s">
        <v>669</v>
      </c>
      <c r="D112" s="2">
        <v>1.1499999999999999</v>
      </c>
      <c r="E112" t="s">
        <v>852</v>
      </c>
      <c r="F112" t="s">
        <v>341</v>
      </c>
      <c r="G112" t="s">
        <v>670</v>
      </c>
      <c r="I112" t="s">
        <v>27</v>
      </c>
      <c r="J112" t="s">
        <v>558</v>
      </c>
    </row>
    <row r="113" spans="1:10" x14ac:dyDescent="0.3">
      <c r="A113" s="1" t="s">
        <v>9</v>
      </c>
      <c r="B113" t="s">
        <v>666</v>
      </c>
      <c r="C113" t="s">
        <v>714</v>
      </c>
      <c r="D113" s="2">
        <v>1</v>
      </c>
      <c r="E113" t="s">
        <v>853</v>
      </c>
      <c r="F113" t="s">
        <v>328</v>
      </c>
      <c r="G113" t="s">
        <v>668</v>
      </c>
      <c r="I113" t="s">
        <v>27</v>
      </c>
      <c r="J113" t="s">
        <v>558</v>
      </c>
    </row>
    <row r="114" spans="1:10" x14ac:dyDescent="0.3">
      <c r="A114" s="1" t="s">
        <v>9</v>
      </c>
      <c r="B114" t="s">
        <v>708</v>
      </c>
      <c r="C114" t="s">
        <v>834</v>
      </c>
      <c r="D114" s="2">
        <v>0.65</v>
      </c>
      <c r="E114" t="s">
        <v>866</v>
      </c>
      <c r="F114" t="s">
        <v>662</v>
      </c>
      <c r="G114" t="s">
        <v>835</v>
      </c>
      <c r="I114" t="s">
        <v>32</v>
      </c>
      <c r="J114" t="s">
        <v>625</v>
      </c>
    </row>
    <row r="115" spans="1:10" x14ac:dyDescent="0.3">
      <c r="A115" s="1" t="s">
        <v>9</v>
      </c>
      <c r="B115" t="s">
        <v>708</v>
      </c>
      <c r="C115" t="s">
        <v>833</v>
      </c>
      <c r="D115" s="2">
        <v>2.0299999999999998</v>
      </c>
      <c r="E115" t="s">
        <v>661</v>
      </c>
      <c r="F115" t="s">
        <v>662</v>
      </c>
      <c r="G115" t="s">
        <v>647</v>
      </c>
      <c r="I115" t="s">
        <v>32</v>
      </c>
      <c r="J115" t="s">
        <v>625</v>
      </c>
    </row>
    <row r="116" spans="1:10" x14ac:dyDescent="0.3">
      <c r="A116" s="1" t="s">
        <v>9</v>
      </c>
      <c r="B116" t="s">
        <v>708</v>
      </c>
      <c r="C116" t="s">
        <v>831</v>
      </c>
      <c r="D116" s="2">
        <v>1.67</v>
      </c>
      <c r="E116" t="s">
        <v>867</v>
      </c>
      <c r="F116" t="s">
        <v>373</v>
      </c>
      <c r="G116" t="s">
        <v>832</v>
      </c>
      <c r="I116" t="s">
        <v>156</v>
      </c>
      <c r="J116" t="s">
        <v>558</v>
      </c>
    </row>
    <row r="117" spans="1:10" x14ac:dyDescent="0.3">
      <c r="A117" s="1" t="s">
        <v>9</v>
      </c>
      <c r="B117" t="s">
        <v>578</v>
      </c>
      <c r="C117" t="s">
        <v>648</v>
      </c>
      <c r="D117" s="2">
        <v>3.9</v>
      </c>
      <c r="E117" t="s">
        <v>660</v>
      </c>
      <c r="F117" t="s">
        <v>373</v>
      </c>
      <c r="G117" t="s">
        <v>649</v>
      </c>
      <c r="I117" t="s">
        <v>156</v>
      </c>
      <c r="J117" t="s">
        <v>558</v>
      </c>
    </row>
    <row r="118" spans="1:10" x14ac:dyDescent="0.3">
      <c r="A118" s="1" t="s">
        <v>9</v>
      </c>
      <c r="B118" t="s">
        <v>569</v>
      </c>
      <c r="C118" t="s">
        <v>598</v>
      </c>
      <c r="D118" s="2">
        <v>1.45</v>
      </c>
      <c r="E118" t="s">
        <v>650</v>
      </c>
      <c r="F118" t="s">
        <v>341</v>
      </c>
      <c r="G118" t="s">
        <v>571</v>
      </c>
      <c r="I118" t="s">
        <v>27</v>
      </c>
      <c r="J118" t="s">
        <v>558</v>
      </c>
    </row>
    <row r="119" spans="1:10" x14ac:dyDescent="0.3">
      <c r="A119" s="1" t="s">
        <v>9</v>
      </c>
      <c r="B119" t="s">
        <v>564</v>
      </c>
      <c r="C119" t="s">
        <v>646</v>
      </c>
      <c r="D119" s="2">
        <v>2.0699999999999998</v>
      </c>
      <c r="E119" t="s">
        <v>661</v>
      </c>
      <c r="F119" t="s">
        <v>662</v>
      </c>
      <c r="G119" t="s">
        <v>647</v>
      </c>
      <c r="I119" t="s">
        <v>32</v>
      </c>
      <c r="J119" t="s">
        <v>625</v>
      </c>
    </row>
    <row r="120" spans="1:10" x14ac:dyDescent="0.3">
      <c r="A120" s="1" t="s">
        <v>9</v>
      </c>
      <c r="B120" t="s">
        <v>564</v>
      </c>
      <c r="C120" t="s">
        <v>645</v>
      </c>
      <c r="D120" s="2">
        <v>2.4500000000000002</v>
      </c>
      <c r="E120" t="s">
        <v>663</v>
      </c>
      <c r="F120" t="s">
        <v>357</v>
      </c>
      <c r="G120" t="s">
        <v>644</v>
      </c>
      <c r="I120" t="s">
        <v>32</v>
      </c>
      <c r="J120" t="s">
        <v>625</v>
      </c>
    </row>
    <row r="121" spans="1:10" x14ac:dyDescent="0.3">
      <c r="A121" s="1" t="s">
        <v>9</v>
      </c>
      <c r="B121" t="s">
        <v>564</v>
      </c>
      <c r="C121" t="s">
        <v>643</v>
      </c>
      <c r="D121" s="2">
        <v>1.6</v>
      </c>
      <c r="E121" t="s">
        <v>663</v>
      </c>
      <c r="F121" t="s">
        <v>357</v>
      </c>
      <c r="G121" t="s">
        <v>644</v>
      </c>
      <c r="I121" t="s">
        <v>32</v>
      </c>
      <c r="J121" t="s">
        <v>625</v>
      </c>
    </row>
    <row r="122" spans="1:10" x14ac:dyDescent="0.3">
      <c r="A122" s="8" t="s">
        <v>321</v>
      </c>
      <c r="B122" s="5"/>
      <c r="C122" s="5"/>
      <c r="D122" s="9"/>
      <c r="E122" s="5"/>
      <c r="F122" s="5"/>
      <c r="G122" s="5"/>
      <c r="H122" s="5"/>
      <c r="I122" s="5"/>
      <c r="J122" s="5"/>
    </row>
    <row r="123" spans="1:10" x14ac:dyDescent="0.3">
      <c r="A123" s="1" t="s">
        <v>9</v>
      </c>
      <c r="B123" t="s">
        <v>562</v>
      </c>
      <c r="C123" t="s">
        <v>642</v>
      </c>
      <c r="D123" s="2">
        <v>1</v>
      </c>
      <c r="E123" t="s">
        <v>652</v>
      </c>
      <c r="F123" t="s">
        <v>359</v>
      </c>
      <c r="G123" t="s">
        <v>585</v>
      </c>
      <c r="I123" t="s">
        <v>27</v>
      </c>
      <c r="J123" t="s">
        <v>558</v>
      </c>
    </row>
    <row r="124" spans="1:10" x14ac:dyDescent="0.3">
      <c r="A124" s="1" t="s">
        <v>9</v>
      </c>
      <c r="B124" t="s">
        <v>562</v>
      </c>
      <c r="C124" t="s">
        <v>640</v>
      </c>
      <c r="D124" s="2">
        <v>1.5</v>
      </c>
      <c r="E124" t="s">
        <v>664</v>
      </c>
      <c r="F124" t="s">
        <v>552</v>
      </c>
      <c r="G124" t="s">
        <v>641</v>
      </c>
      <c r="I124" t="s">
        <v>55</v>
      </c>
      <c r="J124" t="s">
        <v>50</v>
      </c>
    </row>
    <row r="125" spans="1:10" x14ac:dyDescent="0.3">
      <c r="A125" s="1" t="s">
        <v>9</v>
      </c>
      <c r="B125" t="s">
        <v>562</v>
      </c>
      <c r="C125" t="s">
        <v>639</v>
      </c>
      <c r="D125" s="2">
        <v>1.97</v>
      </c>
      <c r="E125" t="s">
        <v>665</v>
      </c>
      <c r="F125" t="s">
        <v>552</v>
      </c>
      <c r="G125" t="s">
        <v>638</v>
      </c>
      <c r="I125" t="s">
        <v>55</v>
      </c>
      <c r="J125" t="s">
        <v>50</v>
      </c>
    </row>
    <row r="126" spans="1:10" x14ac:dyDescent="0.3">
      <c r="A126" s="1" t="s">
        <v>9</v>
      </c>
      <c r="B126" t="s">
        <v>562</v>
      </c>
      <c r="C126" t="s">
        <v>630</v>
      </c>
      <c r="D126" s="2">
        <v>2</v>
      </c>
      <c r="E126" t="s">
        <v>659</v>
      </c>
      <c r="F126" t="s">
        <v>359</v>
      </c>
      <c r="G126" t="s">
        <v>631</v>
      </c>
      <c r="I126" t="s">
        <v>27</v>
      </c>
      <c r="J126" t="s">
        <v>558</v>
      </c>
    </row>
    <row r="127" spans="1:10" x14ac:dyDescent="0.3">
      <c r="A127" s="1" t="s">
        <v>9</v>
      </c>
      <c r="B127" t="s">
        <v>412</v>
      </c>
      <c r="C127" t="s">
        <v>637</v>
      </c>
      <c r="D127" s="2">
        <v>2.0699999999999998</v>
      </c>
      <c r="E127" t="s">
        <v>665</v>
      </c>
      <c r="F127" t="s">
        <v>552</v>
      </c>
      <c r="G127" t="s">
        <v>638</v>
      </c>
      <c r="I127" t="s">
        <v>55</v>
      </c>
      <c r="J127" t="s">
        <v>50</v>
      </c>
    </row>
    <row r="128" spans="1:10" x14ac:dyDescent="0.3">
      <c r="A128" s="1" t="s">
        <v>9</v>
      </c>
      <c r="B128" t="s">
        <v>412</v>
      </c>
      <c r="C128" t="s">
        <v>532</v>
      </c>
      <c r="D128" s="2">
        <v>1.08</v>
      </c>
      <c r="E128" t="s">
        <v>551</v>
      </c>
      <c r="F128" t="s">
        <v>552</v>
      </c>
      <c r="G128" t="s">
        <v>533</v>
      </c>
      <c r="I128" t="s">
        <v>55</v>
      </c>
      <c r="J128" t="s">
        <v>50</v>
      </c>
    </row>
    <row r="129" spans="1:10" x14ac:dyDescent="0.3">
      <c r="A129" s="1" t="s">
        <v>9</v>
      </c>
      <c r="B129" t="s">
        <v>412</v>
      </c>
      <c r="C129" t="s">
        <v>531</v>
      </c>
      <c r="D129" s="2">
        <v>3</v>
      </c>
      <c r="E129" t="s">
        <v>383</v>
      </c>
      <c r="F129" t="s">
        <v>350</v>
      </c>
      <c r="G129" t="s">
        <v>285</v>
      </c>
      <c r="I129" t="s">
        <v>55</v>
      </c>
      <c r="J129" t="s">
        <v>558</v>
      </c>
    </row>
    <row r="130" spans="1:10" x14ac:dyDescent="0.3">
      <c r="A130" s="1" t="s">
        <v>9</v>
      </c>
      <c r="B130" t="s">
        <v>407</v>
      </c>
      <c r="C130" t="s">
        <v>530</v>
      </c>
      <c r="D130" s="2">
        <v>1.87</v>
      </c>
      <c r="E130" t="s">
        <v>538</v>
      </c>
      <c r="F130" t="s">
        <v>341</v>
      </c>
      <c r="G130" t="s">
        <v>409</v>
      </c>
      <c r="I130" t="s">
        <v>27</v>
      </c>
      <c r="J130" t="s">
        <v>558</v>
      </c>
    </row>
    <row r="131" spans="1:10" x14ac:dyDescent="0.3">
      <c r="A131" s="1" t="s">
        <v>9</v>
      </c>
      <c r="B131" t="s">
        <v>113</v>
      </c>
      <c r="C131" t="s">
        <v>314</v>
      </c>
      <c r="D131" s="2">
        <v>1.47</v>
      </c>
      <c r="E131" t="s">
        <v>383</v>
      </c>
      <c r="F131" t="s">
        <v>350</v>
      </c>
      <c r="G131" t="s">
        <v>285</v>
      </c>
      <c r="I131" t="s">
        <v>55</v>
      </c>
      <c r="J131" t="s">
        <v>558</v>
      </c>
    </row>
    <row r="132" spans="1:10" x14ac:dyDescent="0.3">
      <c r="A132" s="1" t="s">
        <v>9</v>
      </c>
      <c r="B132" t="s">
        <v>113</v>
      </c>
      <c r="C132" t="s">
        <v>313</v>
      </c>
      <c r="D132" s="2">
        <v>0.78</v>
      </c>
      <c r="E132" t="s">
        <v>383</v>
      </c>
      <c r="F132" t="s">
        <v>350</v>
      </c>
      <c r="G132" t="s">
        <v>285</v>
      </c>
      <c r="I132" t="s">
        <v>55</v>
      </c>
      <c r="J132" t="s">
        <v>558</v>
      </c>
    </row>
    <row r="133" spans="1:10" x14ac:dyDescent="0.3">
      <c r="A133" s="1" t="s">
        <v>9</v>
      </c>
      <c r="B133" t="s">
        <v>113</v>
      </c>
      <c r="C133" t="s">
        <v>312</v>
      </c>
      <c r="D133" s="2">
        <v>1.02</v>
      </c>
      <c r="E133" t="s">
        <v>362</v>
      </c>
      <c r="F133" t="s">
        <v>341</v>
      </c>
      <c r="G133" t="s">
        <v>120</v>
      </c>
      <c r="I133" t="s">
        <v>27</v>
      </c>
      <c r="J133" t="s">
        <v>558</v>
      </c>
    </row>
    <row r="134" spans="1:10" x14ac:dyDescent="0.3">
      <c r="A134" s="1" t="s">
        <v>9</v>
      </c>
      <c r="B134" t="s">
        <v>92</v>
      </c>
      <c r="C134" t="s">
        <v>311</v>
      </c>
      <c r="D134" s="2">
        <v>0.67</v>
      </c>
      <c r="E134" t="s">
        <v>369</v>
      </c>
      <c r="F134" t="s">
        <v>364</v>
      </c>
      <c r="G134" t="s">
        <v>153</v>
      </c>
      <c r="I134" t="s">
        <v>156</v>
      </c>
      <c r="J134" t="s">
        <v>28</v>
      </c>
    </row>
    <row r="135" spans="1:10" x14ac:dyDescent="0.3">
      <c r="A135" s="1" t="s">
        <v>9</v>
      </c>
      <c r="B135" t="s">
        <v>92</v>
      </c>
      <c r="C135" t="s">
        <v>310</v>
      </c>
      <c r="D135" s="2">
        <v>2</v>
      </c>
      <c r="E135" t="s">
        <v>364</v>
      </c>
      <c r="F135" t="s">
        <v>371</v>
      </c>
      <c r="G135" t="s">
        <v>213</v>
      </c>
      <c r="I135" t="s">
        <v>156</v>
      </c>
      <c r="J135" t="s">
        <v>28</v>
      </c>
    </row>
    <row r="136" spans="1:10" x14ac:dyDescent="0.3">
      <c r="A136" s="1" t="s">
        <v>9</v>
      </c>
      <c r="B136" t="s">
        <v>82</v>
      </c>
      <c r="C136" t="s">
        <v>309</v>
      </c>
      <c r="D136" s="2">
        <v>3.67</v>
      </c>
      <c r="E136" t="s">
        <v>364</v>
      </c>
      <c r="F136" t="s">
        <v>371</v>
      </c>
      <c r="G136" t="s">
        <v>213</v>
      </c>
      <c r="I136" t="s">
        <v>156</v>
      </c>
      <c r="J136" t="s">
        <v>28</v>
      </c>
    </row>
    <row r="137" spans="1:10" x14ac:dyDescent="0.3">
      <c r="A137" s="1" t="s">
        <v>9</v>
      </c>
      <c r="B137" t="s">
        <v>82</v>
      </c>
      <c r="C137" t="s">
        <v>308</v>
      </c>
      <c r="D137" s="2">
        <v>2.33</v>
      </c>
      <c r="E137" t="s">
        <v>365</v>
      </c>
      <c r="F137" t="s">
        <v>366</v>
      </c>
      <c r="G137" t="s">
        <v>136</v>
      </c>
      <c r="I137" t="s">
        <v>55</v>
      </c>
      <c r="J137" t="s">
        <v>138</v>
      </c>
    </row>
    <row r="138" spans="1:10" x14ac:dyDescent="0.3">
      <c r="A138" s="1" t="s">
        <v>9</v>
      </c>
      <c r="B138" t="s">
        <v>82</v>
      </c>
      <c r="C138" t="s">
        <v>307</v>
      </c>
      <c r="D138" s="2">
        <v>4.7</v>
      </c>
      <c r="E138" t="s">
        <v>383</v>
      </c>
      <c r="F138" t="s">
        <v>350</v>
      </c>
      <c r="G138" t="s">
        <v>285</v>
      </c>
      <c r="I138" t="s">
        <v>55</v>
      </c>
      <c r="J138" t="s">
        <v>558</v>
      </c>
    </row>
    <row r="139" spans="1:10" x14ac:dyDescent="0.3">
      <c r="A139" s="1" t="s">
        <v>9</v>
      </c>
      <c r="B139" t="s">
        <v>82</v>
      </c>
      <c r="C139" t="s">
        <v>306</v>
      </c>
      <c r="D139" s="2">
        <v>3.67</v>
      </c>
      <c r="E139" t="s">
        <v>369</v>
      </c>
      <c r="F139" t="s">
        <v>364</v>
      </c>
      <c r="G139" t="s">
        <v>153</v>
      </c>
      <c r="I139" t="s">
        <v>156</v>
      </c>
      <c r="J139" t="s">
        <v>28</v>
      </c>
    </row>
    <row r="140" spans="1:10" x14ac:dyDescent="0.3">
      <c r="A140" s="1" t="s">
        <v>9</v>
      </c>
      <c r="B140" t="s">
        <v>82</v>
      </c>
      <c r="C140" t="s">
        <v>178</v>
      </c>
      <c r="D140" s="2">
        <v>0.67</v>
      </c>
      <c r="E140" t="s">
        <v>361</v>
      </c>
      <c r="F140" t="s">
        <v>341</v>
      </c>
      <c r="G140" t="s">
        <v>115</v>
      </c>
      <c r="I140" t="s">
        <v>27</v>
      </c>
      <c r="J140" t="s">
        <v>558</v>
      </c>
    </row>
    <row r="141" spans="1:10" x14ac:dyDescent="0.3">
      <c r="A141" s="8" t="s">
        <v>320</v>
      </c>
      <c r="B141" s="5"/>
      <c r="C141" s="5"/>
      <c r="D141" s="9"/>
      <c r="E141" s="5"/>
      <c r="F141" s="5"/>
      <c r="G141" s="5"/>
      <c r="H141" s="5"/>
      <c r="I141" s="5"/>
      <c r="J141" s="5"/>
    </row>
    <row r="142" spans="1:10" x14ac:dyDescent="0.3">
      <c r="A142" s="1" t="s">
        <v>9</v>
      </c>
      <c r="B142" t="s">
        <v>82</v>
      </c>
      <c r="C142" t="s">
        <v>83</v>
      </c>
      <c r="D142" s="2">
        <v>1</v>
      </c>
      <c r="E142" t="s">
        <v>358</v>
      </c>
      <c r="F142" t="s">
        <v>328</v>
      </c>
      <c r="G142" t="s">
        <v>84</v>
      </c>
      <c r="I142" t="s">
        <v>27</v>
      </c>
      <c r="J142" t="s">
        <v>558</v>
      </c>
    </row>
    <row r="143" spans="1:10" x14ac:dyDescent="0.3">
      <c r="A143" s="1" t="s">
        <v>9</v>
      </c>
      <c r="B143" t="s">
        <v>75</v>
      </c>
      <c r="C143" t="s">
        <v>167</v>
      </c>
      <c r="D143" s="2">
        <v>1.83</v>
      </c>
      <c r="E143" t="s">
        <v>353</v>
      </c>
      <c r="F143" t="s">
        <v>341</v>
      </c>
      <c r="G143" t="s">
        <v>77</v>
      </c>
      <c r="I143" t="s">
        <v>27</v>
      </c>
      <c r="J143" t="s">
        <v>558</v>
      </c>
    </row>
    <row r="144" spans="1:10" x14ac:dyDescent="0.3">
      <c r="A144" s="1" t="s">
        <v>9</v>
      </c>
      <c r="B144" t="s">
        <v>59</v>
      </c>
      <c r="C144" t="s">
        <v>62</v>
      </c>
      <c r="D144" s="2">
        <v>1.5</v>
      </c>
      <c r="E144" t="s">
        <v>351</v>
      </c>
      <c r="F144" t="s">
        <v>341</v>
      </c>
      <c r="G144" t="s">
        <v>63</v>
      </c>
      <c r="I144" t="s">
        <v>27</v>
      </c>
      <c r="J144" t="s">
        <v>558</v>
      </c>
    </row>
    <row r="145" spans="1:10" x14ac:dyDescent="0.3">
      <c r="A145" s="1" t="s">
        <v>9</v>
      </c>
      <c r="B145" t="s">
        <v>59</v>
      </c>
      <c r="C145" t="s">
        <v>60</v>
      </c>
      <c r="D145" s="2">
        <v>1</v>
      </c>
      <c r="E145" t="s">
        <v>345</v>
      </c>
      <c r="F145" t="s">
        <v>328</v>
      </c>
      <c r="G145" t="s">
        <v>61</v>
      </c>
      <c r="I145" t="s">
        <v>27</v>
      </c>
      <c r="J145" t="s">
        <v>558</v>
      </c>
    </row>
    <row r="146" spans="1:10" x14ac:dyDescent="0.3">
      <c r="A146" s="1" t="s">
        <v>9</v>
      </c>
      <c r="B146" t="s">
        <v>41</v>
      </c>
      <c r="C146" t="s">
        <v>304</v>
      </c>
      <c r="D146" s="2">
        <v>1</v>
      </c>
      <c r="E146" t="s">
        <v>334</v>
      </c>
      <c r="F146" t="s">
        <v>386</v>
      </c>
      <c r="G146" t="s">
        <v>305</v>
      </c>
      <c r="I146" t="s">
        <v>37</v>
      </c>
      <c r="J146" t="s">
        <v>28</v>
      </c>
    </row>
    <row r="147" spans="1:10" x14ac:dyDescent="0.3">
      <c r="A147" s="1" t="s">
        <v>9</v>
      </c>
      <c r="B147" t="s">
        <v>41</v>
      </c>
      <c r="C147" t="s">
        <v>42</v>
      </c>
      <c r="D147" s="2">
        <v>0.92</v>
      </c>
      <c r="E147" t="s">
        <v>340</v>
      </c>
      <c r="F147" t="s">
        <v>341</v>
      </c>
      <c r="G147" t="s">
        <v>43</v>
      </c>
      <c r="I147" t="s">
        <v>27</v>
      </c>
      <c r="J147" t="s">
        <v>558</v>
      </c>
    </row>
    <row r="148" spans="1:10" x14ac:dyDescent="0.3">
      <c r="A148" s="1" t="s">
        <v>9</v>
      </c>
      <c r="B148" t="s">
        <v>250</v>
      </c>
      <c r="C148" t="s">
        <v>303</v>
      </c>
      <c r="D148" s="2">
        <v>1</v>
      </c>
      <c r="E148" t="s">
        <v>365</v>
      </c>
      <c r="F148" t="s">
        <v>366</v>
      </c>
      <c r="G148" t="s">
        <v>136</v>
      </c>
      <c r="I148" t="s">
        <v>55</v>
      </c>
      <c r="J148" t="s">
        <v>138</v>
      </c>
    </row>
    <row r="149" spans="1:10" x14ac:dyDescent="0.3">
      <c r="A149" s="1" t="s">
        <v>9</v>
      </c>
      <c r="B149" t="s">
        <v>23</v>
      </c>
      <c r="C149" t="s">
        <v>24</v>
      </c>
      <c r="D149" s="2">
        <v>2.33</v>
      </c>
      <c r="E149" t="s">
        <v>327</v>
      </c>
      <c r="F149" t="s">
        <v>328</v>
      </c>
      <c r="G149" t="s">
        <v>25</v>
      </c>
      <c r="I149" t="s">
        <v>27</v>
      </c>
      <c r="J149" t="s">
        <v>558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12"/>
  <sheetViews>
    <sheetView workbookViewId="0">
      <selection activeCell="F18" sqref="F18"/>
    </sheetView>
  </sheetViews>
  <sheetFormatPr baseColWidth="10" defaultRowHeight="15.6" x14ac:dyDescent="0.3"/>
  <cols>
    <col min="2" max="3" width="9.8984375" bestFit="1" customWidth="1"/>
    <col min="4" max="4" width="14.59765625" bestFit="1" customWidth="1"/>
    <col min="5" max="10" width="14.59765625" customWidth="1"/>
  </cols>
  <sheetData>
    <row r="1" spans="1:11" s="5" customFormat="1" x14ac:dyDescent="0.3">
      <c r="B1" s="9" t="s">
        <v>325</v>
      </c>
      <c r="C1" s="9" t="s">
        <v>324</v>
      </c>
      <c r="D1" s="9" t="s">
        <v>316</v>
      </c>
      <c r="E1" s="9" t="s">
        <v>317</v>
      </c>
      <c r="F1" s="9" t="s">
        <v>318</v>
      </c>
      <c r="G1" s="9" t="s">
        <v>141</v>
      </c>
      <c r="H1" s="9" t="s">
        <v>74</v>
      </c>
      <c r="I1" s="9" t="s">
        <v>105</v>
      </c>
      <c r="J1" s="9" t="s">
        <v>319</v>
      </c>
      <c r="K1" s="9" t="s">
        <v>326</v>
      </c>
    </row>
    <row r="2" spans="1:11" x14ac:dyDescent="0.3">
      <c r="A2" s="1" t="s">
        <v>320</v>
      </c>
      <c r="B2" s="11">
        <v>45393</v>
      </c>
      <c r="C2" s="11">
        <v>45407</v>
      </c>
      <c r="D2" s="4">
        <f>SUM(Details!D817,Details!D808,Details!D794,Details!D786,Details!D784,Details!D770,Details!D769,Details!D768,Details!D766,Details!D765,Details!D763,Details!D762,Details!D759,Details!D750,Details!D744,Details!D743,Details!D741,Details!D738)</f>
        <v>22.33</v>
      </c>
      <c r="E2" s="4">
        <v>0</v>
      </c>
      <c r="F2" s="4">
        <f>SUM(Details!D810,Details!D809,Details!D804,Details!D791,Details!D790,Details!D789,Details!D767,Details!D764,Details!D760,Details!D757,Details!D748,Details!D747,Details!D742,Details!D739)</f>
        <v>18.139999999999997</v>
      </c>
      <c r="G2">
        <f>SUM(Details!D820,Details!D818,Details!D816,Details!D815,Details!D814,Details!D813,Details!D812,Details!D811,Details!D807,Details!D805,Details!D803,Details!D802,Details!D792,Details!D785,Details!D771,Details!D761,Details!D758,Details!D749,Details!D746,Details!D745)</f>
        <v>23.33</v>
      </c>
      <c r="H2" s="4">
        <f>SUM(Details!D806,Details!D801,Details!D793,Details!D788,Details!D787,Details!D740)</f>
        <v>11.89</v>
      </c>
      <c r="I2" s="4">
        <f>SUM(Details!D828,Details!D827,Details!D826,Details!D825,Details!D824,Details!D823,Details!D821,Details!D819,Details!D800,Details!D799,Details!D798,Details!D797,Details!D796,Details!D783:D795,Details!D783,Details!D782,Details!D781,Details!D780,Details!D779,Details!D778,Details!D777,Details!D776,Details!D775,Details!D774,Details!D773,Details!D772,Details!D756,Details!D755,Details!D754,Details!D753,Details!D752,Details!D751,Details!D737,Details!D736,Details!D735,Details!D734,Details!D733,Details!D732,Details!D731)</f>
        <v>75.089999999999989</v>
      </c>
      <c r="J2" s="4">
        <f>SUM(D2,E2,F2,G2,H2,I2)</f>
        <v>150.77999999999997</v>
      </c>
      <c r="K2" s="6">
        <f xml:space="preserve"> J2/24</f>
        <v>6.2824999999999989</v>
      </c>
    </row>
    <row r="3" spans="1:11" x14ac:dyDescent="0.3">
      <c r="A3" s="1" t="s">
        <v>321</v>
      </c>
      <c r="B3" s="12">
        <v>45407</v>
      </c>
      <c r="C3" s="11">
        <v>45421</v>
      </c>
      <c r="D3" s="4">
        <f>SUM(Details!D713,Details!D710,Details!D705,Details!D694,Details!D693,Details!D692,Details!D689,Details!D688,Details!D681,Details!D679,Details!D678,Details!D677,Details!D676,Details!D664,Details!D660,Details!D658,Details!D654,Details!D653,Details!D651,Details!D647,Details!D646,Details!D645,Details!D640,Details!D639,Details!D636,Details!D622,Details!D621,Details!D618,Details!D616,Details!D614,Details!D613,Details!D611,Details!D610,Details!D609,Details!D608,Details!D606,Details!D605,Details!D604,Details!D603,Details!D602,Details!D601,Details!D600,Details!D599,Details!D598,Details!D597,Details!D594,Details!D593,Details!D592,Details!D591,Details!D590,Details!D589,Details!D588,Details!D587,Details!D586,Details!D585,Details!D584,Details!D583,Details!D582,Details!D581,Details!D580,Details!D574,Details!D565,Details!D558,Details!D554,Details!D545)</f>
        <v>95.800000000000011</v>
      </c>
      <c r="E3" s="4">
        <v>0</v>
      </c>
      <c r="F3" s="4">
        <f>SUM(Details!D724,Details!D714,Details!D712,Details!D709,Details!D708,Details!D706,Details!D698,Details!D696,Details!D695,Details!D686,Details!D685,Details!D663,Details!D659,Details!D656,Details!D652,Details!D648,Details!D643,Details!D642,Details!D620,Details!D578,Details!D576,Details!D575,Details!D573,Details!D564,Details!D563,Details!D561,Details!D560,Details!D557,Details!D556,Details!D555)</f>
        <v>59.349999999999994</v>
      </c>
      <c r="G3">
        <f>SUM(Details!D547,Details!D548,Details!D551,Details!D553,Details!D559,Details!D562,Details!D577,Details!D579,Details!D607,Details!D612,Details!D615,Details!D617,Details!D617,Details!D619,Details!D635,Details!D638,Details!D644,Details!D655,Details!D665,Details!D675,Details!D683,Details!D684:D690,Details!D690,Details!D703,Details!D717,Details!D718,Details!D719,Details!D720)</f>
        <v>62.559999999999995</v>
      </c>
      <c r="H3">
        <f>SUM(Details!D723,Details!D722,Details!D721,Details!D716,Details!D704,Details!D701,Details!D700,Details!D699,Details!D680,Details!D662,Details!D661,Details!D657,Details!D641,Details!D552)</f>
        <v>17.5</v>
      </c>
      <c r="I3" s="4">
        <f>SUM(Details!D546,Details!D549,Details!D550,Details!D566,Details!D567,Details!D568,Details!D569,Details!D570,Details!D571,Details!D572,Details!D595,Details!D596,Details!D623,Details!D624,Details!D625,Details!D626,Details!D627,Details!D628,Details!D629,Details!D630,Details!D631,Details!D632,Details!D633,Details!D634,Details!D649,Details!D650,Details!D666,Details!D667,Details!D668,Details!D669,Details!D670,Details!D671,Details!D672,Details!D673,Details!D674,Details!D682,Details!D687,Details!D725,Details!D726,Details!D727,Details!D728,Details!D729)</f>
        <v>51.92</v>
      </c>
      <c r="J3" s="4">
        <f xml:space="preserve"> SUM(D3,E3,F3,G3,H3,I3)</f>
        <v>287.13</v>
      </c>
      <c r="K3" s="6">
        <f t="shared" ref="K3:K9" si="0" xml:space="preserve"> J3/24</f>
        <v>11.963749999999999</v>
      </c>
    </row>
    <row r="4" spans="1:11" x14ac:dyDescent="0.3">
      <c r="A4" s="1" t="s">
        <v>322</v>
      </c>
      <c r="B4" s="11">
        <v>45421</v>
      </c>
      <c r="C4" s="11">
        <v>45435</v>
      </c>
      <c r="D4">
        <f>SUM(Details!D632,Details!D631,Details!D630,Details!D629,Details!D628,Details!D622,Details!D619,Details!D618,Details!D617,Details!D609,Details!D608,Details!D607,Details!D605,Details!D604,Details!D601,Details!D600,Details!D599,Details!D597,Details!D596,Details!D595,Details!D591,Details!D590,Details!D589,Details!D588,Details!D585,Details!D570,Details!D567,Details!D566,Details!D564,Details!D563,Details!D561,Details!D558,Details!D557,Details!D555,Details!D554,Details!D553,Details!D552,Details!D547,Details!D546,Details!D545,Details!D544,Details!D543,Details!D542,Details!D541,Details!D540,Details!D539,Details!D537,Details!D536,Details!D534,Details!D533,Details!D531,Details!D530,Details!D529,Details!D527,Details!D526,Details!D523,Details!D520,Details!D518,Details!D517,Details!D516,Details!D515,Details!D514,Details!D513,Details!D512,Details!D511,Details!D510,Details!D501,Details!D500,Details!D499,Details!D498,Details!D494,Details!D492,Details!D487,Details!D484,Details!D482,Details!D481,Details!D479,Details!D478,Details!D473,Details!D472,Details!D471,Details!D468)</f>
        <v>104.86</v>
      </c>
      <c r="E4">
        <v>0</v>
      </c>
      <c r="F4">
        <f>SUM(Details!D465,Details!D466,Details!D467,Details!D469,Details!D470,Details!D474,Details!D475,Details!D476,Details!D477,Details!D480,Details!D483,Details!D486,Details!D490,Details!D491,Details!D493,Details!D497,Details!D509,Details!D521,Details!D525,Details!D556,Details!D562,Details!D568,Details!D586,Details!D593,Details!D606)</f>
        <v>34.65</v>
      </c>
      <c r="G4">
        <f>SUM(Details!D531,Details!D527,Details!D526,Details!D523,Details!D522,Details!D504,Details!D503)</f>
        <v>6.98</v>
      </c>
      <c r="H4">
        <f>SUM(Details!D633,Details!D594,Details!D592,Details!D587,Details!D522,Details!D496,Details!D495,Details!D489,Details!D488,Details!D485)</f>
        <v>15.299999999999999</v>
      </c>
      <c r="I4">
        <f>SUM(Details!D636,Details!D635,Details!D634,Details!D626,Details!D625,Details!D616,Details!D615,Details!D614,Details!D613,Details!D612,Details!D611,Details!D610,Details!D598,Details!D584,Details!D583,Details!D582,Details!D581,Details!D580,Details!D579,Details!D578,Details!D577,Details!D576,Details!D575,Details!D574,Details!D573,Details!D572,Details!D571,Details!D569,Details!D565,Details!D560,Details!D559,Details!D551,Details!D550,Details!D549,Details!D548,Details!D508,Details!D507,Details!D506,Details!D505,Details!D504,Details!D503,Details!D502,Details!D464,Details!D463,Details!D462,Details!D461,Details!D460)</f>
        <v>72.52000000000001</v>
      </c>
      <c r="J4">
        <f>SUM(D4,E4,F4,G4,H4,I4)</f>
        <v>234.31</v>
      </c>
      <c r="K4" s="6">
        <f t="shared" si="0"/>
        <v>9.7629166666666674</v>
      </c>
    </row>
    <row r="5" spans="1:11" x14ac:dyDescent="0.3">
      <c r="A5" s="1" t="s">
        <v>323</v>
      </c>
      <c r="B5" s="11">
        <v>45435</v>
      </c>
      <c r="C5" s="11">
        <v>45449</v>
      </c>
      <c r="D5">
        <f>SUM(Details!D451,Details!D449,Details!D448,Details!D446,Details!D445,Details!D444,Details!D442,Details!D441,Details!D439,Details!D438,Details!D437,Details!D436,Details!D435,Details!D434,Details!D433,Details!D431,Details!D430,Details!D428,Details!D425,Details!D424,Details!D422,Details!D421,Details!D418,Details!D417,Details!D416,Details!D414,Details!D412,Details!D410,Details!D409,Details!D407,Details!D406,Details!D404,Details!D403,Details!D402,Details!D400,Details!D399,Details!D398,Details!D397,Details!D396,Details!D395,Details!D393,Details!D392)</f>
        <v>75.97999999999999</v>
      </c>
      <c r="E5">
        <v>0</v>
      </c>
      <c r="F5">
        <f>SUM(Details!D452,Details!D443,Details!D440,Details!D432,Details!D429,Details!D427,Details!D426,Details!D423,Details!D420,Details!D419)</f>
        <v>15.8</v>
      </c>
      <c r="G5">
        <v>0</v>
      </c>
      <c r="H5">
        <f>SUM(Details!D468,Details!D429)</f>
        <v>2.9</v>
      </c>
      <c r="I5">
        <f>SUM(Details!D458,Details!D457,Details!D456,Details!D455,Details!D454,Details!D453,Details!D450,Details!D447)</f>
        <v>18.05</v>
      </c>
      <c r="J5">
        <f>SUM(D5,E5,F5,G5,H5,I5)</f>
        <v>112.72999999999999</v>
      </c>
      <c r="K5" s="6">
        <f t="shared" si="0"/>
        <v>4.6970833333333326</v>
      </c>
    </row>
    <row r="6" spans="1:11" x14ac:dyDescent="0.3">
      <c r="A6" s="1" t="s">
        <v>1339</v>
      </c>
      <c r="B6" s="11">
        <v>45449</v>
      </c>
      <c r="C6" s="11">
        <v>45463</v>
      </c>
      <c r="D6">
        <f>SUM(Details!D338,Details!D339,Details!D340,Details!D342,Details!D343,Details!D344,Details!D351,Details!D353,Details!D354,Details!D355,Details!D356,Details!D357,Details!D358,Details!D359,Details!D360,Details!D361,Details!D362,Details!D363,Details!D364,Details!D365,Details!D366,Details!D367,Details!D368,Details!D379,Details!D380,Details!D381,Details!D382,Details!D383,Details!D384,Details!D385,Details!D386,Details!D388,Details!D389,Details!D390,Details!D391,Details!D392,Details!D393,Details!D394,Details!D395,Details!D396,Details!D397,Details!D398,Details!D399,Details!D400,Details!D406,Details!D407,Details!D409,Details!D410,Details!D412)</f>
        <v>76.850000000000023</v>
      </c>
      <c r="E6">
        <v>0</v>
      </c>
      <c r="F6">
        <v>0</v>
      </c>
      <c r="G6">
        <v>0</v>
      </c>
      <c r="H6">
        <f>SUM(Details!D387)</f>
        <v>3.73</v>
      </c>
      <c r="I6">
        <f>SUM(Details!D404,Details!D403,Details!D402,Details!D378,Details!D377,Details!D376,Details!D375,Details!D374,Details!D373,Details!D372,Details!D371,Details!D370,Details!D369,Details!D352,Details!D350,Details!D349,Details!D348,Details!D347,Details!D346,Details!D345)</f>
        <v>46.050000000000004</v>
      </c>
      <c r="J6">
        <f>SUM(D6,E6,F6,G6,H6,I6)</f>
        <v>126.63000000000002</v>
      </c>
      <c r="K6" s="6">
        <f t="shared" si="0"/>
        <v>5.276250000000001</v>
      </c>
    </row>
    <row r="7" spans="1:11" x14ac:dyDescent="0.3">
      <c r="A7" s="1" t="s">
        <v>1757</v>
      </c>
      <c r="B7" s="11">
        <v>45463</v>
      </c>
      <c r="C7" s="11">
        <v>45477</v>
      </c>
      <c r="D7">
        <f>SUM(Details!D174,Details!D175,Details!D176,Details!D177,Details!D179,Details!D181,Details!D182,Details!D183,Details!D184,Details!D185,Details!D186,Details!D187,Details!D190,Details!D191,Details!D192,Details!D193,Details!D194,Details!D195,Details!D196,Details!D197,Details!D207,Details!D208,Details!D209,Details!D211,Details!D213,Details!D214,Details!D216,Details!D218,Details!D219,Details!D220,Details!D221,Details!D222,Details!D223,Details!D224,Details!D225,Details!D226,Details!D227,Details!D228,Details!D242,Details!D243,Details!D244,Details!D245,Details!D247,Details!D248,Details!D249,Details!D250,Details!D251,Details!D253,Details!D255,Details!D256,Details!D257,Details!D258,Details!D259,Details!D260,Details!D261,Details!D262,Details!D263,Details!D264,Details!D265,Details!D266,Details!D267,Details!D268,Details!D269,Details!D276,Details!D277,Details!D278,Details!D279,Details!D280,Details!D281,Details!D282,Details!D283,Details!D284,Details!D285,Details!D286,Details!D287,Details!D288,Details!D289,Details!D290,Details!D291,Details!D292,Details!D293,Details!D294,Details!D295,Details!D296,Details!D298,Details!D299,Details!D300,Details!D301,Details!D302,Details!D303,Details!D304,Details!D305,Details!D306,Details!D307,Details!D308,Details!D309,Details!D315)</f>
        <v>179.99000000000007</v>
      </c>
      <c r="E7">
        <v>0</v>
      </c>
      <c r="F7">
        <f>SUM(Details!D220,Details!D218,Details!D217,Details!D213,Details!D200)</f>
        <v>7.55</v>
      </c>
      <c r="G7">
        <v>0</v>
      </c>
      <c r="H7">
        <f>SUM(Details!D254,Details!D252,Details!D246,Details!D205,Details!D180,Details!D178)</f>
        <v>5.38</v>
      </c>
      <c r="I7">
        <f>SUM(Details!D206,Details!D207,Details!D208,Details!D209,Details!D210,Details!D211,Details!D222,Details!D234,Details!D235,Details!D236,Details!D237,Details!D238,Details!D239,Details!D240,Details!D241,Details!D242,Details!D243,Details!D244,Details!D271,Details!D272,Details!D273,Details!D274,Details!D275,Details!D276,Details!D298,Details!D311,Details!D312,Details!D313,Details!D315,Details!D318)</f>
        <v>45.320000000000007</v>
      </c>
      <c r="J7">
        <f>SUM(D7,E7,F7,G7,H7,I7)</f>
        <v>238.24000000000007</v>
      </c>
      <c r="K7" s="6">
        <f t="shared" si="0"/>
        <v>9.9266666666666694</v>
      </c>
    </row>
    <row r="8" spans="1:11" x14ac:dyDescent="0.3">
      <c r="A8" s="1" t="s">
        <v>2147</v>
      </c>
      <c r="B8" s="11">
        <v>45477</v>
      </c>
      <c r="C8" s="11">
        <v>45491</v>
      </c>
      <c r="D8">
        <f>SUM(Details!D161,Details!D160,Details!D160,Details!D157,Details!D154,Details!D153,Details!D152,Details!D151,Details!D150,Details!D149,Details!D145:D146,Details!D145,Details!D144,Details!D143,Details!D142,Details!D141,Details!D140,Details!D139,Details!D138,Details!D137,Details!D136,Details!D135,Details!D134,Details!D133,Details!D132,Details!D131,Details!D130,Details!D129,Details!D128,Details!D127,Details!D126,Details!D125,Details!D124,Details!D109,Details!D108,Details!D107,Details!D106,Details!D105,Details!D104,Details!D103,Details!D102,Details!D101,Details!D100,Details!D98,Details!D97,Details!D96,Details!D95,Details!D94,Details!D93,Details!D92,Details!D91,Details!D89,Details!D88,Details!D87,Details!D81,Details!D79,Details!D62,Details!D59,Details!D58,Details!D57,Details!D56,Details!D52)</f>
        <v>94.360000000000014</v>
      </c>
      <c r="E8">
        <v>0</v>
      </c>
      <c r="F8">
        <f>SUM(Details!D159,Details!D55,Details!D54,Details!D53,Details!D51,Details!D50,Details!D49,Details!D48,Details!D47,Details!D46,Details!D45)</f>
        <v>20.100000000000001</v>
      </c>
      <c r="H8">
        <v>46.57</v>
      </c>
      <c r="I8">
        <f>SUM(Details!D165,Details!D164,Details!D163,Details!D162,Details!D115,Details!D114,Details!D113,Details!D112,Details!D76,Details!D75,Details!D74,Details!D73,Details!D72,Details!D71,Details!D70,Details!D69,Details!D68,Details!D67,Details!D66,Details!D65,Details!D64,Details!D63)</f>
        <v>42.879999999999995</v>
      </c>
      <c r="J8">
        <f>SUM(D8,E8,F8,G8,H8,I8)</f>
        <v>203.91</v>
      </c>
      <c r="K8" s="6">
        <f t="shared" si="0"/>
        <v>8.4962499999999999</v>
      </c>
    </row>
    <row r="9" spans="1:11" x14ac:dyDescent="0.3">
      <c r="A9" s="1" t="s">
        <v>2172</v>
      </c>
      <c r="B9" s="11">
        <v>45491</v>
      </c>
      <c r="C9" s="11">
        <v>45498</v>
      </c>
      <c r="D9">
        <f>SUM(Details!D40,Details!D38,Details!D37,Details!D36,Details!D34,Details!D33,Details!D32,Details!D31,Details!D20,Details!D16,Details!D15,Details!D12,Details!D8,Details!D6)</f>
        <v>21.659999999999997</v>
      </c>
      <c r="E9">
        <v>0</v>
      </c>
      <c r="F9">
        <f>SUM(Details!D43,Details!D42,Details!D41,Details!D39,Details!D35,Details!D30,Details!D29,Details!D28,Details!D27,Details!D26,Details!D25,Details!D24,Details!D23,Details!D22,Details!D21,Details!D19,Details!D18,Details!D17,Details!D14,Details!D13,Details!D10,Details!D9,Details!D7,Details!D5,Details!D4,Details!D3)</f>
        <v>76.97</v>
      </c>
      <c r="H9">
        <f>SUM(Details!D11)</f>
        <v>1.33</v>
      </c>
      <c r="I9">
        <v>0</v>
      </c>
      <c r="J9">
        <f>SUM(D9,E9,F9,G9,H9,I9)</f>
        <v>99.96</v>
      </c>
      <c r="K9" s="6">
        <f t="shared" si="0"/>
        <v>4.165</v>
      </c>
    </row>
    <row r="10" spans="1:11" x14ac:dyDescent="0.3">
      <c r="K10" s="14">
        <f>SUM(K2,K3,K4,K5,K6,K7,K8,K9)</f>
        <v>60.570416666666667</v>
      </c>
    </row>
    <row r="12" spans="1:11" x14ac:dyDescent="0.3">
      <c r="K12" s="1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7"/>
  <sheetViews>
    <sheetView tabSelected="1" workbookViewId="0">
      <selection activeCell="K3" sqref="K3"/>
    </sheetView>
  </sheetViews>
  <sheetFormatPr baseColWidth="10" defaultRowHeight="15.6" x14ac:dyDescent="0.3"/>
  <cols>
    <col min="1" max="1" width="19" style="1" bestFit="1" customWidth="1"/>
    <col min="2" max="2" width="12.09765625" customWidth="1"/>
    <col min="3" max="3" width="17.5" bestFit="1" customWidth="1"/>
    <col min="4" max="4" width="16.69921875" style="2" customWidth="1"/>
    <col min="5" max="5" width="8.3984375" customWidth="1"/>
    <col min="6" max="6" width="9.3984375" bestFit="1" customWidth="1"/>
    <col min="7" max="7" width="35.19921875" bestFit="1" customWidth="1"/>
    <col min="8" max="8" width="78.296875" customWidth="1"/>
    <col min="9" max="9" width="20.69921875" bestFit="1" customWidth="1"/>
    <col min="10" max="10" width="61.3984375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2172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4</v>
      </c>
      <c r="B3" t="s">
        <v>2312</v>
      </c>
      <c r="C3" t="s">
        <v>2314</v>
      </c>
      <c r="D3" s="2">
        <v>1.18</v>
      </c>
      <c r="E3" t="str">
        <f>HYPERLINK("https://swtp-sose24.atlassian.net/browse/KAN-332", "KAN-332")</f>
        <v>KAN-332</v>
      </c>
      <c r="F3" t="str">
        <f>HYPERLINK("https://swtp-sose24.atlassian.net/browse/KAN-328", "KAN-328")</f>
        <v>KAN-328</v>
      </c>
      <c r="G3" t="s">
        <v>2308</v>
      </c>
      <c r="I3" t="s">
        <v>37</v>
      </c>
      <c r="J3" t="s">
        <v>2223</v>
      </c>
    </row>
    <row r="4" spans="1:10" x14ac:dyDescent="0.3">
      <c r="A4" s="1" t="s">
        <v>4</v>
      </c>
      <c r="B4" t="s">
        <v>2312</v>
      </c>
      <c r="C4" t="s">
        <v>2313</v>
      </c>
      <c r="D4" s="2">
        <v>2.77</v>
      </c>
      <c r="E4" t="str">
        <f>HYPERLINK("https://swtp-sose24.atlassian.net/browse/KAN-332", "KAN-332")</f>
        <v>KAN-332</v>
      </c>
      <c r="F4" t="str">
        <f>HYPERLINK("https://swtp-sose24.atlassian.net/browse/KAN-328", "KAN-328")</f>
        <v>KAN-328</v>
      </c>
      <c r="G4" t="s">
        <v>2308</v>
      </c>
      <c r="I4" t="s">
        <v>37</v>
      </c>
      <c r="J4" t="s">
        <v>2223</v>
      </c>
    </row>
    <row r="5" spans="1:10" x14ac:dyDescent="0.3">
      <c r="A5" s="1" t="s">
        <v>4</v>
      </c>
      <c r="B5" t="s">
        <v>2253</v>
      </c>
      <c r="C5" t="s">
        <v>2311</v>
      </c>
      <c r="D5" s="2">
        <v>5.2</v>
      </c>
      <c r="E5" t="str">
        <f>HYPERLINK("https://swtp-sose24.atlassian.net/browse/KAN-332", "KAN-332")</f>
        <v>KAN-332</v>
      </c>
      <c r="F5" t="str">
        <f>HYPERLINK("https://swtp-sose24.atlassian.net/browse/KAN-328", "KAN-328")</f>
        <v>KAN-328</v>
      </c>
      <c r="G5" t="s">
        <v>2308</v>
      </c>
      <c r="I5" t="s">
        <v>37</v>
      </c>
      <c r="J5" t="s">
        <v>2223</v>
      </c>
    </row>
    <row r="6" spans="1:10" x14ac:dyDescent="0.3">
      <c r="A6" s="1" t="s">
        <v>5</v>
      </c>
      <c r="B6" t="s">
        <v>2253</v>
      </c>
      <c r="C6" t="s">
        <v>2340</v>
      </c>
      <c r="D6" s="2">
        <v>3</v>
      </c>
      <c r="E6" t="str">
        <f>HYPERLINK("https://swtp-sose24.atlassian.net/browse/KAN-393", "KAN-393")</f>
        <v>KAN-393</v>
      </c>
      <c r="F6" t="str">
        <f>HYPERLINK("https://swtp-sose24.atlassian.net/browse/KAN-3", "KAN-3")</f>
        <v>KAN-3</v>
      </c>
      <c r="G6" t="s">
        <v>2332</v>
      </c>
      <c r="H6" t="s">
        <v>2341</v>
      </c>
      <c r="I6" t="s">
        <v>32</v>
      </c>
      <c r="J6" t="s">
        <v>2257</v>
      </c>
    </row>
    <row r="7" spans="1:10" x14ac:dyDescent="0.3">
      <c r="A7" s="1" t="s">
        <v>841</v>
      </c>
      <c r="B7" t="s">
        <v>2253</v>
      </c>
      <c r="C7" t="s">
        <v>2261</v>
      </c>
      <c r="D7" s="2">
        <v>1</v>
      </c>
      <c r="E7" t="str">
        <f>HYPERLINK("https://swtp-sose24.atlassian.net/browse/KAN-329", "KAN-329")</f>
        <v>KAN-329</v>
      </c>
      <c r="F7" t="str">
        <f>HYPERLINK("https://swtp-sose24.atlassian.net/browse/KAN-26", "KAN-26")</f>
        <v>KAN-26</v>
      </c>
      <c r="G7" t="s">
        <v>2222</v>
      </c>
      <c r="H7" t="s">
        <v>2262</v>
      </c>
      <c r="I7" t="s">
        <v>37</v>
      </c>
      <c r="J7" t="s">
        <v>2223</v>
      </c>
    </row>
    <row r="8" spans="1:10" x14ac:dyDescent="0.3">
      <c r="A8" s="1" t="s">
        <v>841</v>
      </c>
      <c r="B8" t="s">
        <v>2253</v>
      </c>
      <c r="C8" t="s">
        <v>2258</v>
      </c>
      <c r="D8" s="2">
        <v>1</v>
      </c>
      <c r="E8" t="str">
        <f>HYPERLINK("https://swtp-sose24.atlassian.net/browse/KAN-381", "KAN-381")</f>
        <v>KAN-381</v>
      </c>
      <c r="F8" t="str">
        <f>HYPERLINK("https://swtp-sose24.atlassian.net/browse/KAN-377", "KAN-377")</f>
        <v>KAN-377</v>
      </c>
      <c r="G8" t="s">
        <v>2259</v>
      </c>
      <c r="H8" t="s">
        <v>2260</v>
      </c>
      <c r="I8" t="s">
        <v>32</v>
      </c>
      <c r="J8" t="s">
        <v>2257</v>
      </c>
    </row>
    <row r="9" spans="1:10" x14ac:dyDescent="0.3">
      <c r="A9" s="1" t="s">
        <v>4</v>
      </c>
      <c r="B9" t="s">
        <v>2253</v>
      </c>
      <c r="C9" t="s">
        <v>2310</v>
      </c>
      <c r="D9" s="2">
        <v>4.33</v>
      </c>
      <c r="E9" t="str">
        <f>HYPERLINK("https://swtp-sose24.atlassian.net/browse/KAN-332", "KAN-332")</f>
        <v>KAN-332</v>
      </c>
      <c r="F9" t="str">
        <f>HYPERLINK("https://swtp-sose24.atlassian.net/browse/KAN-328", "KAN-328")</f>
        <v>KAN-328</v>
      </c>
      <c r="G9" t="s">
        <v>2308</v>
      </c>
      <c r="I9" t="s">
        <v>37</v>
      </c>
      <c r="J9" t="s">
        <v>2223</v>
      </c>
    </row>
    <row r="10" spans="1:10" x14ac:dyDescent="0.3">
      <c r="A10" s="1" t="s">
        <v>5</v>
      </c>
      <c r="B10" t="s">
        <v>2253</v>
      </c>
      <c r="C10" t="s">
        <v>2338</v>
      </c>
      <c r="D10" s="2">
        <v>3</v>
      </c>
      <c r="E10" t="str">
        <f>HYPERLINK("https://swtp-sose24.atlassian.net/browse/KAN-334", "KAN-334")</f>
        <v>KAN-334</v>
      </c>
      <c r="F10" t="str">
        <f>HYPERLINK("https://swtp-sose24.atlassian.net/browse/KAN-329", "KAN-329")</f>
        <v>KAN-329</v>
      </c>
      <c r="G10" t="s">
        <v>1378</v>
      </c>
      <c r="H10" t="s">
        <v>2339</v>
      </c>
      <c r="I10" t="s">
        <v>37</v>
      </c>
      <c r="J10" t="s">
        <v>2223</v>
      </c>
    </row>
    <row r="11" spans="1:10" x14ac:dyDescent="0.3">
      <c r="A11" s="1" t="s">
        <v>841</v>
      </c>
      <c r="B11" t="s">
        <v>2253</v>
      </c>
      <c r="C11" t="s">
        <v>2254</v>
      </c>
      <c r="D11" s="2">
        <v>1.33</v>
      </c>
      <c r="E11" t="str">
        <f>HYPERLINK("https://swtp-sose24.atlassian.net/browse/KAN-396", "KAN-396")</f>
        <v>KAN-396</v>
      </c>
      <c r="F11" t="str">
        <f>HYPERLINK("https://swtp-sose24.atlassian.net/browse/KAN-1", "KAN-1")</f>
        <v>KAN-1</v>
      </c>
      <c r="G11" t="s">
        <v>2255</v>
      </c>
      <c r="H11" t="s">
        <v>2256</v>
      </c>
      <c r="I11" t="s">
        <v>156</v>
      </c>
      <c r="J11" t="s">
        <v>2257</v>
      </c>
    </row>
    <row r="12" spans="1:10" x14ac:dyDescent="0.3">
      <c r="A12" s="1" t="s">
        <v>5</v>
      </c>
      <c r="B12" t="s">
        <v>2253</v>
      </c>
      <c r="C12" t="s">
        <v>2336</v>
      </c>
      <c r="D12" s="2">
        <v>2</v>
      </c>
      <c r="E12" t="str">
        <f>HYPERLINK("https://swtp-sose24.atlassian.net/browse/KAN-393", "KAN-393")</f>
        <v>KAN-393</v>
      </c>
      <c r="F12" t="str">
        <f>HYPERLINK("https://swtp-sose24.atlassian.net/browse/KAN-3", "KAN-3")</f>
        <v>KAN-3</v>
      </c>
      <c r="G12" t="s">
        <v>2332</v>
      </c>
      <c r="H12" t="s">
        <v>2337</v>
      </c>
      <c r="I12" t="s">
        <v>32</v>
      </c>
      <c r="J12" t="s">
        <v>2257</v>
      </c>
    </row>
    <row r="13" spans="1:10" x14ac:dyDescent="0.3">
      <c r="A13" s="1" t="s">
        <v>8</v>
      </c>
      <c r="B13" t="s">
        <v>2251</v>
      </c>
      <c r="C13" t="s">
        <v>2355</v>
      </c>
      <c r="D13" s="2">
        <v>2</v>
      </c>
      <c r="E13" t="str">
        <f>HYPERLINK("https://swtp-sose24.atlassian.net/browse/KAN-395", "KAN-395")</f>
        <v>KAN-395</v>
      </c>
      <c r="F13" t="str">
        <f>HYPERLINK("https://swtp-sose24.atlassian.net/browse/KAN-329", "KAN-329")</f>
        <v>KAN-329</v>
      </c>
      <c r="G13" t="s">
        <v>2239</v>
      </c>
      <c r="H13" t="s">
        <v>2356</v>
      </c>
      <c r="I13" t="s">
        <v>37</v>
      </c>
      <c r="J13" t="s">
        <v>2223</v>
      </c>
    </row>
    <row r="14" spans="1:10" x14ac:dyDescent="0.3">
      <c r="A14" s="1" t="s">
        <v>8</v>
      </c>
      <c r="B14" t="s">
        <v>2251</v>
      </c>
      <c r="C14" t="s">
        <v>2353</v>
      </c>
      <c r="D14" s="2">
        <v>2</v>
      </c>
      <c r="E14" t="str">
        <f>HYPERLINK("https://swtp-sose24.atlassian.net/browse/KAN-331", "KAN-331")</f>
        <v>KAN-331</v>
      </c>
      <c r="F14" t="str">
        <f>HYPERLINK("https://swtp-sose24.atlassian.net/browse/KAN-26", "KAN-26")</f>
        <v>KAN-26</v>
      </c>
      <c r="G14" t="s">
        <v>2245</v>
      </c>
      <c r="H14" t="s">
        <v>2354</v>
      </c>
      <c r="I14" t="s">
        <v>37</v>
      </c>
      <c r="J14" t="s">
        <v>2223</v>
      </c>
    </row>
    <row r="15" spans="1:10" x14ac:dyDescent="0.3">
      <c r="A15" s="1" t="s">
        <v>5</v>
      </c>
      <c r="B15" t="s">
        <v>2251</v>
      </c>
      <c r="C15" t="s">
        <v>2335</v>
      </c>
      <c r="D15" s="2">
        <v>2</v>
      </c>
      <c r="E15" t="str">
        <f>HYPERLINK("https://swtp-sose24.atlassian.net/browse/KAN-393", "KAN-393")</f>
        <v>KAN-393</v>
      </c>
      <c r="F15" t="str">
        <f>HYPERLINK("https://swtp-sose24.atlassian.net/browse/KAN-3", "KAN-3")</f>
        <v>KAN-3</v>
      </c>
      <c r="G15" t="s">
        <v>2332</v>
      </c>
      <c r="I15" t="s">
        <v>32</v>
      </c>
      <c r="J15" t="s">
        <v>2257</v>
      </c>
    </row>
    <row r="16" spans="1:10" x14ac:dyDescent="0.3">
      <c r="A16" s="1" t="s">
        <v>5</v>
      </c>
      <c r="B16" t="s">
        <v>2251</v>
      </c>
      <c r="C16" t="s">
        <v>2333</v>
      </c>
      <c r="D16" s="2">
        <v>2</v>
      </c>
      <c r="E16" t="str">
        <f>HYPERLINK("https://swtp-sose24.atlassian.net/browse/KAN-393", "KAN-393")</f>
        <v>KAN-393</v>
      </c>
      <c r="F16" t="str">
        <f>HYPERLINK("https://swtp-sose24.atlassian.net/browse/KAN-3", "KAN-3")</f>
        <v>KAN-3</v>
      </c>
      <c r="G16" t="s">
        <v>2332</v>
      </c>
      <c r="H16" t="s">
        <v>2334</v>
      </c>
      <c r="I16" t="s">
        <v>32</v>
      </c>
      <c r="J16" t="s">
        <v>2257</v>
      </c>
    </row>
    <row r="17" spans="1:10" x14ac:dyDescent="0.3">
      <c r="A17" s="1" t="s">
        <v>841</v>
      </c>
      <c r="B17" t="s">
        <v>2251</v>
      </c>
      <c r="C17" t="s">
        <v>2252</v>
      </c>
      <c r="D17" s="2">
        <v>4</v>
      </c>
      <c r="E17" t="str">
        <f>HYPERLINK("https://swtp-sose24.atlassian.net/browse/KAN-329", "KAN-329")</f>
        <v>KAN-329</v>
      </c>
      <c r="F17" t="str">
        <f>HYPERLINK("https://swtp-sose24.atlassian.net/browse/KAN-26", "KAN-26")</f>
        <v>KAN-26</v>
      </c>
      <c r="G17" t="s">
        <v>2222</v>
      </c>
      <c r="H17" t="s">
        <v>2250</v>
      </c>
      <c r="I17" t="s">
        <v>37</v>
      </c>
      <c r="J17" t="s">
        <v>2223</v>
      </c>
    </row>
    <row r="18" spans="1:10" x14ac:dyDescent="0.3">
      <c r="A18" s="1" t="s">
        <v>841</v>
      </c>
      <c r="B18" t="s">
        <v>2224</v>
      </c>
      <c r="C18" t="s">
        <v>2249</v>
      </c>
      <c r="D18" s="2">
        <v>3.27</v>
      </c>
      <c r="E18" t="str">
        <f>HYPERLINK("https://swtp-sose24.atlassian.net/browse/KAN-329", "KAN-329")</f>
        <v>KAN-329</v>
      </c>
      <c r="F18" t="str">
        <f>HYPERLINK("https://swtp-sose24.atlassian.net/browse/KAN-26", "KAN-26")</f>
        <v>KAN-26</v>
      </c>
      <c r="G18" t="s">
        <v>2222</v>
      </c>
      <c r="H18" t="s">
        <v>2250</v>
      </c>
      <c r="I18" t="s">
        <v>37</v>
      </c>
      <c r="J18" t="s">
        <v>2223</v>
      </c>
    </row>
    <row r="19" spans="1:10" x14ac:dyDescent="0.3">
      <c r="A19" s="1" t="s">
        <v>4</v>
      </c>
      <c r="B19" t="s">
        <v>2224</v>
      </c>
      <c r="C19" t="s">
        <v>2309</v>
      </c>
      <c r="D19" s="2">
        <v>5.43</v>
      </c>
      <c r="E19" t="str">
        <f>HYPERLINK("https://swtp-sose24.atlassian.net/browse/KAN-332", "KAN-332")</f>
        <v>KAN-332</v>
      </c>
      <c r="F19" t="str">
        <f>HYPERLINK("https://swtp-sose24.atlassian.net/browse/KAN-328", "KAN-328")</f>
        <v>KAN-328</v>
      </c>
      <c r="G19" t="s">
        <v>2308</v>
      </c>
      <c r="I19" t="s">
        <v>37</v>
      </c>
      <c r="J19" t="s">
        <v>2223</v>
      </c>
    </row>
    <row r="20" spans="1:10" x14ac:dyDescent="0.3">
      <c r="A20" s="1" t="s">
        <v>5</v>
      </c>
      <c r="B20" t="s">
        <v>2224</v>
      </c>
      <c r="C20" t="s">
        <v>2331</v>
      </c>
      <c r="D20" s="2">
        <v>0.67</v>
      </c>
      <c r="E20" t="str">
        <f>HYPERLINK("https://swtp-sose24.atlassian.net/browse/KAN-393", "KAN-393")</f>
        <v>KAN-393</v>
      </c>
      <c r="F20" t="str">
        <f>HYPERLINK("https://swtp-sose24.atlassian.net/browse/KAN-3", "KAN-3")</f>
        <v>KAN-3</v>
      </c>
      <c r="G20" t="s">
        <v>2332</v>
      </c>
      <c r="I20" t="s">
        <v>32</v>
      </c>
      <c r="J20" t="s">
        <v>2257</v>
      </c>
    </row>
    <row r="21" spans="1:10" x14ac:dyDescent="0.3">
      <c r="A21" s="1" t="s">
        <v>5</v>
      </c>
      <c r="B21" t="s">
        <v>2224</v>
      </c>
      <c r="C21" t="s">
        <v>2330</v>
      </c>
      <c r="D21" s="2">
        <v>0.75</v>
      </c>
      <c r="E21" t="str">
        <f>HYPERLINK("https://swtp-sose24.atlassian.net/browse/KAN-335", "KAN-335")</f>
        <v>KAN-335</v>
      </c>
      <c r="F21" t="str">
        <f>HYPERLINK("https://swtp-sose24.atlassian.net/browse/KAN-330", "KAN-330")</f>
        <v>KAN-330</v>
      </c>
      <c r="G21" t="s">
        <v>1378</v>
      </c>
      <c r="I21" t="s">
        <v>37</v>
      </c>
      <c r="J21" t="s">
        <v>2223</v>
      </c>
    </row>
    <row r="22" spans="1:10" x14ac:dyDescent="0.3">
      <c r="A22" s="1" t="s">
        <v>8</v>
      </c>
      <c r="B22" t="s">
        <v>2224</v>
      </c>
      <c r="C22" t="s">
        <v>2351</v>
      </c>
      <c r="D22" s="2">
        <v>4</v>
      </c>
      <c r="E22" t="str">
        <f>HYPERLINK("https://swtp-sose24.atlassian.net/browse/KAN-400", "KAN-400")</f>
        <v>KAN-400</v>
      </c>
      <c r="F22" t="str">
        <f>HYPERLINK("https://swtp-sose24.atlassian.net/browse/KAN-329", "KAN-329")</f>
        <v>KAN-329</v>
      </c>
      <c r="G22" t="s">
        <v>2347</v>
      </c>
      <c r="H22" t="s">
        <v>2352</v>
      </c>
      <c r="I22" t="s">
        <v>37</v>
      </c>
      <c r="J22" t="s">
        <v>2223</v>
      </c>
    </row>
    <row r="23" spans="1:10" x14ac:dyDescent="0.3">
      <c r="A23" s="1" t="s">
        <v>841</v>
      </c>
      <c r="B23" t="s">
        <v>2224</v>
      </c>
      <c r="C23" t="s">
        <v>2248</v>
      </c>
      <c r="D23" s="2">
        <v>3.87</v>
      </c>
      <c r="E23" t="str">
        <f>HYPERLINK("https://swtp-sose24.atlassian.net/browse/KAN-329", "KAN-329")</f>
        <v>KAN-329</v>
      </c>
      <c r="F23" t="str">
        <f>HYPERLINK("https://swtp-sose24.atlassian.net/browse/KAN-26", "KAN-26")</f>
        <v>KAN-26</v>
      </c>
      <c r="G23" t="s">
        <v>2222</v>
      </c>
      <c r="I23" t="s">
        <v>37</v>
      </c>
      <c r="J23" t="s">
        <v>2223</v>
      </c>
    </row>
    <row r="24" spans="1:10" x14ac:dyDescent="0.3">
      <c r="A24" s="1" t="s">
        <v>315</v>
      </c>
      <c r="B24" t="s">
        <v>2224</v>
      </c>
      <c r="C24" t="s">
        <v>2225</v>
      </c>
      <c r="D24" s="2">
        <v>11.2</v>
      </c>
      <c r="E24" t="str">
        <f>HYPERLINK("https://swtp-sose24.atlassian.net/browse/KAN-329", "KAN-329")</f>
        <v>KAN-329</v>
      </c>
      <c r="F24" t="str">
        <f>HYPERLINK("https://swtp-sose24.atlassian.net/browse/KAN-26", "KAN-26")</f>
        <v>KAN-26</v>
      </c>
      <c r="G24" t="s">
        <v>2222</v>
      </c>
      <c r="I24" t="s">
        <v>37</v>
      </c>
      <c r="J24" t="s">
        <v>2223</v>
      </c>
    </row>
    <row r="25" spans="1:10" x14ac:dyDescent="0.3">
      <c r="A25" s="1" t="s">
        <v>841</v>
      </c>
      <c r="B25" t="s">
        <v>2224</v>
      </c>
      <c r="C25" t="s">
        <v>2247</v>
      </c>
      <c r="D25" s="2">
        <v>0.48</v>
      </c>
      <c r="E25" t="str">
        <f>HYPERLINK("https://swtp-sose24.atlassian.net/browse/KAN-335", "KAN-335")</f>
        <v>KAN-335</v>
      </c>
      <c r="F25" t="str">
        <f>HYPERLINK("https://swtp-sose24.atlassian.net/browse/KAN-330", "KAN-330")</f>
        <v>KAN-330</v>
      </c>
      <c r="G25" t="s">
        <v>1378</v>
      </c>
      <c r="I25" t="s">
        <v>37</v>
      </c>
      <c r="J25" t="s">
        <v>2223</v>
      </c>
    </row>
    <row r="26" spans="1:10" x14ac:dyDescent="0.3">
      <c r="A26" s="1" t="s">
        <v>841</v>
      </c>
      <c r="B26" t="s">
        <v>2224</v>
      </c>
      <c r="C26" t="s">
        <v>2246</v>
      </c>
      <c r="D26" s="2">
        <v>0.72</v>
      </c>
      <c r="E26" t="str">
        <f>HYPERLINK("https://swtp-sose24.atlassian.net/browse/KAN-329", "KAN-329")</f>
        <v>KAN-329</v>
      </c>
      <c r="F26" t="str">
        <f>HYPERLINK("https://swtp-sose24.atlassian.net/browse/KAN-26", "KAN-26")</f>
        <v>KAN-26</v>
      </c>
      <c r="G26" t="s">
        <v>2222</v>
      </c>
      <c r="I26" t="s">
        <v>37</v>
      </c>
      <c r="J26" t="s">
        <v>2223</v>
      </c>
    </row>
    <row r="27" spans="1:10" x14ac:dyDescent="0.3">
      <c r="A27" s="1" t="s">
        <v>4</v>
      </c>
      <c r="B27" t="s">
        <v>2306</v>
      </c>
      <c r="C27" t="s">
        <v>2307</v>
      </c>
      <c r="D27" s="2">
        <v>5.77</v>
      </c>
      <c r="E27" t="str">
        <f>HYPERLINK("https://swtp-sose24.atlassian.net/browse/KAN-332", "KAN-332")</f>
        <v>KAN-332</v>
      </c>
      <c r="F27" t="str">
        <f>HYPERLINK("https://swtp-sose24.atlassian.net/browse/KAN-328", "KAN-328")</f>
        <v>KAN-328</v>
      </c>
      <c r="G27" t="s">
        <v>2308</v>
      </c>
      <c r="I27" t="s">
        <v>37</v>
      </c>
      <c r="J27" t="s">
        <v>2223</v>
      </c>
    </row>
    <row r="28" spans="1:10" x14ac:dyDescent="0.3">
      <c r="A28" s="1" t="s">
        <v>9</v>
      </c>
      <c r="B28" t="s">
        <v>2306</v>
      </c>
      <c r="C28" t="s">
        <v>2373</v>
      </c>
      <c r="D28" s="2">
        <v>1.03</v>
      </c>
      <c r="E28" t="str">
        <f>HYPERLINK("https://swtp-sose24.atlassian.net/browse/KAN-333", "KAN-333")</f>
        <v>KAN-333</v>
      </c>
      <c r="F28" t="str">
        <f>HYPERLINK("https://swtp-sose24.atlassian.net/browse/KAN-328", "KAN-328")</f>
        <v>KAN-328</v>
      </c>
      <c r="G28" t="s">
        <v>2372</v>
      </c>
      <c r="I28" t="s">
        <v>37</v>
      </c>
      <c r="J28" t="s">
        <v>2223</v>
      </c>
    </row>
    <row r="29" spans="1:10" x14ac:dyDescent="0.3">
      <c r="A29" s="1" t="s">
        <v>9</v>
      </c>
      <c r="B29" t="s">
        <v>2306</v>
      </c>
      <c r="C29" t="s">
        <v>2371</v>
      </c>
      <c r="D29" s="2">
        <v>1.67</v>
      </c>
      <c r="E29" t="str">
        <f>HYPERLINK("https://swtp-sose24.atlassian.net/browse/KAN-333", "KAN-333")</f>
        <v>KAN-333</v>
      </c>
      <c r="F29" t="str">
        <f>HYPERLINK("https://swtp-sose24.atlassian.net/browse/KAN-328", "KAN-328")</f>
        <v>KAN-328</v>
      </c>
      <c r="G29" t="s">
        <v>2372</v>
      </c>
      <c r="I29" t="s">
        <v>37</v>
      </c>
      <c r="J29" t="s">
        <v>2223</v>
      </c>
    </row>
    <row r="30" spans="1:10" x14ac:dyDescent="0.3">
      <c r="A30" s="1" t="s">
        <v>5</v>
      </c>
      <c r="B30" t="s">
        <v>2306</v>
      </c>
      <c r="C30" t="s">
        <v>2329</v>
      </c>
      <c r="D30" s="2">
        <v>1.5</v>
      </c>
      <c r="E30" t="str">
        <f>HYPERLINK("https://swtp-sose24.atlassian.net/browse/KAN-334", "KAN-334")</f>
        <v>KAN-334</v>
      </c>
      <c r="F30" t="str">
        <f>HYPERLINK("https://swtp-sose24.atlassian.net/browse/KAN-329", "KAN-329")</f>
        <v>KAN-329</v>
      </c>
      <c r="G30" t="s">
        <v>1378</v>
      </c>
      <c r="I30" t="s">
        <v>37</v>
      </c>
      <c r="J30" t="s">
        <v>2223</v>
      </c>
    </row>
    <row r="31" spans="1:10" x14ac:dyDescent="0.3">
      <c r="A31" s="1" t="s">
        <v>9</v>
      </c>
      <c r="B31" t="s">
        <v>2306</v>
      </c>
      <c r="C31" t="s">
        <v>2370</v>
      </c>
      <c r="D31" s="2">
        <v>1</v>
      </c>
      <c r="E31" t="str">
        <f>HYPERLINK("https://swtp-sose24.atlassian.net/browse/KAN-399", "KAN-399")</f>
        <v>KAN-399</v>
      </c>
      <c r="F31" t="str">
        <f>HYPERLINK("https://swtp-sose24.atlassian.net/browse/KAN-377", "KAN-377")</f>
        <v>KAN-377</v>
      </c>
      <c r="G31" t="s">
        <v>2369</v>
      </c>
      <c r="I31" t="s">
        <v>32</v>
      </c>
      <c r="J31" t="s">
        <v>2257</v>
      </c>
    </row>
    <row r="32" spans="1:10" x14ac:dyDescent="0.3">
      <c r="A32" s="1" t="s">
        <v>9</v>
      </c>
      <c r="B32" t="s">
        <v>2306</v>
      </c>
      <c r="C32" t="s">
        <v>2368</v>
      </c>
      <c r="D32" s="2">
        <v>1.68</v>
      </c>
      <c r="E32" t="str">
        <f>HYPERLINK("https://swtp-sose24.atlassian.net/browse/KAN-399", "KAN-399")</f>
        <v>KAN-399</v>
      </c>
      <c r="F32" t="str">
        <f>HYPERLINK("https://swtp-sose24.atlassian.net/browse/KAN-377", "KAN-377")</f>
        <v>KAN-377</v>
      </c>
      <c r="G32" t="s">
        <v>2369</v>
      </c>
      <c r="I32" t="s">
        <v>32</v>
      </c>
      <c r="J32" t="s">
        <v>2257</v>
      </c>
    </row>
    <row r="33" spans="1:10" x14ac:dyDescent="0.3">
      <c r="A33" s="1" t="s">
        <v>9</v>
      </c>
      <c r="B33" t="s">
        <v>2306</v>
      </c>
      <c r="C33" t="s">
        <v>2367</v>
      </c>
      <c r="D33" s="2">
        <v>0.02</v>
      </c>
      <c r="E33" t="str">
        <f>HYPERLINK("https://swtp-sose24.atlassian.net/browse/KAN-398", "KAN-398")</f>
        <v>KAN-398</v>
      </c>
      <c r="F33" t="str">
        <f>HYPERLINK("https://swtp-sose24.atlassian.net/browse/KAN-377", "KAN-377")</f>
        <v>KAN-377</v>
      </c>
      <c r="G33" t="s">
        <v>2364</v>
      </c>
      <c r="I33" t="s">
        <v>32</v>
      </c>
      <c r="J33" t="s">
        <v>2257</v>
      </c>
    </row>
    <row r="34" spans="1:10" x14ac:dyDescent="0.3">
      <c r="A34" s="1" t="s">
        <v>9</v>
      </c>
      <c r="B34" t="s">
        <v>2306</v>
      </c>
      <c r="C34" t="s">
        <v>2366</v>
      </c>
      <c r="D34" s="2">
        <v>2</v>
      </c>
      <c r="E34" t="str">
        <f>HYPERLINK("https://swtp-sose24.atlassian.net/browse/KAN-398", "KAN-398")</f>
        <v>KAN-398</v>
      </c>
      <c r="F34" t="str">
        <f>HYPERLINK("https://swtp-sose24.atlassian.net/browse/KAN-377", "KAN-377")</f>
        <v>KAN-377</v>
      </c>
      <c r="G34" t="s">
        <v>2364</v>
      </c>
      <c r="I34" t="s">
        <v>32</v>
      </c>
      <c r="J34" t="s">
        <v>2257</v>
      </c>
    </row>
    <row r="35" spans="1:10" x14ac:dyDescent="0.3">
      <c r="A35" s="1" t="s">
        <v>5</v>
      </c>
      <c r="B35" t="s">
        <v>2243</v>
      </c>
      <c r="C35" t="s">
        <v>2328</v>
      </c>
      <c r="D35" s="2">
        <v>1.33</v>
      </c>
      <c r="E35" t="str">
        <f>HYPERLINK("https://swtp-sose24.atlassian.net/browse/KAN-334", "KAN-334")</f>
        <v>KAN-334</v>
      </c>
      <c r="F35" t="str">
        <f>HYPERLINK("https://swtp-sose24.atlassian.net/browse/KAN-329", "KAN-329")</f>
        <v>KAN-329</v>
      </c>
      <c r="G35" t="s">
        <v>1378</v>
      </c>
      <c r="I35" t="s">
        <v>37</v>
      </c>
      <c r="J35" t="s">
        <v>2223</v>
      </c>
    </row>
    <row r="36" spans="1:10" x14ac:dyDescent="0.3">
      <c r="A36" s="1" t="s">
        <v>9</v>
      </c>
      <c r="B36" t="s">
        <v>2243</v>
      </c>
      <c r="C36" t="s">
        <v>2365</v>
      </c>
      <c r="D36" s="2">
        <v>1.17</v>
      </c>
      <c r="E36" t="str">
        <f>HYPERLINK("https://swtp-sose24.atlassian.net/browse/KAN-398", "KAN-398")</f>
        <v>KAN-398</v>
      </c>
      <c r="F36" t="str">
        <f>HYPERLINK("https://swtp-sose24.atlassian.net/browse/KAN-377", "KAN-377")</f>
        <v>KAN-377</v>
      </c>
      <c r="G36" t="s">
        <v>2364</v>
      </c>
      <c r="I36" t="s">
        <v>32</v>
      </c>
      <c r="J36" t="s">
        <v>2257</v>
      </c>
    </row>
    <row r="37" spans="1:10" x14ac:dyDescent="0.3">
      <c r="A37" s="1" t="s">
        <v>9</v>
      </c>
      <c r="B37" t="s">
        <v>2243</v>
      </c>
      <c r="C37" t="s">
        <v>2363</v>
      </c>
      <c r="D37" s="2">
        <v>1.35</v>
      </c>
      <c r="E37" t="str">
        <f>HYPERLINK("https://swtp-sose24.atlassian.net/browse/KAN-398", "KAN-398")</f>
        <v>KAN-398</v>
      </c>
      <c r="F37" t="str">
        <f>HYPERLINK("https://swtp-sose24.atlassian.net/browse/KAN-377", "KAN-377")</f>
        <v>KAN-377</v>
      </c>
      <c r="G37" t="s">
        <v>2364</v>
      </c>
      <c r="I37" t="s">
        <v>32</v>
      </c>
      <c r="J37" t="s">
        <v>2257</v>
      </c>
    </row>
    <row r="38" spans="1:10" x14ac:dyDescent="0.3">
      <c r="A38" s="1" t="s">
        <v>5</v>
      </c>
      <c r="B38" t="s">
        <v>2243</v>
      </c>
      <c r="C38" t="s">
        <v>2326</v>
      </c>
      <c r="D38" s="2">
        <v>0.75</v>
      </c>
      <c r="E38" t="str">
        <f>HYPERLINK("https://swtp-sose24.atlassian.net/browse/KAN-117", "KAN-117")</f>
        <v>KAN-117</v>
      </c>
      <c r="F38" t="str">
        <f>HYPERLINK("https://swtp-sose24.atlassian.net/browse/KAN-3", "KAN-3")</f>
        <v>KAN-3</v>
      </c>
      <c r="G38" t="s">
        <v>621</v>
      </c>
      <c r="H38" t="s">
        <v>2327</v>
      </c>
      <c r="I38" t="s">
        <v>32</v>
      </c>
      <c r="J38" t="s">
        <v>2061</v>
      </c>
    </row>
    <row r="39" spans="1:10" x14ac:dyDescent="0.3">
      <c r="A39" s="1" t="s">
        <v>8</v>
      </c>
      <c r="B39" t="s">
        <v>2243</v>
      </c>
      <c r="C39" t="s">
        <v>2349</v>
      </c>
      <c r="D39" s="2">
        <v>4</v>
      </c>
      <c r="E39" t="str">
        <f>HYPERLINK("https://swtp-sose24.atlassian.net/browse/KAN-331", "KAN-331")</f>
        <v>KAN-331</v>
      </c>
      <c r="F39" t="str">
        <f>HYPERLINK("https://swtp-sose24.atlassian.net/browse/KAN-26", "KAN-26")</f>
        <v>KAN-26</v>
      </c>
      <c r="G39" t="s">
        <v>2245</v>
      </c>
      <c r="H39" t="s">
        <v>2350</v>
      </c>
      <c r="I39" t="s">
        <v>37</v>
      </c>
      <c r="J39" t="s">
        <v>2223</v>
      </c>
    </row>
    <row r="40" spans="1:10" x14ac:dyDescent="0.3">
      <c r="A40" s="1" t="s">
        <v>9</v>
      </c>
      <c r="B40" t="s">
        <v>2243</v>
      </c>
      <c r="C40" t="s">
        <v>2362</v>
      </c>
      <c r="D40" s="2">
        <v>3.02</v>
      </c>
      <c r="E40" t="str">
        <f>HYPERLINK("https://swtp-sose24.atlassian.net/browse/KAN-379", "KAN-379")</f>
        <v>KAN-379</v>
      </c>
      <c r="F40" t="str">
        <f>HYPERLINK("https://swtp-sose24.atlassian.net/browse/KAN-377", "KAN-377")</f>
        <v>KAN-377</v>
      </c>
      <c r="G40" t="s">
        <v>2361</v>
      </c>
      <c r="I40" t="s">
        <v>32</v>
      </c>
      <c r="J40" t="s">
        <v>2257</v>
      </c>
    </row>
    <row r="41" spans="1:10" x14ac:dyDescent="0.3">
      <c r="A41" s="1" t="s">
        <v>841</v>
      </c>
      <c r="B41" t="s">
        <v>2243</v>
      </c>
      <c r="C41" t="s">
        <v>2244</v>
      </c>
      <c r="D41" s="2">
        <v>1.5</v>
      </c>
      <c r="E41" t="str">
        <f>HYPERLINK("https://swtp-sose24.atlassian.net/browse/KAN-331", "KAN-331")</f>
        <v>KAN-331</v>
      </c>
      <c r="F41" t="str">
        <f>HYPERLINK("https://swtp-sose24.atlassian.net/browse/KAN-26", "KAN-26")</f>
        <v>KAN-26</v>
      </c>
      <c r="G41" t="s">
        <v>2245</v>
      </c>
      <c r="I41" t="s">
        <v>37</v>
      </c>
      <c r="J41" t="s">
        <v>2223</v>
      </c>
    </row>
    <row r="42" spans="1:10" x14ac:dyDescent="0.3">
      <c r="A42" s="1" t="s">
        <v>315</v>
      </c>
      <c r="B42" t="s">
        <v>2220</v>
      </c>
      <c r="C42" t="s">
        <v>2221</v>
      </c>
      <c r="D42" s="2">
        <v>0.97</v>
      </c>
      <c r="E42" t="str">
        <f>HYPERLINK("https://swtp-sose24.atlassian.net/browse/KAN-329", "KAN-329")</f>
        <v>KAN-329</v>
      </c>
      <c r="F42" t="str">
        <f>HYPERLINK("https://swtp-sose24.atlassian.net/browse/KAN-26", "KAN-26")</f>
        <v>KAN-26</v>
      </c>
      <c r="G42" t="s">
        <v>2222</v>
      </c>
      <c r="I42" t="s">
        <v>37</v>
      </c>
      <c r="J42" t="s">
        <v>2223</v>
      </c>
    </row>
    <row r="43" spans="1:10" x14ac:dyDescent="0.3">
      <c r="A43" s="1" t="s">
        <v>8</v>
      </c>
      <c r="B43" t="s">
        <v>2220</v>
      </c>
      <c r="C43" t="s">
        <v>2346</v>
      </c>
      <c r="D43" s="2">
        <v>4</v>
      </c>
      <c r="E43" t="str">
        <f>HYPERLINK("https://swtp-sose24.atlassian.net/browse/KAN-400", "KAN-400")</f>
        <v>KAN-400</v>
      </c>
      <c r="F43" t="str">
        <f>HYPERLINK("https://swtp-sose24.atlassian.net/browse/KAN-329", "KAN-329")</f>
        <v>KAN-329</v>
      </c>
      <c r="G43" t="s">
        <v>2347</v>
      </c>
      <c r="H43" t="s">
        <v>2348</v>
      </c>
      <c r="I43" t="s">
        <v>37</v>
      </c>
      <c r="J43" t="s">
        <v>2223</v>
      </c>
    </row>
    <row r="44" spans="1:10" x14ac:dyDescent="0.3">
      <c r="A44" s="8" t="s">
        <v>2147</v>
      </c>
      <c r="B44" s="5"/>
      <c r="C44" s="5"/>
      <c r="D44" s="9"/>
      <c r="E44" s="5"/>
      <c r="F44" s="5"/>
      <c r="G44" s="5"/>
      <c r="H44" s="5"/>
      <c r="I44" s="5"/>
      <c r="J44" s="5"/>
    </row>
    <row r="45" spans="1:10" x14ac:dyDescent="0.3">
      <c r="A45" s="1" t="s">
        <v>841</v>
      </c>
      <c r="B45" t="s">
        <v>2220</v>
      </c>
      <c r="C45" t="s">
        <v>2242</v>
      </c>
      <c r="D45" s="2">
        <v>1.03</v>
      </c>
      <c r="E45" t="str">
        <f>HYPERLINK("https://swtp-sose24.atlassian.net/browse/KAN-348", "KAN-348")</f>
        <v>KAN-348</v>
      </c>
      <c r="F45" t="str">
        <f>HYPERLINK("https://swtp-sose24.atlassian.net/browse/KAN-330", "KAN-330")</f>
        <v>KAN-330</v>
      </c>
      <c r="G45" t="s">
        <v>1897</v>
      </c>
      <c r="I45" t="s">
        <v>37</v>
      </c>
      <c r="J45" t="s">
        <v>2223</v>
      </c>
    </row>
    <row r="46" spans="1:10" x14ac:dyDescent="0.3">
      <c r="A46" s="1" t="s">
        <v>841</v>
      </c>
      <c r="B46" t="s">
        <v>2220</v>
      </c>
      <c r="C46" t="s">
        <v>2240</v>
      </c>
      <c r="D46" s="2">
        <v>1.5</v>
      </c>
      <c r="E46" t="str">
        <f>HYPERLINK("https://swtp-sose24.atlassian.net/browse/KAN-336", "KAN-336")</f>
        <v>KAN-336</v>
      </c>
      <c r="F46" t="str">
        <f>HYPERLINK("https://swtp-sose24.atlassian.net/browse/KAN-330", "KAN-330")</f>
        <v>KAN-330</v>
      </c>
      <c r="G46" t="s">
        <v>1888</v>
      </c>
      <c r="H46" t="s">
        <v>2241</v>
      </c>
      <c r="I46" t="s">
        <v>37</v>
      </c>
      <c r="J46" t="s">
        <v>2223</v>
      </c>
    </row>
    <row r="47" spans="1:10" x14ac:dyDescent="0.3">
      <c r="A47" s="1" t="s">
        <v>841</v>
      </c>
      <c r="B47" t="s">
        <v>2232</v>
      </c>
      <c r="C47" t="s">
        <v>2238</v>
      </c>
      <c r="D47" s="2">
        <v>2.13</v>
      </c>
      <c r="E47" t="str">
        <f>HYPERLINK("https://swtp-sose24.atlassian.net/browse/KAN-395", "KAN-395")</f>
        <v>KAN-395</v>
      </c>
      <c r="F47" t="str">
        <f>HYPERLINK("https://swtp-sose24.atlassian.net/browse/KAN-329", "KAN-329")</f>
        <v>KAN-329</v>
      </c>
      <c r="G47" t="s">
        <v>2239</v>
      </c>
      <c r="I47" t="s">
        <v>37</v>
      </c>
      <c r="J47" t="s">
        <v>2223</v>
      </c>
    </row>
    <row r="48" spans="1:10" x14ac:dyDescent="0.3">
      <c r="A48" s="1" t="s">
        <v>841</v>
      </c>
      <c r="B48" t="s">
        <v>2232</v>
      </c>
      <c r="C48" t="s">
        <v>2236</v>
      </c>
      <c r="D48" s="2">
        <v>1.28</v>
      </c>
      <c r="E48" t="str">
        <f>HYPERLINK("https://swtp-sose24.atlassian.net/browse/KAN-329", "KAN-329")</f>
        <v>KAN-329</v>
      </c>
      <c r="F48" t="str">
        <f>HYPERLINK("https://swtp-sose24.atlassian.net/browse/KAN-26", "KAN-26")</f>
        <v>KAN-26</v>
      </c>
      <c r="G48" t="s">
        <v>2222</v>
      </c>
      <c r="H48" t="s">
        <v>2237</v>
      </c>
      <c r="I48" t="s">
        <v>37</v>
      </c>
      <c r="J48" t="s">
        <v>2223</v>
      </c>
    </row>
    <row r="49" spans="1:10" x14ac:dyDescent="0.3">
      <c r="A49" s="1" t="s">
        <v>841</v>
      </c>
      <c r="B49" t="s">
        <v>2232</v>
      </c>
      <c r="C49" t="s">
        <v>2234</v>
      </c>
      <c r="D49" s="2">
        <v>3.68</v>
      </c>
      <c r="E49" t="str">
        <f>HYPERLINK("https://swtp-sose24.atlassian.net/browse/KAN-329", "KAN-329")</f>
        <v>KAN-329</v>
      </c>
      <c r="F49" t="str">
        <f>HYPERLINK("https://swtp-sose24.atlassian.net/browse/KAN-26", "KAN-26")</f>
        <v>KAN-26</v>
      </c>
      <c r="G49" t="s">
        <v>2222</v>
      </c>
      <c r="H49" t="s">
        <v>2235</v>
      </c>
      <c r="I49" t="s">
        <v>37</v>
      </c>
      <c r="J49" t="s">
        <v>2223</v>
      </c>
    </row>
    <row r="50" spans="1:10" x14ac:dyDescent="0.3">
      <c r="A50" s="1" t="s">
        <v>841</v>
      </c>
      <c r="B50" t="s">
        <v>2232</v>
      </c>
      <c r="C50" t="s">
        <v>2233</v>
      </c>
      <c r="D50" s="2">
        <v>0.43</v>
      </c>
      <c r="E50" t="str">
        <f>HYPERLINK("https://swtp-sose24.atlassian.net/browse/KAN-329", "KAN-329")</f>
        <v>KAN-329</v>
      </c>
      <c r="F50" t="str">
        <f>HYPERLINK("https://swtp-sose24.atlassian.net/browse/KAN-26", "KAN-26")</f>
        <v>KAN-26</v>
      </c>
      <c r="G50" t="s">
        <v>2222</v>
      </c>
      <c r="I50" t="s">
        <v>37</v>
      </c>
      <c r="J50" t="s">
        <v>2223</v>
      </c>
    </row>
    <row r="51" spans="1:10" x14ac:dyDescent="0.3">
      <c r="A51" s="1" t="s">
        <v>5</v>
      </c>
      <c r="B51" t="s">
        <v>2303</v>
      </c>
      <c r="C51" t="s">
        <v>2324</v>
      </c>
      <c r="D51" s="2">
        <v>1.5</v>
      </c>
      <c r="E51" t="str">
        <f>HYPERLINK("https://swtp-sose24.atlassian.net/browse/KAN-335", "KAN-335")</f>
        <v>KAN-335</v>
      </c>
      <c r="F51" t="str">
        <f>HYPERLINK("https://swtp-sose24.atlassian.net/browse/KAN-330", "KAN-330")</f>
        <v>KAN-330</v>
      </c>
      <c r="G51" t="s">
        <v>1378</v>
      </c>
      <c r="H51" t="s">
        <v>2325</v>
      </c>
      <c r="I51" t="s">
        <v>37</v>
      </c>
      <c r="J51" t="s">
        <v>2223</v>
      </c>
    </row>
    <row r="52" spans="1:10" x14ac:dyDescent="0.3">
      <c r="A52" s="1" t="s">
        <v>4</v>
      </c>
      <c r="B52" t="s">
        <v>2303</v>
      </c>
      <c r="C52" t="s">
        <v>2304</v>
      </c>
      <c r="D52" s="2">
        <v>4.13</v>
      </c>
      <c r="E52" t="str">
        <f>HYPERLINK("https://swtp-sose24.atlassian.net/browse/KAN-387", "KAN-387")</f>
        <v>KAN-387</v>
      </c>
      <c r="F52" t="str">
        <f>HYPERLINK("https://swtp-sose24.atlassian.net/browse/KAN-377", "KAN-377")</f>
        <v>KAN-377</v>
      </c>
      <c r="G52" t="s">
        <v>2305</v>
      </c>
      <c r="I52" t="s">
        <v>32</v>
      </c>
      <c r="J52" t="s">
        <v>2257</v>
      </c>
    </row>
    <row r="53" spans="1:10" x14ac:dyDescent="0.3">
      <c r="A53" s="1" t="s">
        <v>3</v>
      </c>
      <c r="B53" t="s">
        <v>2281</v>
      </c>
      <c r="C53" t="s">
        <v>2286</v>
      </c>
      <c r="D53" s="2">
        <v>3.25</v>
      </c>
      <c r="E53" t="str">
        <f>HYPERLINK("https://swtp-sose24.atlassian.net/browse/KAN-330", "KAN-330")</f>
        <v>KAN-330</v>
      </c>
      <c r="F53" t="str">
        <f>HYPERLINK("https://swtp-sose24.atlassian.net/browse/KAN-26", "KAN-26")</f>
        <v>KAN-26</v>
      </c>
      <c r="G53" t="s">
        <v>1886</v>
      </c>
      <c r="H53" t="s">
        <v>2287</v>
      </c>
      <c r="I53" t="s">
        <v>37</v>
      </c>
      <c r="J53" t="s">
        <v>2223</v>
      </c>
    </row>
    <row r="54" spans="1:10" x14ac:dyDescent="0.3">
      <c r="A54" s="1" t="s">
        <v>3</v>
      </c>
      <c r="B54" t="s">
        <v>2281</v>
      </c>
      <c r="C54" t="s">
        <v>2284</v>
      </c>
      <c r="D54" s="2">
        <v>0.75</v>
      </c>
      <c r="E54" t="str">
        <f>HYPERLINK("https://swtp-sose24.atlassian.net/browse/KAN-329", "KAN-329")</f>
        <v>KAN-329</v>
      </c>
      <c r="F54" t="str">
        <f>HYPERLINK("https://swtp-sose24.atlassian.net/browse/KAN-26", "KAN-26")</f>
        <v>KAN-26</v>
      </c>
      <c r="G54" t="s">
        <v>2222</v>
      </c>
      <c r="H54" t="s">
        <v>2285</v>
      </c>
      <c r="I54" t="s">
        <v>37</v>
      </c>
      <c r="J54" t="s">
        <v>2223</v>
      </c>
    </row>
    <row r="55" spans="1:10" x14ac:dyDescent="0.3">
      <c r="A55" s="1" t="s">
        <v>3</v>
      </c>
      <c r="B55" t="s">
        <v>2281</v>
      </c>
      <c r="C55" t="s">
        <v>2282</v>
      </c>
      <c r="D55" s="2">
        <v>4</v>
      </c>
      <c r="E55" t="str">
        <f>HYPERLINK("https://swtp-sose24.atlassian.net/browse/KAN-330", "KAN-330")</f>
        <v>KAN-330</v>
      </c>
      <c r="F55" t="str">
        <f>HYPERLINK("https://swtp-sose24.atlassian.net/browse/KAN-26", "KAN-26")</f>
        <v>KAN-26</v>
      </c>
      <c r="G55" t="s">
        <v>1886</v>
      </c>
      <c r="H55" t="s">
        <v>2283</v>
      </c>
      <c r="I55" t="s">
        <v>37</v>
      </c>
      <c r="J55" t="s">
        <v>2223</v>
      </c>
    </row>
    <row r="56" spans="1:10" x14ac:dyDescent="0.3">
      <c r="A56" s="1" t="s">
        <v>5</v>
      </c>
      <c r="B56" t="s">
        <v>2315</v>
      </c>
      <c r="C56" t="s">
        <v>2322</v>
      </c>
      <c r="D56" s="2">
        <v>0.5</v>
      </c>
      <c r="E56" t="str">
        <f>HYPERLINK("https://swtp-sose24.atlassian.net/browse/KAN-384", "KAN-384")</f>
        <v>KAN-384</v>
      </c>
      <c r="F56" t="str">
        <f>HYPERLINK("https://swtp-sose24.atlassian.net/browse/KAN-377", "KAN-377")</f>
        <v>KAN-377</v>
      </c>
      <c r="G56" t="s">
        <v>2323</v>
      </c>
      <c r="I56" t="s">
        <v>32</v>
      </c>
      <c r="J56" t="s">
        <v>2257</v>
      </c>
    </row>
    <row r="57" spans="1:10" x14ac:dyDescent="0.3">
      <c r="A57" s="1" t="s">
        <v>5</v>
      </c>
      <c r="B57" t="s">
        <v>2315</v>
      </c>
      <c r="C57" t="s">
        <v>2319</v>
      </c>
      <c r="D57" s="2">
        <v>0.5</v>
      </c>
      <c r="E57" t="str">
        <f>HYPERLINK("https://swtp-sose24.atlassian.net/browse/KAN-391", "KAN-391")</f>
        <v>KAN-391</v>
      </c>
      <c r="F57" t="str">
        <f>HYPERLINK("https://swtp-sose24.atlassian.net/browse/KAN-377", "KAN-377")</f>
        <v>KAN-377</v>
      </c>
      <c r="G57" t="s">
        <v>2320</v>
      </c>
      <c r="H57" t="s">
        <v>2321</v>
      </c>
      <c r="I57" t="s">
        <v>32</v>
      </c>
      <c r="J57" t="s">
        <v>2257</v>
      </c>
    </row>
    <row r="58" spans="1:10" x14ac:dyDescent="0.3">
      <c r="A58" s="1" t="s">
        <v>5</v>
      </c>
      <c r="B58" t="s">
        <v>2315</v>
      </c>
      <c r="C58" t="s">
        <v>2316</v>
      </c>
      <c r="D58" s="2">
        <v>0.5</v>
      </c>
      <c r="E58" t="str">
        <f>HYPERLINK("https://swtp-sose24.atlassian.net/browse/KAN-389", "KAN-389")</f>
        <v>KAN-389</v>
      </c>
      <c r="F58" t="str">
        <f>HYPERLINK("https://swtp-sose24.atlassian.net/browse/KAN-377", "KAN-377")</f>
        <v>KAN-377</v>
      </c>
      <c r="G58" t="s">
        <v>2317</v>
      </c>
      <c r="H58" t="s">
        <v>2318</v>
      </c>
      <c r="I58" t="s">
        <v>32</v>
      </c>
      <c r="J58" t="s">
        <v>2257</v>
      </c>
    </row>
    <row r="59" spans="1:10" x14ac:dyDescent="0.3">
      <c r="A59" s="1" t="s">
        <v>315</v>
      </c>
      <c r="B59" t="s">
        <v>2212</v>
      </c>
      <c r="C59" t="s">
        <v>2217</v>
      </c>
      <c r="D59" s="2">
        <v>2.2999999999999998</v>
      </c>
      <c r="E59" t="str">
        <f>HYPERLINK("https://swtp-sose24.atlassian.net/browse/KAN-394", "KAN-394")</f>
        <v>KAN-394</v>
      </c>
      <c r="F59" t="str">
        <f>HYPERLINK("https://swtp-sose24.atlassian.net/browse/KAN-3", "KAN-3")</f>
        <v>KAN-3</v>
      </c>
      <c r="G59" t="s">
        <v>2218</v>
      </c>
      <c r="I59" t="s">
        <v>32</v>
      </c>
      <c r="J59" t="s">
        <v>2219</v>
      </c>
    </row>
    <row r="60" spans="1:10" x14ac:dyDescent="0.3">
      <c r="A60" s="1" t="s">
        <v>8</v>
      </c>
      <c r="B60" t="s">
        <v>2212</v>
      </c>
      <c r="C60" t="s">
        <v>2344</v>
      </c>
      <c r="D60" s="2">
        <v>4</v>
      </c>
      <c r="E60" t="str">
        <f>HYPERLINK("https://swtp-sose24.atlassian.net/browse/KAN-366", "KAN-366")</f>
        <v>KAN-366</v>
      </c>
      <c r="F60" t="str">
        <f>HYPERLINK("https://swtp-sose24.atlassian.net/browse/KAN-293", "KAN-293")</f>
        <v>KAN-293</v>
      </c>
      <c r="G60" t="s">
        <v>2032</v>
      </c>
      <c r="H60" t="s">
        <v>2345</v>
      </c>
      <c r="I60" t="s">
        <v>156</v>
      </c>
      <c r="J60" t="s">
        <v>1984</v>
      </c>
    </row>
    <row r="61" spans="1:10" x14ac:dyDescent="0.3">
      <c r="A61" s="1" t="s">
        <v>841</v>
      </c>
      <c r="B61" t="s">
        <v>2212</v>
      </c>
      <c r="C61" t="s">
        <v>2229</v>
      </c>
      <c r="D61" s="2">
        <v>0.33</v>
      </c>
      <c r="E61" t="str">
        <f>HYPERLINK("https://swtp-sose24.atlassian.net/browse/KAN-293", "KAN-293")</f>
        <v>KAN-293</v>
      </c>
      <c r="F61" t="str">
        <f>HYPERLINK("https://swtp-sose24.atlassian.net/browse/KAN-1", "KAN-1")</f>
        <v>KAN-1</v>
      </c>
      <c r="G61" t="s">
        <v>2230</v>
      </c>
      <c r="H61" t="s">
        <v>2231</v>
      </c>
      <c r="I61" t="s">
        <v>156</v>
      </c>
      <c r="J61" t="s">
        <v>1984</v>
      </c>
    </row>
    <row r="62" spans="1:10" x14ac:dyDescent="0.3">
      <c r="A62" s="1" t="s">
        <v>9</v>
      </c>
      <c r="B62" t="s">
        <v>2212</v>
      </c>
      <c r="C62" t="s">
        <v>2360</v>
      </c>
      <c r="D62" s="2">
        <v>0.87</v>
      </c>
      <c r="E62" t="str">
        <f>HYPERLINK("https://swtp-sose24.atlassian.net/browse/KAN-379", "KAN-379")</f>
        <v>KAN-379</v>
      </c>
      <c r="F62" t="str">
        <f>HYPERLINK("https://swtp-sose24.atlassian.net/browse/KAN-377", "KAN-377")</f>
        <v>KAN-377</v>
      </c>
      <c r="G62" t="s">
        <v>2361</v>
      </c>
      <c r="I62" t="s">
        <v>32</v>
      </c>
      <c r="J62" t="s">
        <v>2257</v>
      </c>
    </row>
    <row r="63" spans="1:10" x14ac:dyDescent="0.3">
      <c r="A63" s="1" t="s">
        <v>841</v>
      </c>
      <c r="B63" t="s">
        <v>2212</v>
      </c>
      <c r="C63" t="s">
        <v>2228</v>
      </c>
      <c r="D63" s="2">
        <v>1.22</v>
      </c>
      <c r="E63" t="str">
        <f>HYPERLINK("https://swtp-sose24.atlassian.net/browse/KAN-376", "KAN-376")</f>
        <v>KAN-376</v>
      </c>
      <c r="F63" t="str">
        <f>HYPERLINK("https://swtp-sose24.atlassian.net/browse/KAN-21", "KAN-21")</f>
        <v>KAN-21</v>
      </c>
      <c r="G63" t="s">
        <v>2216</v>
      </c>
      <c r="I63" t="s">
        <v>27</v>
      </c>
      <c r="J63" t="s">
        <v>1979</v>
      </c>
    </row>
    <row r="64" spans="1:10" x14ac:dyDescent="0.3">
      <c r="A64" s="1" t="s">
        <v>4</v>
      </c>
      <c r="B64" t="s">
        <v>2212</v>
      </c>
      <c r="C64" t="s">
        <v>2228</v>
      </c>
      <c r="D64" s="2">
        <v>1.35</v>
      </c>
      <c r="E64" t="str">
        <f>HYPERLINK("https://swtp-sose24.atlassian.net/browse/KAN-376", "KAN-376")</f>
        <v>KAN-376</v>
      </c>
      <c r="F64" t="str">
        <f>HYPERLINK("https://swtp-sose24.atlassian.net/browse/KAN-21", "KAN-21")</f>
        <v>KAN-21</v>
      </c>
      <c r="G64" t="s">
        <v>2216</v>
      </c>
      <c r="I64" t="s">
        <v>27</v>
      </c>
      <c r="J64" t="s">
        <v>1979</v>
      </c>
    </row>
    <row r="65" spans="1:10" x14ac:dyDescent="0.3">
      <c r="A65" s="1" t="s">
        <v>5</v>
      </c>
      <c r="B65" t="s">
        <v>2212</v>
      </c>
      <c r="C65" t="s">
        <v>2228</v>
      </c>
      <c r="D65" s="2">
        <v>1.22</v>
      </c>
      <c r="E65" t="str">
        <f>HYPERLINK("https://swtp-sose24.atlassian.net/browse/KAN-376", "KAN-376")</f>
        <v>KAN-376</v>
      </c>
      <c r="F65" t="str">
        <f>HYPERLINK("https://swtp-sose24.atlassian.net/browse/KAN-21", "KAN-21")</f>
        <v>KAN-21</v>
      </c>
      <c r="G65" t="s">
        <v>2216</v>
      </c>
      <c r="I65" t="s">
        <v>27</v>
      </c>
      <c r="J65" t="s">
        <v>1979</v>
      </c>
    </row>
    <row r="66" spans="1:10" x14ac:dyDescent="0.3">
      <c r="A66" s="1" t="s">
        <v>3</v>
      </c>
      <c r="B66" t="s">
        <v>2212</v>
      </c>
      <c r="C66" t="s">
        <v>2280</v>
      </c>
      <c r="D66" s="2">
        <v>0.08</v>
      </c>
      <c r="E66" t="str">
        <f>HYPERLINK("https://swtp-sose24.atlassian.net/browse/KAN-376", "KAN-376")</f>
        <v>KAN-376</v>
      </c>
      <c r="F66" t="str">
        <f>HYPERLINK("https://swtp-sose24.atlassian.net/browse/KAN-21", "KAN-21")</f>
        <v>KAN-21</v>
      </c>
      <c r="G66" t="s">
        <v>2216</v>
      </c>
      <c r="I66" t="s">
        <v>27</v>
      </c>
      <c r="J66" t="s">
        <v>1979</v>
      </c>
    </row>
    <row r="67" spans="1:10" x14ac:dyDescent="0.3">
      <c r="A67" s="1" t="s">
        <v>315</v>
      </c>
      <c r="B67" t="s">
        <v>2212</v>
      </c>
      <c r="C67" t="s">
        <v>2215</v>
      </c>
      <c r="D67" s="2">
        <v>1.47</v>
      </c>
      <c r="E67" t="str">
        <f>HYPERLINK("https://swtp-sose24.atlassian.net/browse/KAN-376", "KAN-376")</f>
        <v>KAN-376</v>
      </c>
      <c r="F67" t="str">
        <f>HYPERLINK("https://swtp-sose24.atlassian.net/browse/KAN-21", "KAN-21")</f>
        <v>KAN-21</v>
      </c>
      <c r="G67" t="s">
        <v>2216</v>
      </c>
      <c r="I67" t="s">
        <v>27</v>
      </c>
      <c r="J67" t="s">
        <v>1979</v>
      </c>
    </row>
    <row r="68" spans="1:10" x14ac:dyDescent="0.3">
      <c r="A68" s="1" t="s">
        <v>9</v>
      </c>
      <c r="B68" t="s">
        <v>2212</v>
      </c>
      <c r="C68" t="s">
        <v>2215</v>
      </c>
      <c r="D68" s="2">
        <v>1.37</v>
      </c>
      <c r="E68" t="str">
        <f>HYPERLINK("https://swtp-sose24.atlassian.net/browse/KAN-376", "KAN-376")</f>
        <v>KAN-376</v>
      </c>
      <c r="F68" t="str">
        <f>HYPERLINK("https://swtp-sose24.atlassian.net/browse/KAN-21", "KAN-21")</f>
        <v>KAN-21</v>
      </c>
      <c r="G68" t="s">
        <v>2216</v>
      </c>
      <c r="I68" t="s">
        <v>27</v>
      </c>
      <c r="J68" t="s">
        <v>1979</v>
      </c>
    </row>
    <row r="69" spans="1:10" x14ac:dyDescent="0.3">
      <c r="A69" s="1" t="s">
        <v>4</v>
      </c>
      <c r="B69" t="s">
        <v>2212</v>
      </c>
      <c r="C69" t="s">
        <v>2302</v>
      </c>
      <c r="D69" s="2">
        <v>3.18</v>
      </c>
      <c r="E69" t="str">
        <f>HYPERLINK("https://swtp-sose24.atlassian.net/browse/KAN-375", "KAN-375")</f>
        <v>KAN-375</v>
      </c>
      <c r="F69" t="str">
        <f>HYPERLINK("https://swtp-sose24.atlassian.net/browse/KAN-22", "KAN-22")</f>
        <v>KAN-22</v>
      </c>
      <c r="G69" t="s">
        <v>2214</v>
      </c>
      <c r="I69" t="s">
        <v>27</v>
      </c>
      <c r="J69" t="s">
        <v>1979</v>
      </c>
    </row>
    <row r="70" spans="1:10" x14ac:dyDescent="0.3">
      <c r="A70" s="1" t="s">
        <v>315</v>
      </c>
      <c r="B70" t="s">
        <v>2212</v>
      </c>
      <c r="C70" t="s">
        <v>2213</v>
      </c>
      <c r="D70" s="2">
        <v>3.3</v>
      </c>
      <c r="E70" t="str">
        <f>HYPERLINK("https://swtp-sose24.atlassian.net/browse/KAN-375", "KAN-375")</f>
        <v>KAN-375</v>
      </c>
      <c r="F70" t="str">
        <f>HYPERLINK("https://swtp-sose24.atlassian.net/browse/KAN-22", "KAN-22")</f>
        <v>KAN-22</v>
      </c>
      <c r="G70" t="s">
        <v>2214</v>
      </c>
      <c r="I70" t="s">
        <v>27</v>
      </c>
      <c r="J70" t="s">
        <v>1979</v>
      </c>
    </row>
    <row r="71" spans="1:10" x14ac:dyDescent="0.3">
      <c r="A71" s="1" t="s">
        <v>3</v>
      </c>
      <c r="B71" t="s">
        <v>2212</v>
      </c>
      <c r="C71" t="s">
        <v>2213</v>
      </c>
      <c r="D71" s="2">
        <v>3.25</v>
      </c>
      <c r="E71" t="str">
        <f>HYPERLINK("https://swtp-sose24.atlassian.net/browse/KAN-375", "KAN-375")</f>
        <v>KAN-375</v>
      </c>
      <c r="F71" t="str">
        <f>HYPERLINK("https://swtp-sose24.atlassian.net/browse/KAN-22", "KAN-22")</f>
        <v>KAN-22</v>
      </c>
      <c r="G71" t="s">
        <v>2214</v>
      </c>
      <c r="I71" t="s">
        <v>27</v>
      </c>
      <c r="J71" t="s">
        <v>1979</v>
      </c>
    </row>
    <row r="72" spans="1:10" x14ac:dyDescent="0.3">
      <c r="A72" s="1" t="s">
        <v>4</v>
      </c>
      <c r="B72" t="s">
        <v>2212</v>
      </c>
      <c r="C72" t="s">
        <v>2213</v>
      </c>
      <c r="D72" s="2">
        <v>0.1</v>
      </c>
      <c r="E72" t="str">
        <f>HYPERLINK("https://swtp-sose24.atlassian.net/browse/KAN-375", "KAN-375")</f>
        <v>KAN-375</v>
      </c>
      <c r="F72" t="str">
        <f>HYPERLINK("https://swtp-sose24.atlassian.net/browse/KAN-22", "KAN-22")</f>
        <v>KAN-22</v>
      </c>
      <c r="G72" t="s">
        <v>2214</v>
      </c>
      <c r="I72" t="s">
        <v>27</v>
      </c>
      <c r="J72" t="s">
        <v>1979</v>
      </c>
    </row>
    <row r="73" spans="1:10" x14ac:dyDescent="0.3">
      <c r="A73" s="1" t="s">
        <v>5</v>
      </c>
      <c r="B73" t="s">
        <v>2212</v>
      </c>
      <c r="C73" t="s">
        <v>2213</v>
      </c>
      <c r="D73" s="2">
        <v>3.18</v>
      </c>
      <c r="E73" t="str">
        <f>HYPERLINK("https://swtp-sose24.atlassian.net/browse/KAN-375", "KAN-375")</f>
        <v>KAN-375</v>
      </c>
      <c r="F73" t="str">
        <f>HYPERLINK("https://swtp-sose24.atlassian.net/browse/KAN-22", "KAN-22")</f>
        <v>KAN-22</v>
      </c>
      <c r="G73" t="s">
        <v>2214</v>
      </c>
      <c r="I73" t="s">
        <v>27</v>
      </c>
      <c r="J73" t="s">
        <v>1979</v>
      </c>
    </row>
    <row r="74" spans="1:10" x14ac:dyDescent="0.3">
      <c r="A74" s="1" t="s">
        <v>8</v>
      </c>
      <c r="B74" t="s">
        <v>2212</v>
      </c>
      <c r="C74" t="s">
        <v>2213</v>
      </c>
      <c r="D74" s="2">
        <v>3.3</v>
      </c>
      <c r="E74" t="str">
        <f>HYPERLINK("https://swtp-sose24.atlassian.net/browse/KAN-375", "KAN-375")</f>
        <v>KAN-375</v>
      </c>
      <c r="F74" t="str">
        <f>HYPERLINK("https://swtp-sose24.atlassian.net/browse/KAN-22", "KAN-22")</f>
        <v>KAN-22</v>
      </c>
      <c r="G74" t="s">
        <v>2214</v>
      </c>
      <c r="I74" t="s">
        <v>27</v>
      </c>
      <c r="J74" t="s">
        <v>1979</v>
      </c>
    </row>
    <row r="75" spans="1:10" x14ac:dyDescent="0.3">
      <c r="A75" s="1" t="s">
        <v>9</v>
      </c>
      <c r="B75" t="s">
        <v>2212</v>
      </c>
      <c r="C75" t="s">
        <v>2213</v>
      </c>
      <c r="D75" s="2">
        <v>3.3</v>
      </c>
      <c r="E75" t="str">
        <f>HYPERLINK("https://swtp-sose24.atlassian.net/browse/KAN-375", "KAN-375")</f>
        <v>KAN-375</v>
      </c>
      <c r="F75" t="str">
        <f>HYPERLINK("https://swtp-sose24.atlassian.net/browse/KAN-22", "KAN-22")</f>
        <v>KAN-22</v>
      </c>
      <c r="G75" t="s">
        <v>2214</v>
      </c>
      <c r="I75" t="s">
        <v>27</v>
      </c>
      <c r="J75" t="s">
        <v>1979</v>
      </c>
    </row>
    <row r="76" spans="1:10" x14ac:dyDescent="0.3">
      <c r="A76" s="1" t="s">
        <v>841</v>
      </c>
      <c r="B76" t="s">
        <v>2212</v>
      </c>
      <c r="C76" t="s">
        <v>2227</v>
      </c>
      <c r="D76" s="2">
        <v>3.52</v>
      </c>
      <c r="E76" t="str">
        <f>HYPERLINK("https://swtp-sose24.atlassian.net/browse/KAN-375", "KAN-375")</f>
        <v>KAN-375</v>
      </c>
      <c r="F76" t="str">
        <f>HYPERLINK("https://swtp-sose24.atlassian.net/browse/KAN-22", "KAN-22")</f>
        <v>KAN-22</v>
      </c>
      <c r="G76" t="s">
        <v>2214</v>
      </c>
      <c r="I76" t="s">
        <v>27</v>
      </c>
      <c r="J76" t="s">
        <v>1979</v>
      </c>
    </row>
    <row r="77" spans="1:10" x14ac:dyDescent="0.3">
      <c r="A77" s="1" t="s">
        <v>841</v>
      </c>
      <c r="B77" t="s">
        <v>2004</v>
      </c>
      <c r="C77" t="s">
        <v>2226</v>
      </c>
      <c r="D77" s="2">
        <v>1.83</v>
      </c>
      <c r="E77" t="str">
        <f>HYPERLINK("https://swtp-sose24.atlassian.net/browse/KAN-366", "KAN-366")</f>
        <v>KAN-366</v>
      </c>
      <c r="F77" t="str">
        <f>HYPERLINK("https://swtp-sose24.atlassian.net/browse/KAN-293", "KAN-293")</f>
        <v>KAN-293</v>
      </c>
      <c r="G77" t="s">
        <v>2032</v>
      </c>
      <c r="I77" t="s">
        <v>156</v>
      </c>
      <c r="J77" t="s">
        <v>1984</v>
      </c>
    </row>
    <row r="78" spans="1:10" x14ac:dyDescent="0.3">
      <c r="A78" s="1" t="s">
        <v>4</v>
      </c>
      <c r="B78" t="s">
        <v>2004</v>
      </c>
      <c r="C78" t="s">
        <v>2301</v>
      </c>
      <c r="D78" s="2">
        <v>3.63</v>
      </c>
      <c r="E78" t="str">
        <f>HYPERLINK("https://swtp-sose24.atlassian.net/browse/KAN-366", "KAN-366")</f>
        <v>KAN-366</v>
      </c>
      <c r="F78" t="str">
        <f>HYPERLINK("https://swtp-sose24.atlassian.net/browse/KAN-293", "KAN-293")</f>
        <v>KAN-293</v>
      </c>
      <c r="G78" t="s">
        <v>2032</v>
      </c>
      <c r="I78" t="s">
        <v>156</v>
      </c>
      <c r="J78" t="s">
        <v>1984</v>
      </c>
    </row>
    <row r="79" spans="1:10" x14ac:dyDescent="0.3">
      <c r="A79" s="1" t="s">
        <v>4</v>
      </c>
      <c r="B79" t="s">
        <v>2004</v>
      </c>
      <c r="C79" t="s">
        <v>2300</v>
      </c>
      <c r="D79" s="2">
        <v>0.12</v>
      </c>
      <c r="E79" t="str">
        <f>HYPERLINK("https://swtp-sose24.atlassian.net/browse/KAN-374", "KAN-374")</f>
        <v>KAN-374</v>
      </c>
      <c r="F79" t="str">
        <f>HYPERLINK("https://swtp-sose24.atlassian.net/browse/KAN-117", "KAN-117")</f>
        <v>KAN-117</v>
      </c>
      <c r="G79" t="s">
        <v>2299</v>
      </c>
      <c r="I79" t="s">
        <v>32</v>
      </c>
      <c r="J79" t="s">
        <v>2061</v>
      </c>
    </row>
    <row r="80" spans="1:10" x14ac:dyDescent="0.3">
      <c r="A80" s="1" t="s">
        <v>3</v>
      </c>
      <c r="B80" t="s">
        <v>2004</v>
      </c>
      <c r="C80" t="s">
        <v>2278</v>
      </c>
      <c r="D80" s="2">
        <v>3</v>
      </c>
      <c r="E80" t="str">
        <f>HYPERLINK("https://swtp-sose24.atlassian.net/browse/KAN-294", "KAN-294")</f>
        <v>KAN-294</v>
      </c>
      <c r="F80" t="str">
        <f>HYPERLINK("https://swtp-sose24.atlassian.net/browse/KAN-293", "KAN-293")</f>
        <v>KAN-293</v>
      </c>
      <c r="G80" t="s">
        <v>1868</v>
      </c>
      <c r="H80" t="s">
        <v>2279</v>
      </c>
      <c r="I80" t="s">
        <v>156</v>
      </c>
      <c r="J80" t="s">
        <v>1984</v>
      </c>
    </row>
    <row r="81" spans="1:10" x14ac:dyDescent="0.3">
      <c r="A81" s="1" t="s">
        <v>4</v>
      </c>
      <c r="B81" t="s">
        <v>2004</v>
      </c>
      <c r="C81" t="s">
        <v>2298</v>
      </c>
      <c r="D81" s="2">
        <v>0.68</v>
      </c>
      <c r="E81" t="str">
        <f>HYPERLINK("https://swtp-sose24.atlassian.net/browse/KAN-374", "KAN-374")</f>
        <v>KAN-374</v>
      </c>
      <c r="F81" t="str">
        <f>HYPERLINK("https://swtp-sose24.atlassian.net/browse/KAN-117", "KAN-117")</f>
        <v>KAN-117</v>
      </c>
      <c r="G81" t="s">
        <v>2299</v>
      </c>
      <c r="I81" t="s">
        <v>32</v>
      </c>
      <c r="J81" t="s">
        <v>2061</v>
      </c>
    </row>
    <row r="82" spans="1:10" x14ac:dyDescent="0.3">
      <c r="A82" s="1" t="s">
        <v>9</v>
      </c>
      <c r="B82" t="s">
        <v>2004</v>
      </c>
      <c r="C82" t="s">
        <v>2357</v>
      </c>
      <c r="D82" s="2">
        <v>0.55000000000000004</v>
      </c>
      <c r="E82" t="str">
        <f>HYPERLINK("https://swtp-sose24.atlassian.net/browse/KAN-373", "KAN-373")</f>
        <v>KAN-373</v>
      </c>
      <c r="F82" t="str">
        <f>HYPERLINK("https://swtp-sose24.atlassian.net/browse/KAN-253", "KAN-253")</f>
        <v>KAN-253</v>
      </c>
      <c r="G82" t="s">
        <v>2358</v>
      </c>
      <c r="I82" t="s">
        <v>156</v>
      </c>
      <c r="J82" t="s">
        <v>2359</v>
      </c>
    </row>
    <row r="83" spans="1:10" x14ac:dyDescent="0.3">
      <c r="A83" s="1" t="s">
        <v>9</v>
      </c>
      <c r="B83" t="s">
        <v>2004</v>
      </c>
      <c r="C83" t="s">
        <v>2146</v>
      </c>
      <c r="D83" s="2">
        <v>1</v>
      </c>
      <c r="E83" t="str">
        <f>HYPERLINK("https://swtp-sose24.atlassian.net/browse/KAN-366", "KAN-366")</f>
        <v>KAN-366</v>
      </c>
      <c r="F83" t="str">
        <f>HYPERLINK("https://swtp-sose24.atlassian.net/browse/KAN-293", "KAN-293")</f>
        <v>KAN-293</v>
      </c>
      <c r="G83" t="s">
        <v>2032</v>
      </c>
      <c r="I83" t="s">
        <v>156</v>
      </c>
      <c r="J83" t="s">
        <v>1984</v>
      </c>
    </row>
    <row r="84" spans="1:10" x14ac:dyDescent="0.3">
      <c r="A84" s="1" t="s">
        <v>8</v>
      </c>
      <c r="B84" t="s">
        <v>2004</v>
      </c>
      <c r="C84" t="s">
        <v>2342</v>
      </c>
      <c r="D84" s="2">
        <v>4</v>
      </c>
      <c r="E84" t="str">
        <f>HYPERLINK("https://swtp-sose24.atlassian.net/browse/KAN-365", "KAN-365")</f>
        <v>KAN-365</v>
      </c>
      <c r="F84" t="str">
        <f>HYPERLINK("https://swtp-sose24.atlassian.net/browse/KAN-293", "KAN-293")</f>
        <v>KAN-293</v>
      </c>
      <c r="G84" t="s">
        <v>2135</v>
      </c>
      <c r="H84" t="s">
        <v>2343</v>
      </c>
      <c r="I84" t="s">
        <v>156</v>
      </c>
      <c r="J84" t="s">
        <v>1984</v>
      </c>
    </row>
    <row r="85" spans="1:10" x14ac:dyDescent="0.3">
      <c r="A85" s="1" t="s">
        <v>4</v>
      </c>
      <c r="B85" t="s">
        <v>2004</v>
      </c>
      <c r="C85" t="s">
        <v>2297</v>
      </c>
      <c r="D85" s="2">
        <v>3.17</v>
      </c>
      <c r="E85" t="str">
        <f>HYPERLINK("https://swtp-sose24.atlassian.net/browse/KAN-294", "KAN-294")</f>
        <v>KAN-294</v>
      </c>
      <c r="F85" t="str">
        <f>HYPERLINK("https://swtp-sose24.atlassian.net/browse/KAN-293", "KAN-293")</f>
        <v>KAN-293</v>
      </c>
      <c r="G85" t="s">
        <v>1868</v>
      </c>
      <c r="I85" t="s">
        <v>156</v>
      </c>
      <c r="J85" t="s">
        <v>1984</v>
      </c>
    </row>
    <row r="86" spans="1:10" x14ac:dyDescent="0.3">
      <c r="A86" s="1" t="s">
        <v>841</v>
      </c>
      <c r="B86" t="s">
        <v>2004</v>
      </c>
      <c r="C86" t="s">
        <v>2033</v>
      </c>
      <c r="D86" s="2">
        <v>0.93</v>
      </c>
      <c r="E86" t="str">
        <f>HYPERLINK("https://swtp-sose24.atlassian.net/browse/KAN-366", "KAN-366")</f>
        <v>KAN-366</v>
      </c>
      <c r="F86" t="str">
        <f>HYPERLINK("https://swtp-sose24.atlassian.net/browse/KAN-293", "KAN-293")</f>
        <v>KAN-293</v>
      </c>
      <c r="G86" t="s">
        <v>2032</v>
      </c>
      <c r="I86" t="s">
        <v>156</v>
      </c>
      <c r="J86" t="s">
        <v>1984</v>
      </c>
    </row>
    <row r="87" spans="1:10" x14ac:dyDescent="0.3">
      <c r="A87" s="1" t="s">
        <v>3</v>
      </c>
      <c r="B87" t="s">
        <v>2004</v>
      </c>
      <c r="C87" t="s">
        <v>2276</v>
      </c>
      <c r="D87" s="2">
        <v>1</v>
      </c>
      <c r="E87" t="str">
        <f>HYPERLINK("https://swtp-sose24.atlassian.net/browse/KAN-124", "KAN-124")</f>
        <v>KAN-124</v>
      </c>
      <c r="F87" t="str">
        <f>HYPERLINK("https://swtp-sose24.atlassian.net/browse/KAN-3", "KAN-3")</f>
        <v>KAN-3</v>
      </c>
      <c r="G87" t="s">
        <v>462</v>
      </c>
      <c r="H87" t="s">
        <v>2277</v>
      </c>
      <c r="I87" t="s">
        <v>32</v>
      </c>
      <c r="J87" t="s">
        <v>559</v>
      </c>
    </row>
    <row r="88" spans="1:10" x14ac:dyDescent="0.3">
      <c r="A88" s="1" t="s">
        <v>5</v>
      </c>
      <c r="B88" t="s">
        <v>2004</v>
      </c>
      <c r="C88" t="s">
        <v>2113</v>
      </c>
      <c r="D88" s="2">
        <v>4</v>
      </c>
      <c r="E88" t="str">
        <f>HYPERLINK("https://swtp-sose24.atlassian.net/browse/KAN-272", "KAN-272")</f>
        <v>KAN-272</v>
      </c>
      <c r="F88" t="str">
        <f>HYPERLINK("https://swtp-sose24.atlassian.net/browse/KAN-117", "KAN-117")</f>
        <v>KAN-117</v>
      </c>
      <c r="G88" t="s">
        <v>1569</v>
      </c>
      <c r="H88" t="s">
        <v>2114</v>
      </c>
      <c r="I88" t="s">
        <v>32</v>
      </c>
      <c r="J88" t="s">
        <v>2061</v>
      </c>
    </row>
    <row r="89" spans="1:10" x14ac:dyDescent="0.3">
      <c r="A89" s="1" t="s">
        <v>4</v>
      </c>
      <c r="B89" t="s">
        <v>2004</v>
      </c>
      <c r="C89" t="s">
        <v>2073</v>
      </c>
      <c r="D89" s="2">
        <v>5</v>
      </c>
      <c r="E89" t="str">
        <f>HYPERLINK("https://swtp-sose24.atlassian.net/browse/KAN-371", "KAN-371")</f>
        <v>KAN-371</v>
      </c>
      <c r="F89" t="str">
        <f>HYPERLINK("https://swtp-sose24.atlassian.net/browse/KAN-117", "KAN-117")</f>
        <v>KAN-117</v>
      </c>
      <c r="G89" t="s">
        <v>2071</v>
      </c>
      <c r="I89" t="s">
        <v>32</v>
      </c>
      <c r="J89" t="s">
        <v>2061</v>
      </c>
    </row>
    <row r="90" spans="1:10" x14ac:dyDescent="0.3">
      <c r="A90" s="1" t="s">
        <v>4</v>
      </c>
      <c r="B90" t="s">
        <v>2004</v>
      </c>
      <c r="C90" t="s">
        <v>2072</v>
      </c>
      <c r="D90" s="2">
        <v>0.56999999999999995</v>
      </c>
      <c r="E90" t="str">
        <f>HYPERLINK("https://swtp-sose24.atlassian.net/browse/KAN-294", "KAN-294")</f>
        <v>KAN-294</v>
      </c>
      <c r="F90" t="str">
        <f>HYPERLINK("https://swtp-sose24.atlassian.net/browse/KAN-293", "KAN-293")</f>
        <v>KAN-293</v>
      </c>
      <c r="G90" t="s">
        <v>1868</v>
      </c>
      <c r="I90" t="s">
        <v>156</v>
      </c>
      <c r="J90" t="s">
        <v>1984</v>
      </c>
    </row>
    <row r="91" spans="1:10" x14ac:dyDescent="0.3">
      <c r="A91" s="1" t="s">
        <v>315</v>
      </c>
      <c r="B91" t="s">
        <v>2004</v>
      </c>
      <c r="C91" t="s">
        <v>2005</v>
      </c>
      <c r="D91" s="2">
        <v>0.8</v>
      </c>
      <c r="E91" t="str">
        <f>HYPERLINK("https://swtp-sose24.atlassian.net/browse/KAN-298", "KAN-298")</f>
        <v>KAN-298</v>
      </c>
      <c r="F91" t="str">
        <f>HYPERLINK("https://swtp-sose24.atlassian.net/browse/KAN-3", "KAN-3")</f>
        <v>KAN-3</v>
      </c>
      <c r="G91" t="s">
        <v>1993</v>
      </c>
      <c r="H91" t="s">
        <v>2006</v>
      </c>
      <c r="I91" t="s">
        <v>32</v>
      </c>
      <c r="J91" t="s">
        <v>1984</v>
      </c>
    </row>
    <row r="92" spans="1:10" x14ac:dyDescent="0.3">
      <c r="A92" s="1" t="s">
        <v>3</v>
      </c>
      <c r="B92" t="s">
        <v>2004</v>
      </c>
      <c r="C92" t="s">
        <v>2274</v>
      </c>
      <c r="D92" s="2">
        <v>0.75</v>
      </c>
      <c r="E92" t="str">
        <f>HYPERLINK("https://swtp-sose24.atlassian.net/browse/KAN-337", "KAN-337")</f>
        <v>KAN-337</v>
      </c>
      <c r="F92" t="str">
        <f>HYPERLINK("https://swtp-sose24.atlassian.net/browse/KAN-117", "KAN-117")</f>
        <v>KAN-117</v>
      </c>
      <c r="G92" t="s">
        <v>1929</v>
      </c>
      <c r="H92" t="s">
        <v>2275</v>
      </c>
      <c r="I92" t="s">
        <v>32</v>
      </c>
      <c r="J92" t="s">
        <v>2061</v>
      </c>
    </row>
    <row r="93" spans="1:10" x14ac:dyDescent="0.3">
      <c r="A93" s="1" t="s">
        <v>4</v>
      </c>
      <c r="B93" t="s">
        <v>2030</v>
      </c>
      <c r="C93" t="s">
        <v>2070</v>
      </c>
      <c r="D93" s="2">
        <v>3.2</v>
      </c>
      <c r="E93" t="str">
        <f>HYPERLINK("https://swtp-sose24.atlassian.net/browse/KAN-371", "KAN-371")</f>
        <v>KAN-371</v>
      </c>
      <c r="F93" t="str">
        <f>HYPERLINK("https://swtp-sose24.atlassian.net/browse/KAN-117", "KAN-117")</f>
        <v>KAN-117</v>
      </c>
      <c r="G93" t="s">
        <v>2071</v>
      </c>
      <c r="I93" t="s">
        <v>32</v>
      </c>
      <c r="J93" t="s">
        <v>2061</v>
      </c>
    </row>
    <row r="94" spans="1:10" x14ac:dyDescent="0.3">
      <c r="A94" s="1" t="s">
        <v>5</v>
      </c>
      <c r="B94" t="s">
        <v>2030</v>
      </c>
      <c r="C94" t="s">
        <v>2110</v>
      </c>
      <c r="D94" s="2">
        <v>2</v>
      </c>
      <c r="E94" t="str">
        <f>HYPERLINK("https://swtp-sose24.atlassian.net/browse/KAN-372", "KAN-372")</f>
        <v>KAN-372</v>
      </c>
      <c r="F94" t="str">
        <f>HYPERLINK("https://swtp-sose24.atlassian.net/browse/KAN-117", "KAN-117")</f>
        <v>KAN-117</v>
      </c>
      <c r="G94" t="s">
        <v>2111</v>
      </c>
      <c r="H94" t="s">
        <v>2112</v>
      </c>
      <c r="I94" t="s">
        <v>32</v>
      </c>
      <c r="J94" t="s">
        <v>2061</v>
      </c>
    </row>
    <row r="95" spans="1:10" x14ac:dyDescent="0.3">
      <c r="A95" s="1" t="s">
        <v>5</v>
      </c>
      <c r="B95" t="s">
        <v>2030</v>
      </c>
      <c r="C95" t="s">
        <v>2108</v>
      </c>
      <c r="D95" s="2">
        <v>2</v>
      </c>
      <c r="E95" t="str">
        <f>HYPERLINK("https://swtp-sose24.atlassian.net/browse/KAN-272", "KAN-272")</f>
        <v>KAN-272</v>
      </c>
      <c r="F95" t="str">
        <f>HYPERLINK("https://swtp-sose24.atlassian.net/browse/KAN-117", "KAN-117")</f>
        <v>KAN-117</v>
      </c>
      <c r="G95" t="s">
        <v>1569</v>
      </c>
      <c r="H95" t="s">
        <v>2109</v>
      </c>
      <c r="I95" t="s">
        <v>32</v>
      </c>
      <c r="J95" t="s">
        <v>2061</v>
      </c>
    </row>
    <row r="96" spans="1:10" x14ac:dyDescent="0.3">
      <c r="A96" s="1" t="s">
        <v>4</v>
      </c>
      <c r="B96" t="s">
        <v>2030</v>
      </c>
      <c r="C96" t="s">
        <v>2069</v>
      </c>
      <c r="D96" s="2">
        <v>3.62</v>
      </c>
      <c r="E96" t="str">
        <f>HYPERLINK("https://swtp-sose24.atlassian.net/browse/KAN-227", "KAN-227")</f>
        <v>KAN-227</v>
      </c>
      <c r="F96" t="str">
        <f>HYPERLINK("https://swtp-sose24.atlassian.net/browse/KAN-117", "KAN-117")</f>
        <v>KAN-117</v>
      </c>
      <c r="G96" t="s">
        <v>1558</v>
      </c>
      <c r="I96" t="s">
        <v>32</v>
      </c>
      <c r="J96" t="s">
        <v>2061</v>
      </c>
    </row>
    <row r="97" spans="1:10" x14ac:dyDescent="0.3">
      <c r="A97" s="1" t="s">
        <v>3</v>
      </c>
      <c r="B97" t="s">
        <v>2030</v>
      </c>
      <c r="C97" t="s">
        <v>2272</v>
      </c>
      <c r="D97" s="2">
        <v>0.75</v>
      </c>
      <c r="E97" t="str">
        <f>HYPERLINK("https://swtp-sose24.atlassian.net/browse/KAN-160", "KAN-160")</f>
        <v>KAN-160</v>
      </c>
      <c r="F97" t="str">
        <f>HYPERLINK("https://swtp-sose24.atlassian.net/browse/KAN-3", "KAN-3")</f>
        <v>KAN-3</v>
      </c>
      <c r="G97" t="s">
        <v>672</v>
      </c>
      <c r="H97" t="s">
        <v>2273</v>
      </c>
      <c r="I97" t="s">
        <v>32</v>
      </c>
      <c r="J97" t="s">
        <v>625</v>
      </c>
    </row>
    <row r="98" spans="1:10" x14ac:dyDescent="0.3">
      <c r="A98" s="1" t="s">
        <v>5</v>
      </c>
      <c r="B98" t="s">
        <v>2030</v>
      </c>
      <c r="C98" t="s">
        <v>2105</v>
      </c>
      <c r="D98" s="2">
        <v>3</v>
      </c>
      <c r="E98" t="str">
        <f>HYPERLINK("https://swtp-sose24.atlassian.net/browse/KAN-369", "KAN-369")</f>
        <v>KAN-369</v>
      </c>
      <c r="F98" t="str">
        <f>HYPERLINK("https://swtp-sose24.atlassian.net/browse/KAN-117", "KAN-117")</f>
        <v>KAN-117</v>
      </c>
      <c r="G98" t="s">
        <v>2106</v>
      </c>
      <c r="H98" t="s">
        <v>2107</v>
      </c>
      <c r="I98" t="s">
        <v>32</v>
      </c>
      <c r="J98" t="s">
        <v>2061</v>
      </c>
    </row>
    <row r="99" spans="1:10" x14ac:dyDescent="0.3">
      <c r="A99" s="1" t="s">
        <v>841</v>
      </c>
      <c r="B99" t="s">
        <v>2030</v>
      </c>
      <c r="C99" t="s">
        <v>2031</v>
      </c>
      <c r="D99" s="2">
        <v>0.62</v>
      </c>
      <c r="E99" t="str">
        <f>HYPERLINK("https://swtp-sose24.atlassian.net/browse/KAN-366", "KAN-366")</f>
        <v>KAN-366</v>
      </c>
      <c r="F99" t="str">
        <f>HYPERLINK("https://swtp-sose24.atlassian.net/browse/KAN-293", "KAN-293")</f>
        <v>KAN-293</v>
      </c>
      <c r="G99" t="s">
        <v>2032</v>
      </c>
      <c r="I99" t="s">
        <v>156</v>
      </c>
      <c r="J99" t="s">
        <v>1984</v>
      </c>
    </row>
    <row r="100" spans="1:10" x14ac:dyDescent="0.3">
      <c r="A100" s="1" t="s">
        <v>9</v>
      </c>
      <c r="B100" t="s">
        <v>2030</v>
      </c>
      <c r="C100" t="s">
        <v>2145</v>
      </c>
      <c r="D100" s="2">
        <v>3</v>
      </c>
      <c r="E100" t="str">
        <f>HYPERLINK("https://swtp-sose24.atlassian.net/browse/KAN-368", "KAN-368")</f>
        <v>KAN-368</v>
      </c>
      <c r="F100" t="str">
        <f>HYPERLINK("https://swtp-sose24.atlassian.net/browse/KAN-117", "KAN-117")</f>
        <v>KAN-117</v>
      </c>
      <c r="G100" t="s">
        <v>2144</v>
      </c>
      <c r="I100" t="s">
        <v>32</v>
      </c>
      <c r="J100" t="s">
        <v>2061</v>
      </c>
    </row>
    <row r="101" spans="1:10" x14ac:dyDescent="0.3">
      <c r="A101" s="1" t="s">
        <v>3</v>
      </c>
      <c r="B101" t="s">
        <v>2030</v>
      </c>
      <c r="C101" t="s">
        <v>2270</v>
      </c>
      <c r="D101" s="2">
        <v>0.17</v>
      </c>
      <c r="E101" t="str">
        <f>HYPERLINK("https://swtp-sose24.atlassian.net/browse/KAN-221", "KAN-221")</f>
        <v>KAN-221</v>
      </c>
      <c r="F101" t="str">
        <f>HYPERLINK("https://swtp-sose24.atlassian.net/browse/KAN-117", "KAN-117")</f>
        <v>KAN-117</v>
      </c>
      <c r="G101" t="s">
        <v>1416</v>
      </c>
      <c r="H101" t="s">
        <v>2271</v>
      </c>
      <c r="I101" t="s">
        <v>32</v>
      </c>
      <c r="J101" t="s">
        <v>2061</v>
      </c>
    </row>
    <row r="102" spans="1:10" x14ac:dyDescent="0.3">
      <c r="A102" s="1" t="s">
        <v>3</v>
      </c>
      <c r="B102" t="s">
        <v>2030</v>
      </c>
      <c r="C102" t="s">
        <v>2268</v>
      </c>
      <c r="D102" s="2">
        <v>0.33</v>
      </c>
      <c r="E102" t="str">
        <f>HYPERLINK("https://swtp-sose24.atlassian.net/browse/KAN-123", "KAN-123")</f>
        <v>KAN-123</v>
      </c>
      <c r="F102" t="str">
        <f>HYPERLINK("https://swtp-sose24.atlassian.net/browse/KAN-3", "KAN-3")</f>
        <v>KAN-3</v>
      </c>
      <c r="G102" t="s">
        <v>446</v>
      </c>
      <c r="H102" t="s">
        <v>2269</v>
      </c>
      <c r="I102" t="s">
        <v>32</v>
      </c>
      <c r="J102" t="s">
        <v>1126</v>
      </c>
    </row>
    <row r="103" spans="1:10" x14ac:dyDescent="0.3">
      <c r="A103" s="1" t="s">
        <v>3</v>
      </c>
      <c r="B103" t="s">
        <v>2030</v>
      </c>
      <c r="C103" t="s">
        <v>2266</v>
      </c>
      <c r="D103" s="2">
        <v>0.75</v>
      </c>
      <c r="E103" t="str">
        <f>HYPERLINK("https://swtp-sose24.atlassian.net/browse/KAN-124", "KAN-124")</f>
        <v>KAN-124</v>
      </c>
      <c r="F103" t="str">
        <f>HYPERLINK("https://swtp-sose24.atlassian.net/browse/KAN-3", "KAN-3")</f>
        <v>KAN-3</v>
      </c>
      <c r="G103" t="s">
        <v>462</v>
      </c>
      <c r="H103" t="s">
        <v>2267</v>
      </c>
      <c r="I103" t="s">
        <v>32</v>
      </c>
      <c r="J103" t="s">
        <v>559</v>
      </c>
    </row>
    <row r="104" spans="1:10" x14ac:dyDescent="0.3">
      <c r="A104" s="1" t="s">
        <v>9</v>
      </c>
      <c r="B104" t="s">
        <v>2026</v>
      </c>
      <c r="C104" t="s">
        <v>2143</v>
      </c>
      <c r="D104" s="2">
        <v>0.62</v>
      </c>
      <c r="E104" t="str">
        <f>HYPERLINK("https://swtp-sose24.atlassian.net/browse/KAN-368", "KAN-368")</f>
        <v>KAN-368</v>
      </c>
      <c r="F104" t="str">
        <f>HYPERLINK("https://swtp-sose24.atlassian.net/browse/KAN-117", "KAN-117")</f>
        <v>KAN-117</v>
      </c>
      <c r="G104" t="s">
        <v>2144</v>
      </c>
      <c r="I104" t="s">
        <v>32</v>
      </c>
      <c r="J104" t="s">
        <v>2061</v>
      </c>
    </row>
    <row r="105" spans="1:10" x14ac:dyDescent="0.3">
      <c r="A105" s="1" t="s">
        <v>9</v>
      </c>
      <c r="B105" t="s">
        <v>2026</v>
      </c>
      <c r="C105" t="s">
        <v>2142</v>
      </c>
      <c r="D105" s="2">
        <v>0.4</v>
      </c>
      <c r="E105" t="str">
        <f>HYPERLINK("https://swtp-sose24.atlassian.net/browse/KAN-357", "KAN-357")</f>
        <v>KAN-357</v>
      </c>
      <c r="F105" t="str">
        <f>HYPERLINK("https://swtp-sose24.atlassian.net/browse/KAN-117", "KAN-117")</f>
        <v>KAN-117</v>
      </c>
      <c r="G105" t="s">
        <v>2128</v>
      </c>
      <c r="I105" t="s">
        <v>32</v>
      </c>
      <c r="J105" t="s">
        <v>2061</v>
      </c>
    </row>
    <row r="106" spans="1:10" x14ac:dyDescent="0.3">
      <c r="A106" s="1" t="s">
        <v>9</v>
      </c>
      <c r="B106" t="s">
        <v>2026</v>
      </c>
      <c r="C106" t="s">
        <v>2141</v>
      </c>
      <c r="D106" s="2">
        <v>0.67</v>
      </c>
      <c r="E106" t="str">
        <f>HYPERLINK("https://swtp-sose24.atlassian.net/browse/KAN-357", "KAN-357")</f>
        <v>KAN-357</v>
      </c>
      <c r="F106" t="str">
        <f>HYPERLINK("https://swtp-sose24.atlassian.net/browse/KAN-117", "KAN-117")</f>
        <v>KAN-117</v>
      </c>
      <c r="G106" t="s">
        <v>2128</v>
      </c>
      <c r="I106" t="s">
        <v>32</v>
      </c>
      <c r="J106" t="s">
        <v>2061</v>
      </c>
    </row>
    <row r="107" spans="1:10" x14ac:dyDescent="0.3">
      <c r="A107" s="1" t="s">
        <v>4</v>
      </c>
      <c r="B107" t="s">
        <v>2026</v>
      </c>
      <c r="C107" t="s">
        <v>2068</v>
      </c>
      <c r="D107" s="2">
        <v>4.2300000000000004</v>
      </c>
      <c r="E107" t="str">
        <f>HYPERLINK("https://swtp-sose24.atlassian.net/browse/KAN-227", "KAN-227")</f>
        <v>KAN-227</v>
      </c>
      <c r="F107" t="str">
        <f>HYPERLINK("https://swtp-sose24.atlassian.net/browse/KAN-117", "KAN-117")</f>
        <v>KAN-117</v>
      </c>
      <c r="G107" t="s">
        <v>1558</v>
      </c>
      <c r="I107" t="s">
        <v>32</v>
      </c>
      <c r="J107" t="s">
        <v>2061</v>
      </c>
    </row>
    <row r="108" spans="1:10" x14ac:dyDescent="0.3">
      <c r="A108" s="1" t="s">
        <v>9</v>
      </c>
      <c r="B108" t="s">
        <v>2026</v>
      </c>
      <c r="C108" t="s">
        <v>2140</v>
      </c>
      <c r="D108" s="2">
        <v>0.78</v>
      </c>
      <c r="E108" t="str">
        <f>HYPERLINK("https://swtp-sose24.atlassian.net/browse/KAN-357", "KAN-357")</f>
        <v>KAN-357</v>
      </c>
      <c r="F108" t="str">
        <f>HYPERLINK("https://swtp-sose24.atlassian.net/browse/KAN-117", "KAN-117")</f>
        <v>KAN-117</v>
      </c>
      <c r="G108" t="s">
        <v>2128</v>
      </c>
      <c r="I108" t="s">
        <v>32</v>
      </c>
      <c r="J108" t="s">
        <v>2061</v>
      </c>
    </row>
    <row r="109" spans="1:10" x14ac:dyDescent="0.3">
      <c r="A109" s="1" t="s">
        <v>4</v>
      </c>
      <c r="B109" t="s">
        <v>2026</v>
      </c>
      <c r="C109" t="s">
        <v>2067</v>
      </c>
      <c r="D109" s="2">
        <v>2.72</v>
      </c>
      <c r="E109" t="str">
        <f>HYPERLINK("https://swtp-sose24.atlassian.net/browse/KAN-226", "KAN-226")</f>
        <v>KAN-226</v>
      </c>
      <c r="F109" t="str">
        <f>HYPERLINK("https://swtp-sose24.atlassian.net/browse/KAN-117", "KAN-117")</f>
        <v>KAN-117</v>
      </c>
      <c r="G109" t="s">
        <v>1421</v>
      </c>
      <c r="I109" t="s">
        <v>32</v>
      </c>
      <c r="J109" t="s">
        <v>2061</v>
      </c>
    </row>
    <row r="110" spans="1:10" x14ac:dyDescent="0.3">
      <c r="A110" s="1" t="s">
        <v>5</v>
      </c>
      <c r="B110" t="s">
        <v>2026</v>
      </c>
      <c r="C110" t="s">
        <v>2104</v>
      </c>
      <c r="D110" s="2">
        <v>4</v>
      </c>
      <c r="E110" t="str">
        <f>HYPERLINK("https://swtp-sose24.atlassian.net/browse/KAN-366", "KAN-366")</f>
        <v>KAN-366</v>
      </c>
      <c r="F110" t="str">
        <f>HYPERLINK("https://swtp-sose24.atlassian.net/browse/KAN-293", "KAN-293")</f>
        <v>KAN-293</v>
      </c>
      <c r="G110" t="s">
        <v>2032</v>
      </c>
      <c r="I110" t="s">
        <v>156</v>
      </c>
      <c r="J110" t="s">
        <v>1984</v>
      </c>
    </row>
    <row r="111" spans="1:10" x14ac:dyDescent="0.3">
      <c r="A111" s="1" t="s">
        <v>841</v>
      </c>
      <c r="B111" t="s">
        <v>2026</v>
      </c>
      <c r="C111" t="s">
        <v>2029</v>
      </c>
      <c r="D111" s="2">
        <v>0.8</v>
      </c>
      <c r="E111" t="str">
        <f>HYPERLINK("https://swtp-sose24.atlassian.net/browse/KAN-294", "KAN-294")</f>
        <v>KAN-294</v>
      </c>
      <c r="F111" t="str">
        <f>HYPERLINK("https://swtp-sose24.atlassian.net/browse/KAN-293", "KAN-293")</f>
        <v>KAN-293</v>
      </c>
      <c r="G111" t="s">
        <v>1868</v>
      </c>
      <c r="I111" t="s">
        <v>156</v>
      </c>
      <c r="J111" t="s">
        <v>1984</v>
      </c>
    </row>
    <row r="112" spans="1:10" x14ac:dyDescent="0.3">
      <c r="A112" s="1" t="s">
        <v>9</v>
      </c>
      <c r="B112" t="s">
        <v>2026</v>
      </c>
      <c r="C112" t="s">
        <v>2139</v>
      </c>
      <c r="D112" s="2">
        <v>2</v>
      </c>
      <c r="E112" t="str">
        <f>HYPERLINK("https://swtp-sose24.atlassian.net/browse/KAN-346", "KAN-346")</f>
        <v>KAN-346</v>
      </c>
      <c r="F112" t="str">
        <f>HYPERLINK("https://swtp-sose24.atlassian.net/browse/KAN-21", "KAN-21")</f>
        <v>KAN-21</v>
      </c>
      <c r="G112" t="s">
        <v>2028</v>
      </c>
      <c r="I112" t="s">
        <v>27</v>
      </c>
      <c r="J112" t="s">
        <v>1979</v>
      </c>
    </row>
    <row r="113" spans="1:10" x14ac:dyDescent="0.3">
      <c r="A113" s="1" t="s">
        <v>3</v>
      </c>
      <c r="B113" t="s">
        <v>2026</v>
      </c>
      <c r="C113" t="s">
        <v>2103</v>
      </c>
      <c r="D113" s="2">
        <v>2</v>
      </c>
      <c r="E113" t="str">
        <f>HYPERLINK("https://swtp-sose24.atlassian.net/browse/KAN-346", "KAN-346")</f>
        <v>KAN-346</v>
      </c>
      <c r="F113" t="str">
        <f>HYPERLINK("https://swtp-sose24.atlassian.net/browse/KAN-21", "KAN-21")</f>
        <v>KAN-21</v>
      </c>
      <c r="G113" t="s">
        <v>2028</v>
      </c>
      <c r="I113" t="s">
        <v>27</v>
      </c>
      <c r="J113" t="s">
        <v>1979</v>
      </c>
    </row>
    <row r="114" spans="1:10" x14ac:dyDescent="0.3">
      <c r="A114" s="1" t="s">
        <v>5</v>
      </c>
      <c r="B114" t="s">
        <v>2026</v>
      </c>
      <c r="C114" t="s">
        <v>2103</v>
      </c>
      <c r="D114" s="2">
        <v>2</v>
      </c>
      <c r="E114" t="str">
        <f>HYPERLINK("https://swtp-sose24.atlassian.net/browse/KAN-346", "KAN-346")</f>
        <v>KAN-346</v>
      </c>
      <c r="F114" t="str">
        <f>HYPERLINK("https://swtp-sose24.atlassian.net/browse/KAN-21", "KAN-21")</f>
        <v>KAN-21</v>
      </c>
      <c r="G114" t="s">
        <v>2028</v>
      </c>
      <c r="I114" t="s">
        <v>27</v>
      </c>
      <c r="J114" t="s">
        <v>1979</v>
      </c>
    </row>
    <row r="115" spans="1:10" x14ac:dyDescent="0.3">
      <c r="A115" s="1" t="s">
        <v>841</v>
      </c>
      <c r="B115" t="s">
        <v>2026</v>
      </c>
      <c r="C115" t="s">
        <v>2027</v>
      </c>
      <c r="D115" s="2">
        <v>1.67</v>
      </c>
      <c r="E115" t="str">
        <f>HYPERLINK("https://swtp-sose24.atlassian.net/browse/KAN-346", "KAN-346")</f>
        <v>KAN-346</v>
      </c>
      <c r="F115" t="str">
        <f>HYPERLINK("https://swtp-sose24.atlassian.net/browse/KAN-21", "KAN-21")</f>
        <v>KAN-21</v>
      </c>
      <c r="G115" t="s">
        <v>2028</v>
      </c>
      <c r="I115" t="s">
        <v>27</v>
      </c>
      <c r="J115" t="s">
        <v>1979</v>
      </c>
    </row>
    <row r="116" spans="1:10" x14ac:dyDescent="0.3">
      <c r="A116" s="1" t="s">
        <v>9</v>
      </c>
      <c r="B116" t="s">
        <v>2026</v>
      </c>
      <c r="C116" t="s">
        <v>2138</v>
      </c>
      <c r="D116" s="2">
        <v>1.33</v>
      </c>
      <c r="E116" t="str">
        <f>HYPERLINK("https://swtp-sose24.atlassian.net/browse/KAN-366", "KAN-366")</f>
        <v>KAN-366</v>
      </c>
      <c r="F116" t="str">
        <f>HYPERLINK("https://swtp-sose24.atlassian.net/browse/KAN-293", "KAN-293")</f>
        <v>KAN-293</v>
      </c>
      <c r="G116" t="s">
        <v>2032</v>
      </c>
      <c r="I116" t="s">
        <v>156</v>
      </c>
      <c r="J116" t="s">
        <v>1984</v>
      </c>
    </row>
    <row r="117" spans="1:10" x14ac:dyDescent="0.3">
      <c r="A117" s="1" t="s">
        <v>4</v>
      </c>
      <c r="B117" t="s">
        <v>2065</v>
      </c>
      <c r="C117" t="s">
        <v>2066</v>
      </c>
      <c r="D117" s="2">
        <v>1</v>
      </c>
      <c r="E117" t="str">
        <f>HYPERLINK("https://swtp-sose24.atlassian.net/browse/KAN-294", "KAN-294")</f>
        <v>KAN-294</v>
      </c>
      <c r="F117" t="str">
        <f>HYPERLINK("https://swtp-sose24.atlassian.net/browse/KAN-293", "KAN-293")</f>
        <v>KAN-293</v>
      </c>
      <c r="G117" t="s">
        <v>1868</v>
      </c>
      <c r="I117" t="s">
        <v>156</v>
      </c>
      <c r="J117" t="s">
        <v>1984</v>
      </c>
    </row>
    <row r="118" spans="1:10" x14ac:dyDescent="0.3">
      <c r="A118" s="1" t="s">
        <v>8</v>
      </c>
      <c r="B118" t="s">
        <v>2065</v>
      </c>
      <c r="C118" t="s">
        <v>2118</v>
      </c>
      <c r="D118" s="2">
        <v>2</v>
      </c>
      <c r="E118" t="str">
        <f>HYPERLINK("https://swtp-sose24.atlassian.net/browse/KAN-366", "KAN-366")</f>
        <v>KAN-366</v>
      </c>
      <c r="F118" t="str">
        <f>HYPERLINK("https://swtp-sose24.atlassian.net/browse/KAN-293", "KAN-293")</f>
        <v>KAN-293</v>
      </c>
      <c r="G118" t="s">
        <v>2032</v>
      </c>
      <c r="H118" t="s">
        <v>2119</v>
      </c>
      <c r="I118" t="s">
        <v>156</v>
      </c>
      <c r="J118" t="s">
        <v>1984</v>
      </c>
    </row>
    <row r="119" spans="1:10" x14ac:dyDescent="0.3">
      <c r="A119" s="1" t="s">
        <v>9</v>
      </c>
      <c r="B119" t="s">
        <v>2065</v>
      </c>
      <c r="C119" t="s">
        <v>2137</v>
      </c>
      <c r="D119" s="2">
        <v>1.7</v>
      </c>
      <c r="E119" t="str">
        <f>HYPERLINK("https://swtp-sose24.atlassian.net/browse/KAN-366", "KAN-366")</f>
        <v>KAN-366</v>
      </c>
      <c r="F119" t="str">
        <f>HYPERLINK("https://swtp-sose24.atlassian.net/browse/KAN-293", "KAN-293")</f>
        <v>KAN-293</v>
      </c>
      <c r="G119" t="s">
        <v>2032</v>
      </c>
      <c r="I119" t="s">
        <v>156</v>
      </c>
      <c r="J119" t="s">
        <v>1984</v>
      </c>
    </row>
    <row r="120" spans="1:10" x14ac:dyDescent="0.3">
      <c r="A120" s="1" t="s">
        <v>9</v>
      </c>
      <c r="B120" t="s">
        <v>2065</v>
      </c>
      <c r="C120" t="s">
        <v>2136</v>
      </c>
      <c r="D120" s="2">
        <v>0.65</v>
      </c>
      <c r="E120" t="str">
        <f>HYPERLINK("https://swtp-sose24.atlassian.net/browse/KAN-365", "KAN-365")</f>
        <v>KAN-365</v>
      </c>
      <c r="F120" t="str">
        <f>HYPERLINK("https://swtp-sose24.atlassian.net/browse/KAN-293", "KAN-293")</f>
        <v>KAN-293</v>
      </c>
      <c r="G120" t="s">
        <v>2135</v>
      </c>
      <c r="I120" t="s">
        <v>156</v>
      </c>
      <c r="J120" t="s">
        <v>1984</v>
      </c>
    </row>
    <row r="121" spans="1:10" x14ac:dyDescent="0.3">
      <c r="A121" s="1" t="s">
        <v>8</v>
      </c>
      <c r="B121" t="s">
        <v>2065</v>
      </c>
      <c r="C121" t="s">
        <v>2116</v>
      </c>
      <c r="D121" s="2">
        <v>4</v>
      </c>
      <c r="E121" t="str">
        <f>HYPERLINK("https://swtp-sose24.atlassian.net/browse/KAN-366", "KAN-366")</f>
        <v>KAN-366</v>
      </c>
      <c r="F121" t="str">
        <f>HYPERLINK("https://swtp-sose24.atlassian.net/browse/KAN-293", "KAN-293")</f>
        <v>KAN-293</v>
      </c>
      <c r="G121" t="s">
        <v>2032</v>
      </c>
      <c r="H121" t="s">
        <v>2117</v>
      </c>
      <c r="I121" t="s">
        <v>156</v>
      </c>
      <c r="J121" t="s">
        <v>1984</v>
      </c>
    </row>
    <row r="122" spans="1:10" x14ac:dyDescent="0.3">
      <c r="A122" s="1" t="s">
        <v>9</v>
      </c>
      <c r="B122" t="s">
        <v>2065</v>
      </c>
      <c r="C122" t="s">
        <v>2134</v>
      </c>
      <c r="D122" s="2">
        <v>0.77</v>
      </c>
      <c r="E122" t="str">
        <f>HYPERLINK("https://swtp-sose24.atlassian.net/browse/KAN-365", "KAN-365")</f>
        <v>KAN-365</v>
      </c>
      <c r="F122" t="str">
        <f>HYPERLINK("https://swtp-sose24.atlassian.net/browse/KAN-293", "KAN-293")</f>
        <v>KAN-293</v>
      </c>
      <c r="G122" t="s">
        <v>2135</v>
      </c>
      <c r="I122" t="s">
        <v>156</v>
      </c>
      <c r="J122" t="s">
        <v>1984</v>
      </c>
    </row>
    <row r="123" spans="1:10" x14ac:dyDescent="0.3">
      <c r="A123" s="1" t="s">
        <v>315</v>
      </c>
      <c r="B123" t="s">
        <v>1998</v>
      </c>
      <c r="C123" t="s">
        <v>2003</v>
      </c>
      <c r="D123" s="2">
        <v>1.33</v>
      </c>
      <c r="E123" t="str">
        <f>HYPERLINK("https://swtp-sose24.atlassian.net/browse/KAN-294", "KAN-294")</f>
        <v>KAN-294</v>
      </c>
      <c r="F123" t="str">
        <f>HYPERLINK("https://swtp-sose24.atlassian.net/browse/KAN-293", "KAN-293")</f>
        <v>KAN-293</v>
      </c>
      <c r="G123" t="s">
        <v>1868</v>
      </c>
      <c r="I123" t="s">
        <v>156</v>
      </c>
      <c r="J123" t="s">
        <v>1984</v>
      </c>
    </row>
    <row r="124" spans="1:10" x14ac:dyDescent="0.3">
      <c r="A124" s="1" t="s">
        <v>5</v>
      </c>
      <c r="B124" t="s">
        <v>1998</v>
      </c>
      <c r="C124" t="s">
        <v>2100</v>
      </c>
      <c r="D124" s="2">
        <v>1</v>
      </c>
      <c r="E124" t="str">
        <f>HYPERLINK("https://swtp-sose24.atlassian.net/browse/KAN-364", "KAN-364")</f>
        <v>KAN-364</v>
      </c>
      <c r="F124" t="str">
        <f>HYPERLINK("https://swtp-sose24.atlassian.net/browse/KAN-117", "KAN-117")</f>
        <v>KAN-117</v>
      </c>
      <c r="G124" t="s">
        <v>2101</v>
      </c>
      <c r="H124" t="s">
        <v>2102</v>
      </c>
      <c r="I124" t="s">
        <v>32</v>
      </c>
      <c r="J124" t="s">
        <v>2061</v>
      </c>
    </row>
    <row r="125" spans="1:10" x14ac:dyDescent="0.3">
      <c r="A125" s="1" t="s">
        <v>315</v>
      </c>
      <c r="B125" t="s">
        <v>1998</v>
      </c>
      <c r="C125" t="s">
        <v>2001</v>
      </c>
      <c r="D125" s="2">
        <v>1.25</v>
      </c>
      <c r="E125" t="str">
        <f>HYPERLINK("https://swtp-sose24.atlassian.net/browse/KAN-298", "KAN-298")</f>
        <v>KAN-298</v>
      </c>
      <c r="F125" t="str">
        <f>HYPERLINK("https://swtp-sose24.atlassian.net/browse/KAN-3", "KAN-3")</f>
        <v>KAN-3</v>
      </c>
      <c r="G125" t="s">
        <v>1993</v>
      </c>
      <c r="H125" t="s">
        <v>2002</v>
      </c>
      <c r="I125" t="s">
        <v>32</v>
      </c>
      <c r="J125" t="s">
        <v>1984</v>
      </c>
    </row>
    <row r="126" spans="1:10" x14ac:dyDescent="0.3">
      <c r="A126" s="1" t="s">
        <v>315</v>
      </c>
      <c r="B126" t="s">
        <v>1998</v>
      </c>
      <c r="C126" t="s">
        <v>1999</v>
      </c>
      <c r="D126" s="2">
        <v>2.75</v>
      </c>
      <c r="E126" t="str">
        <f>HYPERLINK("https://swtp-sose24.atlassian.net/browse/KAN-298", "KAN-298")</f>
        <v>KAN-298</v>
      </c>
      <c r="F126" t="str">
        <f>HYPERLINK("https://swtp-sose24.atlassian.net/browse/KAN-3", "KAN-3")</f>
        <v>KAN-3</v>
      </c>
      <c r="G126" t="s">
        <v>1993</v>
      </c>
      <c r="H126" t="s">
        <v>2000</v>
      </c>
      <c r="I126" t="s">
        <v>32</v>
      </c>
      <c r="J126" t="s">
        <v>1984</v>
      </c>
    </row>
    <row r="127" spans="1:10" x14ac:dyDescent="0.3">
      <c r="A127" s="1" t="s">
        <v>5</v>
      </c>
      <c r="B127" t="s">
        <v>1998</v>
      </c>
      <c r="C127" t="s">
        <v>2098</v>
      </c>
      <c r="D127" s="2">
        <v>0.5</v>
      </c>
      <c r="E127" t="str">
        <f>HYPERLINK("https://swtp-sose24.atlassian.net/browse/KAN-272", "KAN-272")</f>
        <v>KAN-272</v>
      </c>
      <c r="F127" t="str">
        <f>HYPERLINK("https://swtp-sose24.atlassian.net/browse/KAN-117", "KAN-117")</f>
        <v>KAN-117</v>
      </c>
      <c r="G127" t="s">
        <v>1569</v>
      </c>
      <c r="H127" t="s">
        <v>2099</v>
      </c>
      <c r="I127" t="s">
        <v>32</v>
      </c>
      <c r="J127" t="s">
        <v>2061</v>
      </c>
    </row>
    <row r="128" spans="1:10" x14ac:dyDescent="0.3">
      <c r="A128" s="1" t="s">
        <v>5</v>
      </c>
      <c r="B128" t="s">
        <v>1998</v>
      </c>
      <c r="C128" t="s">
        <v>2096</v>
      </c>
      <c r="D128" s="2">
        <v>0.47</v>
      </c>
      <c r="E128" t="str">
        <f>HYPERLINK("https://swtp-sose24.atlassian.net/browse/KAN-272", "KAN-272")</f>
        <v>KAN-272</v>
      </c>
      <c r="F128" t="str">
        <f>HYPERLINK("https://swtp-sose24.atlassian.net/browse/KAN-117", "KAN-117")</f>
        <v>KAN-117</v>
      </c>
      <c r="G128" t="s">
        <v>1569</v>
      </c>
      <c r="H128" t="s">
        <v>2097</v>
      </c>
      <c r="I128" t="s">
        <v>32</v>
      </c>
      <c r="J128" t="s">
        <v>2061</v>
      </c>
    </row>
    <row r="129" spans="1:10" x14ac:dyDescent="0.3">
      <c r="A129" s="1" t="s">
        <v>841</v>
      </c>
      <c r="B129" t="s">
        <v>1998</v>
      </c>
      <c r="C129" t="s">
        <v>2024</v>
      </c>
      <c r="D129" s="2">
        <v>0.65</v>
      </c>
      <c r="E129" t="str">
        <f>HYPERLINK("https://swtp-sose24.atlassian.net/browse/KAN-363", "KAN-363")</f>
        <v>KAN-363</v>
      </c>
      <c r="F129" t="str">
        <f>HYPERLINK("https://swtp-sose24.atlassian.net/browse/KAN-248", "KAN-248")</f>
        <v>KAN-248</v>
      </c>
      <c r="G129" t="s">
        <v>2018</v>
      </c>
      <c r="H129" t="s">
        <v>2025</v>
      </c>
      <c r="I129" t="s">
        <v>32</v>
      </c>
      <c r="J129" t="s">
        <v>2011</v>
      </c>
    </row>
    <row r="130" spans="1:10" x14ac:dyDescent="0.3">
      <c r="A130" s="1" t="s">
        <v>841</v>
      </c>
      <c r="B130" t="s">
        <v>1998</v>
      </c>
      <c r="C130" t="s">
        <v>2022</v>
      </c>
      <c r="D130" s="2">
        <v>0.27</v>
      </c>
      <c r="E130" t="str">
        <f>HYPERLINK("https://swtp-sose24.atlassian.net/browse/KAN-363", "KAN-363")</f>
        <v>KAN-363</v>
      </c>
      <c r="F130" t="str">
        <f>HYPERLINK("https://swtp-sose24.atlassian.net/browse/KAN-248", "KAN-248")</f>
        <v>KAN-248</v>
      </c>
      <c r="G130" t="s">
        <v>2018</v>
      </c>
      <c r="H130" t="s">
        <v>2023</v>
      </c>
      <c r="I130" t="s">
        <v>32</v>
      </c>
      <c r="J130" t="s">
        <v>2011</v>
      </c>
    </row>
    <row r="131" spans="1:10" x14ac:dyDescent="0.3">
      <c r="A131" s="1" t="s">
        <v>3</v>
      </c>
      <c r="B131" t="s">
        <v>1998</v>
      </c>
      <c r="C131" t="s">
        <v>2264</v>
      </c>
      <c r="D131" s="2">
        <v>3.5</v>
      </c>
      <c r="E131" t="str">
        <f>HYPERLINK("https://swtp-sose24.atlassian.net/browse/KAN-124", "KAN-124")</f>
        <v>KAN-124</v>
      </c>
      <c r="F131" t="str">
        <f>HYPERLINK("https://swtp-sose24.atlassian.net/browse/KAN-3", "KAN-3")</f>
        <v>KAN-3</v>
      </c>
      <c r="G131" t="s">
        <v>462</v>
      </c>
      <c r="H131" t="s">
        <v>2265</v>
      </c>
      <c r="I131" t="s">
        <v>32</v>
      </c>
      <c r="J131" t="s">
        <v>559</v>
      </c>
    </row>
    <row r="132" spans="1:10" x14ac:dyDescent="0.3">
      <c r="A132" s="1" t="s">
        <v>841</v>
      </c>
      <c r="B132" t="s">
        <v>1998</v>
      </c>
      <c r="C132" t="s">
        <v>2020</v>
      </c>
      <c r="D132" s="2">
        <v>0.1</v>
      </c>
      <c r="E132" t="str">
        <f>HYPERLINK("https://swtp-sose24.atlassian.net/browse/KAN-306", "KAN-306")</f>
        <v>KAN-306</v>
      </c>
      <c r="F132" t="str">
        <f>HYPERLINK("https://swtp-sose24.atlassian.net/browse/KAN-298", "KAN-298")</f>
        <v>KAN-298</v>
      </c>
      <c r="G132" t="s">
        <v>1873</v>
      </c>
      <c r="H132" t="s">
        <v>2021</v>
      </c>
      <c r="I132" t="s">
        <v>32</v>
      </c>
      <c r="J132" t="s">
        <v>1984</v>
      </c>
    </row>
    <row r="133" spans="1:10" x14ac:dyDescent="0.3">
      <c r="A133" s="1" t="s">
        <v>841</v>
      </c>
      <c r="B133" t="s">
        <v>1998</v>
      </c>
      <c r="C133" t="s">
        <v>2017</v>
      </c>
      <c r="D133" s="2">
        <v>0.9</v>
      </c>
      <c r="E133" t="str">
        <f>HYPERLINK("https://swtp-sose24.atlassian.net/browse/KAN-363", "KAN-363")</f>
        <v>KAN-363</v>
      </c>
      <c r="F133" t="str">
        <f>HYPERLINK("https://swtp-sose24.atlassian.net/browse/KAN-248", "KAN-248")</f>
        <v>KAN-248</v>
      </c>
      <c r="G133" t="s">
        <v>2018</v>
      </c>
      <c r="H133" t="s">
        <v>2019</v>
      </c>
      <c r="I133" t="s">
        <v>32</v>
      </c>
      <c r="J133" t="s">
        <v>2011</v>
      </c>
    </row>
    <row r="134" spans="1:10" x14ac:dyDescent="0.3">
      <c r="A134" s="1" t="s">
        <v>841</v>
      </c>
      <c r="B134" t="s">
        <v>1998</v>
      </c>
      <c r="C134" t="s">
        <v>2015</v>
      </c>
      <c r="D134" s="2">
        <v>0.25</v>
      </c>
      <c r="E134" t="str">
        <f>HYPERLINK("https://swtp-sose24.atlassian.net/browse/KAN-236", "KAN-236")</f>
        <v>KAN-236</v>
      </c>
      <c r="F134" t="str">
        <f>HYPERLINK("https://swtp-sose24.atlassian.net/browse/KAN-248", "KAN-248")</f>
        <v>KAN-248</v>
      </c>
      <c r="G134" t="s">
        <v>1395</v>
      </c>
      <c r="H134" t="s">
        <v>2016</v>
      </c>
      <c r="I134" t="s">
        <v>32</v>
      </c>
      <c r="J134" t="s">
        <v>2011</v>
      </c>
    </row>
    <row r="135" spans="1:10" x14ac:dyDescent="0.3">
      <c r="A135" s="1" t="s">
        <v>5</v>
      </c>
      <c r="B135" t="s">
        <v>1985</v>
      </c>
      <c r="C135" t="s">
        <v>2094</v>
      </c>
      <c r="D135" s="2">
        <v>0.5</v>
      </c>
      <c r="E135" t="str">
        <f>HYPERLINK("https://swtp-sose24.atlassian.net/browse/KAN-272", "KAN-272")</f>
        <v>KAN-272</v>
      </c>
      <c r="F135" t="str">
        <f>HYPERLINK("https://swtp-sose24.atlassian.net/browse/KAN-117", "KAN-117")</f>
        <v>KAN-117</v>
      </c>
      <c r="G135" t="s">
        <v>1569</v>
      </c>
      <c r="H135" t="s">
        <v>2095</v>
      </c>
      <c r="I135" t="s">
        <v>32</v>
      </c>
      <c r="J135" t="s">
        <v>2061</v>
      </c>
    </row>
    <row r="136" spans="1:10" x14ac:dyDescent="0.3">
      <c r="A136" s="1" t="s">
        <v>315</v>
      </c>
      <c r="B136" t="s">
        <v>1985</v>
      </c>
      <c r="C136" t="s">
        <v>1997</v>
      </c>
      <c r="D136" s="2">
        <v>0.27</v>
      </c>
      <c r="E136" t="str">
        <f>HYPERLINK("https://swtp-sose24.atlassian.net/browse/KAN-316", "KAN-316")</f>
        <v>KAN-316</v>
      </c>
      <c r="F136" t="str">
        <f>HYPERLINK("https://swtp-sose24.atlassian.net/browse/KAN-298", "KAN-298")</f>
        <v>KAN-298</v>
      </c>
      <c r="G136" t="s">
        <v>1862</v>
      </c>
      <c r="I136" t="s">
        <v>32</v>
      </c>
      <c r="J136" t="s">
        <v>1984</v>
      </c>
    </row>
    <row r="137" spans="1:10" x14ac:dyDescent="0.3">
      <c r="A137" s="1" t="s">
        <v>315</v>
      </c>
      <c r="B137" t="s">
        <v>1985</v>
      </c>
      <c r="C137" t="s">
        <v>1995</v>
      </c>
      <c r="D137" s="2">
        <v>2.25</v>
      </c>
      <c r="E137" t="str">
        <f>HYPERLINK("https://swtp-sose24.atlassian.net/browse/KAN-299", "KAN-299")</f>
        <v>KAN-299</v>
      </c>
      <c r="F137" t="str">
        <f>HYPERLINK("https://swtp-sose24.atlassian.net/browse/KAN-298", "KAN-298")</f>
        <v>KAN-298</v>
      </c>
      <c r="G137" t="s">
        <v>1990</v>
      </c>
      <c r="H137" t="s">
        <v>1996</v>
      </c>
      <c r="I137" t="s">
        <v>32</v>
      </c>
      <c r="J137" t="s">
        <v>1984</v>
      </c>
    </row>
    <row r="138" spans="1:10" x14ac:dyDescent="0.3">
      <c r="A138" s="1" t="s">
        <v>315</v>
      </c>
      <c r="B138" t="s">
        <v>1985</v>
      </c>
      <c r="C138" t="s">
        <v>1992</v>
      </c>
      <c r="D138" s="2">
        <v>0.03</v>
      </c>
      <c r="E138" t="str">
        <f>HYPERLINK("https://swtp-sose24.atlassian.net/browse/KAN-298", "KAN-298")</f>
        <v>KAN-298</v>
      </c>
      <c r="F138" t="str">
        <f>HYPERLINK("https://swtp-sose24.atlassian.net/browse/KAN-3", "KAN-3")</f>
        <v>KAN-3</v>
      </c>
      <c r="G138" t="s">
        <v>1993</v>
      </c>
      <c r="H138" t="s">
        <v>1994</v>
      </c>
      <c r="I138" t="s">
        <v>32</v>
      </c>
      <c r="J138" t="s">
        <v>1984</v>
      </c>
    </row>
    <row r="139" spans="1:10" x14ac:dyDescent="0.3">
      <c r="A139" s="1" t="s">
        <v>5</v>
      </c>
      <c r="B139" t="s">
        <v>1985</v>
      </c>
      <c r="C139" t="s">
        <v>2091</v>
      </c>
      <c r="D139" s="2">
        <v>1.5</v>
      </c>
      <c r="E139" t="str">
        <f>HYPERLINK("https://swtp-sose24.atlassian.net/browse/KAN-362", "KAN-362")</f>
        <v>KAN-362</v>
      </c>
      <c r="F139" t="str">
        <f>HYPERLINK("https://swtp-sose24.atlassian.net/browse/KAN-117", "KAN-117")</f>
        <v>KAN-117</v>
      </c>
      <c r="G139" t="s">
        <v>2092</v>
      </c>
      <c r="H139" t="s">
        <v>2093</v>
      </c>
      <c r="I139" t="s">
        <v>32</v>
      </c>
      <c r="J139" t="s">
        <v>2061</v>
      </c>
    </row>
    <row r="140" spans="1:10" x14ac:dyDescent="0.3">
      <c r="A140" s="1" t="s">
        <v>315</v>
      </c>
      <c r="B140" t="s">
        <v>1985</v>
      </c>
      <c r="C140" t="s">
        <v>1991</v>
      </c>
      <c r="D140" s="2">
        <v>0.77</v>
      </c>
      <c r="E140" t="str">
        <f>HYPERLINK("https://swtp-sose24.atlassian.net/browse/KAN-299", "KAN-299")</f>
        <v>KAN-299</v>
      </c>
      <c r="F140" t="str">
        <f>HYPERLINK("https://swtp-sose24.atlassian.net/browse/KAN-298", "KAN-298")</f>
        <v>KAN-298</v>
      </c>
      <c r="G140" t="s">
        <v>1990</v>
      </c>
      <c r="I140" t="s">
        <v>32</v>
      </c>
      <c r="J140" t="s">
        <v>1984</v>
      </c>
    </row>
    <row r="141" spans="1:10" x14ac:dyDescent="0.3">
      <c r="A141" s="1" t="s">
        <v>5</v>
      </c>
      <c r="B141" t="s">
        <v>1985</v>
      </c>
      <c r="C141" t="s">
        <v>2089</v>
      </c>
      <c r="D141" s="2">
        <v>1.5</v>
      </c>
      <c r="E141" t="str">
        <f>HYPERLINK("https://swtp-sose24.atlassian.net/browse/KAN-272", "KAN-272")</f>
        <v>KAN-272</v>
      </c>
      <c r="F141" t="str">
        <f>HYPERLINK("https://swtp-sose24.atlassian.net/browse/KAN-117", "KAN-117")</f>
        <v>KAN-117</v>
      </c>
      <c r="G141" t="s">
        <v>1569</v>
      </c>
      <c r="H141" t="s">
        <v>2090</v>
      </c>
      <c r="I141" t="s">
        <v>32</v>
      </c>
      <c r="J141" t="s">
        <v>2061</v>
      </c>
    </row>
    <row r="142" spans="1:10" x14ac:dyDescent="0.3">
      <c r="A142" s="1" t="s">
        <v>315</v>
      </c>
      <c r="B142" t="s">
        <v>1985</v>
      </c>
      <c r="C142" t="s">
        <v>1989</v>
      </c>
      <c r="D142" s="2">
        <v>2.83</v>
      </c>
      <c r="E142" t="str">
        <f>HYPERLINK("https://swtp-sose24.atlassian.net/browse/KAN-299", "KAN-299")</f>
        <v>KAN-299</v>
      </c>
      <c r="F142" t="str">
        <f>HYPERLINK("https://swtp-sose24.atlassian.net/browse/KAN-298", "KAN-298")</f>
        <v>KAN-298</v>
      </c>
      <c r="G142" t="s">
        <v>1990</v>
      </c>
      <c r="I142" t="s">
        <v>32</v>
      </c>
      <c r="J142" t="s">
        <v>1984</v>
      </c>
    </row>
    <row r="143" spans="1:10" x14ac:dyDescent="0.3">
      <c r="A143" s="1" t="s">
        <v>841</v>
      </c>
      <c r="B143" t="s">
        <v>1985</v>
      </c>
      <c r="C143" t="s">
        <v>2013</v>
      </c>
      <c r="D143" s="2">
        <v>0.93</v>
      </c>
      <c r="E143" t="str">
        <f>HYPERLINK("https://swtp-sose24.atlassian.net/browse/KAN-236", "KAN-236")</f>
        <v>KAN-236</v>
      </c>
      <c r="F143" t="str">
        <f>HYPERLINK("https://swtp-sose24.atlassian.net/browse/KAN-248", "KAN-248")</f>
        <v>KAN-248</v>
      </c>
      <c r="G143" t="s">
        <v>1395</v>
      </c>
      <c r="H143" t="s">
        <v>2014</v>
      </c>
      <c r="I143" t="s">
        <v>32</v>
      </c>
      <c r="J143" t="s">
        <v>2011</v>
      </c>
    </row>
    <row r="144" spans="1:10" x14ac:dyDescent="0.3">
      <c r="A144" s="1" t="s">
        <v>315</v>
      </c>
      <c r="B144" t="s">
        <v>1985</v>
      </c>
      <c r="C144" t="s">
        <v>1988</v>
      </c>
      <c r="D144" s="2">
        <v>1.03</v>
      </c>
      <c r="E144" t="str">
        <f>HYPERLINK("https://swtp-sose24.atlassian.net/browse/KAN-360", "KAN-360")</f>
        <v>KAN-360</v>
      </c>
      <c r="F144" t="str">
        <f>HYPERLINK("https://swtp-sose24.atlassian.net/browse/KAN-298", "KAN-298")</f>
        <v>KAN-298</v>
      </c>
      <c r="G144" t="s">
        <v>1987</v>
      </c>
      <c r="I144" t="s">
        <v>32</v>
      </c>
      <c r="J144" t="s">
        <v>1984</v>
      </c>
    </row>
    <row r="145" spans="1:10" x14ac:dyDescent="0.3">
      <c r="A145" s="1" t="s">
        <v>315</v>
      </c>
      <c r="B145" t="s">
        <v>1985</v>
      </c>
      <c r="C145" t="s">
        <v>1986</v>
      </c>
      <c r="D145" s="2">
        <v>0.32</v>
      </c>
      <c r="E145" t="str">
        <f>HYPERLINK("https://swtp-sose24.atlassian.net/browse/KAN-360", "KAN-360")</f>
        <v>KAN-360</v>
      </c>
      <c r="F145" t="str">
        <f>HYPERLINK("https://swtp-sose24.atlassian.net/browse/KAN-298", "KAN-298")</f>
        <v>KAN-298</v>
      </c>
      <c r="G145" t="s">
        <v>1987</v>
      </c>
      <c r="I145" t="s">
        <v>32</v>
      </c>
      <c r="J145" t="s">
        <v>1984</v>
      </c>
    </row>
    <row r="146" spans="1:10" x14ac:dyDescent="0.3">
      <c r="A146" s="1" t="s">
        <v>4</v>
      </c>
      <c r="B146" t="s">
        <v>1985</v>
      </c>
      <c r="C146" t="s">
        <v>2063</v>
      </c>
      <c r="D146" s="2">
        <v>3.52</v>
      </c>
      <c r="E146" t="str">
        <f>HYPERLINK("https://swtp-sose24.atlassian.net/browse/KAN-359", "KAN-359")</f>
        <v>KAN-359</v>
      </c>
      <c r="F146" t="str">
        <f>HYPERLINK("https://swtp-sose24.atlassian.net/browse/KAN-117", "KAN-117")</f>
        <v>KAN-117</v>
      </c>
      <c r="G146" t="s">
        <v>2064</v>
      </c>
      <c r="I146" t="s">
        <v>32</v>
      </c>
      <c r="J146" t="s">
        <v>2061</v>
      </c>
    </row>
    <row r="147" spans="1:10" x14ac:dyDescent="0.3">
      <c r="A147" s="1" t="s">
        <v>9</v>
      </c>
      <c r="B147" t="s">
        <v>1985</v>
      </c>
      <c r="C147" t="s">
        <v>2133</v>
      </c>
      <c r="D147" s="2">
        <v>1.98</v>
      </c>
      <c r="E147" t="str">
        <f>HYPERLINK("https://swtp-sose24.atlassian.net/browse/KAN-294", "KAN-294")</f>
        <v>KAN-294</v>
      </c>
      <c r="F147" t="str">
        <f>HYPERLINK("https://swtp-sose24.atlassian.net/browse/KAN-293", "KAN-293")</f>
        <v>KAN-293</v>
      </c>
      <c r="G147" t="s">
        <v>1868</v>
      </c>
      <c r="I147" t="s">
        <v>156</v>
      </c>
      <c r="J147" t="s">
        <v>1984</v>
      </c>
    </row>
    <row r="148" spans="1:10" x14ac:dyDescent="0.3">
      <c r="A148" s="1" t="s">
        <v>9</v>
      </c>
      <c r="B148" t="s">
        <v>1976</v>
      </c>
      <c r="C148" t="s">
        <v>2132</v>
      </c>
      <c r="D148" s="2">
        <v>1.65</v>
      </c>
      <c r="E148" t="str">
        <f>HYPERLINK("https://swtp-sose24.atlassian.net/browse/KAN-294", "KAN-294")</f>
        <v>KAN-294</v>
      </c>
      <c r="F148" t="str">
        <f>HYPERLINK("https://swtp-sose24.atlassian.net/browse/KAN-293", "KAN-293")</f>
        <v>KAN-293</v>
      </c>
      <c r="G148" t="s">
        <v>1868</v>
      </c>
      <c r="I148" t="s">
        <v>156</v>
      </c>
      <c r="J148" t="s">
        <v>1984</v>
      </c>
    </row>
    <row r="149" spans="1:10" x14ac:dyDescent="0.3">
      <c r="A149" s="1" t="s">
        <v>841</v>
      </c>
      <c r="B149" t="s">
        <v>1976</v>
      </c>
      <c r="C149" t="s">
        <v>2012</v>
      </c>
      <c r="D149" s="2">
        <v>0.57999999999999996</v>
      </c>
      <c r="E149" t="str">
        <f>HYPERLINK("https://swtp-sose24.atlassian.net/browse/KAN-236", "KAN-236")</f>
        <v>KAN-236</v>
      </c>
      <c r="F149" t="str">
        <f>HYPERLINK("https://swtp-sose24.atlassian.net/browse/KAN-248", "KAN-248")</f>
        <v>KAN-248</v>
      </c>
      <c r="G149" t="s">
        <v>1395</v>
      </c>
      <c r="I149" t="s">
        <v>32</v>
      </c>
      <c r="J149" t="s">
        <v>2011</v>
      </c>
    </row>
    <row r="150" spans="1:10" x14ac:dyDescent="0.3">
      <c r="A150" s="1" t="s">
        <v>4</v>
      </c>
      <c r="B150" t="s">
        <v>1976</v>
      </c>
      <c r="C150" t="s">
        <v>2062</v>
      </c>
      <c r="D150" s="2">
        <v>6.05</v>
      </c>
      <c r="E150" t="str">
        <f>HYPERLINK("https://swtp-sose24.atlassian.net/browse/KAN-370", "KAN-370")</f>
        <v>KAN-370</v>
      </c>
      <c r="F150" t="str">
        <f>HYPERLINK("https://swtp-sose24.atlassian.net/browse/KAN-117", "KAN-117")</f>
        <v>KAN-117</v>
      </c>
      <c r="G150" t="s">
        <v>2060</v>
      </c>
      <c r="I150" t="s">
        <v>32</v>
      </c>
      <c r="J150" t="s">
        <v>2061</v>
      </c>
    </row>
    <row r="151" spans="1:10" x14ac:dyDescent="0.3">
      <c r="A151" s="1" t="s">
        <v>841</v>
      </c>
      <c r="B151" t="s">
        <v>1976</v>
      </c>
      <c r="C151" t="s">
        <v>2009</v>
      </c>
      <c r="D151" s="2">
        <v>1.98</v>
      </c>
      <c r="E151" t="str">
        <f>HYPERLINK("https://swtp-sose24.atlassian.net/browse/KAN-236", "KAN-236")</f>
        <v>KAN-236</v>
      </c>
      <c r="F151" t="str">
        <f>HYPERLINK("https://swtp-sose24.atlassian.net/browse/KAN-248", "KAN-248")</f>
        <v>KAN-248</v>
      </c>
      <c r="G151" t="s">
        <v>1395</v>
      </c>
      <c r="H151" t="s">
        <v>2010</v>
      </c>
      <c r="I151" t="s">
        <v>32</v>
      </c>
      <c r="J151" t="s">
        <v>2011</v>
      </c>
    </row>
    <row r="152" spans="1:10" x14ac:dyDescent="0.3">
      <c r="A152" s="1" t="s">
        <v>5</v>
      </c>
      <c r="B152" t="s">
        <v>1976</v>
      </c>
      <c r="C152" t="s">
        <v>2087</v>
      </c>
      <c r="D152" s="2">
        <v>3</v>
      </c>
      <c r="E152" t="str">
        <f>HYPERLINK("https://swtp-sose24.atlassian.net/browse/KAN-272", "KAN-272")</f>
        <v>KAN-272</v>
      </c>
      <c r="F152" t="str">
        <f>HYPERLINK("https://swtp-sose24.atlassian.net/browse/KAN-117", "KAN-117")</f>
        <v>KAN-117</v>
      </c>
      <c r="G152" t="s">
        <v>1569</v>
      </c>
      <c r="H152" t="s">
        <v>2088</v>
      </c>
      <c r="I152" t="s">
        <v>32</v>
      </c>
      <c r="J152" t="s">
        <v>2061</v>
      </c>
    </row>
    <row r="153" spans="1:10" x14ac:dyDescent="0.3">
      <c r="A153" s="1" t="s">
        <v>9</v>
      </c>
      <c r="B153" t="s">
        <v>1976</v>
      </c>
      <c r="C153" t="s">
        <v>2131</v>
      </c>
      <c r="D153" s="2">
        <v>0.56999999999999995</v>
      </c>
      <c r="E153" t="str">
        <f>HYPERLINK("https://swtp-sose24.atlassian.net/browse/KAN-357", "KAN-357")</f>
        <v>KAN-357</v>
      </c>
      <c r="F153" t="str">
        <f>HYPERLINK("https://swtp-sose24.atlassian.net/browse/KAN-117", "KAN-117")</f>
        <v>KAN-117</v>
      </c>
      <c r="G153" t="s">
        <v>2128</v>
      </c>
      <c r="I153" t="s">
        <v>32</v>
      </c>
      <c r="J153" t="s">
        <v>2061</v>
      </c>
    </row>
    <row r="154" spans="1:10" x14ac:dyDescent="0.3">
      <c r="A154" s="1" t="s">
        <v>5</v>
      </c>
      <c r="B154" t="s">
        <v>1976</v>
      </c>
      <c r="C154" t="s">
        <v>2085</v>
      </c>
      <c r="D154" s="2">
        <v>0.75</v>
      </c>
      <c r="E154" t="str">
        <f>HYPERLINK("https://swtp-sose24.atlassian.net/browse/KAN-272", "KAN-272")</f>
        <v>KAN-272</v>
      </c>
      <c r="F154" t="str">
        <f>HYPERLINK("https://swtp-sose24.atlassian.net/browse/KAN-117", "KAN-117")</f>
        <v>KAN-117</v>
      </c>
      <c r="G154" t="s">
        <v>1569</v>
      </c>
      <c r="H154" t="s">
        <v>2086</v>
      </c>
      <c r="I154" t="s">
        <v>32</v>
      </c>
      <c r="J154" t="s">
        <v>2061</v>
      </c>
    </row>
    <row r="155" spans="1:10" x14ac:dyDescent="0.3">
      <c r="A155" s="1" t="s">
        <v>315</v>
      </c>
      <c r="B155" t="s">
        <v>1976</v>
      </c>
      <c r="C155" t="s">
        <v>1982</v>
      </c>
      <c r="D155" s="2">
        <v>0.78</v>
      </c>
      <c r="E155" t="str">
        <f>HYPERLINK("https://swtp-sose24.atlassian.net/browse/KAN-358", "KAN-358")</f>
        <v>KAN-358</v>
      </c>
      <c r="F155" t="str">
        <f>HYPERLINK("https://swtp-sose24.atlassian.net/browse/KAN-293", "KAN-293")</f>
        <v>KAN-293</v>
      </c>
      <c r="G155" t="s">
        <v>1983</v>
      </c>
      <c r="I155" t="s">
        <v>156</v>
      </c>
      <c r="J155" t="s">
        <v>1984</v>
      </c>
    </row>
    <row r="156" spans="1:10" x14ac:dyDescent="0.3">
      <c r="A156" s="1" t="s">
        <v>9</v>
      </c>
      <c r="B156" t="s">
        <v>1976</v>
      </c>
      <c r="C156" t="s">
        <v>1982</v>
      </c>
      <c r="D156" s="2">
        <v>0.78</v>
      </c>
      <c r="E156" t="str">
        <f>HYPERLINK("https://swtp-sose24.atlassian.net/browse/KAN-358", "KAN-358")</f>
        <v>KAN-358</v>
      </c>
      <c r="F156" t="str">
        <f>HYPERLINK("https://swtp-sose24.atlassian.net/browse/KAN-293", "KAN-293")</f>
        <v>KAN-293</v>
      </c>
      <c r="G156" t="s">
        <v>1983</v>
      </c>
      <c r="I156" t="s">
        <v>156</v>
      </c>
      <c r="J156" t="s">
        <v>1984</v>
      </c>
    </row>
    <row r="157" spans="1:10" x14ac:dyDescent="0.3">
      <c r="A157" s="1" t="s">
        <v>9</v>
      </c>
      <c r="B157" t="s">
        <v>1976</v>
      </c>
      <c r="C157" t="s">
        <v>2130</v>
      </c>
      <c r="D157" s="2">
        <v>7.0000000000000007E-2</v>
      </c>
      <c r="E157" t="str">
        <f>HYPERLINK("https://swtp-sose24.atlassian.net/browse/KAN-357", "KAN-357")</f>
        <v>KAN-357</v>
      </c>
      <c r="F157" t="str">
        <f>HYPERLINK("https://swtp-sose24.atlassian.net/browse/KAN-117", "KAN-117")</f>
        <v>KAN-117</v>
      </c>
      <c r="G157" t="s">
        <v>2128</v>
      </c>
      <c r="I157" t="s">
        <v>32</v>
      </c>
      <c r="J157" t="s">
        <v>2061</v>
      </c>
    </row>
    <row r="158" spans="1:10" x14ac:dyDescent="0.3">
      <c r="A158" s="1" t="s">
        <v>9</v>
      </c>
      <c r="B158" t="s">
        <v>1976</v>
      </c>
      <c r="C158" t="s">
        <v>2129</v>
      </c>
      <c r="D158" s="2">
        <v>0.17</v>
      </c>
      <c r="E158" t="str">
        <f>HYPERLINK("https://swtp-sose24.atlassian.net/browse/KAN-358", "KAN-358")</f>
        <v>KAN-358</v>
      </c>
      <c r="F158" t="str">
        <f>HYPERLINK("https://swtp-sose24.atlassian.net/browse/KAN-293", "KAN-293")</f>
        <v>KAN-293</v>
      </c>
      <c r="G158" t="s">
        <v>1983</v>
      </c>
      <c r="I158" t="s">
        <v>156</v>
      </c>
      <c r="J158" t="s">
        <v>1984</v>
      </c>
    </row>
    <row r="159" spans="1:10" x14ac:dyDescent="0.3">
      <c r="A159" s="1" t="s">
        <v>841</v>
      </c>
      <c r="B159" t="s">
        <v>1976</v>
      </c>
      <c r="C159" t="s">
        <v>2007</v>
      </c>
      <c r="D159" s="2">
        <v>0.55000000000000004</v>
      </c>
      <c r="E159" t="str">
        <f>HYPERLINK("https://swtp-sose24.atlassian.net/browse/KAN-328", "KAN-328")</f>
        <v>KAN-328</v>
      </c>
      <c r="F159" t="str">
        <f>HYPERLINK("https://swtp-sose24.atlassian.net/browse/KAN-26", "KAN-26")</f>
        <v>KAN-26</v>
      </c>
      <c r="G159" t="s">
        <v>2008</v>
      </c>
      <c r="I159" t="s">
        <v>37</v>
      </c>
      <c r="J159" t="s">
        <v>1984</v>
      </c>
    </row>
    <row r="160" spans="1:10" x14ac:dyDescent="0.3">
      <c r="A160" s="1" t="s">
        <v>9</v>
      </c>
      <c r="B160" t="s">
        <v>1976</v>
      </c>
      <c r="C160" t="s">
        <v>2127</v>
      </c>
      <c r="D160" s="2">
        <v>1.53</v>
      </c>
      <c r="E160" t="str">
        <f>HYPERLINK("https://swtp-sose24.atlassian.net/browse/KAN-357", "KAN-357")</f>
        <v>KAN-357</v>
      </c>
      <c r="F160" t="str">
        <f>HYPERLINK("https://swtp-sose24.atlassian.net/browse/KAN-117", "KAN-117")</f>
        <v>KAN-117</v>
      </c>
      <c r="G160" t="s">
        <v>2128</v>
      </c>
      <c r="I160" t="s">
        <v>32</v>
      </c>
      <c r="J160" t="s">
        <v>2061</v>
      </c>
    </row>
    <row r="161" spans="1:10" x14ac:dyDescent="0.3">
      <c r="A161" s="1" t="s">
        <v>5</v>
      </c>
      <c r="B161" t="s">
        <v>1976</v>
      </c>
      <c r="C161" t="s">
        <v>2083</v>
      </c>
      <c r="D161" s="2">
        <v>1.5</v>
      </c>
      <c r="E161" t="str">
        <f>HYPERLINK("https://swtp-sose24.atlassian.net/browse/KAN-272", "KAN-272")</f>
        <v>KAN-272</v>
      </c>
      <c r="F161" t="str">
        <f>HYPERLINK("https://swtp-sose24.atlassian.net/browse/KAN-117", "KAN-117")</f>
        <v>KAN-117</v>
      </c>
      <c r="G161" t="s">
        <v>1569</v>
      </c>
      <c r="H161" t="s">
        <v>2084</v>
      </c>
      <c r="I161" t="s">
        <v>32</v>
      </c>
      <c r="J161" t="s">
        <v>2061</v>
      </c>
    </row>
    <row r="162" spans="1:10" x14ac:dyDescent="0.3">
      <c r="A162" s="1" t="s">
        <v>8</v>
      </c>
      <c r="B162" t="s">
        <v>1976</v>
      </c>
      <c r="C162" t="s">
        <v>2083</v>
      </c>
      <c r="D162" s="2">
        <v>1</v>
      </c>
      <c r="E162" t="str">
        <f>HYPERLINK("https://swtp-sose24.atlassian.net/browse/KAN-345", "KAN-345")</f>
        <v>KAN-345</v>
      </c>
      <c r="F162" t="str">
        <f>HYPERLINK("https://swtp-sose24.atlassian.net/browse/KAN-21", "KAN-21")</f>
        <v>KAN-21</v>
      </c>
      <c r="G162" t="s">
        <v>1981</v>
      </c>
      <c r="I162" t="s">
        <v>27</v>
      </c>
      <c r="J162" t="s">
        <v>1979</v>
      </c>
    </row>
    <row r="163" spans="1:10" x14ac:dyDescent="0.3">
      <c r="A163" s="1" t="s">
        <v>3</v>
      </c>
      <c r="B163" t="s">
        <v>1976</v>
      </c>
      <c r="C163" t="s">
        <v>2263</v>
      </c>
      <c r="D163" s="2">
        <v>1.5</v>
      </c>
      <c r="E163" t="str">
        <f>HYPERLINK("https://swtp-sose24.atlassian.net/browse/KAN-345", "KAN-345")</f>
        <v>KAN-345</v>
      </c>
      <c r="F163" t="str">
        <f>HYPERLINK("https://swtp-sose24.atlassian.net/browse/KAN-21", "KAN-21")</f>
        <v>KAN-21</v>
      </c>
      <c r="G163" t="s">
        <v>1981</v>
      </c>
      <c r="I163" t="s">
        <v>27</v>
      </c>
      <c r="J163" t="s">
        <v>1979</v>
      </c>
    </row>
    <row r="164" spans="1:10" x14ac:dyDescent="0.3">
      <c r="A164" s="1" t="s">
        <v>315</v>
      </c>
      <c r="B164" t="s">
        <v>1976</v>
      </c>
      <c r="C164" t="s">
        <v>1980</v>
      </c>
      <c r="D164" s="2">
        <v>1.47</v>
      </c>
      <c r="E164" t="str">
        <f>HYPERLINK("https://swtp-sose24.atlassian.net/browse/KAN-345", "KAN-345")</f>
        <v>KAN-345</v>
      </c>
      <c r="F164" t="str">
        <f>HYPERLINK("https://swtp-sose24.atlassian.net/browse/KAN-21", "KAN-21")</f>
        <v>KAN-21</v>
      </c>
      <c r="G164" t="s">
        <v>1981</v>
      </c>
      <c r="I164" t="s">
        <v>27</v>
      </c>
      <c r="J164" t="s">
        <v>1979</v>
      </c>
    </row>
    <row r="165" spans="1:10" x14ac:dyDescent="0.3">
      <c r="A165" s="1" t="s">
        <v>9</v>
      </c>
      <c r="B165" t="s">
        <v>1976</v>
      </c>
      <c r="C165" t="s">
        <v>1980</v>
      </c>
      <c r="D165" s="2">
        <v>1.4</v>
      </c>
      <c r="E165" t="str">
        <f>HYPERLINK("https://swtp-sose24.atlassian.net/browse/KAN-345", "KAN-345")</f>
        <v>KAN-345</v>
      </c>
      <c r="F165" t="str">
        <f>HYPERLINK("https://swtp-sose24.atlassian.net/browse/KAN-21", "KAN-21")</f>
        <v>KAN-21</v>
      </c>
      <c r="G165" t="s">
        <v>1981</v>
      </c>
      <c r="I165" t="s">
        <v>27</v>
      </c>
      <c r="J165" t="s">
        <v>1979</v>
      </c>
    </row>
    <row r="166" spans="1:10" x14ac:dyDescent="0.3">
      <c r="A166" s="8" t="s">
        <v>1757</v>
      </c>
      <c r="B166" s="5"/>
      <c r="C166" s="5"/>
      <c r="D166" s="9"/>
      <c r="E166" s="5"/>
      <c r="F166" s="5"/>
      <c r="G166" s="5"/>
      <c r="H166" s="5"/>
      <c r="I166" s="5"/>
      <c r="J166" s="5"/>
    </row>
    <row r="167" spans="1:10" x14ac:dyDescent="0.3">
      <c r="A167" s="1" t="s">
        <v>315</v>
      </c>
      <c r="B167" t="s">
        <v>1976</v>
      </c>
      <c r="C167" t="s">
        <v>1977</v>
      </c>
      <c r="D167" s="2">
        <v>0.6</v>
      </c>
      <c r="E167" t="str">
        <f>HYPERLINK("https://swtp-sose24.atlassian.net/browse/KAN-356", "KAN-356")</f>
        <v>KAN-356</v>
      </c>
      <c r="F167" t="str">
        <f>HYPERLINK("https://swtp-sose24.atlassian.net/browse/KAN-22", "KAN-22")</f>
        <v>KAN-22</v>
      </c>
      <c r="G167" t="s">
        <v>1978</v>
      </c>
      <c r="I167" t="s">
        <v>27</v>
      </c>
      <c r="J167" t="s">
        <v>1979</v>
      </c>
    </row>
    <row r="168" spans="1:10" x14ac:dyDescent="0.3">
      <c r="A168" s="1" t="s">
        <v>3</v>
      </c>
      <c r="B168" t="s">
        <v>1976</v>
      </c>
      <c r="C168" t="s">
        <v>1977</v>
      </c>
      <c r="D168" s="2">
        <v>0.6</v>
      </c>
      <c r="E168" t="str">
        <f>HYPERLINK("https://swtp-sose24.atlassian.net/browse/KAN-356", "KAN-356")</f>
        <v>KAN-356</v>
      </c>
      <c r="F168" t="str">
        <f>HYPERLINK("https://swtp-sose24.atlassian.net/browse/KAN-22", "KAN-22")</f>
        <v>KAN-22</v>
      </c>
      <c r="G168" t="s">
        <v>1978</v>
      </c>
      <c r="I168" t="s">
        <v>27</v>
      </c>
      <c r="J168" t="s">
        <v>1979</v>
      </c>
    </row>
    <row r="169" spans="1:10" x14ac:dyDescent="0.3">
      <c r="A169" s="1" t="s">
        <v>5</v>
      </c>
      <c r="B169" t="s">
        <v>1976</v>
      </c>
      <c r="C169" t="s">
        <v>1977</v>
      </c>
      <c r="D169" s="2">
        <v>0.6</v>
      </c>
      <c r="E169" t="str">
        <f>HYPERLINK("https://swtp-sose24.atlassian.net/browse/KAN-356", "KAN-356")</f>
        <v>KAN-356</v>
      </c>
      <c r="F169" t="str">
        <f>HYPERLINK("https://swtp-sose24.atlassian.net/browse/KAN-22", "KAN-22")</f>
        <v>KAN-22</v>
      </c>
      <c r="G169" t="s">
        <v>1978</v>
      </c>
      <c r="I169" t="s">
        <v>27</v>
      </c>
      <c r="J169" t="s">
        <v>1979</v>
      </c>
    </row>
    <row r="170" spans="1:10" x14ac:dyDescent="0.3">
      <c r="A170" s="1" t="s">
        <v>9</v>
      </c>
      <c r="B170" t="s">
        <v>1976</v>
      </c>
      <c r="C170" t="s">
        <v>1977</v>
      </c>
      <c r="D170" s="2">
        <v>0.6</v>
      </c>
      <c r="E170" t="str">
        <f>HYPERLINK("https://swtp-sose24.atlassian.net/browse/KAN-356", "KAN-356")</f>
        <v>KAN-356</v>
      </c>
      <c r="F170" t="str">
        <f>HYPERLINK("https://swtp-sose24.atlassian.net/browse/KAN-22", "KAN-22")</f>
        <v>KAN-22</v>
      </c>
      <c r="G170" t="s">
        <v>1978</v>
      </c>
      <c r="I170" t="s">
        <v>27</v>
      </c>
      <c r="J170" t="s">
        <v>1979</v>
      </c>
    </row>
    <row r="171" spans="1:10" x14ac:dyDescent="0.3">
      <c r="A171" s="1" t="s">
        <v>8</v>
      </c>
      <c r="B171" t="s">
        <v>1976</v>
      </c>
      <c r="C171" t="s">
        <v>2115</v>
      </c>
      <c r="D171" s="2">
        <v>1</v>
      </c>
      <c r="E171" t="str">
        <f>HYPERLINK("https://swtp-sose24.atlassian.net/browse/KAN-356", "KAN-356")</f>
        <v>KAN-356</v>
      </c>
      <c r="F171" t="str">
        <f>HYPERLINK("https://swtp-sose24.atlassian.net/browse/KAN-22", "KAN-22")</f>
        <v>KAN-22</v>
      </c>
      <c r="G171" t="s">
        <v>1978</v>
      </c>
      <c r="I171" t="s">
        <v>27</v>
      </c>
      <c r="J171" t="s">
        <v>1979</v>
      </c>
    </row>
    <row r="172" spans="1:10" x14ac:dyDescent="0.3">
      <c r="A172" s="1" t="s">
        <v>5</v>
      </c>
      <c r="B172" t="s">
        <v>2058</v>
      </c>
      <c r="C172" t="s">
        <v>2081</v>
      </c>
      <c r="D172" s="2">
        <v>4</v>
      </c>
      <c r="E172" t="str">
        <f>HYPERLINK("https://swtp-sose24.atlassian.net/browse/KAN-272", "KAN-272")</f>
        <v>KAN-272</v>
      </c>
      <c r="F172" t="str">
        <f>HYPERLINK("https://swtp-sose24.atlassian.net/browse/KAN-117", "KAN-117")</f>
        <v>KAN-117</v>
      </c>
      <c r="G172" t="s">
        <v>1569</v>
      </c>
      <c r="H172" t="s">
        <v>2082</v>
      </c>
      <c r="I172" t="s">
        <v>32</v>
      </c>
      <c r="J172" t="s">
        <v>2061</v>
      </c>
    </row>
    <row r="173" spans="1:10" x14ac:dyDescent="0.3">
      <c r="A173" s="1" t="s">
        <v>9</v>
      </c>
      <c r="B173" t="s">
        <v>2058</v>
      </c>
      <c r="C173" t="s">
        <v>2125</v>
      </c>
      <c r="D173" s="2">
        <v>0.5</v>
      </c>
      <c r="E173" t="str">
        <f>HYPERLINK("https://swtp-sose24.atlassian.net/browse/KAN-355", "KAN-355")</f>
        <v>KAN-355</v>
      </c>
      <c r="F173" t="str">
        <f>HYPERLINK("https://swtp-sose24.atlassian.net/browse/KAN-117", "KAN-117")</f>
        <v>KAN-117</v>
      </c>
      <c r="G173" t="s">
        <v>2126</v>
      </c>
      <c r="I173" t="s">
        <v>32</v>
      </c>
      <c r="J173" t="s">
        <v>2061</v>
      </c>
    </row>
    <row r="174" spans="1:10" x14ac:dyDescent="0.3">
      <c r="A174" s="1" t="s">
        <v>5</v>
      </c>
      <c r="B174" t="s">
        <v>2058</v>
      </c>
      <c r="C174" t="s">
        <v>2079</v>
      </c>
      <c r="D174" s="2">
        <v>3</v>
      </c>
      <c r="E174" t="str">
        <f>HYPERLINK("https://swtp-sose24.atlassian.net/browse/KAN-272", "KAN-272")</f>
        <v>KAN-272</v>
      </c>
      <c r="F174" t="str">
        <f>HYPERLINK("https://swtp-sose24.atlassian.net/browse/KAN-117", "KAN-117")</f>
        <v>KAN-117</v>
      </c>
      <c r="G174" t="s">
        <v>1569</v>
      </c>
      <c r="H174" t="s">
        <v>2080</v>
      </c>
      <c r="I174" t="s">
        <v>32</v>
      </c>
      <c r="J174" t="s">
        <v>2061</v>
      </c>
    </row>
    <row r="175" spans="1:10" x14ac:dyDescent="0.3">
      <c r="A175" s="1" t="s">
        <v>4</v>
      </c>
      <c r="B175" t="s">
        <v>2058</v>
      </c>
      <c r="C175" t="s">
        <v>2059</v>
      </c>
      <c r="D175" s="2">
        <v>4.2699999999999996</v>
      </c>
      <c r="E175" t="str">
        <f>HYPERLINK("https://swtp-sose24.atlassian.net/browse/KAN-370", "KAN-370")</f>
        <v>KAN-370</v>
      </c>
      <c r="F175" t="str">
        <f>HYPERLINK("https://swtp-sose24.atlassian.net/browse/KAN-117", "KAN-117")</f>
        <v>KAN-117</v>
      </c>
      <c r="G175" t="s">
        <v>2060</v>
      </c>
      <c r="I175" t="s">
        <v>32</v>
      </c>
      <c r="J175" t="s">
        <v>2061</v>
      </c>
    </row>
    <row r="176" spans="1:10" x14ac:dyDescent="0.3">
      <c r="A176" s="1" t="s">
        <v>9</v>
      </c>
      <c r="B176" t="s">
        <v>2058</v>
      </c>
      <c r="C176" t="s">
        <v>2124</v>
      </c>
      <c r="D176" s="2">
        <v>1</v>
      </c>
      <c r="E176" t="str">
        <f>HYPERLINK("https://swtp-sose24.atlassian.net/browse/KAN-294", "KAN-294")</f>
        <v>KAN-294</v>
      </c>
      <c r="F176" t="str">
        <f>HYPERLINK("https://swtp-sose24.atlassian.net/browse/KAN-293", "KAN-293")</f>
        <v>KAN-293</v>
      </c>
      <c r="G176" t="s">
        <v>1868</v>
      </c>
      <c r="I176" t="s">
        <v>156</v>
      </c>
      <c r="J176" t="s">
        <v>1984</v>
      </c>
    </row>
    <row r="177" spans="1:10" x14ac:dyDescent="0.3">
      <c r="A177" s="1" t="s">
        <v>5</v>
      </c>
      <c r="B177" t="s">
        <v>2058</v>
      </c>
      <c r="C177" t="s">
        <v>2077</v>
      </c>
      <c r="D177" s="2">
        <v>0.57999999999999996</v>
      </c>
      <c r="E177" t="str">
        <f>HYPERLINK("https://swtp-sose24.atlassian.net/browse/KAN-352", "KAN-352")</f>
        <v>KAN-352</v>
      </c>
      <c r="F177" t="str">
        <f>HYPERLINK("https://swtp-sose24.atlassian.net/browse/KAN-117", "KAN-117")</f>
        <v>KAN-117</v>
      </c>
      <c r="G177" t="s">
        <v>2075</v>
      </c>
      <c r="H177" t="s">
        <v>2078</v>
      </c>
      <c r="I177" t="s">
        <v>32</v>
      </c>
      <c r="J177" t="s">
        <v>2061</v>
      </c>
    </row>
    <row r="178" spans="1:10" x14ac:dyDescent="0.3">
      <c r="A178" s="1" t="s">
        <v>9</v>
      </c>
      <c r="B178" t="s">
        <v>1895</v>
      </c>
      <c r="C178" t="s">
        <v>2122</v>
      </c>
      <c r="D178" s="2">
        <v>0.75</v>
      </c>
      <c r="E178" t="str">
        <f>HYPERLINK("https://swtp-sose24.atlassian.net/browse/KAN-351", "KAN-351")</f>
        <v>KAN-351</v>
      </c>
      <c r="F178" t="str">
        <f>HYPERLINK("https://swtp-sose24.atlassian.net/browse/KAN-253", "KAN-253")</f>
        <v>KAN-253</v>
      </c>
      <c r="G178" t="s">
        <v>2123</v>
      </c>
      <c r="I178" t="s">
        <v>156</v>
      </c>
      <c r="J178" t="s">
        <v>2011</v>
      </c>
    </row>
    <row r="179" spans="1:10" x14ac:dyDescent="0.3">
      <c r="A179" s="1" t="s">
        <v>5</v>
      </c>
      <c r="B179" t="s">
        <v>1895</v>
      </c>
      <c r="C179" t="s">
        <v>2074</v>
      </c>
      <c r="D179" s="2">
        <v>3.5</v>
      </c>
      <c r="E179" t="str">
        <f>HYPERLINK("https://swtp-sose24.atlassian.net/browse/KAN-352", "KAN-352")</f>
        <v>KAN-352</v>
      </c>
      <c r="F179" t="str">
        <f>HYPERLINK("https://swtp-sose24.atlassian.net/browse/KAN-117", "KAN-117")</f>
        <v>KAN-117</v>
      </c>
      <c r="G179" t="s">
        <v>2075</v>
      </c>
      <c r="H179" t="s">
        <v>2076</v>
      </c>
      <c r="I179" t="s">
        <v>32</v>
      </c>
      <c r="J179" t="s">
        <v>2061</v>
      </c>
    </row>
    <row r="180" spans="1:10" x14ac:dyDescent="0.3">
      <c r="A180" s="1" t="s">
        <v>3</v>
      </c>
      <c r="B180" t="s">
        <v>1895</v>
      </c>
      <c r="C180" t="s">
        <v>2057</v>
      </c>
      <c r="D180" s="2">
        <v>0.5</v>
      </c>
      <c r="E180" t="str">
        <f>HYPERLINK("https://swtp-sose24.atlassian.net/browse/KAN-160", "KAN-160")</f>
        <v>KAN-160</v>
      </c>
      <c r="F180" t="str">
        <f>HYPERLINK("https://swtp-sose24.atlassian.net/browse/KAN-3", "KAN-3")</f>
        <v>KAN-3</v>
      </c>
      <c r="G180" t="s">
        <v>672</v>
      </c>
      <c r="I180" t="s">
        <v>32</v>
      </c>
      <c r="J180" t="s">
        <v>625</v>
      </c>
    </row>
    <row r="181" spans="1:10" x14ac:dyDescent="0.3">
      <c r="A181" s="1" t="s">
        <v>3</v>
      </c>
      <c r="B181" t="s">
        <v>1895</v>
      </c>
      <c r="C181" t="s">
        <v>2054</v>
      </c>
      <c r="D181" s="2">
        <v>0.75</v>
      </c>
      <c r="E181" t="str">
        <f>HYPERLINK("https://swtp-sose24.atlassian.net/browse/KAN-354", "KAN-354")</f>
        <v>KAN-354</v>
      </c>
      <c r="F181" t="str">
        <f>HYPERLINK("https://swtp-sose24.atlassian.net/browse/KAN-298", "KAN-298")</f>
        <v>KAN-298</v>
      </c>
      <c r="G181" t="s">
        <v>2055</v>
      </c>
      <c r="H181" t="s">
        <v>2056</v>
      </c>
      <c r="I181" t="s">
        <v>32</v>
      </c>
      <c r="J181" t="s">
        <v>1984</v>
      </c>
    </row>
    <row r="182" spans="1:10" x14ac:dyDescent="0.3">
      <c r="A182" s="1" t="s">
        <v>3</v>
      </c>
      <c r="B182" t="s">
        <v>1895</v>
      </c>
      <c r="C182" t="s">
        <v>2052</v>
      </c>
      <c r="D182" s="2">
        <v>0.5</v>
      </c>
      <c r="E182" t="str">
        <f>HYPERLINK("https://swtp-sose24.atlassian.net/browse/KAN-285", "KAN-285")</f>
        <v>KAN-285</v>
      </c>
      <c r="F182" t="str">
        <f>HYPERLINK("https://swtp-sose24.atlassian.net/browse/KAN-252", "KAN-252")</f>
        <v>KAN-252</v>
      </c>
      <c r="G182" t="s">
        <v>1406</v>
      </c>
      <c r="H182" t="s">
        <v>2053</v>
      </c>
      <c r="I182" t="s">
        <v>32</v>
      </c>
      <c r="J182" t="s">
        <v>1620</v>
      </c>
    </row>
    <row r="183" spans="1:10" x14ac:dyDescent="0.3">
      <c r="A183" s="1" t="s">
        <v>5</v>
      </c>
      <c r="B183" t="s">
        <v>1895</v>
      </c>
      <c r="C183" t="s">
        <v>1919</v>
      </c>
      <c r="D183" s="2">
        <v>1.5</v>
      </c>
      <c r="E183" t="str">
        <f>HYPERLINK("https://swtp-sose24.atlassian.net/browse/KAN-347", "KAN-347")</f>
        <v>KAN-347</v>
      </c>
      <c r="F183" t="str">
        <f>HYPERLINK("https://swtp-sose24.atlassian.net/browse/KAN-3", "KAN-3")</f>
        <v>KAN-3</v>
      </c>
      <c r="G183" t="s">
        <v>1907</v>
      </c>
      <c r="H183" t="s">
        <v>1920</v>
      </c>
      <c r="I183" t="s">
        <v>32</v>
      </c>
      <c r="J183" t="s">
        <v>1627</v>
      </c>
    </row>
    <row r="184" spans="1:10" x14ac:dyDescent="0.3">
      <c r="A184" s="1" t="s">
        <v>9</v>
      </c>
      <c r="B184" t="s">
        <v>1895</v>
      </c>
      <c r="C184" t="s">
        <v>2120</v>
      </c>
      <c r="D184" s="2">
        <v>2</v>
      </c>
      <c r="E184" t="str">
        <f>HYPERLINK("https://swtp-sose24.atlassian.net/browse/KAN-350", "KAN-350")</f>
        <v>KAN-350</v>
      </c>
      <c r="F184" t="str">
        <f>HYPERLINK("https://swtp-sose24.atlassian.net/browse/KAN-117", "KAN-117")</f>
        <v>KAN-117</v>
      </c>
      <c r="G184" t="s">
        <v>2121</v>
      </c>
      <c r="I184" t="s">
        <v>32</v>
      </c>
      <c r="J184" t="s">
        <v>2061</v>
      </c>
    </row>
    <row r="185" spans="1:10" x14ac:dyDescent="0.3">
      <c r="A185" s="1" t="s">
        <v>9</v>
      </c>
      <c r="B185" t="s">
        <v>1895</v>
      </c>
      <c r="C185" t="s">
        <v>1932</v>
      </c>
      <c r="D185" s="2">
        <v>2.6</v>
      </c>
      <c r="E185" t="str">
        <f>HYPERLINK("https://swtp-sose24.atlassian.net/browse/KAN-350", "KAN-350")</f>
        <v>KAN-350</v>
      </c>
      <c r="F185" t="str">
        <f>HYPERLINK("https://swtp-sose24.atlassian.net/browse/KAN-117", "KAN-117")</f>
        <v>KAN-117</v>
      </c>
      <c r="G185" t="s">
        <v>1933</v>
      </c>
      <c r="I185" t="s">
        <v>32</v>
      </c>
      <c r="J185" t="s">
        <v>1717</v>
      </c>
    </row>
    <row r="186" spans="1:10" x14ac:dyDescent="0.3">
      <c r="A186" s="1" t="s">
        <v>841</v>
      </c>
      <c r="B186" t="s">
        <v>1895</v>
      </c>
      <c r="C186" t="s">
        <v>1896</v>
      </c>
      <c r="D186" s="2">
        <v>1.1200000000000001</v>
      </c>
      <c r="E186" t="str">
        <f>HYPERLINK("https://swtp-sose24.atlassian.net/browse/KAN-348", "KAN-348")</f>
        <v>KAN-348</v>
      </c>
      <c r="F186" t="str">
        <f>HYPERLINK("https://swtp-sose24.atlassian.net/browse/KAN-330", "KAN-330")</f>
        <v>KAN-330</v>
      </c>
      <c r="G186" t="s">
        <v>1897</v>
      </c>
      <c r="I186" t="s">
        <v>37</v>
      </c>
      <c r="J186" t="s">
        <v>1984</v>
      </c>
    </row>
    <row r="187" spans="1:10" x14ac:dyDescent="0.3">
      <c r="A187" s="1" t="s">
        <v>841</v>
      </c>
      <c r="B187" t="s">
        <v>1895</v>
      </c>
      <c r="C187" t="s">
        <v>1896</v>
      </c>
      <c r="D187" s="2">
        <v>1.1200000000000001</v>
      </c>
      <c r="E187" t="str">
        <f>HYPERLINK("https://swtp-sose24.atlassian.net/browse/KAN-348", "KAN-348")</f>
        <v>KAN-348</v>
      </c>
      <c r="F187" t="str">
        <f>HYPERLINK("https://swtp-sose24.atlassian.net/browse/KAN-330", "KAN-330")</f>
        <v>KAN-330</v>
      </c>
      <c r="G187" t="s">
        <v>1897</v>
      </c>
      <c r="I187" t="s">
        <v>37</v>
      </c>
      <c r="J187" t="s">
        <v>1627</v>
      </c>
    </row>
    <row r="188" spans="1:10" x14ac:dyDescent="0.3">
      <c r="A188" s="1" t="s">
        <v>9</v>
      </c>
      <c r="B188" t="s">
        <v>1895</v>
      </c>
      <c r="C188" t="s">
        <v>1931</v>
      </c>
      <c r="D188" s="2">
        <v>2.87</v>
      </c>
      <c r="E188" t="str">
        <f>HYPERLINK("https://swtp-sose24.atlassian.net/browse/KAN-337", "KAN-337")</f>
        <v>KAN-337</v>
      </c>
      <c r="F188" t="str">
        <f>HYPERLINK("https://swtp-sose24.atlassian.net/browse/KAN-117", "KAN-117")</f>
        <v>KAN-117</v>
      </c>
      <c r="G188" t="s">
        <v>1929</v>
      </c>
      <c r="I188" t="s">
        <v>32</v>
      </c>
      <c r="J188" t="s">
        <v>1717</v>
      </c>
    </row>
    <row r="189" spans="1:10" x14ac:dyDescent="0.3">
      <c r="A189" s="1" t="s">
        <v>3</v>
      </c>
      <c r="B189" t="s">
        <v>1895</v>
      </c>
      <c r="C189" t="s">
        <v>2050</v>
      </c>
      <c r="D189" s="2">
        <v>3</v>
      </c>
      <c r="E189" t="str">
        <f>HYPERLINK("https://swtp-sose24.atlassian.net/browse/KAN-285", "KAN-285")</f>
        <v>KAN-285</v>
      </c>
      <c r="F189" t="str">
        <f>HYPERLINK("https://swtp-sose24.atlassian.net/browse/KAN-252", "KAN-252")</f>
        <v>KAN-252</v>
      </c>
      <c r="G189" t="s">
        <v>1406</v>
      </c>
      <c r="H189" t="s">
        <v>2051</v>
      </c>
      <c r="I189" t="s">
        <v>32</v>
      </c>
      <c r="J189" t="s">
        <v>1620</v>
      </c>
    </row>
    <row r="190" spans="1:10" x14ac:dyDescent="0.3">
      <c r="A190" s="1" t="s">
        <v>3</v>
      </c>
      <c r="B190" t="s">
        <v>1864</v>
      </c>
      <c r="C190" t="s">
        <v>2048</v>
      </c>
      <c r="D190" s="2">
        <v>0.75</v>
      </c>
      <c r="E190" t="str">
        <f>HYPERLINK("https://swtp-sose24.atlassian.net/browse/KAN-284", "KAN-284")</f>
        <v>KAN-284</v>
      </c>
      <c r="F190" t="str">
        <f>HYPERLINK("https://swtp-sose24.atlassian.net/browse/KAN-252", "KAN-252")</f>
        <v>KAN-252</v>
      </c>
      <c r="G190" t="s">
        <v>1669</v>
      </c>
      <c r="H190" t="s">
        <v>2049</v>
      </c>
      <c r="I190" t="s">
        <v>32</v>
      </c>
      <c r="J190" t="s">
        <v>1620</v>
      </c>
    </row>
    <row r="191" spans="1:10" x14ac:dyDescent="0.3">
      <c r="A191" s="1" t="s">
        <v>3</v>
      </c>
      <c r="B191" t="s">
        <v>1864</v>
      </c>
      <c r="C191" t="s">
        <v>2045</v>
      </c>
      <c r="D191" s="2">
        <v>2</v>
      </c>
      <c r="E191" t="str">
        <f>HYPERLINK("https://swtp-sose24.atlassian.net/browse/KAN-353", "KAN-353")</f>
        <v>KAN-353</v>
      </c>
      <c r="F191" t="str">
        <f>HYPERLINK("https://swtp-sose24.atlassian.net/browse/KAN-298", "KAN-298")</f>
        <v>KAN-298</v>
      </c>
      <c r="G191" t="s">
        <v>2046</v>
      </c>
      <c r="H191" t="s">
        <v>2047</v>
      </c>
      <c r="I191" t="s">
        <v>32</v>
      </c>
      <c r="J191" t="s">
        <v>1984</v>
      </c>
    </row>
    <row r="192" spans="1:10" x14ac:dyDescent="0.3">
      <c r="A192" s="1" t="s">
        <v>4</v>
      </c>
      <c r="B192" t="s">
        <v>1864</v>
      </c>
      <c r="C192" t="s">
        <v>1906</v>
      </c>
      <c r="D192" s="2">
        <v>2.58</v>
      </c>
      <c r="E192" t="str">
        <f>HYPERLINK("https://swtp-sose24.atlassian.net/browse/KAN-347", "KAN-347")</f>
        <v>KAN-347</v>
      </c>
      <c r="F192" t="str">
        <f>HYPERLINK("https://swtp-sose24.atlassian.net/browse/KAN-3", "KAN-3")</f>
        <v>KAN-3</v>
      </c>
      <c r="G192" t="s">
        <v>1907</v>
      </c>
      <c r="I192" t="s">
        <v>32</v>
      </c>
      <c r="J192" t="s">
        <v>1627</v>
      </c>
    </row>
    <row r="193" spans="1:10" x14ac:dyDescent="0.3">
      <c r="A193" s="1" t="s">
        <v>8</v>
      </c>
      <c r="B193" t="s">
        <v>1864</v>
      </c>
      <c r="C193" t="s">
        <v>1906</v>
      </c>
      <c r="D193" s="2">
        <v>3.28</v>
      </c>
      <c r="E193" t="str">
        <f>HYPERLINK("https://swtp-sose24.atlassian.net/browse/KAN-347", "KAN-347")</f>
        <v>KAN-347</v>
      </c>
      <c r="F193" t="str">
        <f>HYPERLINK("https://swtp-sose24.atlassian.net/browse/KAN-3", "KAN-3")</f>
        <v>KAN-3</v>
      </c>
      <c r="G193" t="s">
        <v>1907</v>
      </c>
      <c r="I193" t="s">
        <v>32</v>
      </c>
      <c r="J193" t="s">
        <v>1627</v>
      </c>
    </row>
    <row r="194" spans="1:10" x14ac:dyDescent="0.3">
      <c r="A194" s="1" t="s">
        <v>9</v>
      </c>
      <c r="B194" t="s">
        <v>1864</v>
      </c>
      <c r="C194" t="s">
        <v>1906</v>
      </c>
      <c r="D194" s="2">
        <v>3.28</v>
      </c>
      <c r="E194" t="str">
        <f>HYPERLINK("https://swtp-sose24.atlassian.net/browse/KAN-347", "KAN-347")</f>
        <v>KAN-347</v>
      </c>
      <c r="F194" t="str">
        <f>HYPERLINK("https://swtp-sose24.atlassian.net/browse/KAN-3", "KAN-3")</f>
        <v>KAN-3</v>
      </c>
      <c r="G194" t="s">
        <v>1907</v>
      </c>
      <c r="I194" t="s">
        <v>32</v>
      </c>
      <c r="J194" t="s">
        <v>1627</v>
      </c>
    </row>
    <row r="195" spans="1:10" x14ac:dyDescent="0.3">
      <c r="A195" s="1" t="s">
        <v>5</v>
      </c>
      <c r="B195" t="s">
        <v>1864</v>
      </c>
      <c r="C195" t="s">
        <v>1918</v>
      </c>
      <c r="D195" s="2">
        <v>3.75</v>
      </c>
      <c r="E195" t="str">
        <f>HYPERLINK("https://swtp-sose24.atlassian.net/browse/KAN-347", "KAN-347")</f>
        <v>KAN-347</v>
      </c>
      <c r="F195" t="str">
        <f>HYPERLINK("https://swtp-sose24.atlassian.net/browse/KAN-3", "KAN-3")</f>
        <v>KAN-3</v>
      </c>
      <c r="G195" t="s">
        <v>1907</v>
      </c>
      <c r="I195" t="s">
        <v>32</v>
      </c>
      <c r="J195" t="s">
        <v>1627</v>
      </c>
    </row>
    <row r="196" spans="1:10" x14ac:dyDescent="0.3">
      <c r="A196" s="1" t="s">
        <v>3</v>
      </c>
      <c r="B196" t="s">
        <v>1864</v>
      </c>
      <c r="C196" t="s">
        <v>2044</v>
      </c>
      <c r="D196" s="2">
        <v>1.5</v>
      </c>
      <c r="E196" t="str">
        <f>HYPERLINK("https://swtp-sose24.atlassian.net/browse/KAN-344", "KAN-344")</f>
        <v>KAN-344</v>
      </c>
      <c r="F196" t="str">
        <f>HYPERLINK("https://swtp-sose24.atlassian.net/browse/KAN-21", "KAN-21")</f>
        <v>KAN-21</v>
      </c>
      <c r="G196" t="s">
        <v>1866</v>
      </c>
      <c r="I196" t="s">
        <v>27</v>
      </c>
      <c r="J196" t="s">
        <v>1979</v>
      </c>
    </row>
    <row r="197" spans="1:10" x14ac:dyDescent="0.3">
      <c r="A197" s="1" t="s">
        <v>9</v>
      </c>
      <c r="B197" t="s">
        <v>1864</v>
      </c>
      <c r="C197" t="s">
        <v>1930</v>
      </c>
      <c r="D197" s="2">
        <v>1.65</v>
      </c>
      <c r="E197" t="str">
        <f>HYPERLINK("https://swtp-sose24.atlassian.net/browse/KAN-344", "KAN-344")</f>
        <v>KAN-344</v>
      </c>
      <c r="F197" t="str">
        <f>HYPERLINK("https://swtp-sose24.atlassian.net/browse/KAN-21", "KAN-21")</f>
        <v>KAN-21</v>
      </c>
      <c r="G197" t="s">
        <v>1866</v>
      </c>
      <c r="I197" t="s">
        <v>27</v>
      </c>
      <c r="J197" t="s">
        <v>1617</v>
      </c>
    </row>
    <row r="198" spans="1:10" s="5" customFormat="1" x14ac:dyDescent="0.3">
      <c r="A198" s="1" t="s">
        <v>841</v>
      </c>
      <c r="B198" t="s">
        <v>1864</v>
      </c>
      <c r="C198" t="s">
        <v>1894</v>
      </c>
      <c r="D198" s="2">
        <v>1.58</v>
      </c>
      <c r="E198" t="str">
        <f>HYPERLINK("https://swtp-sose24.atlassian.net/browse/KAN-344", "KAN-344")</f>
        <v>KAN-344</v>
      </c>
      <c r="F198" t="str">
        <f>HYPERLINK("https://swtp-sose24.atlassian.net/browse/KAN-21", "KAN-21")</f>
        <v>KAN-21</v>
      </c>
      <c r="G198" t="s">
        <v>1866</v>
      </c>
      <c r="H198"/>
      <c r="I198" t="s">
        <v>27</v>
      </c>
      <c r="J198" t="s">
        <v>1617</v>
      </c>
    </row>
    <row r="199" spans="1:10" x14ac:dyDescent="0.3">
      <c r="A199" s="1" t="s">
        <v>315</v>
      </c>
      <c r="B199" t="s">
        <v>1864</v>
      </c>
      <c r="C199" t="s">
        <v>1865</v>
      </c>
      <c r="D199" s="2">
        <v>1.65</v>
      </c>
      <c r="E199" t="str">
        <f>HYPERLINK("https://swtp-sose24.atlassian.net/browse/KAN-344", "KAN-344")</f>
        <v>KAN-344</v>
      </c>
      <c r="F199" t="str">
        <f>HYPERLINK("https://swtp-sose24.atlassian.net/browse/KAN-21", "KAN-21")</f>
        <v>KAN-21</v>
      </c>
      <c r="G199" t="s">
        <v>1866</v>
      </c>
      <c r="I199" t="s">
        <v>27</v>
      </c>
      <c r="J199" t="s">
        <v>1617</v>
      </c>
    </row>
    <row r="200" spans="1:10" x14ac:dyDescent="0.3">
      <c r="A200" s="1" t="s">
        <v>4</v>
      </c>
      <c r="B200" t="s">
        <v>1864</v>
      </c>
      <c r="C200" t="s">
        <v>1865</v>
      </c>
      <c r="D200" s="2">
        <v>1.67</v>
      </c>
      <c r="E200" t="str">
        <f>HYPERLINK("https://swtp-sose24.atlassian.net/browse/KAN-344", "KAN-344")</f>
        <v>KAN-344</v>
      </c>
      <c r="F200" t="str">
        <f>HYPERLINK("https://swtp-sose24.atlassian.net/browse/KAN-21", "KAN-21")</f>
        <v>KAN-21</v>
      </c>
      <c r="G200" t="s">
        <v>1866</v>
      </c>
      <c r="I200" t="s">
        <v>27</v>
      </c>
      <c r="J200" t="s">
        <v>1617</v>
      </c>
    </row>
    <row r="201" spans="1:10" x14ac:dyDescent="0.3">
      <c r="A201" s="1" t="s">
        <v>5</v>
      </c>
      <c r="B201" t="s">
        <v>1864</v>
      </c>
      <c r="C201" t="s">
        <v>1865</v>
      </c>
      <c r="D201" s="2">
        <v>1.67</v>
      </c>
      <c r="E201" t="str">
        <f>HYPERLINK("https://swtp-sose24.atlassian.net/browse/KAN-344", "KAN-344")</f>
        <v>KAN-344</v>
      </c>
      <c r="F201" t="str">
        <f>HYPERLINK("https://swtp-sose24.atlassian.net/browse/KAN-21", "KAN-21")</f>
        <v>KAN-21</v>
      </c>
      <c r="G201" t="s">
        <v>1866</v>
      </c>
      <c r="I201" t="s">
        <v>27</v>
      </c>
      <c r="J201" t="s">
        <v>1617</v>
      </c>
    </row>
    <row r="202" spans="1:10" x14ac:dyDescent="0.3">
      <c r="A202" s="1" t="s">
        <v>8</v>
      </c>
      <c r="B202" t="s">
        <v>1864</v>
      </c>
      <c r="C202" t="s">
        <v>1865</v>
      </c>
      <c r="D202" s="2">
        <v>1.67</v>
      </c>
      <c r="E202" t="str">
        <f>HYPERLINK("https://swtp-sose24.atlassian.net/browse/KAN-344", "KAN-344")</f>
        <v>KAN-344</v>
      </c>
      <c r="F202" t="str">
        <f>HYPERLINK("https://swtp-sose24.atlassian.net/browse/KAN-21", "KAN-21")</f>
        <v>KAN-21</v>
      </c>
      <c r="G202" t="s">
        <v>1866</v>
      </c>
      <c r="I202" t="s">
        <v>27</v>
      </c>
      <c r="J202" t="s">
        <v>1617</v>
      </c>
    </row>
    <row r="203" spans="1:10" x14ac:dyDescent="0.3">
      <c r="A203" s="1" t="s">
        <v>841</v>
      </c>
      <c r="B203" t="s">
        <v>1855</v>
      </c>
      <c r="C203" t="s">
        <v>1893</v>
      </c>
      <c r="D203" s="2">
        <v>1.08</v>
      </c>
      <c r="E203" t="str">
        <f>HYPERLINK("https://swtp-sose24.atlassian.net/browse/KAN-294", "KAN-294")</f>
        <v>KAN-294</v>
      </c>
      <c r="F203" t="str">
        <f>HYPERLINK("https://swtp-sose24.atlassian.net/browse/KAN-293", "KAN-293")</f>
        <v>KAN-293</v>
      </c>
      <c r="G203" t="s">
        <v>1868</v>
      </c>
      <c r="I203" t="s">
        <v>156</v>
      </c>
      <c r="J203" t="s">
        <v>1627</v>
      </c>
    </row>
    <row r="204" spans="1:10" x14ac:dyDescent="0.3">
      <c r="A204" s="1" t="s">
        <v>841</v>
      </c>
      <c r="B204" t="s">
        <v>1855</v>
      </c>
      <c r="C204" t="s">
        <v>1891</v>
      </c>
      <c r="D204" s="2">
        <v>0.75</v>
      </c>
      <c r="E204" t="str">
        <f>HYPERLINK("https://swtp-sose24.atlassian.net/browse/KAN-336", "KAN-336")</f>
        <v>KAN-336</v>
      </c>
      <c r="F204" t="str">
        <f>HYPERLINK("https://swtp-sose24.atlassian.net/browse/KAN-330", "KAN-330")</f>
        <v>KAN-330</v>
      </c>
      <c r="G204" t="s">
        <v>1888</v>
      </c>
      <c r="H204" t="s">
        <v>1892</v>
      </c>
      <c r="I204" t="s">
        <v>37</v>
      </c>
      <c r="J204" t="s">
        <v>1627</v>
      </c>
    </row>
    <row r="205" spans="1:10" x14ac:dyDescent="0.3">
      <c r="A205" s="1" t="s">
        <v>315</v>
      </c>
      <c r="B205" t="s">
        <v>1855</v>
      </c>
      <c r="C205" t="s">
        <v>1861</v>
      </c>
      <c r="D205" s="2">
        <v>1.68</v>
      </c>
      <c r="E205" t="str">
        <f>HYPERLINK("https://swtp-sose24.atlassian.net/browse/KAN-316", "KAN-316")</f>
        <v>KAN-316</v>
      </c>
      <c r="F205" t="str">
        <f>HYPERLINK("https://swtp-sose24.atlassian.net/browse/KAN-298", "KAN-298")</f>
        <v>KAN-298</v>
      </c>
      <c r="G205" t="s">
        <v>1862</v>
      </c>
      <c r="H205" t="s">
        <v>1863</v>
      </c>
      <c r="I205" t="s">
        <v>32</v>
      </c>
      <c r="J205" t="s">
        <v>1627</v>
      </c>
    </row>
    <row r="206" spans="1:10" x14ac:dyDescent="0.3">
      <c r="A206" s="1" t="s">
        <v>5</v>
      </c>
      <c r="B206" t="s">
        <v>1855</v>
      </c>
      <c r="C206" t="s">
        <v>1916</v>
      </c>
      <c r="D206" s="2">
        <v>3</v>
      </c>
      <c r="E206" t="str">
        <f>HYPERLINK("https://swtp-sose24.atlassian.net/browse/KAN-117", "KAN-117")</f>
        <v>KAN-117</v>
      </c>
      <c r="F206" t="str">
        <f>HYPERLINK("https://swtp-sose24.atlassian.net/browse/KAN-3", "KAN-3")</f>
        <v>KAN-3</v>
      </c>
      <c r="G206" t="s">
        <v>621</v>
      </c>
      <c r="H206" t="s">
        <v>1917</v>
      </c>
      <c r="I206" t="s">
        <v>32</v>
      </c>
      <c r="J206" t="s">
        <v>1717</v>
      </c>
    </row>
    <row r="207" spans="1:10" x14ac:dyDescent="0.3">
      <c r="A207" s="1" t="s">
        <v>315</v>
      </c>
      <c r="B207" t="s">
        <v>1855</v>
      </c>
      <c r="C207" t="s">
        <v>1859</v>
      </c>
      <c r="D207" s="2">
        <v>1.73</v>
      </c>
      <c r="E207" t="str">
        <f>HYPERLINK("https://swtp-sose24.atlassian.net/browse/KAN-343", "KAN-343")</f>
        <v>KAN-343</v>
      </c>
      <c r="F207" t="str">
        <f>HYPERLINK("https://swtp-sose24.atlassian.net/browse/KAN-298", "KAN-298")</f>
        <v>KAN-298</v>
      </c>
      <c r="G207" t="s">
        <v>1857</v>
      </c>
      <c r="H207" t="s">
        <v>1860</v>
      </c>
      <c r="I207" t="s">
        <v>32</v>
      </c>
      <c r="J207" t="s">
        <v>1627</v>
      </c>
    </row>
    <row r="208" spans="1:10" x14ac:dyDescent="0.3">
      <c r="A208" s="1" t="s">
        <v>841</v>
      </c>
      <c r="B208" t="s">
        <v>1855</v>
      </c>
      <c r="C208" t="s">
        <v>1889</v>
      </c>
      <c r="D208" s="2">
        <v>3.25</v>
      </c>
      <c r="E208" t="str">
        <f>HYPERLINK("https://swtp-sose24.atlassian.net/browse/KAN-336", "KAN-336")</f>
        <v>KAN-336</v>
      </c>
      <c r="F208" t="str">
        <f>HYPERLINK("https://swtp-sose24.atlassian.net/browse/KAN-330", "KAN-330")</f>
        <v>KAN-330</v>
      </c>
      <c r="G208" t="s">
        <v>1888</v>
      </c>
      <c r="H208" t="s">
        <v>1890</v>
      </c>
      <c r="I208" t="s">
        <v>37</v>
      </c>
      <c r="J208" t="s">
        <v>1627</v>
      </c>
    </row>
    <row r="209" spans="1:10" x14ac:dyDescent="0.3">
      <c r="A209" s="1" t="s">
        <v>3</v>
      </c>
      <c r="B209" t="s">
        <v>1855</v>
      </c>
      <c r="C209" t="s">
        <v>2042</v>
      </c>
      <c r="D209" s="2">
        <v>4</v>
      </c>
      <c r="E209" t="str">
        <f>HYPERLINK("https://swtp-sose24.atlassian.net/browse/KAN-285", "KAN-285")</f>
        <v>KAN-285</v>
      </c>
      <c r="F209" t="str">
        <f>HYPERLINK("https://swtp-sose24.atlassian.net/browse/KAN-252", "KAN-252")</f>
        <v>KAN-252</v>
      </c>
      <c r="G209" t="s">
        <v>1406</v>
      </c>
      <c r="H209" t="s">
        <v>2043</v>
      </c>
      <c r="I209" t="s">
        <v>32</v>
      </c>
      <c r="J209" t="s">
        <v>1620</v>
      </c>
    </row>
    <row r="210" spans="1:10" x14ac:dyDescent="0.3">
      <c r="A210" s="1" t="s">
        <v>841</v>
      </c>
      <c r="B210" t="s">
        <v>1855</v>
      </c>
      <c r="C210" t="s">
        <v>1887</v>
      </c>
      <c r="D210" s="2">
        <v>2.17</v>
      </c>
      <c r="E210" t="str">
        <f>HYPERLINK("https://swtp-sose24.atlassian.net/browse/KAN-336", "KAN-336")</f>
        <v>KAN-336</v>
      </c>
      <c r="F210" t="str">
        <f>HYPERLINK("https://swtp-sose24.atlassian.net/browse/KAN-330", "KAN-330")</f>
        <v>KAN-330</v>
      </c>
      <c r="G210" t="s">
        <v>1888</v>
      </c>
      <c r="I210" t="s">
        <v>37</v>
      </c>
      <c r="J210" t="s">
        <v>1627</v>
      </c>
    </row>
    <row r="211" spans="1:10" x14ac:dyDescent="0.3">
      <c r="A211" s="1" t="s">
        <v>315</v>
      </c>
      <c r="B211" t="s">
        <v>1855</v>
      </c>
      <c r="C211" t="s">
        <v>1856</v>
      </c>
      <c r="D211" s="2">
        <v>1.05</v>
      </c>
      <c r="E211" t="str">
        <f>HYPERLINK("https://swtp-sose24.atlassian.net/browse/KAN-343", "KAN-343")</f>
        <v>KAN-343</v>
      </c>
      <c r="F211" t="str">
        <f>HYPERLINK("https://swtp-sose24.atlassian.net/browse/KAN-298", "KAN-298")</f>
        <v>KAN-298</v>
      </c>
      <c r="G211" t="s">
        <v>1857</v>
      </c>
      <c r="H211" t="s">
        <v>1858</v>
      </c>
      <c r="I211" t="s">
        <v>32</v>
      </c>
      <c r="J211" t="s">
        <v>1627</v>
      </c>
    </row>
    <row r="212" spans="1:10" x14ac:dyDescent="0.3">
      <c r="A212" s="1" t="s">
        <v>3</v>
      </c>
      <c r="B212" t="s">
        <v>1852</v>
      </c>
      <c r="C212" t="s">
        <v>2040</v>
      </c>
      <c r="D212" s="2">
        <v>1.5</v>
      </c>
      <c r="E212" t="str">
        <f>HYPERLINK("https://swtp-sose24.atlassian.net/browse/KAN-284", "KAN-284")</f>
        <v>KAN-284</v>
      </c>
      <c r="F212" t="str">
        <f>HYPERLINK("https://swtp-sose24.atlassian.net/browse/KAN-252", "KAN-252")</f>
        <v>KAN-252</v>
      </c>
      <c r="G212" t="s">
        <v>1669</v>
      </c>
      <c r="H212" t="s">
        <v>2041</v>
      </c>
      <c r="I212" t="s">
        <v>32</v>
      </c>
      <c r="J212" t="s">
        <v>1620</v>
      </c>
    </row>
    <row r="213" spans="1:10" x14ac:dyDescent="0.3">
      <c r="A213" s="1" t="s">
        <v>841</v>
      </c>
      <c r="B213" t="s">
        <v>1852</v>
      </c>
      <c r="C213" t="s">
        <v>1885</v>
      </c>
      <c r="D213" s="2">
        <v>0.17</v>
      </c>
      <c r="E213" t="str">
        <f>HYPERLINK("https://swtp-sose24.atlassian.net/browse/KAN-330", "KAN-330")</f>
        <v>KAN-330</v>
      </c>
      <c r="F213" t="str">
        <f>HYPERLINK("https://swtp-sose24.atlassian.net/browse/KAN-26", "KAN-26")</f>
        <v>KAN-26</v>
      </c>
      <c r="G213" t="s">
        <v>1886</v>
      </c>
      <c r="I213" t="s">
        <v>37</v>
      </c>
      <c r="J213" t="s">
        <v>1627</v>
      </c>
    </row>
    <row r="214" spans="1:10" x14ac:dyDescent="0.3">
      <c r="A214" s="1" t="s">
        <v>841</v>
      </c>
      <c r="B214" t="s">
        <v>1852</v>
      </c>
      <c r="C214" t="s">
        <v>1883</v>
      </c>
      <c r="D214" s="2">
        <v>0.28000000000000003</v>
      </c>
      <c r="E214" t="str">
        <f>HYPERLINK("https://swtp-sose24.atlassian.net/browse/KAN-284", "KAN-284")</f>
        <v>KAN-284</v>
      </c>
      <c r="F214" t="str">
        <f>HYPERLINK("https://swtp-sose24.atlassian.net/browse/KAN-252", "KAN-252")</f>
        <v>KAN-252</v>
      </c>
      <c r="G214" t="s">
        <v>1669</v>
      </c>
      <c r="H214" t="s">
        <v>1884</v>
      </c>
      <c r="I214" t="s">
        <v>32</v>
      </c>
      <c r="J214" t="s">
        <v>1620</v>
      </c>
    </row>
    <row r="215" spans="1:10" x14ac:dyDescent="0.3">
      <c r="A215" s="1" t="s">
        <v>315</v>
      </c>
      <c r="B215" t="s">
        <v>1852</v>
      </c>
      <c r="C215" t="s">
        <v>1853</v>
      </c>
      <c r="D215" s="2">
        <v>0.93</v>
      </c>
      <c r="E215" t="str">
        <f>HYPERLINK("https://swtp-sose24.atlassian.net/browse/KAN-96", "KAN-96")</f>
        <v>KAN-96</v>
      </c>
      <c r="F215" t="str">
        <f>HYPERLINK("https://swtp-sose24.atlassian.net/browse/KAN-20", "KAN-20")</f>
        <v>KAN-20</v>
      </c>
      <c r="G215" t="s">
        <v>104</v>
      </c>
      <c r="H215" t="s">
        <v>1854</v>
      </c>
      <c r="I215" t="s">
        <v>27</v>
      </c>
      <c r="J215" t="s">
        <v>1617</v>
      </c>
    </row>
    <row r="216" spans="1:10" x14ac:dyDescent="0.3">
      <c r="A216" s="1" t="s">
        <v>841</v>
      </c>
      <c r="B216" t="s">
        <v>1852</v>
      </c>
      <c r="C216" t="s">
        <v>1881</v>
      </c>
      <c r="D216" s="2">
        <v>1.75</v>
      </c>
      <c r="E216" t="str">
        <f>HYPERLINK("https://swtp-sose24.atlassian.net/browse/KAN-284", "KAN-284")</f>
        <v>KAN-284</v>
      </c>
      <c r="F216" t="str">
        <f>HYPERLINK("https://swtp-sose24.atlassian.net/browse/KAN-252", "KAN-252")</f>
        <v>KAN-252</v>
      </c>
      <c r="G216" t="s">
        <v>1669</v>
      </c>
      <c r="H216" t="s">
        <v>1882</v>
      </c>
      <c r="I216" t="s">
        <v>32</v>
      </c>
      <c r="J216" t="s">
        <v>1620</v>
      </c>
    </row>
    <row r="217" spans="1:10" x14ac:dyDescent="0.3">
      <c r="A217" s="1" t="s">
        <v>315</v>
      </c>
      <c r="B217" t="s">
        <v>1847</v>
      </c>
      <c r="C217" t="s">
        <v>1850</v>
      </c>
      <c r="D217" s="2">
        <v>0.78</v>
      </c>
      <c r="E217" t="str">
        <f>HYPERLINK("https://swtp-sose24.atlassian.net/browse/KAN-300", "KAN-300")</f>
        <v>KAN-300</v>
      </c>
      <c r="F217" t="str">
        <f>HYPERLINK("https://swtp-sose24.atlassian.net/browse/KAN-298", "KAN-298")</f>
        <v>KAN-298</v>
      </c>
      <c r="G217" t="s">
        <v>1851</v>
      </c>
      <c r="I217" t="s">
        <v>32</v>
      </c>
      <c r="J217" t="s">
        <v>1627</v>
      </c>
    </row>
    <row r="218" spans="1:10" x14ac:dyDescent="0.3">
      <c r="A218" s="1" t="s">
        <v>315</v>
      </c>
      <c r="B218" t="s">
        <v>1847</v>
      </c>
      <c r="C218" t="s">
        <v>1848</v>
      </c>
      <c r="D218" s="2">
        <v>0.93</v>
      </c>
      <c r="E218" t="str">
        <f>HYPERLINK("https://swtp-sose24.atlassian.net/browse/KAN-313", "KAN-313")</f>
        <v>KAN-313</v>
      </c>
      <c r="F218" t="str">
        <f>HYPERLINK("https://swtp-sose24.atlassian.net/browse/KAN-298", "KAN-298")</f>
        <v>KAN-298</v>
      </c>
      <c r="G218" t="s">
        <v>1849</v>
      </c>
      <c r="I218" t="s">
        <v>32</v>
      </c>
      <c r="J218" t="s">
        <v>1627</v>
      </c>
    </row>
    <row r="219" spans="1:10" x14ac:dyDescent="0.3">
      <c r="A219" s="1" t="s">
        <v>4</v>
      </c>
      <c r="B219" t="s">
        <v>1847</v>
      </c>
      <c r="C219" t="s">
        <v>1905</v>
      </c>
      <c r="D219" s="2">
        <v>2</v>
      </c>
      <c r="E219" t="str">
        <f>HYPERLINK("https://swtp-sose24.atlassian.net/browse/KAN-341", "KAN-341")</f>
        <v>KAN-341</v>
      </c>
      <c r="F219" t="str">
        <f>HYPERLINK("https://swtp-sose24.atlassian.net/browse/KAN-3", "KAN-3")</f>
        <v>KAN-3</v>
      </c>
      <c r="G219" t="s">
        <v>1903</v>
      </c>
      <c r="I219" t="s">
        <v>32</v>
      </c>
      <c r="J219" t="s">
        <v>1627</v>
      </c>
    </row>
    <row r="220" spans="1:10" x14ac:dyDescent="0.3">
      <c r="A220" s="1" t="s">
        <v>4</v>
      </c>
      <c r="B220" t="s">
        <v>1842</v>
      </c>
      <c r="C220" t="s">
        <v>1904</v>
      </c>
      <c r="D220" s="2">
        <v>4</v>
      </c>
      <c r="E220" t="str">
        <f>HYPERLINK("https://swtp-sose24.atlassian.net/browse/KAN-341", "KAN-341")</f>
        <v>KAN-341</v>
      </c>
      <c r="F220" t="str">
        <f>HYPERLINK("https://swtp-sose24.atlassian.net/browse/KAN-3", "KAN-3")</f>
        <v>KAN-3</v>
      </c>
      <c r="G220" t="s">
        <v>1903</v>
      </c>
      <c r="I220" t="s">
        <v>32</v>
      </c>
      <c r="J220" t="s">
        <v>1627</v>
      </c>
    </row>
    <row r="221" spans="1:10" x14ac:dyDescent="0.3">
      <c r="A221" s="1" t="s">
        <v>841</v>
      </c>
      <c r="B221" t="s">
        <v>1842</v>
      </c>
      <c r="C221" t="s">
        <v>1879</v>
      </c>
      <c r="D221" s="2">
        <v>1.62</v>
      </c>
      <c r="E221" t="str">
        <f>HYPERLINK("https://swtp-sose24.atlassian.net/browse/KAN-284", "KAN-284")</f>
        <v>KAN-284</v>
      </c>
      <c r="F221" t="str">
        <f>HYPERLINK("https://swtp-sose24.atlassian.net/browse/KAN-252", "KAN-252")</f>
        <v>KAN-252</v>
      </c>
      <c r="G221" t="s">
        <v>1669</v>
      </c>
      <c r="H221" t="s">
        <v>1880</v>
      </c>
      <c r="I221" t="s">
        <v>32</v>
      </c>
      <c r="J221" t="s">
        <v>1620</v>
      </c>
    </row>
    <row r="222" spans="1:10" x14ac:dyDescent="0.3">
      <c r="A222" s="1" t="s">
        <v>9</v>
      </c>
      <c r="B222" t="s">
        <v>1842</v>
      </c>
      <c r="C222" t="s">
        <v>1928</v>
      </c>
      <c r="D222" s="2">
        <v>2.12</v>
      </c>
      <c r="E222" t="str">
        <f>HYPERLINK("https://swtp-sose24.atlassian.net/browse/KAN-337", "KAN-337")</f>
        <v>KAN-337</v>
      </c>
      <c r="F222" t="str">
        <f>HYPERLINK("https://swtp-sose24.atlassian.net/browse/KAN-117", "KAN-117")</f>
        <v>KAN-117</v>
      </c>
      <c r="G222" t="s">
        <v>1929</v>
      </c>
      <c r="I222" t="s">
        <v>32</v>
      </c>
      <c r="J222" t="s">
        <v>1717</v>
      </c>
    </row>
    <row r="223" spans="1:10" x14ac:dyDescent="0.3">
      <c r="A223" s="1" t="s">
        <v>841</v>
      </c>
      <c r="B223" t="s">
        <v>1842</v>
      </c>
      <c r="C223" t="s">
        <v>1877</v>
      </c>
      <c r="D223" s="2">
        <v>0.55000000000000004</v>
      </c>
      <c r="E223" t="str">
        <f>HYPERLINK("https://swtp-sose24.atlassian.net/browse/KAN-284", "KAN-284")</f>
        <v>KAN-284</v>
      </c>
      <c r="F223" t="str">
        <f>HYPERLINK("https://swtp-sose24.atlassian.net/browse/KAN-252", "KAN-252")</f>
        <v>KAN-252</v>
      </c>
      <c r="G223" t="s">
        <v>1669</v>
      </c>
      <c r="H223" t="s">
        <v>1878</v>
      </c>
      <c r="I223" t="s">
        <v>32</v>
      </c>
      <c r="J223" t="s">
        <v>1620</v>
      </c>
    </row>
    <row r="224" spans="1:10" x14ac:dyDescent="0.3">
      <c r="A224" s="1" t="s">
        <v>4</v>
      </c>
      <c r="B224" t="s">
        <v>1842</v>
      </c>
      <c r="C224" t="s">
        <v>1902</v>
      </c>
      <c r="D224" s="2">
        <v>3</v>
      </c>
      <c r="E224" t="str">
        <f>HYPERLINK("https://swtp-sose24.atlassian.net/browse/KAN-341", "KAN-341")</f>
        <v>KAN-341</v>
      </c>
      <c r="F224" t="str">
        <f>HYPERLINK("https://swtp-sose24.atlassian.net/browse/KAN-3", "KAN-3")</f>
        <v>KAN-3</v>
      </c>
      <c r="G224" t="s">
        <v>1903</v>
      </c>
      <c r="I224" t="s">
        <v>32</v>
      </c>
      <c r="J224" t="s">
        <v>1627</v>
      </c>
    </row>
    <row r="225" spans="1:10" x14ac:dyDescent="0.3">
      <c r="A225" s="1" t="s">
        <v>8</v>
      </c>
      <c r="B225" t="s">
        <v>1842</v>
      </c>
      <c r="C225" t="s">
        <v>1902</v>
      </c>
      <c r="D225" s="2">
        <v>1</v>
      </c>
      <c r="E225" t="str">
        <f>HYPERLINK("https://swtp-sose24.atlassian.net/browse/KAN-338", "KAN-338")</f>
        <v>KAN-338</v>
      </c>
      <c r="F225" t="str">
        <f>HYPERLINK("https://swtp-sose24.atlassian.net/browse/KAN-260", "KAN-260")</f>
        <v>KAN-260</v>
      </c>
      <c r="G225" t="s">
        <v>1923</v>
      </c>
      <c r="H225" t="s">
        <v>1924</v>
      </c>
      <c r="I225" t="s">
        <v>32</v>
      </c>
      <c r="J225" t="s">
        <v>1620</v>
      </c>
    </row>
    <row r="226" spans="1:10" x14ac:dyDescent="0.3">
      <c r="A226" s="1" t="s">
        <v>315</v>
      </c>
      <c r="B226" t="s">
        <v>1842</v>
      </c>
      <c r="C226" t="s">
        <v>1845</v>
      </c>
      <c r="D226" s="2">
        <v>0.48</v>
      </c>
      <c r="E226" t="str">
        <f>HYPERLINK("https://swtp-sose24.atlassian.net/browse/KAN-303", "KAN-303")</f>
        <v>KAN-303</v>
      </c>
      <c r="F226" t="str">
        <f>HYPERLINK("https://swtp-sose24.atlassian.net/browse/KAN-298", "KAN-298")</f>
        <v>KAN-298</v>
      </c>
      <c r="G226" t="s">
        <v>1846</v>
      </c>
      <c r="I226" t="s">
        <v>32</v>
      </c>
      <c r="J226" t="s">
        <v>1627</v>
      </c>
    </row>
    <row r="227" spans="1:10" x14ac:dyDescent="0.3">
      <c r="A227" s="1" t="s">
        <v>5</v>
      </c>
      <c r="B227" t="s">
        <v>1842</v>
      </c>
      <c r="C227" t="s">
        <v>1915</v>
      </c>
      <c r="D227" s="2">
        <v>1.33</v>
      </c>
      <c r="E227" t="str">
        <f>HYPERLINK("https://swtp-sose24.atlassian.net/browse/KAN-288", "KAN-288")</f>
        <v>KAN-288</v>
      </c>
      <c r="F227" t="str">
        <f>HYPERLINK("https://swtp-sose24.atlassian.net/browse/KAN-21", "KAN-21")</f>
        <v>KAN-21</v>
      </c>
      <c r="G227" t="s">
        <v>1876</v>
      </c>
      <c r="I227" t="s">
        <v>27</v>
      </c>
      <c r="J227" t="s">
        <v>1617</v>
      </c>
    </row>
    <row r="228" spans="1:10" x14ac:dyDescent="0.3">
      <c r="A228" s="1" t="s">
        <v>841</v>
      </c>
      <c r="B228" t="s">
        <v>1842</v>
      </c>
      <c r="C228" t="s">
        <v>1875</v>
      </c>
      <c r="D228" s="2">
        <v>1.87</v>
      </c>
      <c r="E228" t="str">
        <f>HYPERLINK("https://swtp-sose24.atlassian.net/browse/KAN-288", "KAN-288")</f>
        <v>KAN-288</v>
      </c>
      <c r="F228" t="str">
        <f>HYPERLINK("https://swtp-sose24.atlassian.net/browse/KAN-21", "KAN-21")</f>
        <v>KAN-21</v>
      </c>
      <c r="G228" t="s">
        <v>1876</v>
      </c>
      <c r="I228" t="s">
        <v>27</v>
      </c>
      <c r="J228" t="s">
        <v>1617</v>
      </c>
    </row>
    <row r="229" spans="1:10" x14ac:dyDescent="0.3">
      <c r="A229" s="1" t="s">
        <v>9</v>
      </c>
      <c r="B229" t="s">
        <v>1842</v>
      </c>
      <c r="C229" t="s">
        <v>1927</v>
      </c>
      <c r="D229" s="2">
        <v>2.88</v>
      </c>
      <c r="E229" t="str">
        <f>HYPERLINK("https://swtp-sose24.atlassian.net/browse/KAN-288", "KAN-288")</f>
        <v>KAN-288</v>
      </c>
      <c r="F229" t="str">
        <f>HYPERLINK("https://swtp-sose24.atlassian.net/browse/KAN-21", "KAN-21")</f>
        <v>KAN-21</v>
      </c>
      <c r="G229" t="s">
        <v>1876</v>
      </c>
      <c r="I229" t="s">
        <v>27</v>
      </c>
      <c r="J229" t="s">
        <v>1617</v>
      </c>
    </row>
    <row r="230" spans="1:10" x14ac:dyDescent="0.3">
      <c r="A230" s="1" t="s">
        <v>3</v>
      </c>
      <c r="B230" t="s">
        <v>1842</v>
      </c>
      <c r="C230" t="s">
        <v>2038</v>
      </c>
      <c r="D230" s="2">
        <v>3.5</v>
      </c>
      <c r="E230" t="str">
        <f>HYPERLINK("https://swtp-sose24.atlassian.net/browse/KAN-288", "KAN-288")</f>
        <v>KAN-288</v>
      </c>
      <c r="F230" t="str">
        <f>HYPERLINK("https://swtp-sose24.atlassian.net/browse/KAN-21", "KAN-21")</f>
        <v>KAN-21</v>
      </c>
      <c r="G230" t="s">
        <v>1876</v>
      </c>
      <c r="H230" t="s">
        <v>2039</v>
      </c>
      <c r="I230" t="s">
        <v>27</v>
      </c>
      <c r="J230" t="s">
        <v>1979</v>
      </c>
    </row>
    <row r="231" spans="1:10" x14ac:dyDescent="0.3">
      <c r="A231" s="1" t="s">
        <v>4</v>
      </c>
      <c r="B231" t="s">
        <v>1842</v>
      </c>
      <c r="C231" t="s">
        <v>1901</v>
      </c>
      <c r="D231" s="2">
        <v>2.5</v>
      </c>
      <c r="E231" t="str">
        <f>HYPERLINK("https://swtp-sose24.atlassian.net/browse/KAN-288", "KAN-288")</f>
        <v>KAN-288</v>
      </c>
      <c r="F231" t="str">
        <f>HYPERLINK("https://swtp-sose24.atlassian.net/browse/KAN-21", "KAN-21")</f>
        <v>KAN-21</v>
      </c>
      <c r="G231" t="s">
        <v>1876</v>
      </c>
      <c r="I231" t="s">
        <v>27</v>
      </c>
      <c r="J231" t="s">
        <v>1617</v>
      </c>
    </row>
    <row r="232" spans="1:10" x14ac:dyDescent="0.3">
      <c r="A232" s="1" t="s">
        <v>8</v>
      </c>
      <c r="B232" t="s">
        <v>1842</v>
      </c>
      <c r="C232" t="s">
        <v>1901</v>
      </c>
      <c r="D232" s="2">
        <v>1</v>
      </c>
      <c r="E232" t="str">
        <f>HYPERLINK("https://swtp-sose24.atlassian.net/browse/KAN-288", "KAN-288")</f>
        <v>KAN-288</v>
      </c>
      <c r="F232" t="str">
        <f>HYPERLINK("https://swtp-sose24.atlassian.net/browse/KAN-21", "KAN-21")</f>
        <v>KAN-21</v>
      </c>
      <c r="G232" t="s">
        <v>1876</v>
      </c>
      <c r="I232" t="s">
        <v>27</v>
      </c>
      <c r="J232" t="s">
        <v>1617</v>
      </c>
    </row>
    <row r="233" spans="1:10" x14ac:dyDescent="0.3">
      <c r="A233" s="1" t="s">
        <v>8</v>
      </c>
      <c r="B233" t="s">
        <v>1842</v>
      </c>
      <c r="C233" t="s">
        <v>1922</v>
      </c>
      <c r="D233" s="2">
        <v>0.67</v>
      </c>
      <c r="E233" t="str">
        <f>HYPERLINK("https://swtp-sose24.atlassian.net/browse/KAN-323", "KAN-323")</f>
        <v>KAN-323</v>
      </c>
      <c r="F233" t="str">
        <f>HYPERLINK("https://swtp-sose24.atlassian.net/browse/KAN-22", "KAN-22")</f>
        <v>KAN-22</v>
      </c>
      <c r="G233" t="s">
        <v>1844</v>
      </c>
      <c r="I233" t="s">
        <v>27</v>
      </c>
      <c r="J233" t="s">
        <v>1617</v>
      </c>
    </row>
    <row r="234" spans="1:10" x14ac:dyDescent="0.3">
      <c r="A234" s="1" t="s">
        <v>3</v>
      </c>
      <c r="B234" t="s">
        <v>1842</v>
      </c>
      <c r="C234" t="s">
        <v>2037</v>
      </c>
      <c r="D234" s="2">
        <v>0.92</v>
      </c>
      <c r="E234" t="str">
        <f>HYPERLINK("https://swtp-sose24.atlassian.net/browse/KAN-323", "KAN-323")</f>
        <v>KAN-323</v>
      </c>
      <c r="F234" t="str">
        <f>HYPERLINK("https://swtp-sose24.atlassian.net/browse/KAN-22", "KAN-22")</f>
        <v>KAN-22</v>
      </c>
      <c r="G234" t="s">
        <v>1844</v>
      </c>
      <c r="I234" t="s">
        <v>27</v>
      </c>
      <c r="J234" t="s">
        <v>1979</v>
      </c>
    </row>
    <row r="235" spans="1:10" x14ac:dyDescent="0.3">
      <c r="A235" s="1" t="s">
        <v>315</v>
      </c>
      <c r="B235" t="s">
        <v>1842</v>
      </c>
      <c r="C235" t="s">
        <v>1843</v>
      </c>
      <c r="D235" s="2">
        <v>1.5</v>
      </c>
      <c r="E235" t="str">
        <f>HYPERLINK("https://swtp-sose24.atlassian.net/browse/KAN-323", "KAN-323")</f>
        <v>KAN-323</v>
      </c>
      <c r="F235" t="str">
        <f>HYPERLINK("https://swtp-sose24.atlassian.net/browse/KAN-22", "KAN-22")</f>
        <v>KAN-22</v>
      </c>
      <c r="G235" t="s">
        <v>1844</v>
      </c>
      <c r="I235" t="s">
        <v>27</v>
      </c>
      <c r="J235" t="s">
        <v>1617</v>
      </c>
    </row>
    <row r="236" spans="1:10" x14ac:dyDescent="0.3">
      <c r="A236" s="1" t="s">
        <v>841</v>
      </c>
      <c r="B236" t="s">
        <v>1842</v>
      </c>
      <c r="C236" t="s">
        <v>1843</v>
      </c>
      <c r="D236" s="2">
        <v>1.17</v>
      </c>
      <c r="E236" t="str">
        <f>HYPERLINK("https://swtp-sose24.atlassian.net/browse/KAN-323", "KAN-323")</f>
        <v>KAN-323</v>
      </c>
      <c r="F236" t="str">
        <f>HYPERLINK("https://swtp-sose24.atlassian.net/browse/KAN-22", "KAN-22")</f>
        <v>KAN-22</v>
      </c>
      <c r="G236" t="s">
        <v>1844</v>
      </c>
      <c r="I236" t="s">
        <v>27</v>
      </c>
      <c r="J236" t="s">
        <v>1617</v>
      </c>
    </row>
    <row r="237" spans="1:10" x14ac:dyDescent="0.3">
      <c r="A237" s="1" t="s">
        <v>4</v>
      </c>
      <c r="B237" t="s">
        <v>1842</v>
      </c>
      <c r="C237" t="s">
        <v>1843</v>
      </c>
      <c r="D237" s="2">
        <v>1</v>
      </c>
      <c r="E237" t="str">
        <f>HYPERLINK("https://swtp-sose24.atlassian.net/browse/KAN-323", "KAN-323")</f>
        <v>KAN-323</v>
      </c>
      <c r="F237" t="str">
        <f>HYPERLINK("https://swtp-sose24.atlassian.net/browse/KAN-22", "KAN-22")</f>
        <v>KAN-22</v>
      </c>
      <c r="G237" t="s">
        <v>1844</v>
      </c>
      <c r="I237" t="s">
        <v>27</v>
      </c>
      <c r="J237" t="s">
        <v>1617</v>
      </c>
    </row>
    <row r="238" spans="1:10" x14ac:dyDescent="0.3">
      <c r="A238" s="1" t="s">
        <v>9</v>
      </c>
      <c r="B238" t="s">
        <v>1842</v>
      </c>
      <c r="C238" t="s">
        <v>1843</v>
      </c>
      <c r="D238" s="2">
        <v>1.17</v>
      </c>
      <c r="E238" t="str">
        <f>HYPERLINK("https://swtp-sose24.atlassian.net/browse/KAN-323", "KAN-323")</f>
        <v>KAN-323</v>
      </c>
      <c r="F238" t="str">
        <f>HYPERLINK("https://swtp-sose24.atlassian.net/browse/KAN-22", "KAN-22")</f>
        <v>KAN-22</v>
      </c>
      <c r="G238" t="s">
        <v>1844</v>
      </c>
      <c r="I238" t="s">
        <v>27</v>
      </c>
      <c r="J238" t="s">
        <v>1617</v>
      </c>
    </row>
    <row r="239" spans="1:10" x14ac:dyDescent="0.3">
      <c r="A239" s="1" t="s">
        <v>5</v>
      </c>
      <c r="B239" t="s">
        <v>1842</v>
      </c>
      <c r="C239" t="s">
        <v>1914</v>
      </c>
      <c r="D239" s="2">
        <v>1.17</v>
      </c>
      <c r="E239" t="str">
        <f>HYPERLINK("https://swtp-sose24.atlassian.net/browse/KAN-323", "KAN-323")</f>
        <v>KAN-323</v>
      </c>
      <c r="F239" t="str">
        <f>HYPERLINK("https://swtp-sose24.atlassian.net/browse/KAN-22", "KAN-22")</f>
        <v>KAN-22</v>
      </c>
      <c r="G239" t="s">
        <v>1844</v>
      </c>
      <c r="I239" t="s">
        <v>27</v>
      </c>
      <c r="J239" t="s">
        <v>1617</v>
      </c>
    </row>
    <row r="240" spans="1:10" x14ac:dyDescent="0.3">
      <c r="A240" s="1" t="s">
        <v>841</v>
      </c>
      <c r="B240" t="s">
        <v>1842</v>
      </c>
      <c r="C240" t="s">
        <v>1874</v>
      </c>
      <c r="D240" s="2">
        <v>0.47</v>
      </c>
      <c r="E240" t="str">
        <f>HYPERLINK("https://swtp-sose24.atlassian.net/browse/KAN-316", "KAN-316")</f>
        <v>KAN-316</v>
      </c>
      <c r="F240" t="str">
        <f>HYPERLINK("https://swtp-sose24.atlassian.net/browse/KAN-298", "KAN-298")</f>
        <v>KAN-298</v>
      </c>
      <c r="G240" t="s">
        <v>1862</v>
      </c>
      <c r="I240" t="s">
        <v>32</v>
      </c>
      <c r="J240" t="s">
        <v>1627</v>
      </c>
    </row>
    <row r="241" spans="1:10" x14ac:dyDescent="0.3">
      <c r="A241" s="1" t="s">
        <v>841</v>
      </c>
      <c r="B241" t="s">
        <v>1839</v>
      </c>
      <c r="C241" t="s">
        <v>1872</v>
      </c>
      <c r="D241" s="2">
        <v>0.8</v>
      </c>
      <c r="E241" t="str">
        <f>HYPERLINK("https://swtp-sose24.atlassian.net/browse/KAN-306", "KAN-306")</f>
        <v>KAN-306</v>
      </c>
      <c r="F241" t="str">
        <f>HYPERLINK("https://swtp-sose24.atlassian.net/browse/KAN-298", "KAN-298")</f>
        <v>KAN-298</v>
      </c>
      <c r="G241" t="s">
        <v>1873</v>
      </c>
      <c r="I241" t="s">
        <v>32</v>
      </c>
      <c r="J241" t="s">
        <v>1627</v>
      </c>
    </row>
    <row r="242" spans="1:10" x14ac:dyDescent="0.3">
      <c r="A242" s="1" t="s">
        <v>5</v>
      </c>
      <c r="B242" t="s">
        <v>1839</v>
      </c>
      <c r="C242" t="s">
        <v>1912</v>
      </c>
      <c r="D242" s="2">
        <v>3</v>
      </c>
      <c r="E242" t="str">
        <f>HYPERLINK("https://swtp-sose24.atlassian.net/browse/KAN-117", "KAN-117")</f>
        <v>KAN-117</v>
      </c>
      <c r="F242" t="str">
        <f>HYPERLINK("https://swtp-sose24.atlassian.net/browse/KAN-3", "KAN-3")</f>
        <v>KAN-3</v>
      </c>
      <c r="G242" t="s">
        <v>621</v>
      </c>
      <c r="H242" t="s">
        <v>1913</v>
      </c>
      <c r="I242" t="s">
        <v>32</v>
      </c>
      <c r="J242" t="s">
        <v>1717</v>
      </c>
    </row>
    <row r="243" spans="1:10" x14ac:dyDescent="0.3">
      <c r="A243" s="1" t="s">
        <v>3</v>
      </c>
      <c r="B243" t="s">
        <v>1839</v>
      </c>
      <c r="C243" t="s">
        <v>2035</v>
      </c>
      <c r="D243" s="2">
        <v>2</v>
      </c>
      <c r="E243" t="str">
        <f>HYPERLINK("https://swtp-sose24.atlassian.net/browse/KAN-285", "KAN-285")</f>
        <v>KAN-285</v>
      </c>
      <c r="F243" t="str">
        <f>HYPERLINK("https://swtp-sose24.atlassian.net/browse/KAN-252", "KAN-252")</f>
        <v>KAN-252</v>
      </c>
      <c r="G243" t="s">
        <v>1406</v>
      </c>
      <c r="H243" t="s">
        <v>2036</v>
      </c>
      <c r="I243" t="s">
        <v>32</v>
      </c>
      <c r="J243" t="s">
        <v>1620</v>
      </c>
    </row>
    <row r="244" spans="1:10" x14ac:dyDescent="0.3">
      <c r="A244" s="1" t="s">
        <v>841</v>
      </c>
      <c r="B244" t="s">
        <v>1839</v>
      </c>
      <c r="C244" t="s">
        <v>1870</v>
      </c>
      <c r="D244" s="2">
        <v>1.3</v>
      </c>
      <c r="E244" t="str">
        <f>HYPERLINK("https://swtp-sose24.atlassian.net/browse/KAN-294", "KAN-294")</f>
        <v>KAN-294</v>
      </c>
      <c r="F244" t="str">
        <f>HYPERLINK("https://swtp-sose24.atlassian.net/browse/KAN-293", "KAN-293")</f>
        <v>KAN-293</v>
      </c>
      <c r="G244" t="s">
        <v>1868</v>
      </c>
      <c r="H244" t="s">
        <v>1871</v>
      </c>
      <c r="I244" t="s">
        <v>156</v>
      </c>
      <c r="J244" t="s">
        <v>1627</v>
      </c>
    </row>
    <row r="245" spans="1:10" x14ac:dyDescent="0.3">
      <c r="A245" s="1" t="s">
        <v>3</v>
      </c>
      <c r="B245" t="s">
        <v>1839</v>
      </c>
      <c r="C245" t="s">
        <v>1900</v>
      </c>
      <c r="D245" s="2">
        <v>1</v>
      </c>
      <c r="E245" t="str">
        <f>HYPERLINK("https://swtp-sose24.atlassian.net/browse/KAN-343", "KAN-343")</f>
        <v>KAN-343</v>
      </c>
      <c r="F245" t="str">
        <f>HYPERLINK("https://swtp-sose24.atlassian.net/browse/KAN-298", "KAN-298")</f>
        <v>KAN-298</v>
      </c>
      <c r="G245" t="s">
        <v>1857</v>
      </c>
      <c r="H245" t="s">
        <v>2034</v>
      </c>
      <c r="I245" t="s">
        <v>32</v>
      </c>
      <c r="J245" t="s">
        <v>1984</v>
      </c>
    </row>
    <row r="246" spans="1:10" x14ac:dyDescent="0.3">
      <c r="A246" s="1" t="s">
        <v>4</v>
      </c>
      <c r="B246" t="s">
        <v>1839</v>
      </c>
      <c r="C246" t="s">
        <v>1900</v>
      </c>
      <c r="D246" s="2">
        <v>1</v>
      </c>
      <c r="E246" t="str">
        <f>HYPERLINK("https://swtp-sose24.atlassian.net/browse/KAN-339", "KAN-339")</f>
        <v>KAN-339</v>
      </c>
      <c r="F246" t="str">
        <f>HYPERLINK("https://swtp-sose24.atlassian.net/browse/KAN-117", "KAN-117")</f>
        <v>KAN-117</v>
      </c>
      <c r="G246" t="s">
        <v>1899</v>
      </c>
      <c r="I246" t="s">
        <v>32</v>
      </c>
      <c r="J246" t="s">
        <v>1717</v>
      </c>
    </row>
    <row r="247" spans="1:10" x14ac:dyDescent="0.3">
      <c r="A247" s="1" t="s">
        <v>8</v>
      </c>
      <c r="B247" t="s">
        <v>1839</v>
      </c>
      <c r="C247" t="s">
        <v>1900</v>
      </c>
      <c r="D247" s="2">
        <v>3</v>
      </c>
      <c r="E247" t="str">
        <f>HYPERLINK("https://swtp-sose24.atlassian.net/browse/KAN-260", "KAN-260")</f>
        <v>KAN-260</v>
      </c>
      <c r="F247" t="str">
        <f>HYPERLINK("https://swtp-sose24.atlassian.net/browse/KAN-3", "KAN-3")</f>
        <v>KAN-3</v>
      </c>
      <c r="G247" t="s">
        <v>1354</v>
      </c>
      <c r="H247" t="s">
        <v>1921</v>
      </c>
      <c r="I247" t="s">
        <v>32</v>
      </c>
      <c r="J247" t="s">
        <v>1620</v>
      </c>
    </row>
    <row r="248" spans="1:10" x14ac:dyDescent="0.3">
      <c r="A248" s="1" t="s">
        <v>5</v>
      </c>
      <c r="B248" t="s">
        <v>1839</v>
      </c>
      <c r="C248" t="s">
        <v>1910</v>
      </c>
      <c r="D248" s="2">
        <v>3</v>
      </c>
      <c r="E248" t="str">
        <f>HYPERLINK("https://swtp-sose24.atlassian.net/browse/KAN-283", "KAN-283")</f>
        <v>KAN-283</v>
      </c>
      <c r="F248" t="str">
        <f>HYPERLINK("https://swtp-sose24.atlassian.net/browse/KAN-117", "KAN-117")</f>
        <v>KAN-117</v>
      </c>
      <c r="G248" t="s">
        <v>1733</v>
      </c>
      <c r="H248" t="s">
        <v>1911</v>
      </c>
      <c r="I248" t="s">
        <v>32</v>
      </c>
      <c r="J248" t="s">
        <v>1717</v>
      </c>
    </row>
    <row r="249" spans="1:10" x14ac:dyDescent="0.3">
      <c r="A249" s="1" t="s">
        <v>4</v>
      </c>
      <c r="B249" t="s">
        <v>1839</v>
      </c>
      <c r="C249" t="s">
        <v>1898</v>
      </c>
      <c r="D249" s="2">
        <v>4</v>
      </c>
      <c r="E249" t="str">
        <f>HYPERLINK("https://swtp-sose24.atlassian.net/browse/KAN-339", "KAN-339")</f>
        <v>KAN-339</v>
      </c>
      <c r="F249" t="str">
        <f>HYPERLINK("https://swtp-sose24.atlassian.net/browse/KAN-117", "KAN-117")</f>
        <v>KAN-117</v>
      </c>
      <c r="G249" t="s">
        <v>1899</v>
      </c>
      <c r="I249" t="s">
        <v>32</v>
      </c>
      <c r="J249" t="s">
        <v>1717</v>
      </c>
    </row>
    <row r="250" spans="1:10" x14ac:dyDescent="0.3">
      <c r="A250" s="1" t="s">
        <v>841</v>
      </c>
      <c r="B250" t="s">
        <v>1839</v>
      </c>
      <c r="C250" t="s">
        <v>1867</v>
      </c>
      <c r="D250" s="2">
        <v>1.38</v>
      </c>
      <c r="E250" t="str">
        <f>HYPERLINK("https://swtp-sose24.atlassian.net/browse/KAN-294", "KAN-294")</f>
        <v>KAN-294</v>
      </c>
      <c r="F250" t="str">
        <f>HYPERLINK("https://swtp-sose24.atlassian.net/browse/KAN-293", "KAN-293")</f>
        <v>KAN-293</v>
      </c>
      <c r="G250" t="s">
        <v>1868</v>
      </c>
      <c r="H250" t="s">
        <v>1869</v>
      </c>
      <c r="I250" t="s">
        <v>156</v>
      </c>
      <c r="J250" t="s">
        <v>1627</v>
      </c>
    </row>
    <row r="251" spans="1:10" x14ac:dyDescent="0.3">
      <c r="A251" s="1" t="s">
        <v>315</v>
      </c>
      <c r="B251" t="s">
        <v>1839</v>
      </c>
      <c r="C251" t="s">
        <v>1840</v>
      </c>
      <c r="D251" s="2">
        <v>1.75</v>
      </c>
      <c r="E251" t="str">
        <f>HYPERLINK("https://swtp-sose24.atlassian.net/browse/KAN-260", "KAN-260")</f>
        <v>KAN-260</v>
      </c>
      <c r="F251" t="str">
        <f>HYPERLINK("https://swtp-sose24.atlassian.net/browse/KAN-3", "KAN-3")</f>
        <v>KAN-3</v>
      </c>
      <c r="G251" t="s">
        <v>1354</v>
      </c>
      <c r="H251" t="s">
        <v>1841</v>
      </c>
      <c r="I251" t="s">
        <v>32</v>
      </c>
      <c r="J251" t="s">
        <v>1620</v>
      </c>
    </row>
    <row r="252" spans="1:10" x14ac:dyDescent="0.3">
      <c r="A252" s="1" t="s">
        <v>9</v>
      </c>
      <c r="B252" t="s">
        <v>1686</v>
      </c>
      <c r="C252" t="s">
        <v>1925</v>
      </c>
      <c r="D252" s="2">
        <v>1</v>
      </c>
      <c r="E252" t="str">
        <f>HYPERLINK("https://swtp-sose24.atlassian.net/browse/KAN-292", "KAN-292")</f>
        <v>KAN-292</v>
      </c>
      <c r="F252" t="str">
        <f>HYPERLINK("https://swtp-sose24.atlassian.net/browse/KAN-253", "KAN-253")</f>
        <v>KAN-253</v>
      </c>
      <c r="G252" t="s">
        <v>1926</v>
      </c>
      <c r="I252" t="s">
        <v>156</v>
      </c>
      <c r="J252" t="s">
        <v>1620</v>
      </c>
    </row>
    <row r="253" spans="1:10" x14ac:dyDescent="0.3">
      <c r="A253" s="1" t="s">
        <v>9</v>
      </c>
      <c r="B253" t="s">
        <v>1686</v>
      </c>
      <c r="C253" t="s">
        <v>1756</v>
      </c>
      <c r="D253" s="2">
        <v>1.25</v>
      </c>
      <c r="E253" t="str">
        <f>HYPERLINK("https://swtp-sose24.atlassian.net/browse/KAN-289", "KAN-289")</f>
        <v>KAN-289</v>
      </c>
      <c r="F253" t="str">
        <f>HYPERLINK("https://swtp-sose24.atlassian.net/browse/KAN-117", "KAN-117")</f>
        <v>KAN-117</v>
      </c>
      <c r="G253" t="s">
        <v>1755</v>
      </c>
      <c r="I253" t="s">
        <v>32</v>
      </c>
      <c r="J253" t="s">
        <v>1717</v>
      </c>
    </row>
    <row r="254" spans="1:10" x14ac:dyDescent="0.3">
      <c r="A254" s="1" t="s">
        <v>841</v>
      </c>
      <c r="B254" t="s">
        <v>1686</v>
      </c>
      <c r="C254" t="s">
        <v>1687</v>
      </c>
      <c r="D254" s="2">
        <v>0.45</v>
      </c>
      <c r="E254" t="str">
        <f>HYPERLINK("https://swtp-sose24.atlassian.net/browse/KAN-266", "KAN-266")</f>
        <v>KAN-266</v>
      </c>
      <c r="F254" t="str">
        <f>HYPERLINK("https://swtp-sose24.atlassian.net/browse/KAN-260", "KAN-260")</f>
        <v>KAN-260</v>
      </c>
      <c r="G254" t="s">
        <v>1538</v>
      </c>
      <c r="H254" t="s">
        <v>1688</v>
      </c>
      <c r="I254" t="s">
        <v>32</v>
      </c>
      <c r="J254" t="s">
        <v>1620</v>
      </c>
    </row>
    <row r="255" spans="1:10" x14ac:dyDescent="0.3">
      <c r="A255" s="1" t="s">
        <v>3</v>
      </c>
      <c r="B255" t="s">
        <v>1686</v>
      </c>
      <c r="C255" t="s">
        <v>1712</v>
      </c>
      <c r="D255" s="2">
        <v>3</v>
      </c>
      <c r="E255" t="str">
        <f>HYPERLINK("https://swtp-sose24.atlassian.net/browse/KAN-236", "KAN-236")</f>
        <v>KAN-236</v>
      </c>
      <c r="F255" t="str">
        <f>HYPERLINK("https://swtp-sose24.atlassian.net/browse/KAN-248", "KAN-248")</f>
        <v>KAN-248</v>
      </c>
      <c r="G255" t="s">
        <v>1395</v>
      </c>
      <c r="H255" t="s">
        <v>1713</v>
      </c>
      <c r="I255" t="s">
        <v>32</v>
      </c>
      <c r="J255" t="s">
        <v>1620</v>
      </c>
    </row>
    <row r="256" spans="1:10" x14ac:dyDescent="0.3">
      <c r="A256" s="1" t="s">
        <v>9</v>
      </c>
      <c r="B256" t="s">
        <v>1686</v>
      </c>
      <c r="C256" t="s">
        <v>1754</v>
      </c>
      <c r="D256" s="2">
        <v>2.52</v>
      </c>
      <c r="E256" t="str">
        <f>HYPERLINK("https://swtp-sose24.atlassian.net/browse/KAN-289", "KAN-289")</f>
        <v>KAN-289</v>
      </c>
      <c r="F256" t="str">
        <f>HYPERLINK("https://swtp-sose24.atlassian.net/browse/KAN-117", "KAN-117")</f>
        <v>KAN-117</v>
      </c>
      <c r="G256" t="s">
        <v>1755</v>
      </c>
      <c r="I256" t="s">
        <v>32</v>
      </c>
      <c r="J256" t="s">
        <v>1717</v>
      </c>
    </row>
    <row r="257" spans="1:10" x14ac:dyDescent="0.3">
      <c r="A257" s="1" t="s">
        <v>8</v>
      </c>
      <c r="B257" t="s">
        <v>1686</v>
      </c>
      <c r="C257" t="s">
        <v>1745</v>
      </c>
      <c r="D257" s="2">
        <v>3</v>
      </c>
      <c r="E257" t="str">
        <f>HYPERLINK("https://swtp-sose24.atlassian.net/browse/KAN-290", "KAN-290")</f>
        <v>KAN-290</v>
      </c>
      <c r="F257" t="str">
        <f>HYPERLINK("https://swtp-sose24.atlassian.net/browse/KAN-3", "KAN-3")</f>
        <v>KAN-3</v>
      </c>
      <c r="G257" t="s">
        <v>1746</v>
      </c>
      <c r="H257" t="s">
        <v>1747</v>
      </c>
      <c r="I257" t="s">
        <v>32</v>
      </c>
      <c r="J257" t="s">
        <v>157</v>
      </c>
    </row>
    <row r="258" spans="1:10" x14ac:dyDescent="0.3">
      <c r="A258" s="1" t="s">
        <v>3</v>
      </c>
      <c r="B258" t="s">
        <v>1686</v>
      </c>
      <c r="C258" t="s">
        <v>1710</v>
      </c>
      <c r="D258" s="2">
        <v>3</v>
      </c>
      <c r="E258" t="str">
        <f>HYPERLINK("https://swtp-sose24.atlassian.net/browse/KAN-236", "KAN-236")</f>
        <v>KAN-236</v>
      </c>
      <c r="F258" t="str">
        <f>HYPERLINK("https://swtp-sose24.atlassian.net/browse/KAN-248", "KAN-248")</f>
        <v>KAN-248</v>
      </c>
      <c r="G258" t="s">
        <v>1395</v>
      </c>
      <c r="H258" t="s">
        <v>1711</v>
      </c>
      <c r="I258" t="s">
        <v>32</v>
      </c>
      <c r="J258" t="s">
        <v>1620</v>
      </c>
    </row>
    <row r="259" spans="1:10" x14ac:dyDescent="0.3">
      <c r="A259" s="1" t="s">
        <v>3</v>
      </c>
      <c r="B259" t="s">
        <v>1686</v>
      </c>
      <c r="C259" t="s">
        <v>1708</v>
      </c>
      <c r="D259" s="2">
        <v>1</v>
      </c>
      <c r="E259" t="str">
        <f>HYPERLINK("https://swtp-sose24.atlassian.net/browse/KAN-284", "KAN-284")</f>
        <v>KAN-284</v>
      </c>
      <c r="F259" t="str">
        <f>HYPERLINK("https://swtp-sose24.atlassian.net/browse/KAN-252", "KAN-252")</f>
        <v>KAN-252</v>
      </c>
      <c r="G259" t="s">
        <v>1669</v>
      </c>
      <c r="H259" t="s">
        <v>1709</v>
      </c>
      <c r="I259" t="s">
        <v>32</v>
      </c>
      <c r="J259" t="s">
        <v>1620</v>
      </c>
    </row>
    <row r="260" spans="1:10" x14ac:dyDescent="0.3">
      <c r="A260" s="1" t="s">
        <v>3</v>
      </c>
      <c r="B260" t="s">
        <v>1645</v>
      </c>
      <c r="C260" t="s">
        <v>1706</v>
      </c>
      <c r="D260" s="2">
        <v>3</v>
      </c>
      <c r="E260" t="str">
        <f>HYPERLINK("https://swtp-sose24.atlassian.net/browse/KAN-124", "KAN-124")</f>
        <v>KAN-124</v>
      </c>
      <c r="F260" t="str">
        <f>HYPERLINK("https://swtp-sose24.atlassian.net/browse/KAN-3", "KAN-3")</f>
        <v>KAN-3</v>
      </c>
      <c r="G260" t="s">
        <v>462</v>
      </c>
      <c r="H260" t="s">
        <v>1707</v>
      </c>
      <c r="I260" t="s">
        <v>32</v>
      </c>
      <c r="J260" t="s">
        <v>559</v>
      </c>
    </row>
    <row r="261" spans="1:10" x14ac:dyDescent="0.3">
      <c r="A261" s="1" t="s">
        <v>5</v>
      </c>
      <c r="B261" t="s">
        <v>1645</v>
      </c>
      <c r="C261" t="s">
        <v>1908</v>
      </c>
      <c r="D261" s="2">
        <v>1</v>
      </c>
      <c r="E261" t="str">
        <f>HYPERLINK("https://swtp-sose24.atlassian.net/browse/KAN-117", "KAN-117")</f>
        <v>KAN-117</v>
      </c>
      <c r="F261" t="str">
        <f>HYPERLINK("https://swtp-sose24.atlassian.net/browse/KAN-3", "KAN-3")</f>
        <v>KAN-3</v>
      </c>
      <c r="G261" t="s">
        <v>621</v>
      </c>
      <c r="H261" t="s">
        <v>1909</v>
      </c>
      <c r="I261" t="s">
        <v>32</v>
      </c>
      <c r="J261" t="s">
        <v>1717</v>
      </c>
    </row>
    <row r="262" spans="1:10" x14ac:dyDescent="0.3">
      <c r="A262" s="1" t="s">
        <v>315</v>
      </c>
      <c r="B262" t="s">
        <v>1645</v>
      </c>
      <c r="C262" s="10">
        <v>45467.726388888892</v>
      </c>
      <c r="D262" s="2">
        <v>0.37</v>
      </c>
      <c r="E262" t="str">
        <f>HYPERLINK("https://swtp-sose24.atlassian.net/browse/KAN-260", "KAN-260")</f>
        <v>KAN-260</v>
      </c>
      <c r="F262" t="str">
        <f>HYPERLINK("https://swtp-sose24.atlassian.net/browse/KAN-3", "KAN-3")</f>
        <v>KAN-3</v>
      </c>
      <c r="G262" t="s">
        <v>1354</v>
      </c>
      <c r="H262" t="s">
        <v>1655</v>
      </c>
      <c r="I262" t="s">
        <v>32</v>
      </c>
      <c r="J262" t="s">
        <v>1620</v>
      </c>
    </row>
    <row r="263" spans="1:10" x14ac:dyDescent="0.3">
      <c r="A263" s="1" t="s">
        <v>315</v>
      </c>
      <c r="B263" t="s">
        <v>1645</v>
      </c>
      <c r="C263" t="s">
        <v>1653</v>
      </c>
      <c r="D263" s="2">
        <v>1.05</v>
      </c>
      <c r="E263" t="str">
        <f>HYPERLINK("https://swtp-sose24.atlassian.net/browse/KAN-260", "KAN-260")</f>
        <v>KAN-260</v>
      </c>
      <c r="F263" t="str">
        <f>HYPERLINK("https://swtp-sose24.atlassian.net/browse/KAN-3", "KAN-3")</f>
        <v>KAN-3</v>
      </c>
      <c r="G263" t="s">
        <v>1354</v>
      </c>
      <c r="H263" t="s">
        <v>1654</v>
      </c>
      <c r="I263" t="s">
        <v>32</v>
      </c>
      <c r="J263" t="s">
        <v>1620</v>
      </c>
    </row>
    <row r="264" spans="1:10" x14ac:dyDescent="0.3">
      <c r="A264" s="1" t="s">
        <v>315</v>
      </c>
      <c r="B264" t="s">
        <v>1645</v>
      </c>
      <c r="C264" t="s">
        <v>1651</v>
      </c>
      <c r="D264" s="2">
        <v>1.33</v>
      </c>
      <c r="E264" t="str">
        <f>HYPERLINK("https://swtp-sose24.atlassian.net/browse/KAN-260", "KAN-260")</f>
        <v>KAN-260</v>
      </c>
      <c r="F264" t="str">
        <f>HYPERLINK("https://swtp-sose24.atlassian.net/browse/KAN-3", "KAN-3")</f>
        <v>KAN-3</v>
      </c>
      <c r="G264" t="s">
        <v>1354</v>
      </c>
      <c r="H264" t="s">
        <v>1652</v>
      </c>
      <c r="I264" t="s">
        <v>32</v>
      </c>
      <c r="J264" t="s">
        <v>1620</v>
      </c>
    </row>
    <row r="265" spans="1:10" x14ac:dyDescent="0.3">
      <c r="A265" s="1" t="s">
        <v>315</v>
      </c>
      <c r="B265" t="s">
        <v>1645</v>
      </c>
      <c r="C265" t="s">
        <v>1649</v>
      </c>
      <c r="D265" s="2">
        <v>0.4</v>
      </c>
      <c r="E265" t="str">
        <f>HYPERLINK("https://swtp-sose24.atlassian.net/browse/KAN-260", "KAN-260")</f>
        <v>KAN-260</v>
      </c>
      <c r="F265" t="str">
        <f>HYPERLINK("https://swtp-sose24.atlassian.net/browse/KAN-3", "KAN-3")</f>
        <v>KAN-3</v>
      </c>
      <c r="G265" t="s">
        <v>1354</v>
      </c>
      <c r="H265" t="s">
        <v>1650</v>
      </c>
      <c r="I265" t="s">
        <v>32</v>
      </c>
      <c r="J265" t="s">
        <v>1620</v>
      </c>
    </row>
    <row r="266" spans="1:10" x14ac:dyDescent="0.3">
      <c r="A266" s="1" t="s">
        <v>4</v>
      </c>
      <c r="B266" t="s">
        <v>1645</v>
      </c>
      <c r="C266" t="s">
        <v>1721</v>
      </c>
      <c r="D266" s="2">
        <v>3</v>
      </c>
      <c r="E266" t="str">
        <f>HYPERLINK("https://swtp-sose24.atlassian.net/browse/KAN-226", "KAN-226")</f>
        <v>KAN-226</v>
      </c>
      <c r="F266" t="str">
        <f>HYPERLINK("https://swtp-sose24.atlassian.net/browse/KAN-117", "KAN-117")</f>
        <v>KAN-117</v>
      </c>
      <c r="G266" t="s">
        <v>1421</v>
      </c>
      <c r="I266" t="s">
        <v>32</v>
      </c>
      <c r="J266" t="s">
        <v>1717</v>
      </c>
    </row>
    <row r="267" spans="1:10" x14ac:dyDescent="0.3">
      <c r="A267" s="1" t="s">
        <v>4</v>
      </c>
      <c r="B267" t="s">
        <v>1645</v>
      </c>
      <c r="C267" t="s">
        <v>1721</v>
      </c>
      <c r="D267" s="2">
        <v>3</v>
      </c>
      <c r="E267" t="str">
        <f>HYPERLINK("https://swtp-sose24.atlassian.net/browse/KAN-226", "KAN-226")</f>
        <v>KAN-226</v>
      </c>
      <c r="F267" t="str">
        <f>HYPERLINK("https://swtp-sose24.atlassian.net/browse/KAN-117", "KAN-117")</f>
        <v>KAN-117</v>
      </c>
      <c r="G267" t="s">
        <v>1421</v>
      </c>
      <c r="I267" t="s">
        <v>32</v>
      </c>
      <c r="J267" t="s">
        <v>1717</v>
      </c>
    </row>
    <row r="268" spans="1:10" x14ac:dyDescent="0.3">
      <c r="A268" s="1" t="s">
        <v>315</v>
      </c>
      <c r="B268" t="s">
        <v>1645</v>
      </c>
      <c r="C268" t="s">
        <v>1646</v>
      </c>
      <c r="D268" s="2">
        <v>1.08</v>
      </c>
      <c r="E268" t="str">
        <f>HYPERLINK("https://swtp-sose24.atlassian.net/browse/KAN-287", "KAN-287")</f>
        <v>KAN-287</v>
      </c>
      <c r="F268" t="str">
        <f>HYPERLINK("https://swtp-sose24.atlassian.net/browse/KAN-21", "KAN-21")</f>
        <v>KAN-21</v>
      </c>
      <c r="G268" t="s">
        <v>1648</v>
      </c>
      <c r="I268" t="s">
        <v>27</v>
      </c>
      <c r="J268" t="s">
        <v>1617</v>
      </c>
    </row>
    <row r="269" spans="1:10" x14ac:dyDescent="0.3">
      <c r="A269" s="1" t="s">
        <v>3</v>
      </c>
      <c r="B269" t="s">
        <v>1645</v>
      </c>
      <c r="C269" t="s">
        <v>1646</v>
      </c>
      <c r="D269" s="2">
        <v>1</v>
      </c>
      <c r="E269" t="str">
        <f>HYPERLINK("https://swtp-sose24.atlassian.net/browse/KAN-287", "KAN-287")</f>
        <v>KAN-287</v>
      </c>
      <c r="F269" t="str">
        <f>HYPERLINK("https://swtp-sose24.atlassian.net/browse/KAN-21", "KAN-21")</f>
        <v>KAN-21</v>
      </c>
      <c r="G269" t="s">
        <v>1648</v>
      </c>
      <c r="I269" t="s">
        <v>27</v>
      </c>
      <c r="J269" t="s">
        <v>1617</v>
      </c>
    </row>
    <row r="270" spans="1:10" x14ac:dyDescent="0.3">
      <c r="A270" s="1" t="s">
        <v>4</v>
      </c>
      <c r="B270" t="s">
        <v>1645</v>
      </c>
      <c r="C270" t="s">
        <v>1646</v>
      </c>
      <c r="D270" s="2">
        <v>1.08</v>
      </c>
      <c r="E270" t="str">
        <f>HYPERLINK("https://swtp-sose24.atlassian.net/browse/KAN-287", "KAN-287")</f>
        <v>KAN-287</v>
      </c>
      <c r="F270" t="str">
        <f>HYPERLINK("https://swtp-sose24.atlassian.net/browse/KAN-21", "KAN-21")</f>
        <v>KAN-21</v>
      </c>
      <c r="G270" t="s">
        <v>1648</v>
      </c>
      <c r="I270" t="s">
        <v>27</v>
      </c>
      <c r="J270" t="s">
        <v>1617</v>
      </c>
    </row>
    <row r="271" spans="1:10" x14ac:dyDescent="0.3">
      <c r="A271" s="1" t="s">
        <v>841</v>
      </c>
      <c r="B271" t="s">
        <v>1645</v>
      </c>
      <c r="C271" t="s">
        <v>1685</v>
      </c>
      <c r="D271" s="2">
        <v>1.08</v>
      </c>
      <c r="E271" t="str">
        <f>HYPERLINK("https://swtp-sose24.atlassian.net/browse/KAN-287", "KAN-287")</f>
        <v>KAN-287</v>
      </c>
      <c r="F271" t="str">
        <f>HYPERLINK("https://swtp-sose24.atlassian.net/browse/KAN-21", "KAN-21")</f>
        <v>KAN-21</v>
      </c>
      <c r="G271" t="s">
        <v>1648</v>
      </c>
      <c r="I271" t="s">
        <v>27</v>
      </c>
      <c r="J271" t="s">
        <v>1617</v>
      </c>
    </row>
    <row r="272" spans="1:10" x14ac:dyDescent="0.3">
      <c r="A272" s="1" t="s">
        <v>5</v>
      </c>
      <c r="B272" t="s">
        <v>1645</v>
      </c>
      <c r="C272" t="s">
        <v>1685</v>
      </c>
      <c r="D272" s="2">
        <v>1.08</v>
      </c>
      <c r="E272" t="str">
        <f>HYPERLINK("https://swtp-sose24.atlassian.net/browse/KAN-287", "KAN-287")</f>
        <v>KAN-287</v>
      </c>
      <c r="F272" t="str">
        <f>HYPERLINK("https://swtp-sose24.atlassian.net/browse/KAN-21", "KAN-21")</f>
        <v>KAN-21</v>
      </c>
      <c r="G272" t="s">
        <v>1648</v>
      </c>
      <c r="I272" t="s">
        <v>27</v>
      </c>
      <c r="J272" t="s">
        <v>1617</v>
      </c>
    </row>
    <row r="273" spans="1:10" x14ac:dyDescent="0.3">
      <c r="A273" s="1" t="s">
        <v>9</v>
      </c>
      <c r="B273" t="s">
        <v>1645</v>
      </c>
      <c r="C273" t="s">
        <v>1685</v>
      </c>
      <c r="D273" s="2">
        <v>1.08</v>
      </c>
      <c r="E273" t="str">
        <f>HYPERLINK("https://swtp-sose24.atlassian.net/browse/KAN-287", "KAN-287")</f>
        <v>KAN-287</v>
      </c>
      <c r="F273" t="str">
        <f>HYPERLINK("https://swtp-sose24.atlassian.net/browse/KAN-21", "KAN-21")</f>
        <v>KAN-21</v>
      </c>
      <c r="G273" t="s">
        <v>1648</v>
      </c>
      <c r="I273" t="s">
        <v>27</v>
      </c>
      <c r="J273" t="s">
        <v>1617</v>
      </c>
    </row>
    <row r="274" spans="1:10" x14ac:dyDescent="0.3">
      <c r="A274" s="1" t="s">
        <v>5</v>
      </c>
      <c r="B274" t="s">
        <v>1642</v>
      </c>
      <c r="C274" t="s">
        <v>1743</v>
      </c>
      <c r="D274" s="2">
        <v>2</v>
      </c>
      <c r="E274" t="str">
        <f>HYPERLINK("https://swtp-sose24.atlassian.net/browse/KAN-272", "KAN-272")</f>
        <v>KAN-272</v>
      </c>
      <c r="F274" t="str">
        <f>HYPERLINK("https://swtp-sose24.atlassian.net/browse/KAN-117", "KAN-117")</f>
        <v>KAN-117</v>
      </c>
      <c r="G274" t="s">
        <v>1569</v>
      </c>
      <c r="H274" t="s">
        <v>1744</v>
      </c>
      <c r="I274" t="s">
        <v>32</v>
      </c>
      <c r="J274" t="s">
        <v>1717</v>
      </c>
    </row>
    <row r="275" spans="1:10" x14ac:dyDescent="0.3">
      <c r="A275" s="1" t="s">
        <v>4</v>
      </c>
      <c r="B275" t="s">
        <v>1642</v>
      </c>
      <c r="C275" t="s">
        <v>1720</v>
      </c>
      <c r="D275" s="2">
        <v>0.27</v>
      </c>
      <c r="E275" t="str">
        <f>HYPERLINK("https://swtp-sose24.atlassian.net/browse/KAN-280", "KAN-280")</f>
        <v>KAN-280</v>
      </c>
      <c r="F275" t="str">
        <f>HYPERLINK("https://swtp-sose24.atlassian.net/browse/KAN-117", "KAN-117")</f>
        <v>KAN-117</v>
      </c>
      <c r="G275" t="s">
        <v>1719</v>
      </c>
      <c r="I275" t="s">
        <v>32</v>
      </c>
      <c r="J275" t="s">
        <v>1717</v>
      </c>
    </row>
    <row r="276" spans="1:10" x14ac:dyDescent="0.3">
      <c r="A276" s="1" t="s">
        <v>5</v>
      </c>
      <c r="B276" t="s">
        <v>1642</v>
      </c>
      <c r="C276" t="s">
        <v>1741</v>
      </c>
      <c r="D276" s="2">
        <v>2.5</v>
      </c>
      <c r="E276" t="str">
        <f>HYPERLINK("https://swtp-sose24.atlassian.net/browse/KAN-272", "KAN-272")</f>
        <v>KAN-272</v>
      </c>
      <c r="F276" t="str">
        <f>HYPERLINK("https://swtp-sose24.atlassian.net/browse/KAN-117", "KAN-117")</f>
        <v>KAN-117</v>
      </c>
      <c r="G276" t="s">
        <v>1569</v>
      </c>
      <c r="H276" t="s">
        <v>1742</v>
      </c>
      <c r="I276" t="s">
        <v>32</v>
      </c>
      <c r="J276" t="s">
        <v>1717</v>
      </c>
    </row>
    <row r="277" spans="1:10" x14ac:dyDescent="0.3">
      <c r="A277" s="1" t="s">
        <v>5</v>
      </c>
      <c r="B277" t="s">
        <v>1642</v>
      </c>
      <c r="C277" t="s">
        <v>1739</v>
      </c>
      <c r="D277" s="2">
        <v>2</v>
      </c>
      <c r="E277" t="str">
        <f>HYPERLINK("https://swtp-sose24.atlassian.net/browse/KAN-272", "KAN-272")</f>
        <v>KAN-272</v>
      </c>
      <c r="F277" t="str">
        <f>HYPERLINK("https://swtp-sose24.atlassian.net/browse/KAN-117", "KAN-117")</f>
        <v>KAN-117</v>
      </c>
      <c r="G277" t="s">
        <v>1569</v>
      </c>
      <c r="H277" t="s">
        <v>1740</v>
      </c>
      <c r="I277" t="s">
        <v>32</v>
      </c>
      <c r="J277" t="s">
        <v>1717</v>
      </c>
    </row>
    <row r="278" spans="1:10" x14ac:dyDescent="0.3">
      <c r="A278" s="1" t="s">
        <v>841</v>
      </c>
      <c r="B278" t="s">
        <v>1642</v>
      </c>
      <c r="C278" t="s">
        <v>1683</v>
      </c>
      <c r="D278" s="2">
        <v>0.47</v>
      </c>
      <c r="E278" t="str">
        <f>HYPERLINK("https://swtp-sose24.atlassian.net/browse/KAN-285", "KAN-285")</f>
        <v>KAN-285</v>
      </c>
      <c r="F278" t="str">
        <f>HYPERLINK("https://swtp-sose24.atlassian.net/browse/KAN-252", "KAN-252")</f>
        <v>KAN-252</v>
      </c>
      <c r="G278" t="s">
        <v>1406</v>
      </c>
      <c r="H278" t="s">
        <v>1684</v>
      </c>
      <c r="I278" t="s">
        <v>32</v>
      </c>
      <c r="J278" t="s">
        <v>1620</v>
      </c>
    </row>
    <row r="279" spans="1:10" x14ac:dyDescent="0.3">
      <c r="A279" s="1" t="s">
        <v>315</v>
      </c>
      <c r="B279" t="s">
        <v>1642</v>
      </c>
      <c r="C279" t="s">
        <v>1643</v>
      </c>
      <c r="D279" s="2">
        <v>3.48</v>
      </c>
      <c r="E279" t="str">
        <f>HYPERLINK("https://swtp-sose24.atlassian.net/browse/KAN-260", "KAN-260")</f>
        <v>KAN-260</v>
      </c>
      <c r="F279" t="str">
        <f>HYPERLINK("https://swtp-sose24.atlassian.net/browse/KAN-3", "KAN-3")</f>
        <v>KAN-3</v>
      </c>
      <c r="G279" t="s">
        <v>1354</v>
      </c>
      <c r="H279" t="s">
        <v>1644</v>
      </c>
      <c r="I279" t="s">
        <v>32</v>
      </c>
      <c r="J279" t="s">
        <v>1620</v>
      </c>
    </row>
    <row r="280" spans="1:10" x14ac:dyDescent="0.3">
      <c r="A280" s="1" t="s">
        <v>5</v>
      </c>
      <c r="B280" t="s">
        <v>1642</v>
      </c>
      <c r="C280" t="s">
        <v>1737</v>
      </c>
      <c r="D280" s="2">
        <v>2</v>
      </c>
      <c r="E280" t="str">
        <f>HYPERLINK("https://swtp-sose24.atlassian.net/browse/KAN-283", "KAN-283")</f>
        <v>KAN-283</v>
      </c>
      <c r="F280" t="str">
        <f>HYPERLINK("https://swtp-sose24.atlassian.net/browse/KAN-117", "KAN-117")</f>
        <v>KAN-117</v>
      </c>
      <c r="G280" t="s">
        <v>1733</v>
      </c>
      <c r="H280" t="s">
        <v>1738</v>
      </c>
      <c r="I280" t="s">
        <v>32</v>
      </c>
      <c r="J280" t="s">
        <v>1717</v>
      </c>
    </row>
    <row r="281" spans="1:10" x14ac:dyDescent="0.3">
      <c r="A281" s="1" t="s">
        <v>3</v>
      </c>
      <c r="B281" t="s">
        <v>1642</v>
      </c>
      <c r="C281" t="s">
        <v>1703</v>
      </c>
      <c r="D281" s="2">
        <v>2</v>
      </c>
      <c r="E281" t="str">
        <f>HYPERLINK("https://swtp-sose24.atlassian.net/browse/KAN-291", "KAN-291")</f>
        <v>KAN-291</v>
      </c>
      <c r="F281" t="str">
        <f>HYPERLINK("https://swtp-sose24.atlassian.net/browse/KAN-215", "KAN-215")</f>
        <v>KAN-215</v>
      </c>
      <c r="G281" t="s">
        <v>1704</v>
      </c>
      <c r="H281" t="s">
        <v>1705</v>
      </c>
      <c r="I281" t="s">
        <v>32</v>
      </c>
      <c r="J281" t="s">
        <v>1680</v>
      </c>
    </row>
    <row r="282" spans="1:10" x14ac:dyDescent="0.3">
      <c r="A282" s="1" t="s">
        <v>841</v>
      </c>
      <c r="B282" t="s">
        <v>1642</v>
      </c>
      <c r="C282" t="s">
        <v>1681</v>
      </c>
      <c r="D282" s="2">
        <v>0.8</v>
      </c>
      <c r="E282" t="str">
        <f>HYPERLINK("https://swtp-sose24.atlassian.net/browse/KAN-285", "KAN-285")</f>
        <v>KAN-285</v>
      </c>
      <c r="F282" t="str">
        <f>HYPERLINK("https://swtp-sose24.atlassian.net/browse/KAN-252", "KAN-252")</f>
        <v>KAN-252</v>
      </c>
      <c r="G282" t="s">
        <v>1406</v>
      </c>
      <c r="H282" t="s">
        <v>1682</v>
      </c>
      <c r="I282" t="s">
        <v>32</v>
      </c>
      <c r="J282" t="s">
        <v>1620</v>
      </c>
    </row>
    <row r="283" spans="1:10" x14ac:dyDescent="0.3">
      <c r="A283" s="1" t="s">
        <v>841</v>
      </c>
      <c r="B283" t="s">
        <v>1642</v>
      </c>
      <c r="C283" t="s">
        <v>1677</v>
      </c>
      <c r="D283" s="2">
        <v>0.43</v>
      </c>
      <c r="E283" t="str">
        <f>HYPERLINK("https://swtp-sose24.atlassian.net/browse/KAN-286", "KAN-286")</f>
        <v>KAN-286</v>
      </c>
      <c r="F283" t="str">
        <f>HYPERLINK("https://swtp-sose24.atlassian.net/browse/KAN-215", "KAN-215")</f>
        <v>KAN-215</v>
      </c>
      <c r="G283" t="s">
        <v>1678</v>
      </c>
      <c r="H283" t="s">
        <v>1679</v>
      </c>
      <c r="I283" t="s">
        <v>32</v>
      </c>
      <c r="J283" t="s">
        <v>1680</v>
      </c>
    </row>
    <row r="284" spans="1:10" x14ac:dyDescent="0.3">
      <c r="A284" s="1" t="s">
        <v>841</v>
      </c>
      <c r="B284" t="s">
        <v>1635</v>
      </c>
      <c r="C284" t="s">
        <v>1675</v>
      </c>
      <c r="D284" s="2">
        <v>2.2200000000000002</v>
      </c>
      <c r="E284" t="str">
        <f>HYPERLINK("https://swtp-sose24.atlassian.net/browse/KAN-285", "KAN-285")</f>
        <v>KAN-285</v>
      </c>
      <c r="F284" t="str">
        <f>HYPERLINK("https://swtp-sose24.atlassian.net/browse/KAN-252", "KAN-252")</f>
        <v>KAN-252</v>
      </c>
      <c r="G284" t="s">
        <v>1406</v>
      </c>
      <c r="H284" t="s">
        <v>1676</v>
      </c>
      <c r="I284" t="s">
        <v>32</v>
      </c>
      <c r="J284" t="s">
        <v>1620</v>
      </c>
    </row>
    <row r="285" spans="1:10" x14ac:dyDescent="0.3">
      <c r="A285" s="1" t="s">
        <v>841</v>
      </c>
      <c r="B285" t="s">
        <v>1635</v>
      </c>
      <c r="C285" t="s">
        <v>1673</v>
      </c>
      <c r="D285" s="2">
        <v>0.4</v>
      </c>
      <c r="E285" t="str">
        <f>HYPERLINK("https://swtp-sose24.atlassian.net/browse/KAN-284", "KAN-284")</f>
        <v>KAN-284</v>
      </c>
      <c r="F285" t="str">
        <f>HYPERLINK("https://swtp-sose24.atlassian.net/browse/KAN-252", "KAN-252")</f>
        <v>KAN-252</v>
      </c>
      <c r="G285" t="s">
        <v>1669</v>
      </c>
      <c r="H285" t="s">
        <v>1674</v>
      </c>
      <c r="I285" t="s">
        <v>32</v>
      </c>
      <c r="J285" t="s">
        <v>1620</v>
      </c>
    </row>
    <row r="286" spans="1:10" x14ac:dyDescent="0.3">
      <c r="A286" s="1" t="s">
        <v>3</v>
      </c>
      <c r="B286" t="s">
        <v>1635</v>
      </c>
      <c r="C286" t="s">
        <v>1700</v>
      </c>
      <c r="D286" s="2">
        <v>0.5</v>
      </c>
      <c r="E286" t="str">
        <f>HYPERLINK("https://swtp-sose24.atlassian.net/browse/KAN-190", "KAN-190")</f>
        <v>KAN-190</v>
      </c>
      <c r="F286" t="str">
        <f>HYPERLINK("https://swtp-sose24.atlassian.net/browse/KAN-183", "KAN-183")</f>
        <v>KAN-183</v>
      </c>
      <c r="G286" t="s">
        <v>1048</v>
      </c>
      <c r="H286" t="s">
        <v>1701</v>
      </c>
      <c r="I286" t="s">
        <v>32</v>
      </c>
      <c r="J286" t="s">
        <v>1702</v>
      </c>
    </row>
    <row r="287" spans="1:10" x14ac:dyDescent="0.3">
      <c r="A287" s="1" t="s">
        <v>841</v>
      </c>
      <c r="B287" t="s">
        <v>1635</v>
      </c>
      <c r="C287" t="s">
        <v>1671</v>
      </c>
      <c r="D287" s="2">
        <v>1.27</v>
      </c>
      <c r="E287" t="str">
        <f>HYPERLINK("https://swtp-sose24.atlassian.net/browse/KAN-284", "KAN-284")</f>
        <v>KAN-284</v>
      </c>
      <c r="F287" t="str">
        <f>HYPERLINK("https://swtp-sose24.atlassian.net/browse/KAN-252", "KAN-252")</f>
        <v>KAN-252</v>
      </c>
      <c r="G287" t="s">
        <v>1669</v>
      </c>
      <c r="H287" t="s">
        <v>1672</v>
      </c>
      <c r="I287" t="s">
        <v>32</v>
      </c>
      <c r="J287" t="s">
        <v>1620</v>
      </c>
    </row>
    <row r="288" spans="1:10" x14ac:dyDescent="0.3">
      <c r="A288" s="1" t="s">
        <v>841</v>
      </c>
      <c r="B288" t="s">
        <v>1635</v>
      </c>
      <c r="C288" t="s">
        <v>1668</v>
      </c>
      <c r="D288" s="2">
        <v>0.88</v>
      </c>
      <c r="E288" t="str">
        <f>HYPERLINK("https://swtp-sose24.atlassian.net/browse/KAN-284", "KAN-284")</f>
        <v>KAN-284</v>
      </c>
      <c r="F288" t="str">
        <f>HYPERLINK("https://swtp-sose24.atlassian.net/browse/KAN-252", "KAN-252")</f>
        <v>KAN-252</v>
      </c>
      <c r="G288" t="s">
        <v>1669</v>
      </c>
      <c r="H288" t="s">
        <v>1670</v>
      </c>
      <c r="I288" t="s">
        <v>32</v>
      </c>
      <c r="J288" t="s">
        <v>1620</v>
      </c>
    </row>
    <row r="289" spans="1:10" x14ac:dyDescent="0.3">
      <c r="A289" s="1" t="s">
        <v>841</v>
      </c>
      <c r="B289" t="s">
        <v>1635</v>
      </c>
      <c r="C289" t="s">
        <v>1666</v>
      </c>
      <c r="D289" s="2">
        <v>2.9</v>
      </c>
      <c r="E289" t="str">
        <f>HYPERLINK("https://swtp-sose24.atlassian.net/browse/KAN-260", "KAN-260")</f>
        <v>KAN-260</v>
      </c>
      <c r="F289" t="str">
        <f>HYPERLINK("https://swtp-sose24.atlassian.net/browse/KAN-3", "KAN-3")</f>
        <v>KAN-3</v>
      </c>
      <c r="G289" t="s">
        <v>1354</v>
      </c>
      <c r="H289" t="s">
        <v>1667</v>
      </c>
      <c r="I289" t="s">
        <v>32</v>
      </c>
      <c r="J289" t="s">
        <v>1620</v>
      </c>
    </row>
    <row r="290" spans="1:10" x14ac:dyDescent="0.3">
      <c r="A290" s="1" t="s">
        <v>315</v>
      </c>
      <c r="B290" t="s">
        <v>1635</v>
      </c>
      <c r="C290" t="s">
        <v>1640</v>
      </c>
      <c r="D290" s="2">
        <v>2.5</v>
      </c>
      <c r="E290" t="str">
        <f>HYPERLINK("https://swtp-sose24.atlassian.net/browse/KAN-260", "KAN-260")</f>
        <v>KAN-260</v>
      </c>
      <c r="F290" t="str">
        <f>HYPERLINK("https://swtp-sose24.atlassian.net/browse/KAN-3", "KAN-3")</f>
        <v>KAN-3</v>
      </c>
      <c r="G290" t="s">
        <v>1354</v>
      </c>
      <c r="H290" t="s">
        <v>1641</v>
      </c>
      <c r="I290" t="s">
        <v>32</v>
      </c>
      <c r="J290" t="s">
        <v>1620</v>
      </c>
    </row>
    <row r="291" spans="1:10" x14ac:dyDescent="0.3">
      <c r="A291" s="1" t="s">
        <v>841</v>
      </c>
      <c r="B291" t="s">
        <v>1635</v>
      </c>
      <c r="C291" t="s">
        <v>1663</v>
      </c>
      <c r="D291" s="2">
        <v>0.63</v>
      </c>
      <c r="E291" t="str">
        <f>HYPERLINK("https://swtp-sose24.atlassian.net/browse/KAN-267", "KAN-267")</f>
        <v>KAN-267</v>
      </c>
      <c r="F291" t="str">
        <f>HYPERLINK("https://swtp-sose24.atlassian.net/browse/KAN-260", "KAN-260")</f>
        <v>KAN-260</v>
      </c>
      <c r="G291" t="s">
        <v>1664</v>
      </c>
      <c r="H291" t="s">
        <v>1665</v>
      </c>
      <c r="I291" t="s">
        <v>32</v>
      </c>
      <c r="J291" t="s">
        <v>1620</v>
      </c>
    </row>
    <row r="292" spans="1:10" x14ac:dyDescent="0.3">
      <c r="A292" s="1" t="s">
        <v>315</v>
      </c>
      <c r="B292" t="s">
        <v>1635</v>
      </c>
      <c r="C292" t="s">
        <v>1638</v>
      </c>
      <c r="D292" s="2">
        <v>1.27</v>
      </c>
      <c r="E292" t="str">
        <f>HYPERLINK("https://swtp-sose24.atlassian.net/browse/KAN-260", "KAN-260")</f>
        <v>KAN-260</v>
      </c>
      <c r="F292" t="str">
        <f>HYPERLINK("https://swtp-sose24.atlassian.net/browse/KAN-3", "KAN-3")</f>
        <v>KAN-3</v>
      </c>
      <c r="G292" t="s">
        <v>1354</v>
      </c>
      <c r="H292" t="s">
        <v>1639</v>
      </c>
      <c r="I292" t="s">
        <v>32</v>
      </c>
      <c r="J292" t="s">
        <v>1620</v>
      </c>
    </row>
    <row r="293" spans="1:10" x14ac:dyDescent="0.3">
      <c r="A293" s="1" t="s">
        <v>315</v>
      </c>
      <c r="B293" t="s">
        <v>1635</v>
      </c>
      <c r="C293" t="s">
        <v>1636</v>
      </c>
      <c r="D293" s="2">
        <v>1.03</v>
      </c>
      <c r="E293" t="str">
        <f>HYPERLINK("https://swtp-sose24.atlassian.net/browse/KAN-260", "KAN-260")</f>
        <v>KAN-260</v>
      </c>
      <c r="F293" t="str">
        <f>HYPERLINK("https://swtp-sose24.atlassian.net/browse/KAN-3", "KAN-3")</f>
        <v>KAN-3</v>
      </c>
      <c r="G293" t="s">
        <v>1354</v>
      </c>
      <c r="H293" t="s">
        <v>1637</v>
      </c>
      <c r="I293" t="s">
        <v>32</v>
      </c>
      <c r="J293" t="s">
        <v>1620</v>
      </c>
    </row>
    <row r="294" spans="1:10" x14ac:dyDescent="0.3">
      <c r="A294" s="1" t="s">
        <v>315</v>
      </c>
      <c r="B294" t="s">
        <v>1631</v>
      </c>
      <c r="C294" t="s">
        <v>1633</v>
      </c>
      <c r="D294" s="2">
        <v>3.18</v>
      </c>
      <c r="E294" t="str">
        <f>HYPERLINK("https://swtp-sose24.atlassian.net/browse/KAN-260", "KAN-260")</f>
        <v>KAN-260</v>
      </c>
      <c r="F294" t="str">
        <f>HYPERLINK("https://swtp-sose24.atlassian.net/browse/KAN-3", "KAN-3")</f>
        <v>KAN-3</v>
      </c>
      <c r="G294" t="s">
        <v>1354</v>
      </c>
      <c r="H294" t="s">
        <v>1634</v>
      </c>
      <c r="I294" t="s">
        <v>32</v>
      </c>
      <c r="J294" t="s">
        <v>1620</v>
      </c>
    </row>
    <row r="295" spans="1:10" x14ac:dyDescent="0.3">
      <c r="A295" s="1" t="s">
        <v>3</v>
      </c>
      <c r="B295" t="s">
        <v>1631</v>
      </c>
      <c r="C295" t="s">
        <v>1698</v>
      </c>
      <c r="D295" s="2">
        <v>0.33</v>
      </c>
      <c r="E295" t="str">
        <f>HYPERLINK("https://swtp-sose24.atlassian.net/browse/KAN-96", "KAN-96")</f>
        <v>KAN-96</v>
      </c>
      <c r="F295" t="str">
        <f>HYPERLINK("https://swtp-sose24.atlassian.net/browse/KAN-20", "KAN-20")</f>
        <v>KAN-20</v>
      </c>
      <c r="G295" t="s">
        <v>104</v>
      </c>
      <c r="H295" t="s">
        <v>1699</v>
      </c>
      <c r="I295" t="s">
        <v>27</v>
      </c>
      <c r="J295" t="s">
        <v>1617</v>
      </c>
    </row>
    <row r="296" spans="1:10" x14ac:dyDescent="0.3">
      <c r="A296" s="1" t="s">
        <v>3</v>
      </c>
      <c r="B296" t="s">
        <v>1631</v>
      </c>
      <c r="C296" t="s">
        <v>1696</v>
      </c>
      <c r="D296" s="2">
        <v>1.25</v>
      </c>
      <c r="E296" t="str">
        <f>HYPERLINK("https://swtp-sose24.atlassian.net/browse/KAN-177", "KAN-177")</f>
        <v>KAN-177</v>
      </c>
      <c r="F296" t="str">
        <f>HYPERLINK("https://swtp-sose24.atlassian.net/browse/KAN-3", "KAN-3")</f>
        <v>KAN-3</v>
      </c>
      <c r="G296" t="s">
        <v>782</v>
      </c>
      <c r="H296" t="s">
        <v>1697</v>
      </c>
      <c r="I296" t="s">
        <v>32</v>
      </c>
      <c r="J296" t="s">
        <v>1627</v>
      </c>
    </row>
    <row r="297" spans="1:10" x14ac:dyDescent="0.3">
      <c r="A297" s="1" t="s">
        <v>315</v>
      </c>
      <c r="B297" t="s">
        <v>1631</v>
      </c>
      <c r="C297" t="s">
        <v>1632</v>
      </c>
      <c r="D297" s="2">
        <v>0.33</v>
      </c>
      <c r="E297" t="str">
        <f>HYPERLINK("https://swtp-sose24.atlassian.net/browse/KAN-276", "KAN-276")</f>
        <v>KAN-276</v>
      </c>
      <c r="F297" t="str">
        <f>HYPERLINK("https://swtp-sose24.atlassian.net/browse/KAN-260", "KAN-260")</f>
        <v>KAN-260</v>
      </c>
      <c r="G297" t="s">
        <v>1630</v>
      </c>
      <c r="I297" t="s">
        <v>32</v>
      </c>
      <c r="J297" t="s">
        <v>1620</v>
      </c>
    </row>
    <row r="298" spans="1:10" x14ac:dyDescent="0.3">
      <c r="A298" s="1" t="s">
        <v>5</v>
      </c>
      <c r="B298" t="s">
        <v>1631</v>
      </c>
      <c r="C298" t="s">
        <v>1735</v>
      </c>
      <c r="D298" s="2">
        <v>1.5</v>
      </c>
      <c r="E298" t="str">
        <f>HYPERLINK("https://swtp-sose24.atlassian.net/browse/KAN-117", "KAN-117")</f>
        <v>KAN-117</v>
      </c>
      <c r="F298" t="str">
        <f>HYPERLINK("https://swtp-sose24.atlassian.net/browse/KAN-3", "KAN-3")</f>
        <v>KAN-3</v>
      </c>
      <c r="G298" t="s">
        <v>621</v>
      </c>
      <c r="H298" t="s">
        <v>1736</v>
      </c>
      <c r="I298" t="s">
        <v>32</v>
      </c>
      <c r="J298" t="s">
        <v>1717</v>
      </c>
    </row>
    <row r="299" spans="1:10" x14ac:dyDescent="0.3">
      <c r="A299" s="1" t="s">
        <v>3</v>
      </c>
      <c r="B299" t="s">
        <v>1631</v>
      </c>
      <c r="C299" t="s">
        <v>1694</v>
      </c>
      <c r="D299" s="2">
        <v>5</v>
      </c>
      <c r="E299" t="str">
        <f>HYPERLINK("https://swtp-sose24.atlassian.net/browse/KAN-284", "KAN-284")</f>
        <v>KAN-284</v>
      </c>
      <c r="F299" t="str">
        <f>HYPERLINK("https://swtp-sose24.atlassian.net/browse/KAN-252", "KAN-252")</f>
        <v>KAN-252</v>
      </c>
      <c r="G299" t="s">
        <v>1669</v>
      </c>
      <c r="H299" t="s">
        <v>1695</v>
      </c>
      <c r="I299" t="s">
        <v>32</v>
      </c>
      <c r="J299" t="s">
        <v>1620</v>
      </c>
    </row>
    <row r="300" spans="1:10" x14ac:dyDescent="0.3">
      <c r="A300" s="1" t="s">
        <v>5</v>
      </c>
      <c r="B300" t="s">
        <v>1613</v>
      </c>
      <c r="C300" t="s">
        <v>1732</v>
      </c>
      <c r="D300" s="2">
        <v>3</v>
      </c>
      <c r="E300" t="str">
        <f>HYPERLINK("https://swtp-sose24.atlassian.net/browse/KAN-283", "KAN-283")</f>
        <v>KAN-283</v>
      </c>
      <c r="F300" t="str">
        <f>HYPERLINK("https://swtp-sose24.atlassian.net/browse/KAN-117", "KAN-117")</f>
        <v>KAN-117</v>
      </c>
      <c r="G300" t="s">
        <v>1733</v>
      </c>
      <c r="H300" t="s">
        <v>1734</v>
      </c>
      <c r="I300" t="s">
        <v>32</v>
      </c>
      <c r="J300" t="s">
        <v>1717</v>
      </c>
    </row>
    <row r="301" spans="1:10" x14ac:dyDescent="0.3">
      <c r="A301" s="1" t="s">
        <v>9</v>
      </c>
      <c r="B301" t="s">
        <v>1613</v>
      </c>
      <c r="C301" t="s">
        <v>1752</v>
      </c>
      <c r="D301" s="2">
        <v>2.4</v>
      </c>
      <c r="E301" t="str">
        <f>HYPERLINK("https://swtp-sose24.atlassian.net/browse/KAN-282", "KAN-282")</f>
        <v>KAN-282</v>
      </c>
      <c r="F301" t="str">
        <f>HYPERLINK("https://swtp-sose24.atlassian.net/browse/KAN-281", "KAN-281")</f>
        <v>KAN-281</v>
      </c>
      <c r="G301" t="s">
        <v>1753</v>
      </c>
      <c r="I301" t="s">
        <v>32</v>
      </c>
      <c r="J301" t="s">
        <v>1627</v>
      </c>
    </row>
    <row r="302" spans="1:10" x14ac:dyDescent="0.3">
      <c r="A302" s="1" t="s">
        <v>315</v>
      </c>
      <c r="B302" t="s">
        <v>1613</v>
      </c>
      <c r="C302" t="s">
        <v>1628</v>
      </c>
      <c r="D302" s="2">
        <v>2.4300000000000002</v>
      </c>
      <c r="E302" t="str">
        <f>HYPERLINK("https://swtp-sose24.atlassian.net/browse/KAN-276", "KAN-276")</f>
        <v>KAN-276</v>
      </c>
      <c r="F302" t="str">
        <f>HYPERLINK("https://swtp-sose24.atlassian.net/browse/KAN-260", "KAN-260")</f>
        <v>KAN-260</v>
      </c>
      <c r="G302" t="s">
        <v>1630</v>
      </c>
      <c r="I302" t="s">
        <v>32</v>
      </c>
      <c r="J302" t="s">
        <v>1620</v>
      </c>
    </row>
    <row r="303" spans="1:10" x14ac:dyDescent="0.3">
      <c r="A303" s="1" t="s">
        <v>315</v>
      </c>
      <c r="B303" t="s">
        <v>1613</v>
      </c>
      <c r="C303" t="s">
        <v>1624</v>
      </c>
      <c r="D303" s="2">
        <v>3.87</v>
      </c>
      <c r="E303" t="str">
        <f>HYPERLINK("https://swtp-sose24.atlassian.net/browse/KAN-281", "KAN-281")</f>
        <v>KAN-281</v>
      </c>
      <c r="F303" t="str">
        <f>HYPERLINK("https://swtp-sose24.atlassian.net/browse/KAN-3", "KAN-3")</f>
        <v>KAN-3</v>
      </c>
      <c r="G303" t="s">
        <v>1626</v>
      </c>
      <c r="I303" t="s">
        <v>32</v>
      </c>
      <c r="J303" t="s">
        <v>1627</v>
      </c>
    </row>
    <row r="304" spans="1:10" x14ac:dyDescent="0.3">
      <c r="A304" s="1" t="s">
        <v>9</v>
      </c>
      <c r="B304" t="s">
        <v>1613</v>
      </c>
      <c r="C304" t="s">
        <v>1624</v>
      </c>
      <c r="D304" s="2">
        <v>3.87</v>
      </c>
      <c r="E304" t="str">
        <f>HYPERLINK("https://swtp-sose24.atlassian.net/browse/KAN-281", "KAN-281")</f>
        <v>KAN-281</v>
      </c>
      <c r="F304" t="str">
        <f>HYPERLINK("https://swtp-sose24.atlassian.net/browse/KAN-3", "KAN-3")</f>
        <v>KAN-3</v>
      </c>
      <c r="G304" t="s">
        <v>1626</v>
      </c>
      <c r="I304" t="s">
        <v>32</v>
      </c>
      <c r="J304" t="s">
        <v>1627</v>
      </c>
    </row>
    <row r="305" spans="1:10" x14ac:dyDescent="0.3">
      <c r="A305" s="1" t="s">
        <v>4</v>
      </c>
      <c r="B305" t="s">
        <v>1613</v>
      </c>
      <c r="C305" t="s">
        <v>1718</v>
      </c>
      <c r="D305" s="2">
        <v>7.0000000000000007E-2</v>
      </c>
      <c r="E305" t="str">
        <f>HYPERLINK("https://swtp-sose24.atlassian.net/browse/KAN-280", "KAN-280")</f>
        <v>KAN-280</v>
      </c>
      <c r="F305" t="str">
        <f>HYPERLINK("https://swtp-sose24.atlassian.net/browse/KAN-117", "KAN-117")</f>
        <v>KAN-117</v>
      </c>
      <c r="G305" t="s">
        <v>1719</v>
      </c>
      <c r="I305" t="s">
        <v>32</v>
      </c>
      <c r="J305" t="s">
        <v>1717</v>
      </c>
    </row>
    <row r="306" spans="1:10" x14ac:dyDescent="0.3">
      <c r="A306" s="1" t="s">
        <v>4</v>
      </c>
      <c r="B306" t="s">
        <v>1613</v>
      </c>
      <c r="C306" t="s">
        <v>1716</v>
      </c>
      <c r="D306" s="2">
        <v>0.23</v>
      </c>
      <c r="E306" t="str">
        <f>HYPERLINK("https://swtp-sose24.atlassian.net/browse/KAN-226", "KAN-226")</f>
        <v>KAN-226</v>
      </c>
      <c r="F306" t="str">
        <f>HYPERLINK("https://swtp-sose24.atlassian.net/browse/KAN-117", "KAN-117")</f>
        <v>KAN-117</v>
      </c>
      <c r="G306" t="s">
        <v>1421</v>
      </c>
      <c r="I306" t="s">
        <v>32</v>
      </c>
      <c r="J306" t="s">
        <v>1717</v>
      </c>
    </row>
    <row r="307" spans="1:10" x14ac:dyDescent="0.3">
      <c r="A307" s="1" t="s">
        <v>841</v>
      </c>
      <c r="B307" t="s">
        <v>1613</v>
      </c>
      <c r="C307" t="s">
        <v>1661</v>
      </c>
      <c r="D307" s="2">
        <v>0.78</v>
      </c>
      <c r="E307" t="str">
        <f>HYPERLINK("https://swtp-sose24.atlassian.net/browse/KAN-260", "KAN-260")</f>
        <v>KAN-260</v>
      </c>
      <c r="F307" t="str">
        <f>HYPERLINK("https://swtp-sose24.atlassian.net/browse/KAN-3", "KAN-3")</f>
        <v>KAN-3</v>
      </c>
      <c r="G307" t="s">
        <v>1354</v>
      </c>
      <c r="H307" t="s">
        <v>1662</v>
      </c>
      <c r="I307" t="s">
        <v>32</v>
      </c>
      <c r="J307" t="s">
        <v>1620</v>
      </c>
    </row>
    <row r="308" spans="1:10" x14ac:dyDescent="0.3">
      <c r="A308" s="1" t="s">
        <v>5</v>
      </c>
      <c r="B308" t="s">
        <v>1613</v>
      </c>
      <c r="C308" t="s">
        <v>1731</v>
      </c>
      <c r="D308" s="2">
        <v>1.33</v>
      </c>
      <c r="E308" t="str">
        <f>HYPERLINK("https://swtp-sose24.atlassian.net/browse/KAN-275", "KAN-275")</f>
        <v>KAN-275</v>
      </c>
      <c r="F308" t="str">
        <f>HYPERLINK("https://swtp-sose24.atlassian.net/browse/KAN-21", "KAN-21")</f>
        <v>KAN-21</v>
      </c>
      <c r="G308" t="s">
        <v>1623</v>
      </c>
      <c r="I308" t="s">
        <v>27</v>
      </c>
      <c r="J308" t="s">
        <v>1617</v>
      </c>
    </row>
    <row r="309" spans="1:10" x14ac:dyDescent="0.3">
      <c r="A309" s="1" t="s">
        <v>9</v>
      </c>
      <c r="B309" t="s">
        <v>1613</v>
      </c>
      <c r="C309" t="s">
        <v>1731</v>
      </c>
      <c r="D309" s="2">
        <v>1.18</v>
      </c>
      <c r="E309" t="str">
        <f>HYPERLINK("https://swtp-sose24.atlassian.net/browse/KAN-275", "KAN-275")</f>
        <v>KAN-275</v>
      </c>
      <c r="F309" t="str">
        <f>HYPERLINK("https://swtp-sose24.atlassian.net/browse/KAN-21", "KAN-21")</f>
        <v>KAN-21</v>
      </c>
      <c r="G309" t="s">
        <v>1623</v>
      </c>
      <c r="I309" t="s">
        <v>27</v>
      </c>
      <c r="J309" t="s">
        <v>1617</v>
      </c>
    </row>
    <row r="310" spans="1:10" x14ac:dyDescent="0.3">
      <c r="A310" s="1" t="s">
        <v>4</v>
      </c>
      <c r="B310" t="s">
        <v>1613</v>
      </c>
      <c r="C310" t="s">
        <v>1715</v>
      </c>
      <c r="D310" s="2">
        <v>1.2</v>
      </c>
      <c r="E310" t="str">
        <f>HYPERLINK("https://swtp-sose24.atlassian.net/browse/KAN-275", "KAN-275")</f>
        <v>KAN-275</v>
      </c>
      <c r="F310" t="str">
        <f>HYPERLINK("https://swtp-sose24.atlassian.net/browse/KAN-21", "KAN-21")</f>
        <v>KAN-21</v>
      </c>
      <c r="G310" t="s">
        <v>1623</v>
      </c>
      <c r="I310" t="s">
        <v>27</v>
      </c>
      <c r="J310" t="s">
        <v>1617</v>
      </c>
    </row>
    <row r="311" spans="1:10" x14ac:dyDescent="0.3">
      <c r="A311" s="1" t="s">
        <v>315</v>
      </c>
      <c r="B311" t="s">
        <v>1613</v>
      </c>
      <c r="C311" t="s">
        <v>1621</v>
      </c>
      <c r="D311" s="2">
        <v>0.97</v>
      </c>
      <c r="E311" t="str">
        <f>HYPERLINK("https://swtp-sose24.atlassian.net/browse/KAN-275", "KAN-275")</f>
        <v>KAN-275</v>
      </c>
      <c r="F311" t="str">
        <f>HYPERLINK("https://swtp-sose24.atlassian.net/browse/KAN-21", "KAN-21")</f>
        <v>KAN-21</v>
      </c>
      <c r="G311" t="s">
        <v>1623</v>
      </c>
      <c r="I311" t="s">
        <v>27</v>
      </c>
      <c r="J311" t="s">
        <v>1617</v>
      </c>
    </row>
    <row r="312" spans="1:10" x14ac:dyDescent="0.3">
      <c r="A312" s="1" t="s">
        <v>315</v>
      </c>
      <c r="B312" t="s">
        <v>1613</v>
      </c>
      <c r="C312" t="s">
        <v>1618</v>
      </c>
      <c r="D312" s="2">
        <v>0.02</v>
      </c>
      <c r="E312" t="str">
        <f>HYPERLINK("https://swtp-sose24.atlassian.net/browse/KAN-260", "KAN-260")</f>
        <v>KAN-260</v>
      </c>
      <c r="F312" t="str">
        <f>HYPERLINK("https://swtp-sose24.atlassian.net/browse/KAN-3", "KAN-3")</f>
        <v>KAN-3</v>
      </c>
      <c r="G312" t="s">
        <v>1354</v>
      </c>
      <c r="H312" t="s">
        <v>1619</v>
      </c>
      <c r="I312" t="s">
        <v>32</v>
      </c>
      <c r="J312" t="s">
        <v>1620</v>
      </c>
    </row>
    <row r="313" spans="1:10" x14ac:dyDescent="0.3">
      <c r="A313" s="1" t="s">
        <v>3</v>
      </c>
      <c r="B313" t="s">
        <v>1613</v>
      </c>
      <c r="C313" t="s">
        <v>1693</v>
      </c>
      <c r="D313" s="2">
        <v>1</v>
      </c>
      <c r="E313" t="str">
        <f>HYPERLINK("https://swtp-sose24.atlassian.net/browse/KAN-275", "KAN-275")</f>
        <v>KAN-275</v>
      </c>
      <c r="F313" t="str">
        <f>HYPERLINK("https://swtp-sose24.atlassian.net/browse/KAN-21", "KAN-21")</f>
        <v>KAN-21</v>
      </c>
      <c r="G313" t="s">
        <v>1623</v>
      </c>
      <c r="I313" t="s">
        <v>27</v>
      </c>
      <c r="J313" t="s">
        <v>1617</v>
      </c>
    </row>
    <row r="314" spans="1:10" x14ac:dyDescent="0.3">
      <c r="A314" s="8" t="s">
        <v>1339</v>
      </c>
      <c r="B314" s="5"/>
      <c r="C314" s="5"/>
      <c r="D314" s="9"/>
      <c r="E314" s="5"/>
      <c r="F314" s="5"/>
      <c r="G314" s="5"/>
      <c r="H314" s="5"/>
      <c r="I314" s="5"/>
      <c r="J314" s="5"/>
    </row>
    <row r="315" spans="1:10" x14ac:dyDescent="0.3">
      <c r="A315" s="1" t="s">
        <v>4</v>
      </c>
      <c r="B315" t="s">
        <v>1613</v>
      </c>
      <c r="C315" t="s">
        <v>1714</v>
      </c>
      <c r="D315" s="2">
        <v>1</v>
      </c>
      <c r="E315" t="str">
        <f>HYPERLINK("https://swtp-sose24.atlassian.net/browse/KAN-279", "KAN-279")</f>
        <v>KAN-279</v>
      </c>
      <c r="F315" t="str">
        <f>HYPERLINK("https://swtp-sose24.atlassian.net/browse/KAN-22", "KAN-22")</f>
        <v>KAN-22</v>
      </c>
      <c r="G315" t="s">
        <v>1616</v>
      </c>
      <c r="I315" t="s">
        <v>27</v>
      </c>
      <c r="J315" t="s">
        <v>1617</v>
      </c>
    </row>
    <row r="316" spans="1:10" x14ac:dyDescent="0.3">
      <c r="A316" s="1" t="s">
        <v>3</v>
      </c>
      <c r="B316" t="s">
        <v>1613</v>
      </c>
      <c r="C316" t="s">
        <v>1692</v>
      </c>
      <c r="D316" s="2">
        <v>1</v>
      </c>
      <c r="E316" t="str">
        <f>HYPERLINK("https://swtp-sose24.atlassian.net/browse/KAN-279", "KAN-279")</f>
        <v>KAN-279</v>
      </c>
      <c r="F316" t="str">
        <f>HYPERLINK("https://swtp-sose24.atlassian.net/browse/KAN-22", "KAN-22")</f>
        <v>KAN-22</v>
      </c>
      <c r="G316" t="s">
        <v>1616</v>
      </c>
      <c r="I316" t="s">
        <v>27</v>
      </c>
      <c r="J316" t="s">
        <v>1617</v>
      </c>
    </row>
    <row r="317" spans="1:10" x14ac:dyDescent="0.3">
      <c r="A317" s="1" t="s">
        <v>315</v>
      </c>
      <c r="B317" t="s">
        <v>1613</v>
      </c>
      <c r="C317" t="s">
        <v>1614</v>
      </c>
      <c r="D317" s="2">
        <v>1</v>
      </c>
      <c r="E317" t="str">
        <f>HYPERLINK("https://swtp-sose24.atlassian.net/browse/KAN-279", "KAN-279")</f>
        <v>KAN-279</v>
      </c>
      <c r="F317" t="str">
        <f>HYPERLINK("https://swtp-sose24.atlassian.net/browse/KAN-22", "KAN-22")</f>
        <v>KAN-22</v>
      </c>
      <c r="G317" t="s">
        <v>1616</v>
      </c>
      <c r="I317" t="s">
        <v>27</v>
      </c>
      <c r="J317" t="s">
        <v>1617</v>
      </c>
    </row>
    <row r="318" spans="1:10" x14ac:dyDescent="0.3">
      <c r="A318" s="1" t="s">
        <v>5</v>
      </c>
      <c r="B318" t="s">
        <v>1613</v>
      </c>
      <c r="C318" t="s">
        <v>1730</v>
      </c>
      <c r="D318" s="2">
        <v>1</v>
      </c>
      <c r="E318" t="str">
        <f>HYPERLINK("https://swtp-sose24.atlassian.net/browse/KAN-279", "KAN-279")</f>
        <v>KAN-279</v>
      </c>
      <c r="F318" t="str">
        <f>HYPERLINK("https://swtp-sose24.atlassian.net/browse/KAN-22", "KAN-22")</f>
        <v>KAN-22</v>
      </c>
      <c r="G318" t="s">
        <v>1616</v>
      </c>
      <c r="I318" t="s">
        <v>27</v>
      </c>
      <c r="J318" t="s">
        <v>1617</v>
      </c>
    </row>
    <row r="319" spans="1:10" x14ac:dyDescent="0.3">
      <c r="A319" s="1" t="s">
        <v>9</v>
      </c>
      <c r="B319" t="s">
        <v>1613</v>
      </c>
      <c r="C319" t="s">
        <v>1730</v>
      </c>
      <c r="D319" s="2">
        <v>1</v>
      </c>
      <c r="E319" t="str">
        <f>HYPERLINK("https://swtp-sose24.atlassian.net/browse/KAN-279", "KAN-279")</f>
        <v>KAN-279</v>
      </c>
      <c r="F319" t="str">
        <f>HYPERLINK("https://swtp-sose24.atlassian.net/browse/KAN-22", "KAN-22")</f>
        <v>KAN-22</v>
      </c>
      <c r="G319" t="s">
        <v>1616</v>
      </c>
      <c r="I319" t="s">
        <v>27</v>
      </c>
      <c r="J319" t="s">
        <v>1617</v>
      </c>
    </row>
    <row r="320" spans="1:10" x14ac:dyDescent="0.3">
      <c r="A320" s="1" t="s">
        <v>5</v>
      </c>
      <c r="B320" t="s">
        <v>1656</v>
      </c>
      <c r="C320" t="s">
        <v>1728</v>
      </c>
      <c r="D320" s="2">
        <v>2</v>
      </c>
      <c r="E320" t="str">
        <f>HYPERLINK("https://swtp-sose24.atlassian.net/browse/KAN-272", "KAN-272")</f>
        <v>KAN-272</v>
      </c>
      <c r="F320" t="str">
        <f>HYPERLINK("https://swtp-sose24.atlassian.net/browse/KAN-117", "KAN-117")</f>
        <v>KAN-117</v>
      </c>
      <c r="G320" t="s">
        <v>1569</v>
      </c>
      <c r="H320" t="s">
        <v>1729</v>
      </c>
      <c r="I320" t="s">
        <v>32</v>
      </c>
      <c r="J320" t="s">
        <v>1717</v>
      </c>
    </row>
    <row r="321" spans="1:10" s="5" customFormat="1" x14ac:dyDescent="0.3">
      <c r="A321" s="1" t="s">
        <v>841</v>
      </c>
      <c r="B321" t="s">
        <v>1656</v>
      </c>
      <c r="C321" t="s">
        <v>1659</v>
      </c>
      <c r="D321" s="2">
        <v>1.63</v>
      </c>
      <c r="E321" t="str">
        <f>HYPERLINK("https://swtp-sose24.atlassian.net/browse/KAN-260", "KAN-260")</f>
        <v>KAN-260</v>
      </c>
      <c r="F321" t="str">
        <f>HYPERLINK("https://swtp-sose24.atlassian.net/browse/KAN-3", "KAN-3")</f>
        <v>KAN-3</v>
      </c>
      <c r="G321" t="s">
        <v>1354</v>
      </c>
      <c r="H321" t="s">
        <v>1660</v>
      </c>
      <c r="I321" t="s">
        <v>32</v>
      </c>
      <c r="J321" t="s">
        <v>1620</v>
      </c>
    </row>
    <row r="322" spans="1:10" x14ac:dyDescent="0.3">
      <c r="A322" s="1" t="s">
        <v>5</v>
      </c>
      <c r="B322" t="s">
        <v>1656</v>
      </c>
      <c r="C322" t="s">
        <v>1726</v>
      </c>
      <c r="D322" s="2">
        <v>2.5</v>
      </c>
      <c r="E322" t="str">
        <f>HYPERLINK("https://swtp-sose24.atlassian.net/browse/KAN-272", "KAN-272")</f>
        <v>KAN-272</v>
      </c>
      <c r="F322" t="str">
        <f>HYPERLINK("https://swtp-sose24.atlassian.net/browse/KAN-117", "KAN-117")</f>
        <v>KAN-117</v>
      </c>
      <c r="G322" t="s">
        <v>1569</v>
      </c>
      <c r="H322" t="s">
        <v>1727</v>
      </c>
      <c r="I322" t="s">
        <v>32</v>
      </c>
      <c r="J322" t="s">
        <v>1717</v>
      </c>
    </row>
    <row r="323" spans="1:10" x14ac:dyDescent="0.3">
      <c r="A323" s="1" t="s">
        <v>841</v>
      </c>
      <c r="B323" t="s">
        <v>1656</v>
      </c>
      <c r="C323" t="s">
        <v>1657</v>
      </c>
      <c r="D323" s="2">
        <v>1.92</v>
      </c>
      <c r="E323" t="str">
        <f>HYPERLINK("https://swtp-sose24.atlassian.net/browse/KAN-260", "KAN-260")</f>
        <v>KAN-260</v>
      </c>
      <c r="F323" t="str">
        <f>HYPERLINK("https://swtp-sose24.atlassian.net/browse/KAN-3", "KAN-3")</f>
        <v>KAN-3</v>
      </c>
      <c r="G323" t="s">
        <v>1354</v>
      </c>
      <c r="H323" t="s">
        <v>1658</v>
      </c>
      <c r="I323" t="s">
        <v>32</v>
      </c>
      <c r="J323" t="s">
        <v>1620</v>
      </c>
    </row>
    <row r="324" spans="1:10" x14ac:dyDescent="0.3">
      <c r="A324" s="1" t="s">
        <v>5</v>
      </c>
      <c r="B324" t="s">
        <v>1656</v>
      </c>
      <c r="C324" t="s">
        <v>1724</v>
      </c>
      <c r="D324" s="2">
        <v>3</v>
      </c>
      <c r="E324" t="str">
        <f>HYPERLINK("https://swtp-sose24.atlassian.net/browse/KAN-272", "KAN-272")</f>
        <v>KAN-272</v>
      </c>
      <c r="F324" t="str">
        <f>HYPERLINK("https://swtp-sose24.atlassian.net/browse/KAN-117", "KAN-117")</f>
        <v>KAN-117</v>
      </c>
      <c r="G324" t="s">
        <v>1569</v>
      </c>
      <c r="H324" t="s">
        <v>1725</v>
      </c>
      <c r="I324" t="s">
        <v>32</v>
      </c>
      <c r="J324" t="s">
        <v>1717</v>
      </c>
    </row>
    <row r="325" spans="1:10" x14ac:dyDescent="0.3">
      <c r="A325" s="1" t="s">
        <v>9</v>
      </c>
      <c r="B325" t="s">
        <v>1656</v>
      </c>
      <c r="C325" t="s">
        <v>1750</v>
      </c>
      <c r="D325" s="2">
        <v>3.35</v>
      </c>
      <c r="E325" t="str">
        <f>HYPERLINK("https://swtp-sose24.atlassian.net/browse/KAN-278", "KAN-278")</f>
        <v>KAN-278</v>
      </c>
      <c r="F325" t="str">
        <f>HYPERLINK("https://swtp-sose24.atlassian.net/browse/KAN-117", "KAN-117")</f>
        <v>KAN-117</v>
      </c>
      <c r="G325" t="s">
        <v>1751</v>
      </c>
      <c r="I325" t="s">
        <v>32</v>
      </c>
      <c r="J325" t="s">
        <v>1717</v>
      </c>
    </row>
    <row r="326" spans="1:10" x14ac:dyDescent="0.3">
      <c r="A326" s="1" t="s">
        <v>5</v>
      </c>
      <c r="B326" t="s">
        <v>1531</v>
      </c>
      <c r="C326" t="s">
        <v>1722</v>
      </c>
      <c r="D326" s="2">
        <v>3</v>
      </c>
      <c r="E326" t="str">
        <f>HYPERLINK("https://swtp-sose24.atlassian.net/browse/KAN-272", "KAN-272")</f>
        <v>KAN-272</v>
      </c>
      <c r="F326" t="str">
        <f>HYPERLINK("https://swtp-sose24.atlassian.net/browse/KAN-117", "KAN-117")</f>
        <v>KAN-117</v>
      </c>
      <c r="G326" t="s">
        <v>1569</v>
      </c>
      <c r="H326" t="s">
        <v>1723</v>
      </c>
      <c r="I326" t="s">
        <v>32</v>
      </c>
      <c r="J326" t="s">
        <v>1717</v>
      </c>
    </row>
    <row r="327" spans="1:10" x14ac:dyDescent="0.3">
      <c r="A327" s="1" t="s">
        <v>9</v>
      </c>
      <c r="B327" t="s">
        <v>1531</v>
      </c>
      <c r="C327" t="s">
        <v>1748</v>
      </c>
      <c r="D327" s="2">
        <v>0.77</v>
      </c>
      <c r="E327" t="str">
        <f>HYPERLINK("https://swtp-sose24.atlassian.net/browse/KAN-277", "KAN-277")</f>
        <v>KAN-277</v>
      </c>
      <c r="F327" t="str">
        <f>HYPERLINK("https://swtp-sose24.atlassian.net/browse/KAN-253", "KAN-253")</f>
        <v>KAN-253</v>
      </c>
      <c r="G327" t="s">
        <v>1749</v>
      </c>
      <c r="I327" t="s">
        <v>156</v>
      </c>
      <c r="J327" t="s">
        <v>1620</v>
      </c>
    </row>
    <row r="328" spans="1:10" x14ac:dyDescent="0.3">
      <c r="A328" s="1" t="s">
        <v>315</v>
      </c>
      <c r="B328" t="s">
        <v>1531</v>
      </c>
      <c r="C328" t="s">
        <v>1532</v>
      </c>
      <c r="D328" s="2">
        <v>2.62</v>
      </c>
      <c r="E328" t="str">
        <f>HYPERLINK("https://swtp-sose24.atlassian.net/browse/KAN-260", "KAN-260")</f>
        <v>KAN-260</v>
      </c>
      <c r="F328" t="str">
        <f>HYPERLINK("https://swtp-sose24.atlassian.net/browse/KAN-3", "KAN-3")</f>
        <v>KAN-3</v>
      </c>
      <c r="G328" t="s">
        <v>1354</v>
      </c>
      <c r="H328" t="s">
        <v>1533</v>
      </c>
      <c r="I328" t="s">
        <v>32</v>
      </c>
      <c r="J328" t="s">
        <v>1397</v>
      </c>
    </row>
    <row r="329" spans="1:10" x14ac:dyDescent="0.3">
      <c r="A329" s="1" t="s">
        <v>315</v>
      </c>
      <c r="B329" t="s">
        <v>1524</v>
      </c>
      <c r="C329" t="s">
        <v>1530</v>
      </c>
      <c r="D329" s="2">
        <v>0.57999999999999996</v>
      </c>
      <c r="E329" t="str">
        <f>HYPERLINK("https://swtp-sose24.atlassian.net/browse/KAN-260", "KAN-260")</f>
        <v>KAN-260</v>
      </c>
      <c r="F329" t="str">
        <f>HYPERLINK("https://swtp-sose24.atlassian.net/browse/KAN-3", "KAN-3")</f>
        <v>KAN-3</v>
      </c>
      <c r="G329" t="s">
        <v>1354</v>
      </c>
      <c r="I329" t="s">
        <v>32</v>
      </c>
      <c r="J329" t="s">
        <v>1397</v>
      </c>
    </row>
    <row r="330" spans="1:10" x14ac:dyDescent="0.3">
      <c r="A330" s="1" t="s">
        <v>5</v>
      </c>
      <c r="B330" t="s">
        <v>1524</v>
      </c>
      <c r="C330" t="s">
        <v>1573</v>
      </c>
      <c r="D330" s="2">
        <v>1</v>
      </c>
      <c r="E330" t="str">
        <f>HYPERLINK("https://swtp-sose24.atlassian.net/browse/KAN-272", "KAN-272")</f>
        <v>KAN-272</v>
      </c>
      <c r="F330" t="str">
        <f>HYPERLINK("https://swtp-sose24.atlassian.net/browse/KAN-117", "KAN-117")</f>
        <v>KAN-117</v>
      </c>
      <c r="G330" t="s">
        <v>1569</v>
      </c>
      <c r="H330" t="s">
        <v>1574</v>
      </c>
      <c r="I330" t="s">
        <v>32</v>
      </c>
      <c r="J330" t="s">
        <v>1414</v>
      </c>
    </row>
    <row r="331" spans="1:10" x14ac:dyDescent="0.3">
      <c r="A331" s="1" t="s">
        <v>315</v>
      </c>
      <c r="B331" t="s">
        <v>1524</v>
      </c>
      <c r="C331" t="s">
        <v>1528</v>
      </c>
      <c r="D331" s="2">
        <v>1.78</v>
      </c>
      <c r="E331" t="str">
        <f>HYPERLINK("https://swtp-sose24.atlassian.net/browse/KAN-260", "KAN-260")</f>
        <v>KAN-260</v>
      </c>
      <c r="F331" t="str">
        <f>HYPERLINK("https://swtp-sose24.atlassian.net/browse/KAN-3", "KAN-3")</f>
        <v>KAN-3</v>
      </c>
      <c r="G331" t="s">
        <v>1354</v>
      </c>
      <c r="H331" t="s">
        <v>1529</v>
      </c>
      <c r="I331" t="s">
        <v>32</v>
      </c>
      <c r="J331" t="s">
        <v>1397</v>
      </c>
    </row>
    <row r="332" spans="1:10" x14ac:dyDescent="0.3">
      <c r="A332" s="1" t="s">
        <v>841</v>
      </c>
      <c r="B332" t="s">
        <v>1524</v>
      </c>
      <c r="C332" t="s">
        <v>1551</v>
      </c>
      <c r="D332" s="2">
        <v>0.38</v>
      </c>
      <c r="E332" t="str">
        <f>HYPERLINK("https://swtp-sose24.atlassian.net/browse/KAN-266", "KAN-266")</f>
        <v>KAN-266</v>
      </c>
      <c r="F332" t="str">
        <f>HYPERLINK("https://swtp-sose24.atlassian.net/browse/KAN-260", "KAN-260")</f>
        <v>KAN-260</v>
      </c>
      <c r="G332" t="s">
        <v>1538</v>
      </c>
      <c r="I332" t="s">
        <v>32</v>
      </c>
      <c r="J332" t="s">
        <v>1397</v>
      </c>
    </row>
    <row r="333" spans="1:10" x14ac:dyDescent="0.3">
      <c r="A333" s="1" t="s">
        <v>315</v>
      </c>
      <c r="B333" t="s">
        <v>1524</v>
      </c>
      <c r="C333" t="s">
        <v>1526</v>
      </c>
      <c r="D333" s="2">
        <v>3.15</v>
      </c>
      <c r="E333" t="str">
        <f>HYPERLINK("https://swtp-sose24.atlassian.net/browse/KAN-260", "KAN-260")</f>
        <v>KAN-260</v>
      </c>
      <c r="F333" t="str">
        <f>HYPERLINK("https://swtp-sose24.atlassian.net/browse/KAN-3", "KAN-3")</f>
        <v>KAN-3</v>
      </c>
      <c r="G333" t="s">
        <v>1354</v>
      </c>
      <c r="H333" t="s">
        <v>1527</v>
      </c>
      <c r="I333" t="s">
        <v>32</v>
      </c>
      <c r="J333" t="s">
        <v>1397</v>
      </c>
    </row>
    <row r="334" spans="1:10" x14ac:dyDescent="0.3">
      <c r="A334" s="1" t="s">
        <v>4</v>
      </c>
      <c r="B334" t="s">
        <v>1524</v>
      </c>
      <c r="C334" t="s">
        <v>1560</v>
      </c>
      <c r="D334" s="2">
        <v>1</v>
      </c>
      <c r="E334" t="str">
        <f>HYPERLINK("https://swtp-sose24.atlassian.net/browse/KAN-226", "KAN-226")</f>
        <v>KAN-226</v>
      </c>
      <c r="F334" t="str">
        <f>HYPERLINK("https://swtp-sose24.atlassian.net/browse/KAN-117", "KAN-117")</f>
        <v>KAN-117</v>
      </c>
      <c r="G334" t="s">
        <v>1421</v>
      </c>
      <c r="H334" t="s">
        <v>1561</v>
      </c>
      <c r="I334" t="s">
        <v>32</v>
      </c>
      <c r="J334" t="s">
        <v>1414</v>
      </c>
    </row>
    <row r="335" spans="1:10" x14ac:dyDescent="0.3">
      <c r="A335" s="1" t="s">
        <v>8</v>
      </c>
      <c r="B335" t="s">
        <v>1524</v>
      </c>
      <c r="C335" t="s">
        <v>1588</v>
      </c>
      <c r="D335" s="2">
        <v>1.5</v>
      </c>
      <c r="E335" t="str">
        <f>HYPERLINK("https://swtp-sose24.atlassian.net/browse/KAN-274", "KAN-274")</f>
        <v>KAN-274</v>
      </c>
      <c r="F335" t="str">
        <f>HYPERLINK("https://swtp-sose24.atlassian.net/browse/KAN-21", "KAN-21")</f>
        <v>KAN-21</v>
      </c>
      <c r="G335" t="s">
        <v>1525</v>
      </c>
      <c r="I335" t="s">
        <v>27</v>
      </c>
      <c r="J335" t="s">
        <v>1349</v>
      </c>
    </row>
    <row r="336" spans="1:10" x14ac:dyDescent="0.3">
      <c r="A336" s="1" t="s">
        <v>4</v>
      </c>
      <c r="B336" t="s">
        <v>1524</v>
      </c>
      <c r="C336" t="s">
        <v>1559</v>
      </c>
      <c r="D336" s="2">
        <v>1.48</v>
      </c>
      <c r="E336" t="str">
        <f>HYPERLINK("https://swtp-sose24.atlassian.net/browse/KAN-274", "KAN-274")</f>
        <v>KAN-274</v>
      </c>
      <c r="F336" t="str">
        <f>HYPERLINK("https://swtp-sose24.atlassian.net/browse/KAN-21", "KAN-21")</f>
        <v>KAN-21</v>
      </c>
      <c r="G336" t="s">
        <v>1525</v>
      </c>
      <c r="I336" t="s">
        <v>27</v>
      </c>
      <c r="J336" t="s">
        <v>1349</v>
      </c>
    </row>
    <row r="337" spans="1:10" x14ac:dyDescent="0.3">
      <c r="A337" s="1" t="s">
        <v>9</v>
      </c>
      <c r="B337" t="s">
        <v>1524</v>
      </c>
      <c r="C337" t="s">
        <v>1597</v>
      </c>
      <c r="D337" s="2">
        <v>1.75</v>
      </c>
      <c r="E337" t="str">
        <f>HYPERLINK("https://swtp-sose24.atlassian.net/browse/KAN-274", "KAN-274")</f>
        <v>KAN-274</v>
      </c>
      <c r="F337" t="str">
        <f>HYPERLINK("https://swtp-sose24.atlassian.net/browse/KAN-21", "KAN-21")</f>
        <v>KAN-21</v>
      </c>
      <c r="G337" t="s">
        <v>1525</v>
      </c>
      <c r="I337" t="s">
        <v>27</v>
      </c>
      <c r="J337" t="s">
        <v>1349</v>
      </c>
    </row>
    <row r="338" spans="1:10" s="5" customFormat="1" x14ac:dyDescent="0.3">
      <c r="A338" s="1" t="s">
        <v>315</v>
      </c>
      <c r="B338" t="s">
        <v>1524</v>
      </c>
      <c r="C338" s="10">
        <v>45460.479166666664</v>
      </c>
      <c r="D338" s="2">
        <v>1.67</v>
      </c>
      <c r="E338" t="str">
        <f>HYPERLINK("https://swtp-sose24.atlassian.net/browse/KAN-274", "KAN-274")</f>
        <v>KAN-274</v>
      </c>
      <c r="F338" t="str">
        <f>HYPERLINK("https://swtp-sose24.atlassian.net/browse/KAN-21", "KAN-21")</f>
        <v>KAN-21</v>
      </c>
      <c r="G338" t="s">
        <v>1525</v>
      </c>
      <c r="H338"/>
      <c r="I338" t="s">
        <v>27</v>
      </c>
      <c r="J338" t="s">
        <v>1349</v>
      </c>
    </row>
    <row r="339" spans="1:10" x14ac:dyDescent="0.3">
      <c r="A339" s="1" t="s">
        <v>3</v>
      </c>
      <c r="B339" t="s">
        <v>1524</v>
      </c>
      <c r="C339" t="s">
        <v>1690</v>
      </c>
      <c r="D339" s="2">
        <v>1.5</v>
      </c>
      <c r="E339" t="str">
        <f>HYPERLINK("https://swtp-sose24.atlassian.net/browse/KAN-274", "KAN-274")</f>
        <v>KAN-274</v>
      </c>
      <c r="F339" t="str">
        <f>HYPERLINK("https://swtp-sose24.atlassian.net/browse/KAN-21", "KAN-21")</f>
        <v>KAN-21</v>
      </c>
      <c r="G339" t="s">
        <v>1691</v>
      </c>
      <c r="I339" t="s">
        <v>27</v>
      </c>
      <c r="J339" t="s">
        <v>1617</v>
      </c>
    </row>
    <row r="340" spans="1:10" x14ac:dyDescent="0.3">
      <c r="A340" s="1" t="s">
        <v>841</v>
      </c>
      <c r="B340" t="s">
        <v>1524</v>
      </c>
      <c r="C340" t="s">
        <v>1550</v>
      </c>
      <c r="D340" s="2">
        <v>1.67</v>
      </c>
      <c r="E340" t="str">
        <f>HYPERLINK("https://swtp-sose24.atlassian.net/browse/KAN-274", "KAN-274")</f>
        <v>KAN-274</v>
      </c>
      <c r="F340" t="str">
        <f>HYPERLINK("https://swtp-sose24.atlassian.net/browse/KAN-21", "KAN-21")</f>
        <v>KAN-21</v>
      </c>
      <c r="G340" t="s">
        <v>1525</v>
      </c>
      <c r="I340" t="s">
        <v>27</v>
      </c>
      <c r="J340" t="s">
        <v>1349</v>
      </c>
    </row>
    <row r="341" spans="1:10" x14ac:dyDescent="0.3">
      <c r="A341" s="1" t="s">
        <v>5</v>
      </c>
      <c r="B341" t="s">
        <v>1524</v>
      </c>
      <c r="C341" t="s">
        <v>1550</v>
      </c>
      <c r="D341" s="2">
        <v>2</v>
      </c>
      <c r="E341" t="str">
        <f>HYPERLINK("https://swtp-sose24.atlassian.net/browse/KAN-274", "KAN-274")</f>
        <v>KAN-274</v>
      </c>
      <c r="F341" t="str">
        <f>HYPERLINK("https://swtp-sose24.atlassian.net/browse/KAN-21", "KAN-21")</f>
        <v>KAN-21</v>
      </c>
      <c r="G341" t="s">
        <v>1525</v>
      </c>
      <c r="I341" t="s">
        <v>27</v>
      </c>
      <c r="J341" t="s">
        <v>1349</v>
      </c>
    </row>
    <row r="342" spans="1:10" x14ac:dyDescent="0.3">
      <c r="A342" s="1" t="s">
        <v>5</v>
      </c>
      <c r="B342" t="s">
        <v>1547</v>
      </c>
      <c r="C342" t="s">
        <v>1571</v>
      </c>
      <c r="D342" s="2">
        <v>4</v>
      </c>
      <c r="E342" t="str">
        <f>HYPERLINK("https://swtp-sose24.atlassian.net/browse/KAN-272", "KAN-272")</f>
        <v>KAN-272</v>
      </c>
      <c r="F342" t="str">
        <f>HYPERLINK("https://swtp-sose24.atlassian.net/browse/KAN-117", "KAN-117")</f>
        <v>KAN-117</v>
      </c>
      <c r="G342" t="s">
        <v>1569</v>
      </c>
      <c r="H342" t="s">
        <v>1572</v>
      </c>
      <c r="I342" t="s">
        <v>32</v>
      </c>
      <c r="J342" t="s">
        <v>1414</v>
      </c>
    </row>
    <row r="343" spans="1:10" x14ac:dyDescent="0.3">
      <c r="A343" s="1" t="s">
        <v>841</v>
      </c>
      <c r="B343" t="s">
        <v>1547</v>
      </c>
      <c r="C343" t="s">
        <v>1548</v>
      </c>
      <c r="D343" s="2">
        <v>0.72</v>
      </c>
      <c r="E343" t="str">
        <f>HYPERLINK("https://swtp-sose24.atlassian.net/browse/KAN-273", "KAN-273")</f>
        <v>KAN-273</v>
      </c>
      <c r="F343" t="str">
        <f>HYPERLINK("https://swtp-sose24.atlassian.net/browse/KAN-96", "KAN-96")</f>
        <v>KAN-96</v>
      </c>
      <c r="G343" t="s">
        <v>1549</v>
      </c>
      <c r="I343" t="s">
        <v>27</v>
      </c>
      <c r="J343" t="s">
        <v>1349</v>
      </c>
    </row>
    <row r="344" spans="1:10" x14ac:dyDescent="0.3">
      <c r="A344" s="1" t="s">
        <v>8</v>
      </c>
      <c r="B344" t="s">
        <v>1547</v>
      </c>
      <c r="C344" t="s">
        <v>1586</v>
      </c>
      <c r="D344" s="2">
        <v>3</v>
      </c>
      <c r="E344" t="str">
        <f>HYPERLINK("https://swtp-sose24.atlassian.net/browse/KAN-234", "KAN-234")</f>
        <v>KAN-234</v>
      </c>
      <c r="F344" t="str">
        <f>HYPERLINK("https://swtp-sose24.atlassian.net/browse/KAN-183", "KAN-183")</f>
        <v>KAN-183</v>
      </c>
      <c r="G344" t="s">
        <v>1354</v>
      </c>
      <c r="H344" t="s">
        <v>1587</v>
      </c>
      <c r="I344" t="s">
        <v>32</v>
      </c>
      <c r="J344" t="s">
        <v>1343</v>
      </c>
    </row>
    <row r="345" spans="1:10" x14ac:dyDescent="0.3">
      <c r="A345" s="1" t="s">
        <v>8</v>
      </c>
      <c r="B345" t="s">
        <v>1547</v>
      </c>
      <c r="C345" t="s">
        <v>1584</v>
      </c>
      <c r="D345" s="2">
        <v>3</v>
      </c>
      <c r="E345" t="str">
        <f>HYPERLINK("https://swtp-sose24.atlassian.net/browse/KAN-234", "KAN-234")</f>
        <v>KAN-234</v>
      </c>
      <c r="F345" t="str">
        <f>HYPERLINK("https://swtp-sose24.atlassian.net/browse/KAN-183", "KAN-183")</f>
        <v>KAN-183</v>
      </c>
      <c r="G345" t="s">
        <v>1354</v>
      </c>
      <c r="H345" t="s">
        <v>1585</v>
      </c>
      <c r="I345" t="s">
        <v>32</v>
      </c>
      <c r="J345" t="s">
        <v>1343</v>
      </c>
    </row>
    <row r="346" spans="1:10" x14ac:dyDescent="0.3">
      <c r="A346" s="1" t="s">
        <v>5</v>
      </c>
      <c r="B346" t="s">
        <v>1564</v>
      </c>
      <c r="C346" t="s">
        <v>1568</v>
      </c>
      <c r="D346" s="2">
        <v>2</v>
      </c>
      <c r="E346" t="str">
        <f>HYPERLINK("https://swtp-sose24.atlassian.net/browse/KAN-272", "KAN-272")</f>
        <v>KAN-272</v>
      </c>
      <c r="F346" t="str">
        <f>HYPERLINK("https://swtp-sose24.atlassian.net/browse/KAN-117", "KAN-117")</f>
        <v>KAN-117</v>
      </c>
      <c r="G346" t="s">
        <v>1569</v>
      </c>
      <c r="H346" t="s">
        <v>1570</v>
      </c>
      <c r="I346" t="s">
        <v>32</v>
      </c>
      <c r="J346" t="s">
        <v>1414</v>
      </c>
    </row>
    <row r="347" spans="1:10" x14ac:dyDescent="0.3">
      <c r="A347" s="1" t="s">
        <v>5</v>
      </c>
      <c r="B347" t="s">
        <v>1564</v>
      </c>
      <c r="C347" t="s">
        <v>1565</v>
      </c>
      <c r="D347" s="2">
        <v>2.5</v>
      </c>
      <c r="E347" t="str">
        <f>HYPERLINK("https://swtp-sose24.atlassian.net/browse/KAN-271", "KAN-271")</f>
        <v>KAN-271</v>
      </c>
      <c r="F347" t="str">
        <f>HYPERLINK("https://swtp-sose24.atlassian.net/browse/KAN-117", "KAN-117")</f>
        <v>KAN-117</v>
      </c>
      <c r="G347" t="s">
        <v>1566</v>
      </c>
      <c r="H347" t="s">
        <v>1567</v>
      </c>
      <c r="I347" t="s">
        <v>32</v>
      </c>
      <c r="J347" t="s">
        <v>1414</v>
      </c>
    </row>
    <row r="348" spans="1:10" x14ac:dyDescent="0.3">
      <c r="A348" s="1" t="s">
        <v>8</v>
      </c>
      <c r="B348" t="s">
        <v>1564</v>
      </c>
      <c r="C348" t="s">
        <v>1582</v>
      </c>
      <c r="D348" s="2">
        <v>3</v>
      </c>
      <c r="E348" t="str">
        <f>HYPERLINK("https://swtp-sose24.atlassian.net/browse/KAN-234", "KAN-234")</f>
        <v>KAN-234</v>
      </c>
      <c r="F348" t="str">
        <f>HYPERLINK("https://swtp-sose24.atlassian.net/browse/KAN-183", "KAN-183")</f>
        <v>KAN-183</v>
      </c>
      <c r="G348" t="s">
        <v>1354</v>
      </c>
      <c r="H348" t="s">
        <v>1583</v>
      </c>
      <c r="I348" t="s">
        <v>32</v>
      </c>
      <c r="J348" t="s">
        <v>1343</v>
      </c>
    </row>
    <row r="349" spans="1:10" x14ac:dyDescent="0.3">
      <c r="A349" s="1" t="s">
        <v>8</v>
      </c>
      <c r="B349" t="s">
        <v>1564</v>
      </c>
      <c r="C349" t="s">
        <v>1580</v>
      </c>
      <c r="D349" s="2">
        <v>3</v>
      </c>
      <c r="E349" t="str">
        <f>HYPERLINK("https://swtp-sose24.atlassian.net/browse/KAN-234", "KAN-234")</f>
        <v>KAN-234</v>
      </c>
      <c r="F349" t="str">
        <f>HYPERLINK("https://swtp-sose24.atlassian.net/browse/KAN-183", "KAN-183")</f>
        <v>KAN-183</v>
      </c>
      <c r="G349" t="s">
        <v>1354</v>
      </c>
      <c r="H349" t="s">
        <v>1581</v>
      </c>
      <c r="I349" t="s">
        <v>32</v>
      </c>
      <c r="J349" t="s">
        <v>1343</v>
      </c>
    </row>
    <row r="350" spans="1:10" x14ac:dyDescent="0.3">
      <c r="A350" s="1" t="s">
        <v>841</v>
      </c>
      <c r="B350" t="s">
        <v>1539</v>
      </c>
      <c r="C350" t="s">
        <v>1545</v>
      </c>
      <c r="D350" s="2">
        <v>1.97</v>
      </c>
      <c r="E350" t="str">
        <f>HYPERLINK("https://swtp-sose24.atlassian.net/browse/KAN-250", "KAN-250")</f>
        <v>KAN-250</v>
      </c>
      <c r="F350" t="str">
        <f>HYPERLINK("https://swtp-sose24.atlassian.net/browse/KAN-248", "KAN-248")</f>
        <v>KAN-248</v>
      </c>
      <c r="G350" t="s">
        <v>1541</v>
      </c>
      <c r="H350" t="s">
        <v>1546</v>
      </c>
      <c r="I350" t="s">
        <v>32</v>
      </c>
      <c r="J350" t="s">
        <v>1397</v>
      </c>
    </row>
    <row r="351" spans="1:10" x14ac:dyDescent="0.3">
      <c r="A351" s="1" t="s">
        <v>8</v>
      </c>
      <c r="B351" t="s">
        <v>1539</v>
      </c>
      <c r="C351" t="s">
        <v>1578</v>
      </c>
      <c r="D351" s="2">
        <v>3</v>
      </c>
      <c r="E351" t="str">
        <f>HYPERLINK("https://swtp-sose24.atlassian.net/browse/KAN-234", "KAN-234")</f>
        <v>KAN-234</v>
      </c>
      <c r="F351" t="str">
        <f>HYPERLINK("https://swtp-sose24.atlassian.net/browse/KAN-183", "KAN-183")</f>
        <v>KAN-183</v>
      </c>
      <c r="G351" t="s">
        <v>1354</v>
      </c>
      <c r="H351" t="s">
        <v>1579</v>
      </c>
      <c r="I351" t="s">
        <v>32</v>
      </c>
      <c r="J351" t="s">
        <v>1343</v>
      </c>
    </row>
    <row r="352" spans="1:10" x14ac:dyDescent="0.3">
      <c r="A352" s="1" t="s">
        <v>841</v>
      </c>
      <c r="B352" t="s">
        <v>1539</v>
      </c>
      <c r="C352" t="s">
        <v>1543</v>
      </c>
      <c r="D352" s="2">
        <v>0.93</v>
      </c>
      <c r="E352" t="str">
        <f>HYPERLINK("https://swtp-sose24.atlassian.net/browse/KAN-250", "KAN-250")</f>
        <v>KAN-250</v>
      </c>
      <c r="F352" t="str">
        <f>HYPERLINK("https://swtp-sose24.atlassian.net/browse/KAN-248", "KAN-248")</f>
        <v>KAN-248</v>
      </c>
      <c r="G352" t="s">
        <v>1541</v>
      </c>
      <c r="H352" t="s">
        <v>1544</v>
      </c>
      <c r="I352" t="s">
        <v>32</v>
      </c>
      <c r="J352" t="s">
        <v>1397</v>
      </c>
    </row>
    <row r="353" spans="1:10" x14ac:dyDescent="0.3">
      <c r="A353" s="1" t="s">
        <v>8</v>
      </c>
      <c r="B353" t="s">
        <v>1539</v>
      </c>
      <c r="C353" t="s">
        <v>1576</v>
      </c>
      <c r="D353" s="2">
        <v>3</v>
      </c>
      <c r="E353" t="str">
        <f>HYPERLINK("https://swtp-sose24.atlassian.net/browse/KAN-234", "KAN-234")</f>
        <v>KAN-234</v>
      </c>
      <c r="F353" t="str">
        <f>HYPERLINK("https://swtp-sose24.atlassian.net/browse/KAN-183", "KAN-183")</f>
        <v>KAN-183</v>
      </c>
      <c r="G353" t="s">
        <v>1354</v>
      </c>
      <c r="H353" t="s">
        <v>1577</v>
      </c>
      <c r="I353" t="s">
        <v>32</v>
      </c>
      <c r="J353" t="s">
        <v>1343</v>
      </c>
    </row>
    <row r="354" spans="1:10" x14ac:dyDescent="0.3">
      <c r="A354" s="1" t="s">
        <v>841</v>
      </c>
      <c r="B354" t="s">
        <v>1539</v>
      </c>
      <c r="C354" t="s">
        <v>1540</v>
      </c>
      <c r="D354" s="2">
        <v>0.65</v>
      </c>
      <c r="E354" t="str">
        <f>HYPERLINK("https://swtp-sose24.atlassian.net/browse/KAN-250", "KAN-250")</f>
        <v>KAN-250</v>
      </c>
      <c r="F354" t="str">
        <f>HYPERLINK("https://swtp-sose24.atlassian.net/browse/KAN-248", "KAN-248")</f>
        <v>KAN-248</v>
      </c>
      <c r="G354" t="s">
        <v>1541</v>
      </c>
      <c r="H354" t="s">
        <v>1542</v>
      </c>
      <c r="I354" t="s">
        <v>32</v>
      </c>
      <c r="J354" t="s">
        <v>1397</v>
      </c>
    </row>
    <row r="355" spans="1:10" x14ac:dyDescent="0.3">
      <c r="A355" s="1" t="s">
        <v>4</v>
      </c>
      <c r="B355" t="s">
        <v>1519</v>
      </c>
      <c r="C355" t="s">
        <v>1557</v>
      </c>
      <c r="D355" s="2">
        <v>2.5</v>
      </c>
      <c r="E355" t="str">
        <f>HYPERLINK("https://swtp-sose24.atlassian.net/browse/KAN-227", "KAN-227")</f>
        <v>KAN-227</v>
      </c>
      <c r="F355" t="str">
        <f>HYPERLINK("https://swtp-sose24.atlassian.net/browse/KAN-117", "KAN-117")</f>
        <v>KAN-117</v>
      </c>
      <c r="G355" t="s">
        <v>1558</v>
      </c>
      <c r="I355" t="s">
        <v>32</v>
      </c>
      <c r="J355" t="s">
        <v>1414</v>
      </c>
    </row>
    <row r="356" spans="1:10" x14ac:dyDescent="0.3">
      <c r="A356" s="1" t="s">
        <v>841</v>
      </c>
      <c r="B356" t="s">
        <v>1519</v>
      </c>
      <c r="C356" t="s">
        <v>1537</v>
      </c>
      <c r="D356" s="2">
        <v>0.88</v>
      </c>
      <c r="E356" t="str">
        <f>HYPERLINK("https://swtp-sose24.atlassian.net/browse/KAN-266", "KAN-266")</f>
        <v>KAN-266</v>
      </c>
      <c r="F356" t="str">
        <f>HYPERLINK("https://swtp-sose24.atlassian.net/browse/KAN-260", "KAN-260")</f>
        <v>KAN-260</v>
      </c>
      <c r="G356" t="s">
        <v>1538</v>
      </c>
      <c r="I356" t="s">
        <v>32</v>
      </c>
      <c r="J356" t="s">
        <v>1397</v>
      </c>
    </row>
    <row r="357" spans="1:10" x14ac:dyDescent="0.3">
      <c r="A357" s="1" t="s">
        <v>841</v>
      </c>
      <c r="B357" t="s">
        <v>1519</v>
      </c>
      <c r="C357" t="s">
        <v>1536</v>
      </c>
      <c r="D357" s="2">
        <v>0.65</v>
      </c>
      <c r="E357" t="str">
        <f>HYPERLINK("https://swtp-sose24.atlassian.net/browse/KAN-260", "KAN-260")</f>
        <v>KAN-260</v>
      </c>
      <c r="F357" t="str">
        <f>HYPERLINK("https://swtp-sose24.atlassian.net/browse/KAN-3", "KAN-3")</f>
        <v>KAN-3</v>
      </c>
      <c r="G357" t="s">
        <v>1354</v>
      </c>
      <c r="I357" t="s">
        <v>32</v>
      </c>
      <c r="J357" t="s">
        <v>1397</v>
      </c>
    </row>
    <row r="358" spans="1:10" x14ac:dyDescent="0.3">
      <c r="A358" s="1" t="s">
        <v>9</v>
      </c>
      <c r="B358" t="s">
        <v>1519</v>
      </c>
      <c r="C358" t="s">
        <v>1596</v>
      </c>
      <c r="D358" s="2">
        <v>1.17</v>
      </c>
      <c r="E358" t="str">
        <f>HYPERLINK("https://swtp-sose24.atlassian.net/browse/KAN-226", "KAN-226")</f>
        <v>KAN-226</v>
      </c>
      <c r="F358" t="str">
        <f>HYPERLINK("https://swtp-sose24.atlassian.net/browse/KAN-117", "KAN-117")</f>
        <v>KAN-117</v>
      </c>
      <c r="G358" t="s">
        <v>1421</v>
      </c>
      <c r="I358" t="s">
        <v>32</v>
      </c>
      <c r="J358" t="s">
        <v>1414</v>
      </c>
    </row>
    <row r="359" spans="1:10" x14ac:dyDescent="0.3">
      <c r="A359" s="1" t="s">
        <v>4</v>
      </c>
      <c r="B359" t="s">
        <v>1519</v>
      </c>
      <c r="C359" t="s">
        <v>1556</v>
      </c>
      <c r="D359" s="2">
        <v>4.12</v>
      </c>
      <c r="E359" t="str">
        <f>HYPERLINK("https://swtp-sose24.atlassian.net/browse/KAN-221", "KAN-221")</f>
        <v>KAN-221</v>
      </c>
      <c r="F359" t="str">
        <f>HYPERLINK("https://swtp-sose24.atlassian.net/browse/KAN-117", "KAN-117")</f>
        <v>KAN-117</v>
      </c>
      <c r="G359" t="s">
        <v>1416</v>
      </c>
      <c r="I359" t="s">
        <v>32</v>
      </c>
      <c r="J359" t="s">
        <v>1414</v>
      </c>
    </row>
    <row r="360" spans="1:10" x14ac:dyDescent="0.3">
      <c r="A360" s="1" t="s">
        <v>5</v>
      </c>
      <c r="B360" t="s">
        <v>1519</v>
      </c>
      <c r="C360" t="s">
        <v>1563</v>
      </c>
      <c r="D360" s="2">
        <v>1</v>
      </c>
      <c r="E360" t="str">
        <f>HYPERLINK("https://swtp-sose24.atlassian.net/browse/KAN-257", "KAN-257")</f>
        <v>KAN-257</v>
      </c>
      <c r="F360" t="str">
        <f>HYPERLINK("https://swtp-sose24.atlassian.net/browse/KAN-21", "KAN-21")</f>
        <v>KAN-21</v>
      </c>
      <c r="G360" t="s">
        <v>1523</v>
      </c>
      <c r="I360" t="s">
        <v>27</v>
      </c>
      <c r="J360" t="s">
        <v>1349</v>
      </c>
    </row>
    <row r="361" spans="1:10" x14ac:dyDescent="0.3">
      <c r="A361" s="1" t="s">
        <v>8</v>
      </c>
      <c r="B361" t="s">
        <v>1519</v>
      </c>
      <c r="C361" t="s">
        <v>1563</v>
      </c>
      <c r="D361" s="2">
        <v>1</v>
      </c>
      <c r="E361" t="str">
        <f>HYPERLINK("https://swtp-sose24.atlassian.net/browse/KAN-257", "KAN-257")</f>
        <v>KAN-257</v>
      </c>
      <c r="F361" t="str">
        <f>HYPERLINK("https://swtp-sose24.atlassian.net/browse/KAN-21", "KAN-21")</f>
        <v>KAN-21</v>
      </c>
      <c r="G361" t="s">
        <v>1523</v>
      </c>
      <c r="I361" t="s">
        <v>27</v>
      </c>
      <c r="J361" t="s">
        <v>1349</v>
      </c>
    </row>
    <row r="362" spans="1:10" x14ac:dyDescent="0.3">
      <c r="A362" s="1" t="s">
        <v>9</v>
      </c>
      <c r="B362" t="s">
        <v>1519</v>
      </c>
      <c r="C362" t="s">
        <v>1595</v>
      </c>
      <c r="D362" s="2">
        <v>1.32</v>
      </c>
      <c r="E362" t="str">
        <f>HYPERLINK("https://swtp-sose24.atlassian.net/browse/KAN-257", "KAN-257")</f>
        <v>KAN-257</v>
      </c>
      <c r="F362" t="str">
        <f>HYPERLINK("https://swtp-sose24.atlassian.net/browse/KAN-21", "KAN-21")</f>
        <v>KAN-21</v>
      </c>
      <c r="G362" t="s">
        <v>1523</v>
      </c>
      <c r="I362" t="s">
        <v>27</v>
      </c>
      <c r="J362" t="s">
        <v>1349</v>
      </c>
    </row>
    <row r="363" spans="1:10" x14ac:dyDescent="0.3">
      <c r="A363" s="1" t="s">
        <v>841</v>
      </c>
      <c r="B363" t="s">
        <v>1519</v>
      </c>
      <c r="C363" t="s">
        <v>1535</v>
      </c>
      <c r="D363" s="2">
        <v>1.55</v>
      </c>
      <c r="E363" t="str">
        <f>HYPERLINK("https://swtp-sose24.atlassian.net/browse/KAN-257", "KAN-257")</f>
        <v>KAN-257</v>
      </c>
      <c r="F363" t="str">
        <f>HYPERLINK("https://swtp-sose24.atlassian.net/browse/KAN-21", "KAN-21")</f>
        <v>KAN-21</v>
      </c>
      <c r="G363" t="s">
        <v>1523</v>
      </c>
      <c r="I363" t="s">
        <v>27</v>
      </c>
      <c r="J363" t="s">
        <v>1349</v>
      </c>
    </row>
    <row r="364" spans="1:10" x14ac:dyDescent="0.3">
      <c r="A364" s="1" t="s">
        <v>315</v>
      </c>
      <c r="B364" t="s">
        <v>1519</v>
      </c>
      <c r="C364" t="s">
        <v>1522</v>
      </c>
      <c r="D364" s="2">
        <v>1.63</v>
      </c>
      <c r="E364" t="str">
        <f>HYPERLINK("https://swtp-sose24.atlassian.net/browse/KAN-257", "KAN-257")</f>
        <v>KAN-257</v>
      </c>
      <c r="F364" t="str">
        <f>HYPERLINK("https://swtp-sose24.atlassian.net/browse/KAN-21", "KAN-21")</f>
        <v>KAN-21</v>
      </c>
      <c r="G364" t="s">
        <v>1523</v>
      </c>
      <c r="I364" t="s">
        <v>27</v>
      </c>
      <c r="J364" t="s">
        <v>1349</v>
      </c>
    </row>
    <row r="365" spans="1:10" x14ac:dyDescent="0.3">
      <c r="A365" s="1" t="s">
        <v>5</v>
      </c>
      <c r="B365" t="s">
        <v>1519</v>
      </c>
      <c r="C365" t="s">
        <v>1562</v>
      </c>
      <c r="D365" s="2">
        <v>0.78</v>
      </c>
      <c r="E365" t="str">
        <f>HYPERLINK("https://swtp-sose24.atlassian.net/browse/KAN-239", "KAN-239")</f>
        <v>KAN-239</v>
      </c>
      <c r="F365" t="str">
        <f>HYPERLINK("https://swtp-sose24.atlassian.net/browse/KAN-22", "KAN-22")</f>
        <v>KAN-22</v>
      </c>
      <c r="G365" t="s">
        <v>1521</v>
      </c>
      <c r="I365" t="s">
        <v>27</v>
      </c>
      <c r="J365" t="s">
        <v>1349</v>
      </c>
    </row>
    <row r="366" spans="1:10" x14ac:dyDescent="0.3">
      <c r="A366" s="1" t="s">
        <v>3</v>
      </c>
      <c r="B366" t="s">
        <v>1519</v>
      </c>
      <c r="C366" t="s">
        <v>1575</v>
      </c>
      <c r="D366" s="2">
        <v>1</v>
      </c>
      <c r="E366" t="str">
        <f>HYPERLINK("https://swtp-sose24.atlassian.net/browse/KAN-257", "KAN-257")</f>
        <v>KAN-257</v>
      </c>
      <c r="F366" t="str">
        <f>HYPERLINK("https://swtp-sose24.atlassian.net/browse/KAN-21", "KAN-21")</f>
        <v>KAN-21</v>
      </c>
      <c r="G366" t="s">
        <v>1689</v>
      </c>
      <c r="I366" t="s">
        <v>27</v>
      </c>
      <c r="J366" t="s">
        <v>1617</v>
      </c>
    </row>
    <row r="367" spans="1:10" x14ac:dyDescent="0.3">
      <c r="A367" s="1" t="s">
        <v>8</v>
      </c>
      <c r="B367" t="s">
        <v>1519</v>
      </c>
      <c r="C367" t="s">
        <v>1575</v>
      </c>
      <c r="D367" s="2">
        <v>0.75</v>
      </c>
      <c r="E367" t="str">
        <f>HYPERLINK("https://swtp-sose24.atlassian.net/browse/KAN-239", "KAN-239")</f>
        <v>KAN-239</v>
      </c>
      <c r="F367" t="str">
        <f>HYPERLINK("https://swtp-sose24.atlassian.net/browse/KAN-22", "KAN-22")</f>
        <v>KAN-22</v>
      </c>
      <c r="G367" t="s">
        <v>1521</v>
      </c>
      <c r="I367" t="s">
        <v>27</v>
      </c>
      <c r="J367" t="s">
        <v>1349</v>
      </c>
    </row>
    <row r="368" spans="1:10" x14ac:dyDescent="0.3">
      <c r="A368" s="1" t="s">
        <v>9</v>
      </c>
      <c r="B368" t="s">
        <v>1519</v>
      </c>
      <c r="C368" t="s">
        <v>1575</v>
      </c>
      <c r="D368" s="2">
        <v>1</v>
      </c>
      <c r="E368" t="str">
        <f>HYPERLINK("https://swtp-sose24.atlassian.net/browse/KAN-239", "KAN-239")</f>
        <v>KAN-239</v>
      </c>
      <c r="F368" t="str">
        <f>HYPERLINK("https://swtp-sose24.atlassian.net/browse/KAN-22", "KAN-22")</f>
        <v>KAN-22</v>
      </c>
      <c r="G368" t="s">
        <v>1521</v>
      </c>
      <c r="I368" t="s">
        <v>27</v>
      </c>
      <c r="J368" t="s">
        <v>1349</v>
      </c>
    </row>
    <row r="369" spans="1:10" x14ac:dyDescent="0.3">
      <c r="A369" s="1" t="s">
        <v>841</v>
      </c>
      <c r="B369" t="s">
        <v>1519</v>
      </c>
      <c r="C369" t="s">
        <v>1534</v>
      </c>
      <c r="D369" s="2">
        <v>0.88</v>
      </c>
      <c r="E369" t="str">
        <f>HYPERLINK("https://swtp-sose24.atlassian.net/browse/KAN-239", "KAN-239")</f>
        <v>KAN-239</v>
      </c>
      <c r="F369" t="str">
        <f>HYPERLINK("https://swtp-sose24.atlassian.net/browse/KAN-22", "KAN-22")</f>
        <v>KAN-22</v>
      </c>
      <c r="G369" t="s">
        <v>1521</v>
      </c>
      <c r="I369" t="s">
        <v>27</v>
      </c>
      <c r="J369" t="s">
        <v>1349</v>
      </c>
    </row>
    <row r="370" spans="1:10" x14ac:dyDescent="0.3">
      <c r="A370" s="1" t="s">
        <v>315</v>
      </c>
      <c r="B370" t="s">
        <v>1519</v>
      </c>
      <c r="C370" t="s">
        <v>1520</v>
      </c>
      <c r="D370" s="2">
        <v>0.78</v>
      </c>
      <c r="E370" t="str">
        <f>HYPERLINK("https://swtp-sose24.atlassian.net/browse/KAN-239", "KAN-239")</f>
        <v>KAN-239</v>
      </c>
      <c r="F370" t="str">
        <f>HYPERLINK("https://swtp-sose24.atlassian.net/browse/KAN-22", "KAN-22")</f>
        <v>KAN-22</v>
      </c>
      <c r="G370" t="s">
        <v>1521</v>
      </c>
      <c r="I370" t="s">
        <v>27</v>
      </c>
      <c r="J370" t="s">
        <v>1349</v>
      </c>
    </row>
    <row r="371" spans="1:10" x14ac:dyDescent="0.3">
      <c r="A371" s="1" t="s">
        <v>9</v>
      </c>
      <c r="B371" t="s">
        <v>1515</v>
      </c>
      <c r="C371" t="s">
        <v>1593</v>
      </c>
      <c r="D371" s="2">
        <v>2.17</v>
      </c>
      <c r="E371" t="str">
        <f>HYPERLINK("https://swtp-sose24.atlassian.net/browse/KAN-256", "KAN-256")</f>
        <v>KAN-256</v>
      </c>
      <c r="F371" t="str">
        <f>HYPERLINK("https://swtp-sose24.atlassian.net/browse/KAN-117", "KAN-117")</f>
        <v>KAN-117</v>
      </c>
      <c r="G371" t="s">
        <v>1594</v>
      </c>
      <c r="I371" t="s">
        <v>32</v>
      </c>
      <c r="J371" t="s">
        <v>1414</v>
      </c>
    </row>
    <row r="372" spans="1:10" x14ac:dyDescent="0.3">
      <c r="A372" s="1" t="s">
        <v>315</v>
      </c>
      <c r="B372" t="s">
        <v>1515</v>
      </c>
      <c r="C372" t="s">
        <v>1517</v>
      </c>
      <c r="D372" s="2">
        <v>2.0699999999999998</v>
      </c>
      <c r="E372" t="str">
        <f>HYPERLINK("https://swtp-sose24.atlassian.net/browse/KAN-234", "KAN-234")</f>
        <v>KAN-234</v>
      </c>
      <c r="F372" t="str">
        <f>HYPERLINK("https://swtp-sose24.atlassian.net/browse/KAN-183", "KAN-183")</f>
        <v>KAN-183</v>
      </c>
      <c r="G372" t="s">
        <v>1354</v>
      </c>
      <c r="H372" t="s">
        <v>1518</v>
      </c>
      <c r="I372" t="s">
        <v>32</v>
      </c>
      <c r="J372" t="s">
        <v>1343</v>
      </c>
    </row>
    <row r="373" spans="1:10" x14ac:dyDescent="0.3">
      <c r="A373" s="1" t="s">
        <v>4</v>
      </c>
      <c r="B373" t="s">
        <v>1515</v>
      </c>
      <c r="C373" t="s">
        <v>1555</v>
      </c>
      <c r="D373" s="2">
        <v>2.27</v>
      </c>
      <c r="E373" t="str">
        <f>HYPERLINK("https://swtp-sose24.atlassian.net/browse/KAN-255", "KAN-255")</f>
        <v>KAN-255</v>
      </c>
      <c r="F373" t="str">
        <f>HYPERLINK("https://swtp-sose24.atlassian.net/browse/KAN-117", "KAN-117")</f>
        <v>KAN-117</v>
      </c>
      <c r="G373" t="s">
        <v>1553</v>
      </c>
      <c r="I373" t="s">
        <v>32</v>
      </c>
      <c r="J373" t="s">
        <v>1414</v>
      </c>
    </row>
    <row r="374" spans="1:10" x14ac:dyDescent="0.3">
      <c r="A374" s="1" t="s">
        <v>4</v>
      </c>
      <c r="B374" t="s">
        <v>1515</v>
      </c>
      <c r="C374" t="s">
        <v>1554</v>
      </c>
      <c r="D374" s="2">
        <v>1.02</v>
      </c>
      <c r="E374" t="str">
        <f>HYPERLINK("https://swtp-sose24.atlassian.net/browse/KAN-255", "KAN-255")</f>
        <v>KAN-255</v>
      </c>
      <c r="F374" t="str">
        <f>HYPERLINK("https://swtp-sose24.atlassian.net/browse/KAN-117", "KAN-117")</f>
        <v>KAN-117</v>
      </c>
      <c r="G374" t="s">
        <v>1553</v>
      </c>
      <c r="I374" t="s">
        <v>32</v>
      </c>
      <c r="J374" t="s">
        <v>1414</v>
      </c>
    </row>
    <row r="375" spans="1:10" x14ac:dyDescent="0.3">
      <c r="A375" s="1" t="s">
        <v>9</v>
      </c>
      <c r="B375" t="s">
        <v>1515</v>
      </c>
      <c r="C375" t="s">
        <v>1591</v>
      </c>
      <c r="D375" s="2">
        <v>4.5</v>
      </c>
      <c r="E375" t="str">
        <f>HYPERLINK("https://swtp-sose24.atlassian.net/browse/KAN-245", "KAN-245")</f>
        <v>KAN-245</v>
      </c>
      <c r="F375" t="str">
        <f>HYPERLINK("https://swtp-sose24.atlassian.net/browse/KAN-117", "KAN-117")</f>
        <v>KAN-117</v>
      </c>
      <c r="G375" t="s">
        <v>1592</v>
      </c>
      <c r="I375" t="s">
        <v>32</v>
      </c>
      <c r="J375" t="s">
        <v>1414</v>
      </c>
    </row>
    <row r="376" spans="1:10" x14ac:dyDescent="0.3">
      <c r="A376" s="1" t="s">
        <v>315</v>
      </c>
      <c r="B376" t="s">
        <v>1515</v>
      </c>
      <c r="C376" t="s">
        <v>1516</v>
      </c>
      <c r="D376" s="2">
        <v>2.83</v>
      </c>
      <c r="E376" t="str">
        <f>HYPERLINK("https://swtp-sose24.atlassian.net/browse/KAN-234", "KAN-234")</f>
        <v>KAN-234</v>
      </c>
      <c r="F376" t="str">
        <f>HYPERLINK("https://swtp-sose24.atlassian.net/browse/KAN-183", "KAN-183")</f>
        <v>KAN-183</v>
      </c>
      <c r="G376" t="s">
        <v>1354</v>
      </c>
      <c r="I376" t="s">
        <v>32</v>
      </c>
      <c r="J376" t="s">
        <v>1343</v>
      </c>
    </row>
    <row r="377" spans="1:10" x14ac:dyDescent="0.3">
      <c r="A377" s="1" t="s">
        <v>315</v>
      </c>
      <c r="B377" t="s">
        <v>1368</v>
      </c>
      <c r="C377" t="s">
        <v>1513</v>
      </c>
      <c r="D377" s="2">
        <v>1.92</v>
      </c>
      <c r="E377" t="str">
        <f>HYPERLINK("https://swtp-sose24.atlassian.net/browse/KAN-234", "KAN-234")</f>
        <v>KAN-234</v>
      </c>
      <c r="F377" t="str">
        <f>HYPERLINK("https://swtp-sose24.atlassian.net/browse/KAN-183", "KAN-183")</f>
        <v>KAN-183</v>
      </c>
      <c r="G377" t="s">
        <v>1354</v>
      </c>
      <c r="H377" t="s">
        <v>1514</v>
      </c>
      <c r="I377" t="s">
        <v>32</v>
      </c>
      <c r="J377" t="s">
        <v>1343</v>
      </c>
    </row>
    <row r="378" spans="1:10" x14ac:dyDescent="0.3">
      <c r="A378" s="1" t="s">
        <v>315</v>
      </c>
      <c r="B378" t="s">
        <v>1368</v>
      </c>
      <c r="C378" t="s">
        <v>1511</v>
      </c>
      <c r="D378" s="2">
        <v>1.22</v>
      </c>
      <c r="E378" t="str">
        <f>HYPERLINK("https://swtp-sose24.atlassian.net/browse/KAN-234", "KAN-234")</f>
        <v>KAN-234</v>
      </c>
      <c r="F378" t="str">
        <f>HYPERLINK("https://swtp-sose24.atlassian.net/browse/KAN-183", "KAN-183")</f>
        <v>KAN-183</v>
      </c>
      <c r="G378" t="s">
        <v>1354</v>
      </c>
      <c r="H378" t="s">
        <v>1512</v>
      </c>
      <c r="I378" t="s">
        <v>32</v>
      </c>
      <c r="J378" t="s">
        <v>1343</v>
      </c>
    </row>
    <row r="379" spans="1:10" x14ac:dyDescent="0.3">
      <c r="A379" s="1" t="s">
        <v>9</v>
      </c>
      <c r="B379" t="s">
        <v>1368</v>
      </c>
      <c r="C379" t="s">
        <v>1589</v>
      </c>
      <c r="D379" s="2">
        <v>0.57999999999999996</v>
      </c>
      <c r="E379" t="str">
        <f>HYPERLINK("https://swtp-sose24.atlassian.net/browse/KAN-254", "KAN-254")</f>
        <v>KAN-254</v>
      </c>
      <c r="F379" t="str">
        <f>HYPERLINK("https://swtp-sose24.atlassian.net/browse/KAN-253", "KAN-253")</f>
        <v>KAN-253</v>
      </c>
      <c r="G379" t="s">
        <v>1590</v>
      </c>
      <c r="I379" t="s">
        <v>156</v>
      </c>
      <c r="J379" t="s">
        <v>1397</v>
      </c>
    </row>
    <row r="380" spans="1:10" x14ac:dyDescent="0.3">
      <c r="A380" s="1" t="s">
        <v>9</v>
      </c>
      <c r="B380" t="s">
        <v>1368</v>
      </c>
      <c r="C380" t="s">
        <v>1471</v>
      </c>
      <c r="D380" s="2">
        <v>0.43</v>
      </c>
      <c r="E380" t="str">
        <f>HYPERLINK("https://swtp-sose24.atlassian.net/browse/KAN-246", "KAN-246")</f>
        <v>KAN-246</v>
      </c>
      <c r="F380" t="str">
        <f>HYPERLINK("https://swtp-sose24.atlassian.net/browse/KAN-149", "KAN-149")</f>
        <v>KAN-149</v>
      </c>
      <c r="G380" t="s">
        <v>1469</v>
      </c>
      <c r="I380" t="s">
        <v>32</v>
      </c>
      <c r="J380" t="s">
        <v>1343</v>
      </c>
    </row>
    <row r="381" spans="1:10" x14ac:dyDescent="0.3">
      <c r="A381" s="1" t="s">
        <v>9</v>
      </c>
      <c r="B381" t="s">
        <v>1368</v>
      </c>
      <c r="C381" t="s">
        <v>1470</v>
      </c>
      <c r="D381" s="2">
        <v>0.38</v>
      </c>
      <c r="E381" t="str">
        <f>HYPERLINK("https://swtp-sose24.atlassian.net/browse/KAN-246", "KAN-246")</f>
        <v>KAN-246</v>
      </c>
      <c r="F381" t="str">
        <f>HYPERLINK("https://swtp-sose24.atlassian.net/browse/KAN-149", "KAN-149")</f>
        <v>KAN-149</v>
      </c>
      <c r="G381" t="s">
        <v>1469</v>
      </c>
      <c r="I381" t="s">
        <v>32</v>
      </c>
      <c r="J381" t="s">
        <v>1343</v>
      </c>
    </row>
    <row r="382" spans="1:10" x14ac:dyDescent="0.3">
      <c r="A382" s="1" t="s">
        <v>841</v>
      </c>
      <c r="B382" t="s">
        <v>1368</v>
      </c>
      <c r="C382" t="s">
        <v>1408</v>
      </c>
      <c r="D382" s="2">
        <v>0.15</v>
      </c>
      <c r="E382" t="str">
        <f>HYPERLINK("https://swtp-sose24.atlassian.net/browse/KAN-248", "KAN-248")</f>
        <v>KAN-248</v>
      </c>
      <c r="F382" t="str">
        <f>HYPERLINK("https://swtp-sose24.atlassian.net/browse/KAN-3", "KAN-3")</f>
        <v>KAN-3</v>
      </c>
      <c r="G382" t="s">
        <v>1409</v>
      </c>
      <c r="H382" t="s">
        <v>1410</v>
      </c>
      <c r="I382" t="s">
        <v>32</v>
      </c>
      <c r="J382" t="s">
        <v>1397</v>
      </c>
    </row>
    <row r="383" spans="1:10" x14ac:dyDescent="0.3">
      <c r="A383" s="1" t="s">
        <v>4</v>
      </c>
      <c r="B383" t="s">
        <v>1368</v>
      </c>
      <c r="C383" t="s">
        <v>1552</v>
      </c>
      <c r="D383" s="2">
        <v>2</v>
      </c>
      <c r="E383" t="str">
        <f>HYPERLINK("https://swtp-sose24.atlassian.net/browse/KAN-255", "KAN-255")</f>
        <v>KAN-255</v>
      </c>
      <c r="F383" t="str">
        <f>HYPERLINK("https://swtp-sose24.atlassian.net/browse/KAN-117", "KAN-117")</f>
        <v>KAN-117</v>
      </c>
      <c r="G383" t="s">
        <v>1553</v>
      </c>
      <c r="I383" t="s">
        <v>32</v>
      </c>
      <c r="J383" t="s">
        <v>1414</v>
      </c>
    </row>
    <row r="384" spans="1:10" x14ac:dyDescent="0.3">
      <c r="A384" s="1" t="s">
        <v>841</v>
      </c>
      <c r="B384" t="s">
        <v>1368</v>
      </c>
      <c r="C384" t="s">
        <v>1405</v>
      </c>
      <c r="D384" s="2">
        <v>1</v>
      </c>
      <c r="E384" t="str">
        <f>HYPERLINK("https://swtp-sose24.atlassian.net/browse/KAN-249", "KAN-249")</f>
        <v>KAN-249</v>
      </c>
      <c r="F384" t="str">
        <f>HYPERLINK("https://swtp-sose24.atlassian.net/browse/KAN-248", "KAN-248")</f>
        <v>KAN-248</v>
      </c>
      <c r="G384" t="s">
        <v>1406</v>
      </c>
      <c r="H384" t="s">
        <v>1407</v>
      </c>
      <c r="I384" t="s">
        <v>32</v>
      </c>
      <c r="J384" t="s">
        <v>1397</v>
      </c>
    </row>
    <row r="385" spans="1:10" x14ac:dyDescent="0.3">
      <c r="A385" s="1" t="s">
        <v>315</v>
      </c>
      <c r="B385" t="s">
        <v>1368</v>
      </c>
      <c r="C385" t="s">
        <v>1371</v>
      </c>
      <c r="D385" s="2">
        <v>3.97</v>
      </c>
      <c r="E385" t="str">
        <f>HYPERLINK("https://swtp-sose24.atlassian.net/browse/KAN-234", "KAN-234")</f>
        <v>KAN-234</v>
      </c>
      <c r="F385" t="str">
        <f>HYPERLINK("https://swtp-sose24.atlassian.net/browse/KAN-183", "KAN-183")</f>
        <v>KAN-183</v>
      </c>
      <c r="G385" t="s">
        <v>1354</v>
      </c>
      <c r="H385" t="s">
        <v>1372</v>
      </c>
      <c r="I385" t="s">
        <v>32</v>
      </c>
      <c r="J385" t="s">
        <v>1343</v>
      </c>
    </row>
    <row r="386" spans="1:10" x14ac:dyDescent="0.3">
      <c r="A386" s="1" t="s">
        <v>315</v>
      </c>
      <c r="B386" t="s">
        <v>1368</v>
      </c>
      <c r="C386" t="s">
        <v>1371</v>
      </c>
      <c r="D386" s="2">
        <v>3.97</v>
      </c>
      <c r="E386" t="str">
        <f>HYPERLINK("https://swtp-sose24.atlassian.net/browse/KAN-234", "KAN-234")</f>
        <v>KAN-234</v>
      </c>
      <c r="F386" t="str">
        <f>HYPERLINK("https://swtp-sose24.atlassian.net/browse/KAN-183", "KAN-183")</f>
        <v>KAN-183</v>
      </c>
      <c r="G386" t="s">
        <v>1354</v>
      </c>
      <c r="H386" t="s">
        <v>1372</v>
      </c>
      <c r="I386" t="s">
        <v>32</v>
      </c>
      <c r="J386" t="s">
        <v>1343</v>
      </c>
    </row>
    <row r="387" spans="1:10" x14ac:dyDescent="0.3">
      <c r="A387" s="1" t="s">
        <v>9</v>
      </c>
      <c r="B387" t="s">
        <v>1368</v>
      </c>
      <c r="C387" t="s">
        <v>1468</v>
      </c>
      <c r="D387" s="2">
        <v>3.73</v>
      </c>
      <c r="E387" t="str">
        <f>HYPERLINK("https://swtp-sose24.atlassian.net/browse/KAN-246", "KAN-246")</f>
        <v>KAN-246</v>
      </c>
      <c r="F387" t="str">
        <f>HYPERLINK("https://swtp-sose24.atlassian.net/browse/KAN-149", "KAN-149")</f>
        <v>KAN-149</v>
      </c>
      <c r="G387" t="s">
        <v>1469</v>
      </c>
      <c r="I387" t="s">
        <v>32</v>
      </c>
      <c r="J387" t="s">
        <v>1343</v>
      </c>
    </row>
    <row r="388" spans="1:10" x14ac:dyDescent="0.3">
      <c r="A388" s="1" t="s">
        <v>841</v>
      </c>
      <c r="B388" t="s">
        <v>1368</v>
      </c>
      <c r="C388" t="s">
        <v>1404</v>
      </c>
      <c r="D388" s="2">
        <v>0.45</v>
      </c>
      <c r="E388" t="str">
        <f>HYPERLINK("https://swtp-sose24.atlassian.net/browse/KAN-236", "KAN-236")</f>
        <v>KAN-236</v>
      </c>
      <c r="F388" t="str">
        <f>HYPERLINK("https://swtp-sose24.atlassian.net/browse/KAN-248", "KAN-248")</f>
        <v>KAN-248</v>
      </c>
      <c r="G388" t="s">
        <v>1395</v>
      </c>
      <c r="H388" t="s">
        <v>423</v>
      </c>
      <c r="I388" t="s">
        <v>32</v>
      </c>
      <c r="J388" t="s">
        <v>1397</v>
      </c>
    </row>
    <row r="389" spans="1:10" x14ac:dyDescent="0.3">
      <c r="A389" s="1" t="s">
        <v>9</v>
      </c>
      <c r="B389" t="s">
        <v>1368</v>
      </c>
      <c r="C389" t="s">
        <v>1467</v>
      </c>
      <c r="D389" s="2">
        <v>2.6</v>
      </c>
      <c r="E389" t="str">
        <f>HYPERLINK("https://swtp-sose24.atlassian.net/browse/KAN-240", "KAN-240")</f>
        <v>KAN-240</v>
      </c>
      <c r="F389" t="str">
        <f>HYPERLINK("https://swtp-sose24.atlassian.net/browse/KAN-149", "KAN-149")</f>
        <v>KAN-149</v>
      </c>
      <c r="G389" t="s">
        <v>1466</v>
      </c>
      <c r="I389" t="s">
        <v>32</v>
      </c>
      <c r="J389" t="s">
        <v>1343</v>
      </c>
    </row>
    <row r="390" spans="1:10" x14ac:dyDescent="0.3">
      <c r="A390" s="1" t="s">
        <v>315</v>
      </c>
      <c r="B390" t="s">
        <v>1368</v>
      </c>
      <c r="C390" t="s">
        <v>1369</v>
      </c>
      <c r="D390" s="2">
        <v>0.95</v>
      </c>
      <c r="E390" t="str">
        <f>HYPERLINK("https://swtp-sose24.atlassian.net/browse/KAN-234", "KAN-234")</f>
        <v>KAN-234</v>
      </c>
      <c r="F390" t="str">
        <f>HYPERLINK("https://swtp-sose24.atlassian.net/browse/KAN-183", "KAN-183")</f>
        <v>KAN-183</v>
      </c>
      <c r="G390" t="s">
        <v>1354</v>
      </c>
      <c r="H390" t="s">
        <v>1370</v>
      </c>
      <c r="I390" t="s">
        <v>32</v>
      </c>
      <c r="J390" t="s">
        <v>1343</v>
      </c>
    </row>
    <row r="391" spans="1:10" s="5" customFormat="1" x14ac:dyDescent="0.3">
      <c r="A391" s="1" t="s">
        <v>315</v>
      </c>
      <c r="B391" t="s">
        <v>1363</v>
      </c>
      <c r="C391" t="s">
        <v>1367</v>
      </c>
      <c r="D391" s="2">
        <v>0.02</v>
      </c>
      <c r="E391" t="str">
        <f>HYPERLINK("https://swtp-sose24.atlassian.net/browse/KAN-234", "KAN-234")</f>
        <v>KAN-234</v>
      </c>
      <c r="F391" t="str">
        <f>HYPERLINK("https://swtp-sose24.atlassian.net/browse/KAN-183", "KAN-183")</f>
        <v>KAN-183</v>
      </c>
      <c r="G391" t="s">
        <v>1354</v>
      </c>
      <c r="H391"/>
      <c r="I391" t="s">
        <v>32</v>
      </c>
      <c r="J391" t="s">
        <v>1343</v>
      </c>
    </row>
    <row r="392" spans="1:10" s="7" customFormat="1" x14ac:dyDescent="0.3">
      <c r="A392" s="1" t="s">
        <v>315</v>
      </c>
      <c r="B392" t="s">
        <v>1363</v>
      </c>
      <c r="C392" t="s">
        <v>1366</v>
      </c>
      <c r="D392" s="2">
        <v>3.75</v>
      </c>
      <c r="E392" t="str">
        <f>HYPERLINK("https://swtp-sose24.atlassian.net/browse/KAN-234", "KAN-234")</f>
        <v>KAN-234</v>
      </c>
      <c r="F392" t="str">
        <f>HYPERLINK("https://swtp-sose24.atlassian.net/browse/KAN-183", "KAN-183")</f>
        <v>KAN-183</v>
      </c>
      <c r="G392" t="s">
        <v>1354</v>
      </c>
      <c r="H392" t="s">
        <v>1354</v>
      </c>
      <c r="I392" t="s">
        <v>32</v>
      </c>
      <c r="J392" t="s">
        <v>1343</v>
      </c>
    </row>
    <row r="393" spans="1:10" x14ac:dyDescent="0.3">
      <c r="A393" s="1" t="s">
        <v>315</v>
      </c>
      <c r="B393" t="s">
        <v>1363</v>
      </c>
      <c r="C393" t="s">
        <v>1364</v>
      </c>
      <c r="D393" s="2">
        <v>1.1499999999999999</v>
      </c>
      <c r="E393" t="str">
        <f>HYPERLINK("https://swtp-sose24.atlassian.net/browse/KAN-243", "KAN-243")</f>
        <v>KAN-243</v>
      </c>
      <c r="F393" t="str">
        <f>HYPERLINK("https://swtp-sose24.atlassian.net/browse/KAN-21", "KAN-21")</f>
        <v>KAN-21</v>
      </c>
      <c r="G393" t="s">
        <v>1365</v>
      </c>
      <c r="I393" t="s">
        <v>27</v>
      </c>
      <c r="J393" t="s">
        <v>1349</v>
      </c>
    </row>
    <row r="394" spans="1:10" x14ac:dyDescent="0.3">
      <c r="A394" s="1" t="s">
        <v>9</v>
      </c>
      <c r="B394" t="s">
        <v>1363</v>
      </c>
      <c r="C394" t="s">
        <v>1364</v>
      </c>
      <c r="D394" s="2">
        <v>1.1299999999999999</v>
      </c>
      <c r="E394" t="str">
        <f>HYPERLINK("https://swtp-sose24.atlassian.net/browse/KAN-243", "KAN-243")</f>
        <v>KAN-243</v>
      </c>
      <c r="F394" t="str">
        <f>HYPERLINK("https://swtp-sose24.atlassian.net/browse/KAN-21", "KAN-21")</f>
        <v>KAN-21</v>
      </c>
      <c r="G394" t="s">
        <v>1365</v>
      </c>
      <c r="I394" t="s">
        <v>27</v>
      </c>
      <c r="J394" t="s">
        <v>1349</v>
      </c>
    </row>
    <row r="395" spans="1:10" x14ac:dyDescent="0.3">
      <c r="A395" s="1" t="s">
        <v>841</v>
      </c>
      <c r="B395" t="s">
        <v>1363</v>
      </c>
      <c r="C395" t="s">
        <v>1403</v>
      </c>
      <c r="D395" s="2">
        <v>1.17</v>
      </c>
      <c r="E395" t="str">
        <f>HYPERLINK("https://swtp-sose24.atlassian.net/browse/KAN-243", "KAN-243")</f>
        <v>KAN-243</v>
      </c>
      <c r="F395" t="str">
        <f>HYPERLINK("https://swtp-sose24.atlassian.net/browse/KAN-21", "KAN-21")</f>
        <v>KAN-21</v>
      </c>
      <c r="G395" t="s">
        <v>1365</v>
      </c>
      <c r="I395" t="s">
        <v>27</v>
      </c>
      <c r="J395" t="s">
        <v>1349</v>
      </c>
    </row>
    <row r="396" spans="1:10" x14ac:dyDescent="0.3">
      <c r="A396" s="1" t="s">
        <v>841</v>
      </c>
      <c r="B396" t="s">
        <v>1359</v>
      </c>
      <c r="C396" t="s">
        <v>1401</v>
      </c>
      <c r="D396" s="2">
        <v>0.93</v>
      </c>
      <c r="E396" t="str">
        <f>HYPERLINK("https://swtp-sose24.atlassian.net/browse/KAN-236", "KAN-236")</f>
        <v>KAN-236</v>
      </c>
      <c r="F396" t="str">
        <f>HYPERLINK("https://swtp-sose24.atlassian.net/browse/KAN-248", "KAN-248")</f>
        <v>KAN-248</v>
      </c>
      <c r="G396" t="s">
        <v>1395</v>
      </c>
      <c r="H396" t="s">
        <v>1402</v>
      </c>
      <c r="I396" t="s">
        <v>32</v>
      </c>
      <c r="J396" t="s">
        <v>1397</v>
      </c>
    </row>
    <row r="397" spans="1:10" x14ac:dyDescent="0.3">
      <c r="A397" s="1" t="s">
        <v>315</v>
      </c>
      <c r="B397" t="s">
        <v>1359</v>
      </c>
      <c r="C397" t="s">
        <v>1360</v>
      </c>
      <c r="D397" s="2">
        <v>3.77</v>
      </c>
      <c r="E397" t="str">
        <f>HYPERLINK("https://swtp-sose24.atlassian.net/browse/KAN-242", "KAN-242")</f>
        <v>KAN-242</v>
      </c>
      <c r="F397" t="str">
        <f>HYPERLINK("https://swtp-sose24.atlassian.net/browse/KAN-208", "KAN-208")</f>
        <v>KAN-208</v>
      </c>
      <c r="G397" t="s">
        <v>1361</v>
      </c>
      <c r="I397" t="s">
        <v>32</v>
      </c>
      <c r="J397" t="s">
        <v>1362</v>
      </c>
    </row>
    <row r="398" spans="1:10" x14ac:dyDescent="0.3">
      <c r="A398" s="1" t="s">
        <v>9</v>
      </c>
      <c r="B398" t="s">
        <v>1462</v>
      </c>
      <c r="C398" t="s">
        <v>1465</v>
      </c>
      <c r="D398" s="2">
        <v>0.93</v>
      </c>
      <c r="E398" t="str">
        <f>HYPERLINK("https://swtp-sose24.atlassian.net/browse/KAN-240", "KAN-240")</f>
        <v>KAN-240</v>
      </c>
      <c r="F398" t="str">
        <f>HYPERLINK("https://swtp-sose24.atlassian.net/browse/KAN-149", "KAN-149")</f>
        <v>KAN-149</v>
      </c>
      <c r="G398" t="s">
        <v>1466</v>
      </c>
      <c r="I398" t="s">
        <v>32</v>
      </c>
      <c r="J398" t="s">
        <v>1343</v>
      </c>
    </row>
    <row r="399" spans="1:10" x14ac:dyDescent="0.3">
      <c r="A399" s="1" t="s">
        <v>9</v>
      </c>
      <c r="B399" t="s">
        <v>1462</v>
      </c>
      <c r="C399" t="s">
        <v>1464</v>
      </c>
      <c r="D399" s="2">
        <v>0.67</v>
      </c>
      <c r="E399" t="str">
        <f>HYPERLINK("https://swtp-sose24.atlassian.net/browse/KAN-237", "KAN-237")</f>
        <v>KAN-237</v>
      </c>
      <c r="F399" t="str">
        <f>HYPERLINK("https://swtp-sose24.atlassian.net/browse/KAN-149", "KAN-149")</f>
        <v>KAN-149</v>
      </c>
      <c r="G399" t="s">
        <v>1461</v>
      </c>
      <c r="I399" t="s">
        <v>32</v>
      </c>
      <c r="J399" t="s">
        <v>1343</v>
      </c>
    </row>
    <row r="400" spans="1:10" x14ac:dyDescent="0.3">
      <c r="A400" s="1" t="s">
        <v>9</v>
      </c>
      <c r="B400" t="s">
        <v>1462</v>
      </c>
      <c r="C400" t="s">
        <v>1463</v>
      </c>
      <c r="D400" s="2">
        <v>0.52</v>
      </c>
      <c r="E400" t="str">
        <f>HYPERLINK("https://swtp-sose24.atlassian.net/browse/KAN-237", "KAN-237")</f>
        <v>KAN-237</v>
      </c>
      <c r="F400" t="str">
        <f>HYPERLINK("https://swtp-sose24.atlassian.net/browse/KAN-149", "KAN-149")</f>
        <v>KAN-149</v>
      </c>
      <c r="G400" t="s">
        <v>1461</v>
      </c>
      <c r="I400" t="s">
        <v>32</v>
      </c>
      <c r="J400" t="s">
        <v>1343</v>
      </c>
    </row>
    <row r="401" spans="1:10" x14ac:dyDescent="0.3">
      <c r="A401" s="8" t="s">
        <v>323</v>
      </c>
      <c r="B401" s="5"/>
      <c r="C401" s="5"/>
      <c r="D401" s="9"/>
      <c r="E401" s="5"/>
      <c r="F401" s="5"/>
      <c r="G401" s="5"/>
      <c r="H401" s="5"/>
      <c r="I401" s="5"/>
      <c r="J401" s="5"/>
    </row>
    <row r="402" spans="1:10" x14ac:dyDescent="0.3">
      <c r="A402" s="1" t="s">
        <v>841</v>
      </c>
      <c r="B402" t="s">
        <v>1398</v>
      </c>
      <c r="C402" t="s">
        <v>1399</v>
      </c>
      <c r="D402" s="2">
        <v>3.33</v>
      </c>
      <c r="E402" t="str">
        <f>HYPERLINK("https://swtp-sose24.atlassian.net/browse/KAN-238", "KAN-238")</f>
        <v>KAN-238</v>
      </c>
      <c r="F402" t="str">
        <f>HYPERLINK("https://swtp-sose24.atlassian.net/browse/KAN-22", "KAN-22")</f>
        <v>KAN-22</v>
      </c>
      <c r="G402" t="s">
        <v>1400</v>
      </c>
      <c r="I402" t="s">
        <v>27</v>
      </c>
      <c r="J402" t="s">
        <v>1349</v>
      </c>
    </row>
    <row r="403" spans="1:10" x14ac:dyDescent="0.3">
      <c r="A403" s="1" t="s">
        <v>5</v>
      </c>
      <c r="B403" t="s">
        <v>1398</v>
      </c>
      <c r="C403" t="s">
        <v>1399</v>
      </c>
      <c r="D403" s="2">
        <v>3.33</v>
      </c>
      <c r="E403" t="str">
        <f>HYPERLINK("https://swtp-sose24.atlassian.net/browse/KAN-238", "KAN-238")</f>
        <v>KAN-238</v>
      </c>
      <c r="F403" t="str">
        <f>HYPERLINK("https://swtp-sose24.atlassian.net/browse/KAN-22", "KAN-22")</f>
        <v>KAN-22</v>
      </c>
      <c r="G403" t="s">
        <v>1400</v>
      </c>
      <c r="I403" t="s">
        <v>27</v>
      </c>
      <c r="J403" t="s">
        <v>1349</v>
      </c>
    </row>
    <row r="404" spans="1:10" x14ac:dyDescent="0.3">
      <c r="A404" s="1" t="s">
        <v>8</v>
      </c>
      <c r="B404" t="s">
        <v>1398</v>
      </c>
      <c r="C404" t="s">
        <v>1399</v>
      </c>
      <c r="D404" s="2">
        <v>3.33</v>
      </c>
      <c r="E404" t="str">
        <f>HYPERLINK("https://swtp-sose24.atlassian.net/browse/KAN-238", "KAN-238")</f>
        <v>KAN-238</v>
      </c>
      <c r="F404" t="str">
        <f>HYPERLINK("https://swtp-sose24.atlassian.net/browse/KAN-22", "KAN-22")</f>
        <v>KAN-22</v>
      </c>
      <c r="G404" t="s">
        <v>1400</v>
      </c>
      <c r="I404" t="s">
        <v>27</v>
      </c>
      <c r="J404" t="s">
        <v>1349</v>
      </c>
    </row>
    <row r="405" spans="1:10" x14ac:dyDescent="0.3">
      <c r="A405" s="1" t="s">
        <v>9</v>
      </c>
      <c r="B405" t="s">
        <v>1398</v>
      </c>
      <c r="C405" t="s">
        <v>1399</v>
      </c>
      <c r="D405" s="2">
        <v>3.33</v>
      </c>
      <c r="E405" t="str">
        <f>HYPERLINK("https://swtp-sose24.atlassian.net/browse/KAN-238", "KAN-238")</f>
        <v>KAN-238</v>
      </c>
      <c r="F405" t="str">
        <f>HYPERLINK("https://swtp-sose24.atlassian.net/browse/KAN-22", "KAN-22")</f>
        <v>KAN-22</v>
      </c>
      <c r="G405" t="s">
        <v>1400</v>
      </c>
      <c r="I405" t="s">
        <v>27</v>
      </c>
      <c r="J405" t="s">
        <v>1349</v>
      </c>
    </row>
    <row r="406" spans="1:10" x14ac:dyDescent="0.3">
      <c r="A406" s="1" t="s">
        <v>4</v>
      </c>
      <c r="B406" t="s">
        <v>1356</v>
      </c>
      <c r="C406" t="s">
        <v>1437</v>
      </c>
      <c r="D406" s="2">
        <v>1.77</v>
      </c>
      <c r="E406" t="str">
        <f>HYPERLINK("https://swtp-sose24.atlassian.net/browse/KAN-224", "KAN-224")</f>
        <v>KAN-224</v>
      </c>
      <c r="F406" t="str">
        <f>HYPERLINK("https://swtp-sose24.atlassian.net/browse/KAN-176", "KAN-176")</f>
        <v>KAN-176</v>
      </c>
      <c r="G406" t="s">
        <v>1383</v>
      </c>
      <c r="I406" t="s">
        <v>37</v>
      </c>
      <c r="J406" t="s">
        <v>1052</v>
      </c>
    </row>
    <row r="407" spans="1:10" x14ac:dyDescent="0.3">
      <c r="A407" s="1" t="s">
        <v>4</v>
      </c>
      <c r="B407" t="s">
        <v>1356</v>
      </c>
      <c r="C407" t="s">
        <v>1436</v>
      </c>
      <c r="D407" s="2">
        <v>0.15</v>
      </c>
      <c r="E407" t="str">
        <f>HYPERLINK("https://swtp-sose24.atlassian.net/browse/KAN-224", "KAN-224")</f>
        <v>KAN-224</v>
      </c>
      <c r="F407" t="str">
        <f>HYPERLINK("https://swtp-sose24.atlassian.net/browse/KAN-176", "KAN-176")</f>
        <v>KAN-176</v>
      </c>
      <c r="G407" t="s">
        <v>1383</v>
      </c>
      <c r="I407" t="s">
        <v>37</v>
      </c>
      <c r="J407" t="s">
        <v>1052</v>
      </c>
    </row>
    <row r="408" spans="1:10" x14ac:dyDescent="0.3">
      <c r="A408" s="1" t="s">
        <v>4</v>
      </c>
      <c r="B408" t="s">
        <v>1356</v>
      </c>
      <c r="C408" t="s">
        <v>1435</v>
      </c>
      <c r="D408" s="2">
        <v>0.45</v>
      </c>
      <c r="E408" t="str">
        <f>HYPERLINK("https://swtp-sose24.atlassian.net/browse/KAN-224", "KAN-224")</f>
        <v>KAN-224</v>
      </c>
      <c r="F408" t="str">
        <f>HYPERLINK("https://swtp-sose24.atlassian.net/browse/KAN-176", "KAN-176")</f>
        <v>KAN-176</v>
      </c>
      <c r="G408" t="s">
        <v>1383</v>
      </c>
      <c r="I408" t="s">
        <v>37</v>
      </c>
      <c r="J408" t="s">
        <v>1052</v>
      </c>
    </row>
    <row r="409" spans="1:10" x14ac:dyDescent="0.3">
      <c r="A409" s="1" t="s">
        <v>9</v>
      </c>
      <c r="B409" t="s">
        <v>1356</v>
      </c>
      <c r="C409" t="s">
        <v>1460</v>
      </c>
      <c r="D409" s="2">
        <v>1.5</v>
      </c>
      <c r="E409" t="str">
        <f>HYPERLINK("https://swtp-sose24.atlassian.net/browse/KAN-237", "KAN-237")</f>
        <v>KAN-237</v>
      </c>
      <c r="F409" t="str">
        <f>HYPERLINK("https://swtp-sose24.atlassian.net/browse/KAN-149", "KAN-149")</f>
        <v>KAN-149</v>
      </c>
      <c r="G409" t="s">
        <v>1461</v>
      </c>
      <c r="I409" t="s">
        <v>32</v>
      </c>
      <c r="J409" t="s">
        <v>1343</v>
      </c>
    </row>
    <row r="410" spans="1:10" x14ac:dyDescent="0.3">
      <c r="A410" s="1" t="s">
        <v>841</v>
      </c>
      <c r="B410" t="s">
        <v>1356</v>
      </c>
      <c r="C410" t="s">
        <v>1394</v>
      </c>
      <c r="D410" s="2">
        <v>0.62</v>
      </c>
      <c r="E410" t="str">
        <f>HYPERLINK("https://swtp-sose24.atlassian.net/browse/KAN-236", "KAN-236")</f>
        <v>KAN-236</v>
      </c>
      <c r="F410" t="str">
        <f>HYPERLINK("https://swtp-sose24.atlassian.net/browse/KAN-248", "KAN-248")</f>
        <v>KAN-248</v>
      </c>
      <c r="G410" t="s">
        <v>1395</v>
      </c>
      <c r="H410" t="s">
        <v>1396</v>
      </c>
      <c r="I410" t="s">
        <v>32</v>
      </c>
      <c r="J410" t="s">
        <v>1397</v>
      </c>
    </row>
    <row r="411" spans="1:10" s="5" customFormat="1" x14ac:dyDescent="0.3">
      <c r="A411" s="1" t="s">
        <v>315</v>
      </c>
      <c r="B411" t="s">
        <v>1356</v>
      </c>
      <c r="C411" t="s">
        <v>1358</v>
      </c>
      <c r="D411" s="2">
        <v>0.5</v>
      </c>
      <c r="E411" t="str">
        <f>HYPERLINK("https://swtp-sose24.atlassian.net/browse/KAN-183", "KAN-183")</f>
        <v>KAN-183</v>
      </c>
      <c r="F411" t="str">
        <f>HYPERLINK("https://swtp-sose24.atlassian.net/browse/KAN-3", "KAN-3")</f>
        <v>KAN-3</v>
      </c>
      <c r="G411" t="s">
        <v>1090</v>
      </c>
      <c r="H411"/>
      <c r="I411" t="s">
        <v>32</v>
      </c>
      <c r="J411" t="s">
        <v>1343</v>
      </c>
    </row>
    <row r="412" spans="1:10" x14ac:dyDescent="0.3">
      <c r="A412" s="1" t="s">
        <v>4</v>
      </c>
      <c r="B412" t="s">
        <v>1356</v>
      </c>
      <c r="C412" t="s">
        <v>1434</v>
      </c>
      <c r="D412" s="2">
        <v>3.73</v>
      </c>
      <c r="E412" t="str">
        <f>HYPERLINK("https://swtp-sose24.atlassian.net/browse/KAN-224", "KAN-224")</f>
        <v>KAN-224</v>
      </c>
      <c r="F412" t="str">
        <f>HYPERLINK("https://swtp-sose24.atlassian.net/browse/KAN-176", "KAN-176")</f>
        <v>KAN-176</v>
      </c>
      <c r="G412" t="s">
        <v>1383</v>
      </c>
      <c r="I412" t="s">
        <v>37</v>
      </c>
      <c r="J412" t="s">
        <v>1052</v>
      </c>
    </row>
    <row r="413" spans="1:10" x14ac:dyDescent="0.3">
      <c r="A413" s="1" t="s">
        <v>9</v>
      </c>
      <c r="B413" t="s">
        <v>1356</v>
      </c>
      <c r="C413" t="s">
        <v>1458</v>
      </c>
      <c r="D413" s="2">
        <v>3.95</v>
      </c>
      <c r="E413" t="str">
        <f>HYPERLINK("https://swtp-sose24.atlassian.net/browse/KAN-218", "KAN-218")</f>
        <v>KAN-218</v>
      </c>
      <c r="F413" t="str">
        <f>HYPERLINK("https://swtp-sose24.atlassian.net/browse/KAN-149", "KAN-149")</f>
        <v>KAN-149</v>
      </c>
      <c r="G413" t="s">
        <v>1459</v>
      </c>
      <c r="I413" t="s">
        <v>32</v>
      </c>
      <c r="J413" t="s">
        <v>1343</v>
      </c>
    </row>
    <row r="414" spans="1:10" x14ac:dyDescent="0.3">
      <c r="A414" s="1" t="s">
        <v>315</v>
      </c>
      <c r="B414" t="s">
        <v>1356</v>
      </c>
      <c r="C414" t="s">
        <v>1357</v>
      </c>
      <c r="D414" s="2">
        <v>3.43</v>
      </c>
      <c r="E414" t="str">
        <f>HYPERLINK("https://swtp-sose24.atlassian.net/browse/KAN-183", "KAN-183")</f>
        <v>KAN-183</v>
      </c>
      <c r="F414" t="str">
        <f>HYPERLINK("https://swtp-sose24.atlassian.net/browse/KAN-3", "KAN-3")</f>
        <v>KAN-3</v>
      </c>
      <c r="G414" t="s">
        <v>1090</v>
      </c>
      <c r="I414" t="s">
        <v>32</v>
      </c>
      <c r="J414" t="s">
        <v>1343</v>
      </c>
    </row>
    <row r="415" spans="1:10" x14ac:dyDescent="0.3">
      <c r="A415" s="1" t="s">
        <v>841</v>
      </c>
      <c r="B415" t="s">
        <v>1350</v>
      </c>
      <c r="C415" t="s">
        <v>1393</v>
      </c>
      <c r="D415" s="2">
        <v>0.43</v>
      </c>
      <c r="E415" t="str">
        <f>HYPERLINK("https://swtp-sose24.atlassian.net/browse/KAN-224", "KAN-224")</f>
        <v>KAN-224</v>
      </c>
      <c r="F415" t="str">
        <f>HYPERLINK("https://swtp-sose24.atlassian.net/browse/KAN-176", "KAN-176")</f>
        <v>KAN-176</v>
      </c>
      <c r="G415" t="s">
        <v>1383</v>
      </c>
      <c r="I415" t="s">
        <v>37</v>
      </c>
      <c r="J415" t="s">
        <v>1052</v>
      </c>
    </row>
    <row r="416" spans="1:10" x14ac:dyDescent="0.3">
      <c r="A416" s="1" t="s">
        <v>315</v>
      </c>
      <c r="B416" t="s">
        <v>1350</v>
      </c>
      <c r="C416" t="s">
        <v>1353</v>
      </c>
      <c r="D416" s="2">
        <v>1.58</v>
      </c>
      <c r="E416" t="str">
        <f>HYPERLINK("https://swtp-sose24.atlassian.net/browse/KAN-234", "KAN-234")</f>
        <v>KAN-234</v>
      </c>
      <c r="F416" t="str">
        <f>HYPERLINK("https://swtp-sose24.atlassian.net/browse/KAN-183", "KAN-183")</f>
        <v>KAN-183</v>
      </c>
      <c r="G416" t="s">
        <v>1354</v>
      </c>
      <c r="H416" t="s">
        <v>1355</v>
      </c>
      <c r="I416" t="s">
        <v>32</v>
      </c>
      <c r="J416" t="s">
        <v>1343</v>
      </c>
    </row>
    <row r="417" spans="1:10" x14ac:dyDescent="0.3">
      <c r="A417" s="1" t="s">
        <v>9</v>
      </c>
      <c r="B417" t="s">
        <v>1350</v>
      </c>
      <c r="C417" t="s">
        <v>1457</v>
      </c>
      <c r="D417" s="2">
        <v>1.08</v>
      </c>
      <c r="E417" t="str">
        <f>HYPERLINK("https://swtp-sose24.atlassian.net/browse/KAN-229", "KAN-229")</f>
        <v>KAN-229</v>
      </c>
      <c r="F417" t="str">
        <f>HYPERLINK("https://swtp-sose24.atlassian.net/browse/KAN-219", "KAN-219")</f>
        <v>KAN-219</v>
      </c>
      <c r="G417" t="s">
        <v>1350</v>
      </c>
      <c r="I417" t="s">
        <v>156</v>
      </c>
      <c r="J417" t="s">
        <v>1052</v>
      </c>
    </row>
    <row r="418" spans="1:10" x14ac:dyDescent="0.3">
      <c r="A418" s="1" t="s">
        <v>315</v>
      </c>
      <c r="B418" t="s">
        <v>1350</v>
      </c>
      <c r="C418" t="s">
        <v>1351</v>
      </c>
      <c r="D418" s="2">
        <v>4</v>
      </c>
      <c r="E418" t="str">
        <f>HYPERLINK("https://swtp-sose24.atlassian.net/browse/KAN-233", "KAN-233")</f>
        <v>KAN-233</v>
      </c>
      <c r="F418" t="str">
        <f>HYPERLINK("https://swtp-sose24.atlassian.net/browse/KAN-183", "KAN-183")</f>
        <v>KAN-183</v>
      </c>
      <c r="G418" t="s">
        <v>1352</v>
      </c>
      <c r="I418" t="s">
        <v>32</v>
      </c>
      <c r="J418" t="s">
        <v>1343</v>
      </c>
    </row>
    <row r="419" spans="1:10" x14ac:dyDescent="0.3">
      <c r="A419" s="1" t="s">
        <v>841</v>
      </c>
      <c r="B419" t="s">
        <v>1350</v>
      </c>
      <c r="C419" t="s">
        <v>1391</v>
      </c>
      <c r="D419" s="2">
        <v>0.38</v>
      </c>
      <c r="E419" t="str">
        <f>HYPERLINK("https://swtp-sose24.atlassian.net/browse/KAN-235", "KAN-235")</f>
        <v>KAN-235</v>
      </c>
      <c r="F419" t="str">
        <f>HYPERLINK("https://swtp-sose24.atlassian.net/browse/KAN-176", "KAN-176")</f>
        <v>KAN-176</v>
      </c>
      <c r="G419" t="s">
        <v>1392</v>
      </c>
      <c r="I419" t="s">
        <v>37</v>
      </c>
      <c r="J419" t="s">
        <v>1052</v>
      </c>
    </row>
    <row r="420" spans="1:10" x14ac:dyDescent="0.3">
      <c r="A420" s="1" t="s">
        <v>4</v>
      </c>
      <c r="B420" t="s">
        <v>1346</v>
      </c>
      <c r="C420" t="s">
        <v>1433</v>
      </c>
      <c r="D420" s="2">
        <v>1.83</v>
      </c>
      <c r="E420" t="str">
        <f>HYPERLINK("https://swtp-sose24.atlassian.net/browse/KAN-224", "KAN-224")</f>
        <v>KAN-224</v>
      </c>
      <c r="F420" t="str">
        <f>HYPERLINK("https://swtp-sose24.atlassian.net/browse/KAN-176", "KAN-176")</f>
        <v>KAN-176</v>
      </c>
      <c r="G420" t="s">
        <v>1383</v>
      </c>
      <c r="I420" t="s">
        <v>37</v>
      </c>
      <c r="J420" t="s">
        <v>1052</v>
      </c>
    </row>
    <row r="421" spans="1:10" x14ac:dyDescent="0.3">
      <c r="A421" s="1" t="s">
        <v>4</v>
      </c>
      <c r="B421" t="s">
        <v>1346</v>
      </c>
      <c r="C421" t="s">
        <v>1432</v>
      </c>
      <c r="D421" s="2">
        <v>0.43</v>
      </c>
      <c r="E421" t="str">
        <f>HYPERLINK("https://swtp-sose24.atlassian.net/browse/KAN-226", "KAN-226")</f>
        <v>KAN-226</v>
      </c>
      <c r="F421" t="str">
        <f>HYPERLINK("https://swtp-sose24.atlassian.net/browse/KAN-117", "KAN-117")</f>
        <v>KAN-117</v>
      </c>
      <c r="G421" t="s">
        <v>1421</v>
      </c>
      <c r="I421" t="s">
        <v>32</v>
      </c>
      <c r="J421" t="s">
        <v>1414</v>
      </c>
    </row>
    <row r="422" spans="1:10" x14ac:dyDescent="0.3">
      <c r="A422" s="1" t="s">
        <v>841</v>
      </c>
      <c r="B422" t="s">
        <v>1346</v>
      </c>
      <c r="C422" t="s">
        <v>1389</v>
      </c>
      <c r="D422" s="2">
        <v>0.55000000000000004</v>
      </c>
      <c r="E422" t="str">
        <f>HYPERLINK("https://swtp-sose24.atlassian.net/browse/KAN-223", "KAN-223")</f>
        <v>KAN-223</v>
      </c>
      <c r="F422" t="str">
        <f>HYPERLINK("https://swtp-sose24.atlassian.net/browse/KAN-176", "KAN-176")</f>
        <v>KAN-176</v>
      </c>
      <c r="G422" t="s">
        <v>1375</v>
      </c>
      <c r="H422" t="s">
        <v>1390</v>
      </c>
      <c r="I422" t="s">
        <v>37</v>
      </c>
      <c r="J422" t="s">
        <v>1052</v>
      </c>
    </row>
    <row r="423" spans="1:10" x14ac:dyDescent="0.3">
      <c r="A423" s="1" t="s">
        <v>4</v>
      </c>
      <c r="B423" t="s">
        <v>1346</v>
      </c>
      <c r="C423" t="s">
        <v>1431</v>
      </c>
      <c r="D423" s="2">
        <v>1</v>
      </c>
      <c r="E423" t="str">
        <f>HYPERLINK("https://swtp-sose24.atlassian.net/browse/KAN-226", "KAN-226")</f>
        <v>KAN-226</v>
      </c>
      <c r="F423" t="str">
        <f>HYPERLINK("https://swtp-sose24.atlassian.net/browse/KAN-117", "KAN-117")</f>
        <v>KAN-117</v>
      </c>
      <c r="G423" t="s">
        <v>1421</v>
      </c>
      <c r="I423" t="s">
        <v>32</v>
      </c>
      <c r="J423" t="s">
        <v>1414</v>
      </c>
    </row>
    <row r="424" spans="1:10" x14ac:dyDescent="0.3">
      <c r="A424" s="1" t="s">
        <v>5</v>
      </c>
      <c r="B424" t="s">
        <v>1346</v>
      </c>
      <c r="C424" t="s">
        <v>1445</v>
      </c>
      <c r="D424" s="2">
        <v>1</v>
      </c>
      <c r="E424" t="str">
        <f>HYPERLINK("https://swtp-sose24.atlassian.net/browse/KAN-96", "KAN-96")</f>
        <v>KAN-96</v>
      </c>
      <c r="F424" t="str">
        <f>HYPERLINK("https://swtp-sose24.atlassian.net/browse/KAN-20", "KAN-20")</f>
        <v>KAN-20</v>
      </c>
      <c r="G424" t="s">
        <v>104</v>
      </c>
      <c r="H424" t="s">
        <v>1446</v>
      </c>
      <c r="I424" t="s">
        <v>27</v>
      </c>
      <c r="J424" t="s">
        <v>1349</v>
      </c>
    </row>
    <row r="425" spans="1:10" x14ac:dyDescent="0.3">
      <c r="A425" s="1" t="s">
        <v>315</v>
      </c>
      <c r="B425" t="s">
        <v>1346</v>
      </c>
      <c r="C425" t="s">
        <v>1347</v>
      </c>
      <c r="D425" s="2">
        <v>1.23</v>
      </c>
      <c r="E425" t="str">
        <f>HYPERLINK("https://swtp-sose24.atlassian.net/browse/KAN-230", "KAN-230")</f>
        <v>KAN-230</v>
      </c>
      <c r="F425" t="str">
        <f>HYPERLINK("https://swtp-sose24.atlassian.net/browse/KAN-21", "KAN-21")</f>
        <v>KAN-21</v>
      </c>
      <c r="G425" t="s">
        <v>1348</v>
      </c>
      <c r="I425" t="s">
        <v>27</v>
      </c>
      <c r="J425" t="s">
        <v>1349</v>
      </c>
    </row>
    <row r="426" spans="1:10" x14ac:dyDescent="0.3">
      <c r="A426" s="1" t="s">
        <v>8</v>
      </c>
      <c r="B426" t="s">
        <v>1346</v>
      </c>
      <c r="C426" t="s">
        <v>1347</v>
      </c>
      <c r="D426" s="2">
        <v>0.95</v>
      </c>
      <c r="E426" t="str">
        <f>HYPERLINK("https://swtp-sose24.atlassian.net/browse/KAN-230", "KAN-230")</f>
        <v>KAN-230</v>
      </c>
      <c r="F426" t="str">
        <f>HYPERLINK("https://swtp-sose24.atlassian.net/browse/KAN-21", "KAN-21")</f>
        <v>KAN-21</v>
      </c>
      <c r="G426" t="s">
        <v>1348</v>
      </c>
      <c r="I426" t="s">
        <v>27</v>
      </c>
      <c r="J426" t="s">
        <v>1349</v>
      </c>
    </row>
    <row r="427" spans="1:10" x14ac:dyDescent="0.3">
      <c r="A427" s="1" t="s">
        <v>4</v>
      </c>
      <c r="B427" t="s">
        <v>1346</v>
      </c>
      <c r="C427" t="s">
        <v>1430</v>
      </c>
      <c r="D427" s="2">
        <v>1.23</v>
      </c>
      <c r="E427" t="str">
        <f>HYPERLINK("https://swtp-sose24.atlassian.net/browse/KAN-230", "KAN-230")</f>
        <v>KAN-230</v>
      </c>
      <c r="F427" t="str">
        <f>HYPERLINK("https://swtp-sose24.atlassian.net/browse/KAN-21", "KAN-21")</f>
        <v>KAN-21</v>
      </c>
      <c r="G427" t="s">
        <v>1348</v>
      </c>
      <c r="I427" t="s">
        <v>27</v>
      </c>
      <c r="J427" t="s">
        <v>1349</v>
      </c>
    </row>
    <row r="428" spans="1:10" x14ac:dyDescent="0.3">
      <c r="A428" s="1" t="s">
        <v>9</v>
      </c>
      <c r="B428" t="s">
        <v>1346</v>
      </c>
      <c r="C428" t="s">
        <v>1456</v>
      </c>
      <c r="D428" s="2">
        <v>1.23</v>
      </c>
      <c r="E428" t="str">
        <f>HYPERLINK("https://swtp-sose24.atlassian.net/browse/KAN-230", "KAN-230")</f>
        <v>KAN-230</v>
      </c>
      <c r="F428" t="str">
        <f>HYPERLINK("https://swtp-sose24.atlassian.net/browse/KAN-21", "KAN-21")</f>
        <v>KAN-21</v>
      </c>
      <c r="G428" t="s">
        <v>1348</v>
      </c>
      <c r="I428" t="s">
        <v>27</v>
      </c>
      <c r="J428" t="s">
        <v>1349</v>
      </c>
    </row>
    <row r="429" spans="1:10" x14ac:dyDescent="0.3">
      <c r="A429" s="1" t="s">
        <v>5</v>
      </c>
      <c r="B429" t="s">
        <v>1346</v>
      </c>
      <c r="C429" t="s">
        <v>1444</v>
      </c>
      <c r="D429" s="2">
        <v>1.25</v>
      </c>
      <c r="E429" t="str">
        <f>HYPERLINK("https://swtp-sose24.atlassian.net/browse/KAN-230", "KAN-230")</f>
        <v>KAN-230</v>
      </c>
      <c r="F429" t="str">
        <f>HYPERLINK("https://swtp-sose24.atlassian.net/browse/KAN-21", "KAN-21")</f>
        <v>KAN-21</v>
      </c>
      <c r="G429" t="s">
        <v>1348</v>
      </c>
      <c r="I429" t="s">
        <v>27</v>
      </c>
      <c r="J429" t="s">
        <v>1349</v>
      </c>
    </row>
    <row r="430" spans="1:10" x14ac:dyDescent="0.3">
      <c r="A430" s="1" t="s">
        <v>841</v>
      </c>
      <c r="B430" t="s">
        <v>1346</v>
      </c>
      <c r="C430" t="s">
        <v>1387</v>
      </c>
      <c r="D430" s="2">
        <v>1.58</v>
      </c>
      <c r="E430" t="str">
        <f>HYPERLINK("https://swtp-sose24.atlassian.net/browse/KAN-230", "KAN-230")</f>
        <v>KAN-230</v>
      </c>
      <c r="F430" t="str">
        <f>HYPERLINK("https://swtp-sose24.atlassian.net/browse/KAN-21", "KAN-21")</f>
        <v>KAN-21</v>
      </c>
      <c r="G430" t="s">
        <v>1348</v>
      </c>
      <c r="H430" t="s">
        <v>1388</v>
      </c>
      <c r="I430" t="s">
        <v>27</v>
      </c>
      <c r="J430" t="s">
        <v>1349</v>
      </c>
    </row>
    <row r="431" spans="1:10" x14ac:dyDescent="0.3">
      <c r="A431" s="1" t="s">
        <v>4</v>
      </c>
      <c r="B431" t="s">
        <v>1346</v>
      </c>
      <c r="C431" t="s">
        <v>1429</v>
      </c>
      <c r="D431" s="2">
        <v>1</v>
      </c>
      <c r="E431" t="str">
        <f>HYPERLINK("https://swtp-sose24.atlassian.net/browse/KAN-224", "KAN-224")</f>
        <v>KAN-224</v>
      </c>
      <c r="F431" t="str">
        <f>HYPERLINK("https://swtp-sose24.atlassian.net/browse/KAN-176", "KAN-176")</f>
        <v>KAN-176</v>
      </c>
      <c r="G431" t="s">
        <v>1383</v>
      </c>
      <c r="I431" t="s">
        <v>37</v>
      </c>
      <c r="J431" t="s">
        <v>1052</v>
      </c>
    </row>
    <row r="432" spans="1:10" x14ac:dyDescent="0.3">
      <c r="A432" s="1" t="s">
        <v>4</v>
      </c>
      <c r="B432" t="s">
        <v>1346</v>
      </c>
      <c r="C432" t="s">
        <v>1428</v>
      </c>
      <c r="D432" s="2">
        <v>0.68</v>
      </c>
      <c r="E432" t="str">
        <f>HYPERLINK("https://swtp-sose24.atlassian.net/browse/KAN-224", "KAN-224")</f>
        <v>KAN-224</v>
      </c>
      <c r="F432" t="str">
        <f>HYPERLINK("https://swtp-sose24.atlassian.net/browse/KAN-176", "KAN-176")</f>
        <v>KAN-176</v>
      </c>
      <c r="G432" t="s">
        <v>1383</v>
      </c>
      <c r="I432" t="s">
        <v>37</v>
      </c>
      <c r="J432" t="s">
        <v>1052</v>
      </c>
    </row>
    <row r="433" spans="1:10" x14ac:dyDescent="0.3">
      <c r="A433" s="1" t="s">
        <v>841</v>
      </c>
      <c r="B433" t="s">
        <v>1344</v>
      </c>
      <c r="C433" t="s">
        <v>1386</v>
      </c>
      <c r="D433" s="2">
        <v>0.38</v>
      </c>
      <c r="E433" t="str">
        <f>HYPERLINK("https://swtp-sose24.atlassian.net/browse/KAN-223", "KAN-223")</f>
        <v>KAN-223</v>
      </c>
      <c r="F433" t="str">
        <f>HYPERLINK("https://swtp-sose24.atlassian.net/browse/KAN-176", "KAN-176")</f>
        <v>KAN-176</v>
      </c>
      <c r="G433" t="s">
        <v>1375</v>
      </c>
      <c r="I433" t="s">
        <v>37</v>
      </c>
      <c r="J433" t="s">
        <v>1052</v>
      </c>
    </row>
    <row r="434" spans="1:10" x14ac:dyDescent="0.3">
      <c r="A434" s="1" t="s">
        <v>4</v>
      </c>
      <c r="B434" t="s">
        <v>1344</v>
      </c>
      <c r="C434" t="s">
        <v>1427</v>
      </c>
      <c r="D434" s="2">
        <v>2.5</v>
      </c>
      <c r="E434" t="str">
        <f>HYPERLINK("https://swtp-sose24.atlassian.net/browse/KAN-223", "KAN-223")</f>
        <v>KAN-223</v>
      </c>
      <c r="F434" t="str">
        <f>HYPERLINK("https://swtp-sose24.atlassian.net/browse/KAN-176", "KAN-176")</f>
        <v>KAN-176</v>
      </c>
      <c r="G434" t="s">
        <v>1375</v>
      </c>
      <c r="I434" t="s">
        <v>37</v>
      </c>
      <c r="J434" t="s">
        <v>1052</v>
      </c>
    </row>
    <row r="435" spans="1:10" x14ac:dyDescent="0.3">
      <c r="A435" s="1" t="s">
        <v>9</v>
      </c>
      <c r="B435" t="s">
        <v>1344</v>
      </c>
      <c r="C435" t="s">
        <v>1427</v>
      </c>
      <c r="D435" s="2">
        <v>2.25</v>
      </c>
      <c r="E435" t="str">
        <f>HYPERLINK("https://swtp-sose24.atlassian.net/browse/KAN-224", "KAN-224")</f>
        <v>KAN-224</v>
      </c>
      <c r="F435" t="str">
        <f>HYPERLINK("https://swtp-sose24.atlassian.net/browse/KAN-176", "KAN-176")</f>
        <v>KAN-176</v>
      </c>
      <c r="G435" t="s">
        <v>1383</v>
      </c>
      <c r="I435" t="s">
        <v>37</v>
      </c>
      <c r="J435" t="s">
        <v>1052</v>
      </c>
    </row>
    <row r="436" spans="1:10" x14ac:dyDescent="0.3">
      <c r="A436" s="1" t="s">
        <v>315</v>
      </c>
      <c r="B436" t="s">
        <v>1344</v>
      </c>
      <c r="C436" t="s">
        <v>1345</v>
      </c>
      <c r="D436" s="2">
        <v>1.5</v>
      </c>
      <c r="E436" t="str">
        <f>HYPERLINK("https://swtp-sose24.atlassian.net/browse/KAN-137", "KAN-137")</f>
        <v>KAN-137</v>
      </c>
      <c r="F436" t="str">
        <f>HYPERLINK("https://swtp-sose24.atlassian.net/browse/KAN-176", "KAN-176")</f>
        <v>KAN-176</v>
      </c>
      <c r="G436" t="s">
        <v>703</v>
      </c>
      <c r="I436" t="s">
        <v>37</v>
      </c>
      <c r="J436" t="s">
        <v>1052</v>
      </c>
    </row>
    <row r="437" spans="1:10" x14ac:dyDescent="0.3">
      <c r="A437" s="1" t="s">
        <v>841</v>
      </c>
      <c r="B437" t="s">
        <v>1379</v>
      </c>
      <c r="C437" t="s">
        <v>1385</v>
      </c>
      <c r="D437" s="2">
        <v>0.38</v>
      </c>
      <c r="E437" t="str">
        <f>HYPERLINK("https://swtp-sose24.atlassian.net/browse/KAN-137", "KAN-137")</f>
        <v>KAN-137</v>
      </c>
      <c r="F437" t="str">
        <f>HYPERLINK("https://swtp-sose24.atlassian.net/browse/KAN-176", "KAN-176")</f>
        <v>KAN-176</v>
      </c>
      <c r="G437" t="s">
        <v>703</v>
      </c>
      <c r="H437" t="s">
        <v>423</v>
      </c>
      <c r="I437" t="s">
        <v>37</v>
      </c>
      <c r="J437" t="s">
        <v>1052</v>
      </c>
    </row>
    <row r="438" spans="1:10" x14ac:dyDescent="0.3">
      <c r="A438" s="1" t="s">
        <v>9</v>
      </c>
      <c r="B438" t="s">
        <v>1379</v>
      </c>
      <c r="C438" t="s">
        <v>1455</v>
      </c>
      <c r="D438" s="2">
        <v>2.75</v>
      </c>
      <c r="E438" t="str">
        <f>HYPERLINK("https://swtp-sose24.atlassian.net/browse/KAN-224", "KAN-224")</f>
        <v>KAN-224</v>
      </c>
      <c r="F438" t="str">
        <f>HYPERLINK("https://swtp-sose24.atlassian.net/browse/KAN-176", "KAN-176")</f>
        <v>KAN-176</v>
      </c>
      <c r="G438" t="s">
        <v>1383</v>
      </c>
      <c r="I438" t="s">
        <v>37</v>
      </c>
      <c r="J438" t="s">
        <v>1052</v>
      </c>
    </row>
    <row r="439" spans="1:10" x14ac:dyDescent="0.3">
      <c r="A439" s="1" t="s">
        <v>5</v>
      </c>
      <c r="B439" t="s">
        <v>1379</v>
      </c>
      <c r="C439" t="s">
        <v>1443</v>
      </c>
      <c r="D439" s="2">
        <v>3</v>
      </c>
      <c r="E439" t="str">
        <f>HYPERLINK("https://swtp-sose24.atlassian.net/browse/KAN-224", "KAN-224")</f>
        <v>KAN-224</v>
      </c>
      <c r="F439" t="str">
        <f>HYPERLINK("https://swtp-sose24.atlassian.net/browse/KAN-176", "KAN-176")</f>
        <v>KAN-176</v>
      </c>
      <c r="G439" t="s">
        <v>1383</v>
      </c>
      <c r="I439" t="s">
        <v>37</v>
      </c>
      <c r="J439" t="s">
        <v>1052</v>
      </c>
    </row>
    <row r="440" spans="1:10" x14ac:dyDescent="0.3">
      <c r="A440" s="1" t="s">
        <v>841</v>
      </c>
      <c r="B440" t="s">
        <v>1379</v>
      </c>
      <c r="C440" t="s">
        <v>1382</v>
      </c>
      <c r="D440" s="2">
        <v>3.03</v>
      </c>
      <c r="E440" t="str">
        <f>HYPERLINK("https://swtp-sose24.atlassian.net/browse/KAN-224", "KAN-224")</f>
        <v>KAN-224</v>
      </c>
      <c r="F440" t="str">
        <f>HYPERLINK("https://swtp-sose24.atlassian.net/browse/KAN-176", "KAN-176")</f>
        <v>KAN-176</v>
      </c>
      <c r="G440" t="s">
        <v>1383</v>
      </c>
      <c r="H440" t="s">
        <v>1384</v>
      </c>
      <c r="I440" t="s">
        <v>37</v>
      </c>
      <c r="J440" t="s">
        <v>1052</v>
      </c>
    </row>
    <row r="441" spans="1:10" x14ac:dyDescent="0.3">
      <c r="A441" s="1" t="s">
        <v>8</v>
      </c>
      <c r="B441" t="s">
        <v>1379</v>
      </c>
      <c r="C441" t="s">
        <v>1449</v>
      </c>
      <c r="D441" s="2">
        <v>3</v>
      </c>
      <c r="E441" t="str">
        <f>HYPERLINK("https://swtp-sose24.atlassian.net/browse/KAN-137", "KAN-137")</f>
        <v>KAN-137</v>
      </c>
      <c r="F441" t="str">
        <f>HYPERLINK("https://swtp-sose24.atlassian.net/browse/KAN-176", "KAN-176")</f>
        <v>KAN-176</v>
      </c>
      <c r="G441" t="s">
        <v>703</v>
      </c>
      <c r="H441" t="s">
        <v>1450</v>
      </c>
      <c r="I441" t="s">
        <v>37</v>
      </c>
      <c r="J441" t="s">
        <v>1052</v>
      </c>
    </row>
    <row r="442" spans="1:10" x14ac:dyDescent="0.3">
      <c r="A442" s="1" t="s">
        <v>841</v>
      </c>
      <c r="B442" t="s">
        <v>1379</v>
      </c>
      <c r="C442" t="s">
        <v>1380</v>
      </c>
      <c r="D442" s="2">
        <v>1.43</v>
      </c>
      <c r="E442" t="str">
        <f>HYPERLINK("https://swtp-sose24.atlassian.net/browse/KAN-137", "KAN-137")</f>
        <v>KAN-137</v>
      </c>
      <c r="F442" t="str">
        <f>HYPERLINK("https://swtp-sose24.atlassian.net/browse/KAN-176", "KAN-176")</f>
        <v>KAN-176</v>
      </c>
      <c r="G442" t="s">
        <v>703</v>
      </c>
      <c r="H442" t="s">
        <v>1381</v>
      </c>
      <c r="I442" t="s">
        <v>37</v>
      </c>
      <c r="J442" t="s">
        <v>1052</v>
      </c>
    </row>
    <row r="443" spans="1:10" x14ac:dyDescent="0.3">
      <c r="A443" s="1" t="s">
        <v>4</v>
      </c>
      <c r="B443" t="s">
        <v>1373</v>
      </c>
      <c r="C443" t="s">
        <v>1425</v>
      </c>
      <c r="D443" s="2">
        <v>2.5</v>
      </c>
      <c r="E443" t="str">
        <f>HYPERLINK("https://swtp-sose24.atlassian.net/browse/KAN-137", "KAN-137")</f>
        <v>KAN-137</v>
      </c>
      <c r="F443" t="str">
        <f>HYPERLINK("https://swtp-sose24.atlassian.net/browse/KAN-176", "KAN-176")</f>
        <v>KAN-176</v>
      </c>
      <c r="G443" t="s">
        <v>703</v>
      </c>
      <c r="H443" t="s">
        <v>1426</v>
      </c>
      <c r="I443" t="s">
        <v>37</v>
      </c>
      <c r="J443" t="s">
        <v>1052</v>
      </c>
    </row>
    <row r="444" spans="1:10" x14ac:dyDescent="0.3">
      <c r="A444" s="1" t="s">
        <v>841</v>
      </c>
      <c r="B444" t="s">
        <v>1373</v>
      </c>
      <c r="C444" t="s">
        <v>1377</v>
      </c>
      <c r="D444" s="2">
        <v>1.9</v>
      </c>
      <c r="E444" t="str">
        <f>HYPERLINK("https://swtp-sose24.atlassian.net/browse/KAN-137", "KAN-137")</f>
        <v>KAN-137</v>
      </c>
      <c r="F444" t="str">
        <f>HYPERLINK("https://swtp-sose24.atlassian.net/browse/KAN-176", "KAN-176")</f>
        <v>KAN-176</v>
      </c>
      <c r="G444" t="s">
        <v>703</v>
      </c>
      <c r="H444" t="s">
        <v>1378</v>
      </c>
      <c r="I444" t="s">
        <v>37</v>
      </c>
      <c r="J444" t="s">
        <v>1052</v>
      </c>
    </row>
    <row r="445" spans="1:10" x14ac:dyDescent="0.3">
      <c r="A445" s="1" t="s">
        <v>5</v>
      </c>
      <c r="B445" t="s">
        <v>1373</v>
      </c>
      <c r="C445" t="s">
        <v>1442</v>
      </c>
      <c r="D445" s="2">
        <v>1.5</v>
      </c>
      <c r="E445" t="str">
        <f>HYPERLINK("https://swtp-sose24.atlassian.net/browse/KAN-223", "KAN-223")</f>
        <v>KAN-223</v>
      </c>
      <c r="F445" t="str">
        <f>HYPERLINK("https://swtp-sose24.atlassian.net/browse/KAN-176", "KAN-176")</f>
        <v>KAN-176</v>
      </c>
      <c r="G445" t="s">
        <v>1375</v>
      </c>
      <c r="I445" t="s">
        <v>37</v>
      </c>
      <c r="J445" t="s">
        <v>1052</v>
      </c>
    </row>
    <row r="446" spans="1:10" x14ac:dyDescent="0.3">
      <c r="A446" s="1" t="s">
        <v>4</v>
      </c>
      <c r="B446" t="s">
        <v>1373</v>
      </c>
      <c r="C446" t="s">
        <v>1423</v>
      </c>
      <c r="D446" s="2">
        <v>3</v>
      </c>
      <c r="E446" t="str">
        <f>HYPERLINK("https://swtp-sose24.atlassian.net/browse/KAN-226", "KAN-226")</f>
        <v>KAN-226</v>
      </c>
      <c r="F446" t="str">
        <f>HYPERLINK("https://swtp-sose24.atlassian.net/browse/KAN-117", "KAN-117")</f>
        <v>KAN-117</v>
      </c>
      <c r="G446" t="s">
        <v>1421</v>
      </c>
      <c r="H446" t="s">
        <v>1424</v>
      </c>
      <c r="I446" t="s">
        <v>32</v>
      </c>
      <c r="J446" t="s">
        <v>1414</v>
      </c>
    </row>
    <row r="447" spans="1:10" x14ac:dyDescent="0.3">
      <c r="A447" s="1" t="s">
        <v>841</v>
      </c>
      <c r="B447" t="s">
        <v>1373</v>
      </c>
      <c r="C447" t="s">
        <v>1374</v>
      </c>
      <c r="D447" s="2">
        <v>1.02</v>
      </c>
      <c r="E447" t="str">
        <f>HYPERLINK("https://swtp-sose24.atlassian.net/browse/KAN-223", "KAN-223")</f>
        <v>KAN-223</v>
      </c>
      <c r="F447" t="str">
        <f>HYPERLINK("https://swtp-sose24.atlassian.net/browse/KAN-176", "KAN-176")</f>
        <v>KAN-176</v>
      </c>
      <c r="G447" t="s">
        <v>1375</v>
      </c>
      <c r="H447" t="s">
        <v>1376</v>
      </c>
      <c r="I447" t="s">
        <v>37</v>
      </c>
      <c r="J447" t="s">
        <v>1052</v>
      </c>
    </row>
    <row r="448" spans="1:10" x14ac:dyDescent="0.3">
      <c r="A448" s="1" t="s">
        <v>4</v>
      </c>
      <c r="B448" t="s">
        <v>1340</v>
      </c>
      <c r="C448" t="s">
        <v>1420</v>
      </c>
      <c r="D448" s="2">
        <v>2.33</v>
      </c>
      <c r="E448" t="str">
        <f>HYPERLINK("https://swtp-sose24.atlassian.net/browse/KAN-226", "KAN-226")</f>
        <v>KAN-226</v>
      </c>
      <c r="F448" t="str">
        <f>HYPERLINK("https://swtp-sose24.atlassian.net/browse/KAN-117", "KAN-117")</f>
        <v>KAN-117</v>
      </c>
      <c r="G448" t="s">
        <v>1421</v>
      </c>
      <c r="H448" t="s">
        <v>1422</v>
      </c>
      <c r="I448" t="s">
        <v>32</v>
      </c>
      <c r="J448" t="s">
        <v>1414</v>
      </c>
    </row>
    <row r="449" spans="1:10" x14ac:dyDescent="0.3">
      <c r="A449" s="1" t="s">
        <v>5</v>
      </c>
      <c r="B449" t="s">
        <v>1340</v>
      </c>
      <c r="C449" t="s">
        <v>1440</v>
      </c>
      <c r="D449" s="2">
        <v>0.88</v>
      </c>
      <c r="E449" t="str">
        <f>HYPERLINK("https://swtp-sose24.atlassian.net/browse/KAN-221", "KAN-221")</f>
        <v>KAN-221</v>
      </c>
      <c r="F449" t="str">
        <f>HYPERLINK("https://swtp-sose24.atlassian.net/browse/KAN-117", "KAN-117")</f>
        <v>KAN-117</v>
      </c>
      <c r="G449" t="s">
        <v>1416</v>
      </c>
      <c r="H449" t="s">
        <v>1441</v>
      </c>
      <c r="I449" t="s">
        <v>32</v>
      </c>
      <c r="J449" t="s">
        <v>1414</v>
      </c>
    </row>
    <row r="450" spans="1:10" x14ac:dyDescent="0.3">
      <c r="A450" s="1" t="s">
        <v>4</v>
      </c>
      <c r="B450" t="s">
        <v>1340</v>
      </c>
      <c r="C450" t="s">
        <v>1418</v>
      </c>
      <c r="D450" s="2">
        <v>3.12</v>
      </c>
      <c r="E450" t="str">
        <f>HYPERLINK("https://swtp-sose24.atlassian.net/browse/KAN-221", "KAN-221")</f>
        <v>KAN-221</v>
      </c>
      <c r="F450" t="str">
        <f>HYPERLINK("https://swtp-sose24.atlassian.net/browse/KAN-117", "KAN-117")</f>
        <v>KAN-117</v>
      </c>
      <c r="G450" t="s">
        <v>1416</v>
      </c>
      <c r="H450" t="s">
        <v>1419</v>
      </c>
      <c r="I450" t="s">
        <v>32</v>
      </c>
      <c r="J450" t="s">
        <v>1414</v>
      </c>
    </row>
    <row r="451" spans="1:10" x14ac:dyDescent="0.3">
      <c r="A451" s="1" t="s">
        <v>315</v>
      </c>
      <c r="B451" t="s">
        <v>1340</v>
      </c>
      <c r="C451" t="s">
        <v>1341</v>
      </c>
      <c r="D451" s="2">
        <v>1.42</v>
      </c>
      <c r="E451" t="str">
        <f>HYPERLINK("https://swtp-sose24.atlassian.net/browse/KAN-183", "KAN-183")</f>
        <v>KAN-183</v>
      </c>
      <c r="F451" t="str">
        <f>HYPERLINK("https://swtp-sose24.atlassian.net/browse/KAN-3", "KAN-3")</f>
        <v>KAN-3</v>
      </c>
      <c r="G451" t="s">
        <v>1090</v>
      </c>
      <c r="H451" t="s">
        <v>1342</v>
      </c>
      <c r="I451" t="s">
        <v>32</v>
      </c>
      <c r="J451" t="s">
        <v>1343</v>
      </c>
    </row>
    <row r="452" spans="1:10" x14ac:dyDescent="0.3">
      <c r="A452" s="1" t="s">
        <v>9</v>
      </c>
      <c r="B452" t="s">
        <v>1340</v>
      </c>
      <c r="C452" t="s">
        <v>1453</v>
      </c>
      <c r="D452" s="2">
        <v>2.95</v>
      </c>
      <c r="E452" t="str">
        <f>HYPERLINK("https://swtp-sose24.atlassian.net/browse/KAN-222", "KAN-222")</f>
        <v>KAN-222</v>
      </c>
      <c r="F452" t="str">
        <f>HYPERLINK("https://swtp-sose24.atlassian.net/browse/KAN-96", "KAN-96")</f>
        <v>KAN-96</v>
      </c>
      <c r="G452" t="s">
        <v>1454</v>
      </c>
      <c r="I452" t="s">
        <v>27</v>
      </c>
      <c r="J452" t="s">
        <v>1349</v>
      </c>
    </row>
    <row r="453" spans="1:10" x14ac:dyDescent="0.3">
      <c r="A453" s="1" t="s">
        <v>5</v>
      </c>
      <c r="B453" t="s">
        <v>1340</v>
      </c>
      <c r="C453" t="s">
        <v>1438</v>
      </c>
      <c r="D453" s="2">
        <v>3.35</v>
      </c>
      <c r="E453" t="str">
        <f>HYPERLINK("https://swtp-sose24.atlassian.net/browse/KAN-221", "KAN-221")</f>
        <v>KAN-221</v>
      </c>
      <c r="F453" t="str">
        <f>HYPERLINK("https://swtp-sose24.atlassian.net/browse/KAN-117", "KAN-117")</f>
        <v>KAN-117</v>
      </c>
      <c r="G453" t="s">
        <v>1416</v>
      </c>
      <c r="H453" t="s">
        <v>1439</v>
      </c>
      <c r="I453" t="s">
        <v>32</v>
      </c>
      <c r="J453" t="s">
        <v>1414</v>
      </c>
    </row>
    <row r="454" spans="1:10" x14ac:dyDescent="0.3">
      <c r="A454" s="1" t="s">
        <v>4</v>
      </c>
      <c r="B454" t="s">
        <v>1340</v>
      </c>
      <c r="C454" t="s">
        <v>1415</v>
      </c>
      <c r="D454" s="2">
        <v>0.88</v>
      </c>
      <c r="E454" t="str">
        <f>HYPERLINK("https://swtp-sose24.atlassian.net/browse/KAN-221", "KAN-221")</f>
        <v>KAN-221</v>
      </c>
      <c r="F454" t="str">
        <f>HYPERLINK("https://swtp-sose24.atlassian.net/browse/KAN-117", "KAN-117")</f>
        <v>KAN-117</v>
      </c>
      <c r="G454" t="s">
        <v>1416</v>
      </c>
      <c r="H454" t="s">
        <v>1417</v>
      </c>
      <c r="I454" t="s">
        <v>32</v>
      </c>
      <c r="J454" t="s">
        <v>1414</v>
      </c>
    </row>
    <row r="455" spans="1:10" x14ac:dyDescent="0.3">
      <c r="A455" s="1" t="s">
        <v>4</v>
      </c>
      <c r="B455" t="s">
        <v>1340</v>
      </c>
      <c r="C455" t="s">
        <v>1411</v>
      </c>
      <c r="D455" s="2">
        <v>4</v>
      </c>
      <c r="E455" t="str">
        <f>HYPERLINK("https://swtp-sose24.atlassian.net/browse/KAN-225", "KAN-225")</f>
        <v>KAN-225</v>
      </c>
      <c r="F455" t="str">
        <f>HYPERLINK("https://swtp-sose24.atlassian.net/browse/KAN-117", "KAN-117")</f>
        <v>KAN-117</v>
      </c>
      <c r="G455" t="s">
        <v>1412</v>
      </c>
      <c r="H455" t="s">
        <v>1413</v>
      </c>
      <c r="I455" t="s">
        <v>32</v>
      </c>
      <c r="J455" t="s">
        <v>1414</v>
      </c>
    </row>
    <row r="456" spans="1:10" x14ac:dyDescent="0.3">
      <c r="A456" s="1" t="s">
        <v>9</v>
      </c>
      <c r="B456" t="s">
        <v>1340</v>
      </c>
      <c r="C456" t="s">
        <v>1451</v>
      </c>
      <c r="D456" s="2">
        <v>1.18</v>
      </c>
      <c r="E456" t="str">
        <f>HYPERLINK("https://swtp-sose24.atlassian.net/browse/KAN-220", "KAN-220")</f>
        <v>KAN-220</v>
      </c>
      <c r="F456" t="str">
        <f>HYPERLINK("https://swtp-sose24.atlassian.net/browse/KAN-219", "KAN-219")</f>
        <v>KAN-219</v>
      </c>
      <c r="G456" t="s">
        <v>1452</v>
      </c>
      <c r="I456" t="s">
        <v>156</v>
      </c>
      <c r="J456" t="s">
        <v>1052</v>
      </c>
    </row>
    <row r="457" spans="1:10" x14ac:dyDescent="0.3">
      <c r="A457" s="1" t="s">
        <v>5</v>
      </c>
      <c r="B457" t="s">
        <v>1109</v>
      </c>
      <c r="C457" t="s">
        <v>1181</v>
      </c>
      <c r="D457" s="2">
        <v>2.5</v>
      </c>
      <c r="E457" t="str">
        <f>HYPERLINK("https://swtp-sose24.atlassian.net/browse/KAN-117", "KAN-117")</f>
        <v>KAN-117</v>
      </c>
      <c r="F457" t="str">
        <f>HYPERLINK("https://swtp-sose24.atlassian.net/browse/KAN-3", "KAN-3")</f>
        <v>KAN-3</v>
      </c>
      <c r="G457" t="s">
        <v>621</v>
      </c>
      <c r="H457" t="s">
        <v>1182</v>
      </c>
      <c r="I457" t="s">
        <v>32</v>
      </c>
      <c r="J457" t="s">
        <v>1126</v>
      </c>
    </row>
    <row r="458" spans="1:10" x14ac:dyDescent="0.3">
      <c r="A458" s="1" t="s">
        <v>5</v>
      </c>
      <c r="B458" t="s">
        <v>1109</v>
      </c>
      <c r="C458" t="s">
        <v>1179</v>
      </c>
      <c r="D458" s="2">
        <v>2</v>
      </c>
      <c r="E458" t="str">
        <f>HYPERLINK("https://swtp-sose24.atlassian.net/browse/KAN-117", "KAN-117")</f>
        <v>KAN-117</v>
      </c>
      <c r="F458" t="str">
        <f>HYPERLINK("https://swtp-sose24.atlassian.net/browse/KAN-3", "KAN-3")</f>
        <v>KAN-3</v>
      </c>
      <c r="G458" t="s">
        <v>621</v>
      </c>
      <c r="H458" t="s">
        <v>1180</v>
      </c>
      <c r="I458" t="s">
        <v>32</v>
      </c>
      <c r="J458" t="s">
        <v>1126</v>
      </c>
    </row>
    <row r="459" spans="1:10" x14ac:dyDescent="0.3">
      <c r="A459" s="1" t="s">
        <v>4</v>
      </c>
      <c r="B459" t="s">
        <v>1109</v>
      </c>
      <c r="C459" t="s">
        <v>1164</v>
      </c>
      <c r="D459" s="2">
        <v>0.27</v>
      </c>
      <c r="E459" t="str">
        <f>HYPERLINK("https://swtp-sose24.atlassian.net/browse/KAN-203", "KAN-203")</f>
        <v>KAN-203</v>
      </c>
      <c r="F459" t="str">
        <f>HYPERLINK("https://swtp-sose24.atlassian.net/browse/KAN-149", "KAN-149")</f>
        <v>KAN-149</v>
      </c>
      <c r="G459" t="s">
        <v>1163</v>
      </c>
      <c r="I459" t="s">
        <v>32</v>
      </c>
      <c r="J459" t="s">
        <v>1040</v>
      </c>
    </row>
    <row r="460" spans="1:10" x14ac:dyDescent="0.3">
      <c r="A460" s="1" t="s">
        <v>315</v>
      </c>
      <c r="B460" t="s">
        <v>1109</v>
      </c>
      <c r="C460" t="s">
        <v>1112</v>
      </c>
      <c r="D460" s="2">
        <v>0.25</v>
      </c>
      <c r="E460" t="str">
        <f>HYPERLINK("https://swtp-sose24.atlassian.net/browse/KAN-183", "KAN-183")</f>
        <v>KAN-183</v>
      </c>
      <c r="F460" t="str">
        <f>HYPERLINK("https://swtp-sose24.atlassian.net/browse/KAN-3", "KAN-3")</f>
        <v>KAN-3</v>
      </c>
      <c r="G460" t="s">
        <v>1090</v>
      </c>
      <c r="I460" t="s">
        <v>32</v>
      </c>
      <c r="J460" t="s">
        <v>1040</v>
      </c>
    </row>
    <row r="461" spans="1:10" x14ac:dyDescent="0.3">
      <c r="A461" s="1" t="s">
        <v>9</v>
      </c>
      <c r="B461" t="s">
        <v>1109</v>
      </c>
      <c r="C461" t="s">
        <v>1211</v>
      </c>
      <c r="D461" s="2">
        <v>2.4</v>
      </c>
      <c r="E461" t="str">
        <f>HYPERLINK("https://swtp-sose24.atlassian.net/browse/KAN-217", "KAN-217")</f>
        <v>KAN-217</v>
      </c>
      <c r="F461" t="str">
        <f>HYPERLINK("https://swtp-sose24.atlassian.net/browse/KAN-149", "KAN-149")</f>
        <v>KAN-149</v>
      </c>
      <c r="G461" t="s">
        <v>1210</v>
      </c>
      <c r="I461" t="s">
        <v>32</v>
      </c>
      <c r="J461" t="s">
        <v>1040</v>
      </c>
    </row>
    <row r="462" spans="1:10" x14ac:dyDescent="0.3">
      <c r="A462" s="1" t="s">
        <v>4</v>
      </c>
      <c r="B462" t="s">
        <v>1109</v>
      </c>
      <c r="C462" t="s">
        <v>1162</v>
      </c>
      <c r="D462" s="2">
        <v>0.42</v>
      </c>
      <c r="E462" t="str">
        <f>HYPERLINK("https://swtp-sose24.atlassian.net/browse/KAN-203", "KAN-203")</f>
        <v>KAN-203</v>
      </c>
      <c r="F462" t="str">
        <f>HYPERLINK("https://swtp-sose24.atlassian.net/browse/KAN-149", "KAN-149")</f>
        <v>KAN-149</v>
      </c>
      <c r="G462" t="s">
        <v>1163</v>
      </c>
      <c r="I462" t="s">
        <v>32</v>
      </c>
      <c r="J462" t="s">
        <v>1040</v>
      </c>
    </row>
    <row r="463" spans="1:10" x14ac:dyDescent="0.3">
      <c r="A463" s="1" t="s">
        <v>4</v>
      </c>
      <c r="B463" t="s">
        <v>1109</v>
      </c>
      <c r="C463" t="s">
        <v>1162</v>
      </c>
      <c r="D463" s="2">
        <v>0.32</v>
      </c>
      <c r="E463" t="str">
        <f>HYPERLINK("https://swtp-sose24.atlassian.net/browse/KAN-203", "KAN-203")</f>
        <v>KAN-203</v>
      </c>
      <c r="F463" t="str">
        <f>HYPERLINK("https://swtp-sose24.atlassian.net/browse/KAN-149", "KAN-149")</f>
        <v>KAN-149</v>
      </c>
      <c r="G463" t="s">
        <v>1163</v>
      </c>
      <c r="I463" t="s">
        <v>32</v>
      </c>
      <c r="J463" t="s">
        <v>1040</v>
      </c>
    </row>
    <row r="464" spans="1:10" x14ac:dyDescent="0.3">
      <c r="A464" s="1" t="s">
        <v>315</v>
      </c>
      <c r="B464" t="s">
        <v>1109</v>
      </c>
      <c r="C464" t="s">
        <v>1110</v>
      </c>
      <c r="D464" s="2">
        <v>0.98</v>
      </c>
      <c r="E464" t="str">
        <f>HYPERLINK("https://swtp-sose24.atlassian.net/browse/KAN-183", "KAN-183")</f>
        <v>KAN-183</v>
      </c>
      <c r="F464" t="str">
        <f>HYPERLINK("https://swtp-sose24.atlassian.net/browse/KAN-3", "KAN-3")</f>
        <v>KAN-3</v>
      </c>
      <c r="G464" t="s">
        <v>1090</v>
      </c>
      <c r="H464" t="s">
        <v>1111</v>
      </c>
      <c r="I464" t="s">
        <v>32</v>
      </c>
      <c r="J464" t="s">
        <v>1040</v>
      </c>
    </row>
    <row r="465" spans="1:10" x14ac:dyDescent="0.3">
      <c r="A465" s="1" t="s">
        <v>9</v>
      </c>
      <c r="B465" t="s">
        <v>1109</v>
      </c>
      <c r="C465" t="s">
        <v>1209</v>
      </c>
      <c r="D465" s="2">
        <v>1.35</v>
      </c>
      <c r="E465" t="str">
        <f>HYPERLINK("https://swtp-sose24.atlassian.net/browse/KAN-217", "KAN-217")</f>
        <v>KAN-217</v>
      </c>
      <c r="F465" t="str">
        <f>HYPERLINK("https://swtp-sose24.atlassian.net/browse/KAN-149", "KAN-149")</f>
        <v>KAN-149</v>
      </c>
      <c r="G465" t="s">
        <v>1210</v>
      </c>
      <c r="I465" t="s">
        <v>32</v>
      </c>
      <c r="J465" t="s">
        <v>1040</v>
      </c>
    </row>
    <row r="466" spans="1:10" x14ac:dyDescent="0.3">
      <c r="A466" s="1" t="s">
        <v>9</v>
      </c>
      <c r="B466" t="s">
        <v>1109</v>
      </c>
      <c r="C466" t="s">
        <v>1207</v>
      </c>
      <c r="D466" s="2">
        <v>1.77</v>
      </c>
      <c r="E466" t="str">
        <f>HYPERLINK("https://swtp-sose24.atlassian.net/browse/KAN-216", "KAN-216")</f>
        <v>KAN-216</v>
      </c>
      <c r="F466" t="str">
        <f>HYPERLINK("https://swtp-sose24.atlassian.net/browse/KAN-149", "KAN-149")</f>
        <v>KAN-149</v>
      </c>
      <c r="G466" t="s">
        <v>1208</v>
      </c>
      <c r="I466" t="s">
        <v>32</v>
      </c>
      <c r="J466" t="s">
        <v>1040</v>
      </c>
    </row>
    <row r="467" spans="1:10" x14ac:dyDescent="0.3">
      <c r="A467" s="1" t="s">
        <v>9</v>
      </c>
      <c r="B467" t="s">
        <v>1109</v>
      </c>
      <c r="C467" t="s">
        <v>1206</v>
      </c>
      <c r="D467" s="2">
        <v>2</v>
      </c>
      <c r="E467" t="str">
        <f>HYPERLINK("https://swtp-sose24.atlassian.net/browse/KAN-213", "KAN-213")</f>
        <v>KAN-213</v>
      </c>
      <c r="F467" t="str">
        <f>HYPERLINK("https://swtp-sose24.atlassian.net/browse/KAN-148", "KAN-148")</f>
        <v>KAN-148</v>
      </c>
      <c r="G467" t="s">
        <v>1205</v>
      </c>
      <c r="I467" t="s">
        <v>32</v>
      </c>
      <c r="J467" t="s">
        <v>1040</v>
      </c>
    </row>
    <row r="468" spans="1:10" x14ac:dyDescent="0.3">
      <c r="A468" s="1" t="s">
        <v>4</v>
      </c>
      <c r="B468" t="s">
        <v>1109</v>
      </c>
      <c r="C468" t="s">
        <v>1161</v>
      </c>
      <c r="D468" s="2">
        <v>1.65</v>
      </c>
      <c r="E468" t="str">
        <f>HYPERLINK("https://swtp-sose24.atlassian.net/browse/KAN-150", "KAN-150")</f>
        <v>KAN-150</v>
      </c>
      <c r="F468" t="str">
        <f>HYPERLINK("https://swtp-sose24.atlassian.net/browse/KAN-149", "KAN-149")</f>
        <v>KAN-149</v>
      </c>
      <c r="G468" t="s">
        <v>624</v>
      </c>
      <c r="I468" t="s">
        <v>32</v>
      </c>
      <c r="J468" t="s">
        <v>1040</v>
      </c>
    </row>
    <row r="469" spans="1:10" x14ac:dyDescent="0.3">
      <c r="A469" s="1" t="s">
        <v>315</v>
      </c>
      <c r="B469" t="s">
        <v>1096</v>
      </c>
      <c r="C469" t="s">
        <v>1107</v>
      </c>
      <c r="D469" s="2">
        <v>0.2</v>
      </c>
      <c r="E469" t="str">
        <f>HYPERLINK("https://swtp-sose24.atlassian.net/browse/KAN-183", "KAN-183")</f>
        <v>KAN-183</v>
      </c>
      <c r="F469" t="str">
        <f>HYPERLINK("https://swtp-sose24.atlassian.net/browse/KAN-3", "KAN-3")</f>
        <v>KAN-3</v>
      </c>
      <c r="G469" t="s">
        <v>1090</v>
      </c>
      <c r="H469" t="s">
        <v>1108</v>
      </c>
      <c r="I469" t="s">
        <v>32</v>
      </c>
      <c r="J469" t="s">
        <v>1040</v>
      </c>
    </row>
    <row r="470" spans="1:10" x14ac:dyDescent="0.3">
      <c r="A470" s="1" t="s">
        <v>9</v>
      </c>
      <c r="B470" t="s">
        <v>1096</v>
      </c>
      <c r="C470" t="s">
        <v>1204</v>
      </c>
      <c r="D470" s="2">
        <v>1.65</v>
      </c>
      <c r="E470" t="str">
        <f>HYPERLINK("https://swtp-sose24.atlassian.net/browse/KAN-213", "KAN-213")</f>
        <v>KAN-213</v>
      </c>
      <c r="F470" t="str">
        <f>HYPERLINK("https://swtp-sose24.atlassian.net/browse/KAN-148", "KAN-148")</f>
        <v>KAN-148</v>
      </c>
      <c r="G470" t="s">
        <v>1205</v>
      </c>
      <c r="I470" t="s">
        <v>32</v>
      </c>
      <c r="J470" t="s">
        <v>1040</v>
      </c>
    </row>
    <row r="471" spans="1:10" x14ac:dyDescent="0.3">
      <c r="A471" s="1" t="s">
        <v>8</v>
      </c>
      <c r="B471" t="s">
        <v>1096</v>
      </c>
      <c r="C471" t="s">
        <v>1447</v>
      </c>
      <c r="D471" s="2">
        <v>2</v>
      </c>
      <c r="E471" t="str">
        <f>HYPERLINK("https://swtp-sose24.atlassian.net/browse/KAN-137", "KAN-137")</f>
        <v>KAN-137</v>
      </c>
      <c r="F471" t="str">
        <f>HYPERLINK("https://swtp-sose24.atlassian.net/browse/KAN-176", "KAN-176")</f>
        <v>KAN-176</v>
      </c>
      <c r="G471" t="s">
        <v>703</v>
      </c>
      <c r="H471" t="s">
        <v>1448</v>
      </c>
      <c r="I471" t="s">
        <v>37</v>
      </c>
      <c r="J471" t="s">
        <v>1052</v>
      </c>
    </row>
    <row r="472" spans="1:10" x14ac:dyDescent="0.3">
      <c r="A472" s="1" t="s">
        <v>315</v>
      </c>
      <c r="B472" t="s">
        <v>1096</v>
      </c>
      <c r="C472" t="s">
        <v>1105</v>
      </c>
      <c r="D472" s="2">
        <v>1.28</v>
      </c>
      <c r="E472" t="str">
        <f>HYPERLINK("https://swtp-sose24.atlassian.net/browse/KAN-146", "KAN-146")</f>
        <v>KAN-146</v>
      </c>
      <c r="F472" t="str">
        <f>HYPERLINK("https://swtp-sose24.atlassian.net/browse/KAN-3", "KAN-3")</f>
        <v>KAN-3</v>
      </c>
      <c r="G472" t="s">
        <v>787</v>
      </c>
      <c r="H472" t="s">
        <v>1106</v>
      </c>
      <c r="I472" t="s">
        <v>32</v>
      </c>
      <c r="J472" t="s">
        <v>1040</v>
      </c>
    </row>
    <row r="473" spans="1:10" x14ac:dyDescent="0.3">
      <c r="A473" s="1" t="s">
        <v>9</v>
      </c>
      <c r="B473" t="s">
        <v>1096</v>
      </c>
      <c r="C473" t="s">
        <v>1202</v>
      </c>
      <c r="D473" s="2">
        <v>2.17</v>
      </c>
      <c r="E473" t="str">
        <f>HYPERLINK("https://swtp-sose24.atlassian.net/browse/KAN-212", "KAN-212")</f>
        <v>KAN-212</v>
      </c>
      <c r="F473" t="str">
        <f>HYPERLINK("https://swtp-sose24.atlassian.net/browse/KAN-149", "KAN-149")</f>
        <v>KAN-149</v>
      </c>
      <c r="G473" t="s">
        <v>1203</v>
      </c>
      <c r="I473" t="s">
        <v>32</v>
      </c>
      <c r="J473" t="s">
        <v>1040</v>
      </c>
    </row>
    <row r="474" spans="1:10" x14ac:dyDescent="0.3">
      <c r="A474" s="1" t="s">
        <v>315</v>
      </c>
      <c r="B474" t="s">
        <v>1096</v>
      </c>
      <c r="C474" t="s">
        <v>1103</v>
      </c>
      <c r="D474" s="2">
        <v>1.65</v>
      </c>
      <c r="E474" t="str">
        <f>HYPERLINK("https://swtp-sose24.atlassian.net/browse/KAN-146", "KAN-146")</f>
        <v>KAN-146</v>
      </c>
      <c r="F474" t="str">
        <f>HYPERLINK("https://swtp-sose24.atlassian.net/browse/KAN-3", "KAN-3")</f>
        <v>KAN-3</v>
      </c>
      <c r="G474" t="s">
        <v>787</v>
      </c>
      <c r="H474" t="s">
        <v>1104</v>
      </c>
      <c r="I474" t="s">
        <v>32</v>
      </c>
      <c r="J474" t="s">
        <v>1040</v>
      </c>
    </row>
    <row r="475" spans="1:10" x14ac:dyDescent="0.3">
      <c r="A475" s="1" t="s">
        <v>315</v>
      </c>
      <c r="B475" t="s">
        <v>1096</v>
      </c>
      <c r="C475" t="s">
        <v>1101</v>
      </c>
      <c r="D475" s="2">
        <v>0.97</v>
      </c>
      <c r="E475" t="str">
        <f>HYPERLINK("https://swtp-sose24.atlassian.net/browse/KAN-183", "KAN-183")</f>
        <v>KAN-183</v>
      </c>
      <c r="F475" t="str">
        <f>HYPERLINK("https://swtp-sose24.atlassian.net/browse/KAN-3", "KAN-3")</f>
        <v>KAN-3</v>
      </c>
      <c r="G475" t="s">
        <v>1090</v>
      </c>
      <c r="H475" t="s">
        <v>1102</v>
      </c>
      <c r="I475" t="s">
        <v>32</v>
      </c>
      <c r="J475" t="s">
        <v>1040</v>
      </c>
    </row>
    <row r="476" spans="1:10" x14ac:dyDescent="0.3">
      <c r="A476" s="1" t="s">
        <v>9</v>
      </c>
      <c r="B476" t="s">
        <v>1096</v>
      </c>
      <c r="C476" t="s">
        <v>1200</v>
      </c>
      <c r="D476" s="2">
        <v>2.1</v>
      </c>
      <c r="E476" t="str">
        <f>HYPERLINK("https://swtp-sose24.atlassian.net/browse/KAN-211", "KAN-211")</f>
        <v>KAN-211</v>
      </c>
      <c r="F476" t="str">
        <f>HYPERLINK("https://swtp-sose24.atlassian.net/browse/KAN-149", "KAN-149")</f>
        <v>KAN-149</v>
      </c>
      <c r="G476" t="s">
        <v>1201</v>
      </c>
      <c r="I476" t="s">
        <v>32</v>
      </c>
      <c r="J476" t="s">
        <v>1040</v>
      </c>
    </row>
    <row r="477" spans="1:10" x14ac:dyDescent="0.3">
      <c r="A477" s="1" t="s">
        <v>315</v>
      </c>
      <c r="B477" t="s">
        <v>1096</v>
      </c>
      <c r="C477" t="s">
        <v>1099</v>
      </c>
      <c r="D477" s="2">
        <v>0.55000000000000004</v>
      </c>
      <c r="E477" t="str">
        <f>HYPERLINK("https://swtp-sose24.atlassian.net/browse/KAN-183", "KAN-183")</f>
        <v>KAN-183</v>
      </c>
      <c r="F477" t="str">
        <f>HYPERLINK("https://swtp-sose24.atlassian.net/browse/KAN-3", "KAN-3")</f>
        <v>KAN-3</v>
      </c>
      <c r="G477" t="s">
        <v>1090</v>
      </c>
      <c r="H477" t="s">
        <v>1100</v>
      </c>
      <c r="I477" t="s">
        <v>32</v>
      </c>
      <c r="J477" t="s">
        <v>1040</v>
      </c>
    </row>
    <row r="478" spans="1:10" x14ac:dyDescent="0.3">
      <c r="A478" s="1" t="s">
        <v>315</v>
      </c>
      <c r="B478" t="s">
        <v>1096</v>
      </c>
      <c r="C478" t="s">
        <v>1097</v>
      </c>
      <c r="D478" s="2">
        <v>0.25</v>
      </c>
      <c r="E478" t="str">
        <f>HYPERLINK("https://swtp-sose24.atlassian.net/browse/KAN-146", "KAN-146")</f>
        <v>KAN-146</v>
      </c>
      <c r="F478" t="str">
        <f>HYPERLINK("https://swtp-sose24.atlassian.net/browse/KAN-3", "KAN-3")</f>
        <v>KAN-3</v>
      </c>
      <c r="G478" t="s">
        <v>787</v>
      </c>
      <c r="H478" t="s">
        <v>1098</v>
      </c>
      <c r="I478" t="s">
        <v>32</v>
      </c>
      <c r="J478" t="s">
        <v>1040</v>
      </c>
    </row>
    <row r="479" spans="1:10" x14ac:dyDescent="0.3">
      <c r="A479" s="1" t="s">
        <v>841</v>
      </c>
      <c r="B479" t="s">
        <v>1096</v>
      </c>
      <c r="C479" t="s">
        <v>1149</v>
      </c>
      <c r="D479" s="2">
        <v>1</v>
      </c>
      <c r="E479" t="str">
        <f>HYPERLINK("https://swtp-sose24.atlassian.net/browse/KAN-137", "KAN-137")</f>
        <v>KAN-137</v>
      </c>
      <c r="F479" t="str">
        <f>HYPERLINK("https://swtp-sose24.atlassian.net/browse/KAN-176", "KAN-176")</f>
        <v>KAN-176</v>
      </c>
      <c r="G479" t="s">
        <v>703</v>
      </c>
      <c r="H479" t="s">
        <v>1150</v>
      </c>
      <c r="I479" t="s">
        <v>37</v>
      </c>
      <c r="J479" t="s">
        <v>1052</v>
      </c>
    </row>
    <row r="480" spans="1:10" x14ac:dyDescent="0.3">
      <c r="A480" s="1" t="s">
        <v>841</v>
      </c>
      <c r="B480" t="s">
        <v>1088</v>
      </c>
      <c r="C480" t="s">
        <v>1147</v>
      </c>
      <c r="D480" s="2">
        <v>1.53</v>
      </c>
      <c r="E480" t="str">
        <f>HYPERLINK("https://swtp-sose24.atlassian.net/browse/KAN-137", "KAN-137")</f>
        <v>KAN-137</v>
      </c>
      <c r="F480" t="str">
        <f>HYPERLINK("https://swtp-sose24.atlassian.net/browse/KAN-176", "KAN-176")</f>
        <v>KAN-176</v>
      </c>
      <c r="G480" t="s">
        <v>703</v>
      </c>
      <c r="H480" t="s">
        <v>1148</v>
      </c>
      <c r="I480" t="s">
        <v>37</v>
      </c>
      <c r="J480" t="s">
        <v>1052</v>
      </c>
    </row>
    <row r="481" spans="1:10" x14ac:dyDescent="0.3">
      <c r="A481" s="1" t="s">
        <v>315</v>
      </c>
      <c r="B481" t="s">
        <v>1088</v>
      </c>
      <c r="C481" t="s">
        <v>1094</v>
      </c>
      <c r="D481" s="2">
        <v>2.92</v>
      </c>
      <c r="E481" t="str">
        <f>HYPERLINK("https://swtp-sose24.atlassian.net/browse/KAN-183", "KAN-183")</f>
        <v>KAN-183</v>
      </c>
      <c r="F481" t="str">
        <f>HYPERLINK("https://swtp-sose24.atlassian.net/browse/KAN-3", "KAN-3")</f>
        <v>KAN-3</v>
      </c>
      <c r="G481" t="s">
        <v>1090</v>
      </c>
      <c r="H481" t="s">
        <v>1095</v>
      </c>
      <c r="I481" t="s">
        <v>32</v>
      </c>
      <c r="J481" t="s">
        <v>1040</v>
      </c>
    </row>
    <row r="482" spans="1:10" x14ac:dyDescent="0.3">
      <c r="A482" s="1" t="s">
        <v>315</v>
      </c>
      <c r="B482" t="s">
        <v>1088</v>
      </c>
      <c r="C482" t="s">
        <v>1092</v>
      </c>
      <c r="D482" s="2">
        <v>0.68</v>
      </c>
      <c r="E482" t="str">
        <f>HYPERLINK("https://swtp-sose24.atlassian.net/browse/KAN-207", "KAN-207")</f>
        <v>KAN-207</v>
      </c>
      <c r="F482" t="str">
        <f>HYPERLINK("https://swtp-sose24.atlassian.net/browse/KAN-183", "KAN-183")</f>
        <v>KAN-183</v>
      </c>
      <c r="G482" t="s">
        <v>1093</v>
      </c>
      <c r="I482" t="s">
        <v>32</v>
      </c>
      <c r="J482" t="s">
        <v>1040</v>
      </c>
    </row>
    <row r="483" spans="1:10" x14ac:dyDescent="0.3">
      <c r="A483" s="1" t="s">
        <v>841</v>
      </c>
      <c r="B483" t="s">
        <v>1088</v>
      </c>
      <c r="C483" t="s">
        <v>1145</v>
      </c>
      <c r="D483" s="2">
        <v>1.28</v>
      </c>
      <c r="E483" t="str">
        <f>HYPERLINK("https://swtp-sose24.atlassian.net/browse/KAN-137", "KAN-137")</f>
        <v>KAN-137</v>
      </c>
      <c r="F483" t="str">
        <f>HYPERLINK("https://swtp-sose24.atlassian.net/browse/KAN-176", "KAN-176")</f>
        <v>KAN-176</v>
      </c>
      <c r="G483" t="s">
        <v>703</v>
      </c>
      <c r="H483" t="s">
        <v>1146</v>
      </c>
      <c r="I483" t="s">
        <v>37</v>
      </c>
      <c r="J483" t="s">
        <v>1052</v>
      </c>
    </row>
    <row r="484" spans="1:10" x14ac:dyDescent="0.3">
      <c r="A484" s="1" t="s">
        <v>315</v>
      </c>
      <c r="B484" t="s">
        <v>1088</v>
      </c>
      <c r="C484" t="s">
        <v>1089</v>
      </c>
      <c r="D484" s="2">
        <v>3.77</v>
      </c>
      <c r="E484" t="str">
        <f>HYPERLINK("https://swtp-sose24.atlassian.net/browse/KAN-183", "KAN-183")</f>
        <v>KAN-183</v>
      </c>
      <c r="F484" t="str">
        <f>HYPERLINK("https://swtp-sose24.atlassian.net/browse/KAN-3", "KAN-3")</f>
        <v>KAN-3</v>
      </c>
      <c r="G484" t="s">
        <v>1090</v>
      </c>
      <c r="H484" t="s">
        <v>1091</v>
      </c>
      <c r="I484" t="s">
        <v>32</v>
      </c>
      <c r="J484" t="s">
        <v>1040</v>
      </c>
    </row>
    <row r="485" spans="1:10" x14ac:dyDescent="0.3">
      <c r="A485" s="1" t="s">
        <v>9</v>
      </c>
      <c r="B485" t="s">
        <v>1088</v>
      </c>
      <c r="C485" t="s">
        <v>1199</v>
      </c>
      <c r="D485" s="2">
        <v>3</v>
      </c>
      <c r="E485" t="str">
        <f>HYPERLINK("https://swtp-sose24.atlassian.net/browse/KAN-203", "KAN-203")</f>
        <v>KAN-203</v>
      </c>
      <c r="F485" t="str">
        <f>HYPERLINK("https://swtp-sose24.atlassian.net/browse/KAN-149", "KAN-149")</f>
        <v>KAN-149</v>
      </c>
      <c r="G485" t="s">
        <v>1163</v>
      </c>
      <c r="I485" t="s">
        <v>32</v>
      </c>
      <c r="J485" t="s">
        <v>1040</v>
      </c>
    </row>
    <row r="486" spans="1:10" x14ac:dyDescent="0.3">
      <c r="A486" s="1" t="s">
        <v>841</v>
      </c>
      <c r="B486" t="s">
        <v>1082</v>
      </c>
      <c r="C486" t="s">
        <v>1143</v>
      </c>
      <c r="D486" s="2">
        <v>1.1000000000000001</v>
      </c>
      <c r="E486" t="str">
        <f>HYPERLINK("https://swtp-sose24.atlassian.net/browse/KAN-137", "KAN-137")</f>
        <v>KAN-137</v>
      </c>
      <c r="F486" t="str">
        <f>HYPERLINK("https://swtp-sose24.atlassian.net/browse/KAN-176", "KAN-176")</f>
        <v>KAN-176</v>
      </c>
      <c r="G486" t="s">
        <v>703</v>
      </c>
      <c r="H486" t="s">
        <v>1144</v>
      </c>
      <c r="I486" t="s">
        <v>37</v>
      </c>
      <c r="J486" t="s">
        <v>1052</v>
      </c>
    </row>
    <row r="487" spans="1:10" x14ac:dyDescent="0.3">
      <c r="A487" s="1" t="s">
        <v>841</v>
      </c>
      <c r="B487" t="s">
        <v>1082</v>
      </c>
      <c r="C487" t="s">
        <v>1141</v>
      </c>
      <c r="D487" s="2">
        <v>0.38</v>
      </c>
      <c r="E487" t="str">
        <f>HYPERLINK("https://swtp-sose24.atlassian.net/browse/KAN-137", "KAN-137")</f>
        <v>KAN-137</v>
      </c>
      <c r="F487" t="str">
        <f>HYPERLINK("https://swtp-sose24.atlassian.net/browse/KAN-176", "KAN-176")</f>
        <v>KAN-176</v>
      </c>
      <c r="G487" t="s">
        <v>703</v>
      </c>
      <c r="H487" t="s">
        <v>1142</v>
      </c>
      <c r="I487" t="s">
        <v>37</v>
      </c>
      <c r="J487" t="s">
        <v>1052</v>
      </c>
    </row>
    <row r="488" spans="1:10" x14ac:dyDescent="0.3">
      <c r="A488" s="1" t="s">
        <v>315</v>
      </c>
      <c r="B488" t="s">
        <v>1082</v>
      </c>
      <c r="C488" t="s">
        <v>1086</v>
      </c>
      <c r="D488" s="2">
        <v>1.78</v>
      </c>
      <c r="E488" t="str">
        <f>HYPERLINK("https://swtp-sose24.atlassian.net/browse/KAN-204", "KAN-204")</f>
        <v>KAN-204</v>
      </c>
      <c r="F488" t="str">
        <f>HYPERLINK("https://swtp-sose24.atlassian.net/browse/KAN-183", "KAN-183")</f>
        <v>KAN-183</v>
      </c>
      <c r="G488" t="s">
        <v>1084</v>
      </c>
      <c r="H488" t="s">
        <v>1087</v>
      </c>
      <c r="I488" t="s">
        <v>32</v>
      </c>
      <c r="J488" t="s">
        <v>1040</v>
      </c>
    </row>
    <row r="489" spans="1:10" x14ac:dyDescent="0.3">
      <c r="A489" s="1" t="s">
        <v>841</v>
      </c>
      <c r="B489" t="s">
        <v>1082</v>
      </c>
      <c r="C489" t="s">
        <v>1139</v>
      </c>
      <c r="D489" s="2">
        <v>1</v>
      </c>
      <c r="E489" t="str">
        <f>HYPERLINK("https://swtp-sose24.atlassian.net/browse/KAN-137", "KAN-137")</f>
        <v>KAN-137</v>
      </c>
      <c r="F489" t="str">
        <f>HYPERLINK("https://swtp-sose24.atlassian.net/browse/KAN-176", "KAN-176")</f>
        <v>KAN-176</v>
      </c>
      <c r="G489" t="s">
        <v>703</v>
      </c>
      <c r="H489" t="s">
        <v>1140</v>
      </c>
      <c r="I489" t="s">
        <v>37</v>
      </c>
      <c r="J489" t="s">
        <v>1052</v>
      </c>
    </row>
    <row r="490" spans="1:10" x14ac:dyDescent="0.3">
      <c r="A490" s="1" t="s">
        <v>315</v>
      </c>
      <c r="B490" t="s">
        <v>1082</v>
      </c>
      <c r="C490" t="s">
        <v>1083</v>
      </c>
      <c r="D490" s="2">
        <v>1.9</v>
      </c>
      <c r="E490" t="str">
        <f>HYPERLINK("https://swtp-sose24.atlassian.net/browse/KAN-204", "KAN-204")</f>
        <v>KAN-204</v>
      </c>
      <c r="F490" t="str">
        <f>HYPERLINK("https://swtp-sose24.atlassian.net/browse/KAN-183", "KAN-183")</f>
        <v>KAN-183</v>
      </c>
      <c r="G490" t="s">
        <v>1084</v>
      </c>
      <c r="H490" t="s">
        <v>1085</v>
      </c>
      <c r="I490" t="s">
        <v>32</v>
      </c>
      <c r="J490" t="s">
        <v>1040</v>
      </c>
    </row>
    <row r="491" spans="1:10" x14ac:dyDescent="0.3">
      <c r="A491" s="1" t="s">
        <v>9</v>
      </c>
      <c r="B491" t="s">
        <v>1069</v>
      </c>
      <c r="C491" t="s">
        <v>1198</v>
      </c>
      <c r="D491" s="2">
        <v>0.67</v>
      </c>
      <c r="E491" t="str">
        <f>HYPERLINK("https://swtp-sose24.atlassian.net/browse/KAN-203", "KAN-203")</f>
        <v>KAN-203</v>
      </c>
      <c r="F491" t="str">
        <f>HYPERLINK("https://swtp-sose24.atlassian.net/browse/KAN-149", "KAN-149")</f>
        <v>KAN-149</v>
      </c>
      <c r="G491" t="s">
        <v>1163</v>
      </c>
      <c r="I491" t="s">
        <v>32</v>
      </c>
      <c r="J491" t="s">
        <v>1040</v>
      </c>
    </row>
    <row r="492" spans="1:10" x14ac:dyDescent="0.3">
      <c r="A492" s="1" t="s">
        <v>841</v>
      </c>
      <c r="B492" t="s">
        <v>1069</v>
      </c>
      <c r="C492" t="s">
        <v>1137</v>
      </c>
      <c r="D492" s="2">
        <v>2.2799999999999998</v>
      </c>
      <c r="E492" t="str">
        <f>HYPERLINK("https://swtp-sose24.atlassian.net/browse/KAN-137", "KAN-137")</f>
        <v>KAN-137</v>
      </c>
      <c r="F492" t="str">
        <f>HYPERLINK("https://swtp-sose24.atlassian.net/browse/KAN-176", "KAN-176")</f>
        <v>KAN-176</v>
      </c>
      <c r="G492" t="s">
        <v>703</v>
      </c>
      <c r="H492" t="s">
        <v>1138</v>
      </c>
      <c r="I492" t="s">
        <v>37</v>
      </c>
      <c r="J492" t="s">
        <v>1052</v>
      </c>
    </row>
    <row r="493" spans="1:10" x14ac:dyDescent="0.3">
      <c r="A493" s="1" t="s">
        <v>9</v>
      </c>
      <c r="B493" t="s">
        <v>1069</v>
      </c>
      <c r="C493" t="s">
        <v>1197</v>
      </c>
      <c r="D493" s="2">
        <v>1.75</v>
      </c>
      <c r="E493" t="str">
        <f>HYPERLINK("https://swtp-sose24.atlassian.net/browse/KAN-203", "KAN-203")</f>
        <v>KAN-203</v>
      </c>
      <c r="F493" t="str">
        <f>HYPERLINK("https://swtp-sose24.atlassian.net/browse/KAN-149", "KAN-149")</f>
        <v>KAN-149</v>
      </c>
      <c r="G493" t="s">
        <v>1163</v>
      </c>
      <c r="I493" t="s">
        <v>32</v>
      </c>
      <c r="J493" t="s">
        <v>1040</v>
      </c>
    </row>
    <row r="494" spans="1:10" x14ac:dyDescent="0.3">
      <c r="A494" s="1" t="s">
        <v>315</v>
      </c>
      <c r="B494" t="s">
        <v>1069</v>
      </c>
      <c r="C494" t="s">
        <v>1079</v>
      </c>
      <c r="D494" s="2">
        <v>0.22</v>
      </c>
      <c r="E494" t="str">
        <f>HYPERLINK("https://swtp-sose24.atlassian.net/browse/KAN-200", "KAN-200")</f>
        <v>KAN-200</v>
      </c>
      <c r="F494" t="str">
        <f>HYPERLINK("https://swtp-sose24.atlassian.net/browse/KAN-183", "KAN-183")</f>
        <v>KAN-183</v>
      </c>
      <c r="G494" t="s">
        <v>1080</v>
      </c>
      <c r="H494" t="s">
        <v>1081</v>
      </c>
      <c r="I494" t="s">
        <v>32</v>
      </c>
      <c r="J494" t="s">
        <v>1040</v>
      </c>
    </row>
    <row r="495" spans="1:10" x14ac:dyDescent="0.3">
      <c r="A495" s="1" t="s">
        <v>315</v>
      </c>
      <c r="B495" t="s">
        <v>1069</v>
      </c>
      <c r="C495" t="s">
        <v>1078</v>
      </c>
      <c r="D495" s="2">
        <v>1</v>
      </c>
      <c r="E495" t="str">
        <f>HYPERLINK("https://swtp-sose24.atlassian.net/browse/KAN-196", "KAN-196")</f>
        <v>KAN-196</v>
      </c>
      <c r="F495" t="str">
        <f>HYPERLINK("https://swtp-sose24.atlassian.net/browse/KAN-183", "KAN-183")</f>
        <v>KAN-183</v>
      </c>
      <c r="G495" t="s">
        <v>1065</v>
      </c>
      <c r="I495" t="s">
        <v>32</v>
      </c>
      <c r="J495" t="s">
        <v>1040</v>
      </c>
    </row>
    <row r="496" spans="1:10" x14ac:dyDescent="0.3">
      <c r="A496" s="1" t="s">
        <v>315</v>
      </c>
      <c r="B496" t="s">
        <v>1069</v>
      </c>
      <c r="C496" t="s">
        <v>1075</v>
      </c>
      <c r="D496" s="2">
        <v>0.77</v>
      </c>
      <c r="E496" t="str">
        <f>HYPERLINK("https://swtp-sose24.atlassian.net/browse/KAN-202", "KAN-202")</f>
        <v>KAN-202</v>
      </c>
      <c r="F496" t="str">
        <f>HYPERLINK("https://swtp-sose24.atlassian.net/browse/KAN-183", "KAN-183")</f>
        <v>KAN-183</v>
      </c>
      <c r="G496" t="s">
        <v>1076</v>
      </c>
      <c r="H496" t="s">
        <v>1077</v>
      </c>
      <c r="I496" t="s">
        <v>32</v>
      </c>
      <c r="J496" t="s">
        <v>1040</v>
      </c>
    </row>
    <row r="497" spans="1:10" x14ac:dyDescent="0.3">
      <c r="A497" s="1" t="s">
        <v>315</v>
      </c>
      <c r="B497" t="s">
        <v>1069</v>
      </c>
      <c r="C497" t="s">
        <v>1072</v>
      </c>
      <c r="D497" s="2">
        <v>0.35</v>
      </c>
      <c r="E497" t="str">
        <f>HYPERLINK("https://swtp-sose24.atlassian.net/browse/KAN-201", "KAN-201")</f>
        <v>KAN-201</v>
      </c>
      <c r="F497" t="str">
        <f>HYPERLINK("https://swtp-sose24.atlassian.net/browse/KAN-183", "KAN-183")</f>
        <v>KAN-183</v>
      </c>
      <c r="G497" t="s">
        <v>1073</v>
      </c>
      <c r="H497" t="s">
        <v>1074</v>
      </c>
      <c r="I497" t="s">
        <v>32</v>
      </c>
      <c r="J497" t="s">
        <v>1040</v>
      </c>
    </row>
    <row r="498" spans="1:10" x14ac:dyDescent="0.3">
      <c r="A498" s="1" t="s">
        <v>9</v>
      </c>
      <c r="B498" t="s">
        <v>1069</v>
      </c>
      <c r="C498" t="s">
        <v>1196</v>
      </c>
      <c r="D498" s="2">
        <v>0.48</v>
      </c>
      <c r="E498" t="str">
        <f>HYPERLINK("https://swtp-sose24.atlassian.net/browse/KAN-150", "KAN-150")</f>
        <v>KAN-150</v>
      </c>
      <c r="F498" t="str">
        <f>HYPERLINK("https://swtp-sose24.atlassian.net/browse/KAN-149", "KAN-149")</f>
        <v>KAN-149</v>
      </c>
      <c r="G498" t="s">
        <v>624</v>
      </c>
      <c r="I498" t="s">
        <v>32</v>
      </c>
      <c r="J498" t="s">
        <v>1040</v>
      </c>
    </row>
    <row r="499" spans="1:10" x14ac:dyDescent="0.3">
      <c r="A499" s="1" t="s">
        <v>5</v>
      </c>
      <c r="B499" t="s">
        <v>1069</v>
      </c>
      <c r="C499" t="s">
        <v>1177</v>
      </c>
      <c r="D499" s="2">
        <v>1.33</v>
      </c>
      <c r="E499" t="str">
        <f>HYPERLINK("https://swtp-sose24.atlassian.net/browse/KAN-148", "KAN-148")</f>
        <v>KAN-148</v>
      </c>
      <c r="F499" t="str">
        <f>HYPERLINK("https://swtp-sose24.atlassian.net/browse/KAN-3", "KAN-3")</f>
        <v>KAN-3</v>
      </c>
      <c r="G499" t="s">
        <v>798</v>
      </c>
      <c r="H499" t="s">
        <v>1178</v>
      </c>
      <c r="I499" t="s">
        <v>32</v>
      </c>
      <c r="J499" t="s">
        <v>1040</v>
      </c>
    </row>
    <row r="500" spans="1:10" x14ac:dyDescent="0.3">
      <c r="A500" s="1" t="s">
        <v>841</v>
      </c>
      <c r="B500" t="s">
        <v>1069</v>
      </c>
      <c r="C500" t="s">
        <v>1135</v>
      </c>
      <c r="D500" s="2">
        <v>0.32</v>
      </c>
      <c r="E500" t="str">
        <f>HYPERLINK("https://swtp-sose24.atlassian.net/browse/KAN-137", "KAN-137")</f>
        <v>KAN-137</v>
      </c>
      <c r="F500" t="str">
        <f>HYPERLINK("https://swtp-sose24.atlassian.net/browse/KAN-176", "KAN-176")</f>
        <v>KAN-176</v>
      </c>
      <c r="G500" t="s">
        <v>703</v>
      </c>
      <c r="H500" t="s">
        <v>1136</v>
      </c>
      <c r="I500" t="s">
        <v>37</v>
      </c>
      <c r="J500" t="s">
        <v>1052</v>
      </c>
    </row>
    <row r="501" spans="1:10" x14ac:dyDescent="0.3">
      <c r="A501" s="1" t="s">
        <v>315</v>
      </c>
      <c r="B501" t="s">
        <v>1069</v>
      </c>
      <c r="C501" t="s">
        <v>1070</v>
      </c>
      <c r="D501" s="2">
        <v>2.2200000000000002</v>
      </c>
      <c r="E501" t="str">
        <f>HYPERLINK("https://swtp-sose24.atlassian.net/browse/KAN-198", "KAN-198")</f>
        <v>KAN-198</v>
      </c>
      <c r="F501" t="str">
        <f>HYPERLINK("https://swtp-sose24.atlassian.net/browse/KAN-183", "KAN-183")</f>
        <v>KAN-183</v>
      </c>
      <c r="G501" t="s">
        <v>1067</v>
      </c>
      <c r="H501" t="s">
        <v>1071</v>
      </c>
      <c r="I501" t="s">
        <v>32</v>
      </c>
      <c r="J501" t="s">
        <v>1040</v>
      </c>
    </row>
    <row r="502" spans="1:10" x14ac:dyDescent="0.3">
      <c r="A502" s="1" t="s">
        <v>9</v>
      </c>
      <c r="B502" t="s">
        <v>1069</v>
      </c>
      <c r="C502" t="s">
        <v>1195</v>
      </c>
      <c r="D502" s="2">
        <v>3.55</v>
      </c>
      <c r="E502" t="str">
        <f>HYPERLINK("https://swtp-sose24.atlassian.net/browse/KAN-150", "KAN-150")</f>
        <v>KAN-150</v>
      </c>
      <c r="F502" t="str">
        <f>HYPERLINK("https://swtp-sose24.atlassian.net/browse/KAN-149", "KAN-149")</f>
        <v>KAN-149</v>
      </c>
      <c r="G502" t="s">
        <v>624</v>
      </c>
      <c r="I502" t="s">
        <v>32</v>
      </c>
      <c r="J502" t="s">
        <v>1040</v>
      </c>
    </row>
    <row r="503" spans="1:10" x14ac:dyDescent="0.3">
      <c r="A503" s="1" t="s">
        <v>841</v>
      </c>
      <c r="B503" t="s">
        <v>1054</v>
      </c>
      <c r="C503" t="s">
        <v>1133</v>
      </c>
      <c r="D503" s="2">
        <v>3.08</v>
      </c>
      <c r="E503" t="str">
        <f>HYPERLINK("https://swtp-sose24.atlassian.net/browse/KAN-137", "KAN-137")</f>
        <v>KAN-137</v>
      </c>
      <c r="F503" t="str">
        <f>HYPERLINK("https://swtp-sose24.atlassian.net/browse/KAN-176", "KAN-176")</f>
        <v>KAN-176</v>
      </c>
      <c r="G503" t="s">
        <v>703</v>
      </c>
      <c r="H503" t="s">
        <v>1134</v>
      </c>
      <c r="I503" t="s">
        <v>37</v>
      </c>
      <c r="J503" t="s">
        <v>1052</v>
      </c>
    </row>
    <row r="504" spans="1:10" x14ac:dyDescent="0.3">
      <c r="A504" s="1" t="s">
        <v>5</v>
      </c>
      <c r="B504" t="s">
        <v>1054</v>
      </c>
      <c r="C504" t="s">
        <v>1175</v>
      </c>
      <c r="D504" s="2">
        <v>0.5</v>
      </c>
      <c r="E504" t="str">
        <f>HYPERLINK("https://swtp-sose24.atlassian.net/browse/KAN-148", "KAN-148")</f>
        <v>KAN-148</v>
      </c>
      <c r="F504" t="str">
        <f>HYPERLINK("https://swtp-sose24.atlassian.net/browse/KAN-3", "KAN-3")</f>
        <v>KAN-3</v>
      </c>
      <c r="G504" t="s">
        <v>798</v>
      </c>
      <c r="H504" t="s">
        <v>1176</v>
      </c>
      <c r="I504" t="s">
        <v>32</v>
      </c>
      <c r="J504" t="s">
        <v>1040</v>
      </c>
    </row>
    <row r="505" spans="1:10" x14ac:dyDescent="0.3">
      <c r="A505" s="1" t="s">
        <v>315</v>
      </c>
      <c r="B505" t="s">
        <v>1054</v>
      </c>
      <c r="C505" t="s">
        <v>1066</v>
      </c>
      <c r="D505" s="2">
        <v>3.72</v>
      </c>
      <c r="E505" t="str">
        <f>HYPERLINK("https://swtp-sose24.atlassian.net/browse/KAN-198", "KAN-198")</f>
        <v>KAN-198</v>
      </c>
      <c r="F505" t="str">
        <f>HYPERLINK("https://swtp-sose24.atlassian.net/browse/KAN-183", "KAN-183")</f>
        <v>KAN-183</v>
      </c>
      <c r="G505" t="s">
        <v>1067</v>
      </c>
      <c r="H505" t="s">
        <v>1068</v>
      </c>
      <c r="I505" t="s">
        <v>32</v>
      </c>
      <c r="J505" t="s">
        <v>1040</v>
      </c>
    </row>
    <row r="506" spans="1:10" x14ac:dyDescent="0.3">
      <c r="A506" s="1" t="s">
        <v>315</v>
      </c>
      <c r="B506" t="s">
        <v>1054</v>
      </c>
      <c r="C506" t="s">
        <v>1064</v>
      </c>
      <c r="D506" s="2">
        <v>0.47</v>
      </c>
      <c r="E506" t="str">
        <f>HYPERLINK("https://swtp-sose24.atlassian.net/browse/KAN-196", "KAN-196")</f>
        <v>KAN-196</v>
      </c>
      <c r="F506" t="str">
        <f>HYPERLINK("https://swtp-sose24.atlassian.net/browse/KAN-183", "KAN-183")</f>
        <v>KAN-183</v>
      </c>
      <c r="G506" t="s">
        <v>1065</v>
      </c>
      <c r="I506" t="s">
        <v>32</v>
      </c>
      <c r="J506" t="s">
        <v>1040</v>
      </c>
    </row>
    <row r="507" spans="1:10" x14ac:dyDescent="0.3">
      <c r="A507" s="1" t="s">
        <v>315</v>
      </c>
      <c r="B507" t="s">
        <v>1054</v>
      </c>
      <c r="C507" t="s">
        <v>1062</v>
      </c>
      <c r="D507" s="2">
        <v>0.95</v>
      </c>
      <c r="E507" t="str">
        <f>HYPERLINK("https://swtp-sose24.atlassian.net/browse/KAN-96", "KAN-96")</f>
        <v>KAN-96</v>
      </c>
      <c r="F507" t="str">
        <f>HYPERLINK("https://swtp-sose24.atlassian.net/browse/KAN-20", "KAN-20")</f>
        <v>KAN-20</v>
      </c>
      <c r="G507" t="s">
        <v>104</v>
      </c>
      <c r="H507" t="s">
        <v>1063</v>
      </c>
      <c r="I507" t="s">
        <v>27</v>
      </c>
      <c r="J507" t="s">
        <v>1057</v>
      </c>
    </row>
    <row r="508" spans="1:10" x14ac:dyDescent="0.3">
      <c r="A508" s="1" t="s">
        <v>8</v>
      </c>
      <c r="B508" t="s">
        <v>1054</v>
      </c>
      <c r="C508" t="s">
        <v>1187</v>
      </c>
      <c r="D508" s="2">
        <v>1.67</v>
      </c>
      <c r="E508" t="str">
        <f>HYPERLINK("https://swtp-sose24.atlassian.net/browse/KAN-195", "KAN-195")</f>
        <v>KAN-195</v>
      </c>
      <c r="F508" t="str">
        <f>HYPERLINK("https://swtp-sose24.atlassian.net/browse/KAN-169", "KAN-169")</f>
        <v>KAN-169</v>
      </c>
      <c r="G508" t="s">
        <v>1188</v>
      </c>
      <c r="H508" t="s">
        <v>1189</v>
      </c>
      <c r="I508" t="s">
        <v>32</v>
      </c>
      <c r="J508" t="s">
        <v>1040</v>
      </c>
    </row>
    <row r="509" spans="1:10" x14ac:dyDescent="0.3">
      <c r="A509" s="1" t="s">
        <v>5</v>
      </c>
      <c r="B509" t="s">
        <v>1054</v>
      </c>
      <c r="C509" t="s">
        <v>1173</v>
      </c>
      <c r="D509" s="2">
        <v>3</v>
      </c>
      <c r="E509" t="str">
        <f>HYPERLINK("https://swtp-sose24.atlassian.net/browse/KAN-148", "KAN-148")</f>
        <v>KAN-148</v>
      </c>
      <c r="F509" t="str">
        <f>HYPERLINK("https://swtp-sose24.atlassian.net/browse/KAN-3", "KAN-3")</f>
        <v>KAN-3</v>
      </c>
      <c r="G509" t="s">
        <v>798</v>
      </c>
      <c r="H509" t="s">
        <v>1174</v>
      </c>
      <c r="I509" t="s">
        <v>32</v>
      </c>
      <c r="J509" t="s">
        <v>1040</v>
      </c>
    </row>
    <row r="510" spans="1:10" x14ac:dyDescent="0.3">
      <c r="A510" s="1" t="s">
        <v>8</v>
      </c>
      <c r="B510" t="s">
        <v>1054</v>
      </c>
      <c r="C510" t="s">
        <v>1185</v>
      </c>
      <c r="D510" s="2">
        <v>1</v>
      </c>
      <c r="E510" t="str">
        <f>HYPERLINK("https://swtp-sose24.atlassian.net/browse/KAN-194", "KAN-194")</f>
        <v>KAN-194</v>
      </c>
      <c r="F510" t="str">
        <f>HYPERLINK("https://swtp-sose24.atlassian.net/browse/KAN-96", "KAN-96")</f>
        <v>KAN-96</v>
      </c>
      <c r="G510" t="s">
        <v>1186</v>
      </c>
      <c r="I510" t="s">
        <v>27</v>
      </c>
      <c r="J510" t="s">
        <v>1057</v>
      </c>
    </row>
    <row r="511" spans="1:10" x14ac:dyDescent="0.3">
      <c r="A511" s="1" t="s">
        <v>315</v>
      </c>
      <c r="B511" t="s">
        <v>1054</v>
      </c>
      <c r="C511" t="s">
        <v>1060</v>
      </c>
      <c r="D511" s="2">
        <v>1.27</v>
      </c>
      <c r="E511" t="str">
        <f>HYPERLINK("https://swtp-sose24.atlassian.net/browse/KAN-190", "KAN-190")</f>
        <v>KAN-190</v>
      </c>
      <c r="F511" t="str">
        <f>HYPERLINK("https://swtp-sose24.atlassian.net/browse/KAN-183", "KAN-183")</f>
        <v>KAN-183</v>
      </c>
      <c r="G511" t="s">
        <v>1048</v>
      </c>
      <c r="H511" t="s">
        <v>1061</v>
      </c>
      <c r="I511" t="s">
        <v>32</v>
      </c>
      <c r="J511" t="s">
        <v>1040</v>
      </c>
    </row>
    <row r="512" spans="1:10" x14ac:dyDescent="0.3">
      <c r="A512" s="1" t="s">
        <v>841</v>
      </c>
      <c r="B512" t="s">
        <v>1054</v>
      </c>
      <c r="C512" t="s">
        <v>1131</v>
      </c>
      <c r="D512" s="2">
        <v>1.2</v>
      </c>
      <c r="E512" t="str">
        <f>HYPERLINK("https://swtp-sose24.atlassian.net/browse/KAN-118", "KAN-118")</f>
        <v>KAN-118</v>
      </c>
      <c r="F512" t="str">
        <f>HYPERLINK("https://swtp-sose24.atlassian.net/browse/KAN-12", "KAN-12")</f>
        <v>KAN-12</v>
      </c>
      <c r="G512" t="s">
        <v>423</v>
      </c>
      <c r="H512" t="s">
        <v>1132</v>
      </c>
      <c r="I512" t="s">
        <v>37</v>
      </c>
      <c r="J512" t="s">
        <v>1126</v>
      </c>
    </row>
    <row r="513" spans="1:10" x14ac:dyDescent="0.3">
      <c r="A513" s="1" t="s">
        <v>8</v>
      </c>
      <c r="B513" t="s">
        <v>1054</v>
      </c>
      <c r="C513" t="s">
        <v>1184</v>
      </c>
      <c r="D513" s="2">
        <v>1</v>
      </c>
      <c r="E513" t="str">
        <f>HYPERLINK("https://swtp-sose24.atlassian.net/browse/KAN-192", "KAN-192")</f>
        <v>KAN-192</v>
      </c>
      <c r="F513" t="str">
        <f>HYPERLINK("https://swtp-sose24.atlassian.net/browse/KAN-21", "KAN-21")</f>
        <v>KAN-21</v>
      </c>
      <c r="G513" t="s">
        <v>1059</v>
      </c>
      <c r="I513" t="s">
        <v>27</v>
      </c>
      <c r="J513" t="s">
        <v>1057</v>
      </c>
    </row>
    <row r="514" spans="1:10" x14ac:dyDescent="0.3">
      <c r="A514" s="1" t="s">
        <v>4</v>
      </c>
      <c r="B514" t="s">
        <v>1054</v>
      </c>
      <c r="C514" t="s">
        <v>1160</v>
      </c>
      <c r="D514" s="2">
        <v>0.8</v>
      </c>
      <c r="E514" t="str">
        <f>HYPERLINK("https://swtp-sose24.atlassian.net/browse/KAN-192", "KAN-192")</f>
        <v>KAN-192</v>
      </c>
      <c r="F514" t="str">
        <f>HYPERLINK("https://swtp-sose24.atlassian.net/browse/KAN-21", "KAN-21")</f>
        <v>KAN-21</v>
      </c>
      <c r="G514" t="s">
        <v>1059</v>
      </c>
      <c r="I514" t="s">
        <v>27</v>
      </c>
      <c r="J514" t="s">
        <v>1057</v>
      </c>
    </row>
    <row r="515" spans="1:10" x14ac:dyDescent="0.3">
      <c r="A515" s="1" t="s">
        <v>9</v>
      </c>
      <c r="B515" t="s">
        <v>1054</v>
      </c>
      <c r="C515" t="s">
        <v>1160</v>
      </c>
      <c r="D515" s="2">
        <v>1.1200000000000001</v>
      </c>
      <c r="E515" t="str">
        <f>HYPERLINK("https://swtp-sose24.atlassian.net/browse/KAN-192", "KAN-192")</f>
        <v>KAN-192</v>
      </c>
      <c r="F515" t="str">
        <f>HYPERLINK("https://swtp-sose24.atlassian.net/browse/KAN-21", "KAN-21")</f>
        <v>KAN-21</v>
      </c>
      <c r="G515" t="s">
        <v>1059</v>
      </c>
      <c r="I515" t="s">
        <v>27</v>
      </c>
      <c r="J515" t="s">
        <v>1057</v>
      </c>
    </row>
    <row r="516" spans="1:10" x14ac:dyDescent="0.3">
      <c r="A516" s="1" t="s">
        <v>315</v>
      </c>
      <c r="B516" t="s">
        <v>1054</v>
      </c>
      <c r="C516" t="s">
        <v>1058</v>
      </c>
      <c r="D516" s="2">
        <v>1.1299999999999999</v>
      </c>
      <c r="E516" t="str">
        <f>HYPERLINK("https://swtp-sose24.atlassian.net/browse/KAN-192", "KAN-192")</f>
        <v>KAN-192</v>
      </c>
      <c r="F516" t="str">
        <f>HYPERLINK("https://swtp-sose24.atlassian.net/browse/KAN-21", "KAN-21")</f>
        <v>KAN-21</v>
      </c>
      <c r="G516" t="s">
        <v>1059</v>
      </c>
      <c r="I516" t="s">
        <v>27</v>
      </c>
      <c r="J516" t="s">
        <v>1057</v>
      </c>
    </row>
    <row r="517" spans="1:10" x14ac:dyDescent="0.3">
      <c r="A517" s="1" t="s">
        <v>841</v>
      </c>
      <c r="B517" t="s">
        <v>1054</v>
      </c>
      <c r="C517" t="s">
        <v>1058</v>
      </c>
      <c r="D517" s="2">
        <v>1.1200000000000001</v>
      </c>
      <c r="E517" t="str">
        <f>HYPERLINK("https://swtp-sose24.atlassian.net/browse/KAN-192", "KAN-192")</f>
        <v>KAN-192</v>
      </c>
      <c r="F517" t="str">
        <f>HYPERLINK("https://swtp-sose24.atlassian.net/browse/KAN-21", "KAN-21")</f>
        <v>KAN-21</v>
      </c>
      <c r="G517" t="s">
        <v>1059</v>
      </c>
      <c r="I517" t="s">
        <v>27</v>
      </c>
      <c r="J517" t="s">
        <v>1057</v>
      </c>
    </row>
    <row r="518" spans="1:10" x14ac:dyDescent="0.3">
      <c r="A518" s="1" t="s">
        <v>5</v>
      </c>
      <c r="B518" t="s">
        <v>1054</v>
      </c>
      <c r="C518" t="s">
        <v>1058</v>
      </c>
      <c r="D518" s="2">
        <v>1</v>
      </c>
      <c r="E518" t="str">
        <f>HYPERLINK("https://swtp-sose24.atlassian.net/browse/KAN-192", "KAN-192")</f>
        <v>KAN-192</v>
      </c>
      <c r="F518" t="str">
        <f>HYPERLINK("https://swtp-sose24.atlassian.net/browse/KAN-21", "KAN-21")</f>
        <v>KAN-21</v>
      </c>
      <c r="G518" t="s">
        <v>1059</v>
      </c>
      <c r="I518" t="s">
        <v>27</v>
      </c>
      <c r="J518" t="s">
        <v>1057</v>
      </c>
    </row>
    <row r="519" spans="1:10" x14ac:dyDescent="0.3">
      <c r="A519" s="8" t="s">
        <v>322</v>
      </c>
      <c r="B519" s="5"/>
      <c r="C519" s="5"/>
      <c r="D519" s="9"/>
      <c r="E519" s="5"/>
      <c r="F519" s="5"/>
      <c r="G519" s="5"/>
      <c r="H519" s="5"/>
      <c r="I519" s="5"/>
      <c r="J519" s="5"/>
    </row>
    <row r="520" spans="1:10" x14ac:dyDescent="0.3">
      <c r="A520" s="1" t="s">
        <v>841</v>
      </c>
      <c r="B520" t="s">
        <v>1054</v>
      </c>
      <c r="C520" t="s">
        <v>1129</v>
      </c>
      <c r="D520" s="2">
        <v>1</v>
      </c>
      <c r="E520" t="str">
        <f>HYPERLINK("https://swtp-sose24.atlassian.net/browse/KAN-38", "KAN-38")</f>
        <v>KAN-38</v>
      </c>
      <c r="F520" t="str">
        <f>HYPERLINK("https://swtp-sose24.atlassian.net/browse/KAN-22", "KAN-22")</f>
        <v>KAN-22</v>
      </c>
      <c r="G520" t="s">
        <v>1056</v>
      </c>
      <c r="H520" t="s">
        <v>1130</v>
      </c>
      <c r="I520" t="s">
        <v>27</v>
      </c>
      <c r="J520" t="s">
        <v>1057</v>
      </c>
    </row>
    <row r="521" spans="1:10" x14ac:dyDescent="0.3">
      <c r="A521" s="1" t="s">
        <v>5</v>
      </c>
      <c r="B521" t="s">
        <v>1054</v>
      </c>
      <c r="C521" t="s">
        <v>1129</v>
      </c>
      <c r="D521" s="2">
        <v>1</v>
      </c>
      <c r="E521" t="str">
        <f>HYPERLINK("https://swtp-sose24.atlassian.net/browse/KAN-38", "KAN-38")</f>
        <v>KAN-38</v>
      </c>
      <c r="F521" t="str">
        <f>HYPERLINK("https://swtp-sose24.atlassian.net/browse/KAN-22", "KAN-22")</f>
        <v>KAN-22</v>
      </c>
      <c r="G521" t="s">
        <v>1056</v>
      </c>
      <c r="I521" t="s">
        <v>27</v>
      </c>
      <c r="J521" t="s">
        <v>1057</v>
      </c>
    </row>
    <row r="522" spans="1:10" x14ac:dyDescent="0.3">
      <c r="A522" s="1" t="s">
        <v>8</v>
      </c>
      <c r="B522" t="s">
        <v>1054</v>
      </c>
      <c r="C522" t="s">
        <v>1129</v>
      </c>
      <c r="D522" s="2">
        <v>1</v>
      </c>
      <c r="E522" t="str">
        <f>HYPERLINK("https://swtp-sose24.atlassian.net/browse/KAN-38", "KAN-38")</f>
        <v>KAN-38</v>
      </c>
      <c r="F522" t="str">
        <f>HYPERLINK("https://swtp-sose24.atlassian.net/browse/KAN-22", "KAN-22")</f>
        <v>KAN-22</v>
      </c>
      <c r="G522" t="s">
        <v>1056</v>
      </c>
      <c r="I522" t="s">
        <v>27</v>
      </c>
      <c r="J522" t="s">
        <v>1057</v>
      </c>
    </row>
    <row r="523" spans="1:10" x14ac:dyDescent="0.3">
      <c r="A523" s="1" t="s">
        <v>9</v>
      </c>
      <c r="B523" t="s">
        <v>1054</v>
      </c>
      <c r="C523" t="s">
        <v>1129</v>
      </c>
      <c r="D523" s="2">
        <v>1</v>
      </c>
      <c r="E523" t="str">
        <f>HYPERLINK("https://swtp-sose24.atlassian.net/browse/KAN-38", "KAN-38")</f>
        <v>KAN-38</v>
      </c>
      <c r="F523" t="str">
        <f>HYPERLINK("https://swtp-sose24.atlassian.net/browse/KAN-22", "KAN-22")</f>
        <v>KAN-22</v>
      </c>
      <c r="G523" t="s">
        <v>1056</v>
      </c>
      <c r="I523" t="s">
        <v>27</v>
      </c>
      <c r="J523" t="s">
        <v>1057</v>
      </c>
    </row>
    <row r="524" spans="1:10" x14ac:dyDescent="0.3">
      <c r="A524" s="1" t="s">
        <v>315</v>
      </c>
      <c r="B524" t="s">
        <v>1054</v>
      </c>
      <c r="C524" t="s">
        <v>1055</v>
      </c>
      <c r="D524" s="2">
        <v>1</v>
      </c>
      <c r="E524" t="str">
        <f>HYPERLINK("https://swtp-sose24.atlassian.net/browse/KAN-38", "KAN-38")</f>
        <v>KAN-38</v>
      </c>
      <c r="F524" t="str">
        <f>HYPERLINK("https://swtp-sose24.atlassian.net/browse/KAN-22", "KAN-22")</f>
        <v>KAN-22</v>
      </c>
      <c r="G524" t="s">
        <v>1056</v>
      </c>
      <c r="I524" t="s">
        <v>27</v>
      </c>
      <c r="J524" t="s">
        <v>1057</v>
      </c>
    </row>
    <row r="525" spans="1:10" x14ac:dyDescent="0.3">
      <c r="A525" s="1" t="s">
        <v>841</v>
      </c>
      <c r="B525" t="s">
        <v>1036</v>
      </c>
      <c r="C525" t="s">
        <v>1127</v>
      </c>
      <c r="D525" s="2">
        <v>0.57999999999999996</v>
      </c>
      <c r="E525" t="str">
        <f>HYPERLINK("https://swtp-sose24.atlassian.net/browse/KAN-118", "KAN-118")</f>
        <v>KAN-118</v>
      </c>
      <c r="F525" t="str">
        <f>HYPERLINK("https://swtp-sose24.atlassian.net/browse/KAN-12", "KAN-12")</f>
        <v>KAN-12</v>
      </c>
      <c r="G525" t="s">
        <v>423</v>
      </c>
      <c r="H525" t="s">
        <v>1128</v>
      </c>
      <c r="I525" t="s">
        <v>37</v>
      </c>
      <c r="J525" t="s">
        <v>1126</v>
      </c>
    </row>
    <row r="526" spans="1:10" x14ac:dyDescent="0.3">
      <c r="A526" s="1" t="s">
        <v>841</v>
      </c>
      <c r="B526" t="s">
        <v>1036</v>
      </c>
      <c r="C526" t="s">
        <v>1124</v>
      </c>
      <c r="D526" s="2">
        <v>0.17</v>
      </c>
      <c r="E526" t="str">
        <f>HYPERLINK("https://swtp-sose24.atlassian.net/browse/KAN-118", "KAN-118")</f>
        <v>KAN-118</v>
      </c>
      <c r="F526" t="str">
        <f>HYPERLINK("https://swtp-sose24.atlassian.net/browse/KAN-12", "KAN-12")</f>
        <v>KAN-12</v>
      </c>
      <c r="G526" t="s">
        <v>423</v>
      </c>
      <c r="H526" t="s">
        <v>1125</v>
      </c>
      <c r="I526" t="s">
        <v>37</v>
      </c>
      <c r="J526" t="s">
        <v>1126</v>
      </c>
    </row>
    <row r="527" spans="1:10" x14ac:dyDescent="0.3">
      <c r="A527" s="1" t="s">
        <v>841</v>
      </c>
      <c r="B527" t="s">
        <v>1036</v>
      </c>
      <c r="C527" t="s">
        <v>1122</v>
      </c>
      <c r="D527" s="2">
        <v>1</v>
      </c>
      <c r="E527" t="str">
        <f>HYPERLINK("https://swtp-sose24.atlassian.net/browse/KAN-137", "KAN-137")</f>
        <v>KAN-137</v>
      </c>
      <c r="F527" t="str">
        <f>HYPERLINK("https://swtp-sose24.atlassian.net/browse/KAN-176", "KAN-176")</f>
        <v>KAN-176</v>
      </c>
      <c r="G527" t="s">
        <v>703</v>
      </c>
      <c r="H527" t="s">
        <v>1123</v>
      </c>
      <c r="I527" t="s">
        <v>37</v>
      </c>
      <c r="J527" t="s">
        <v>1052</v>
      </c>
    </row>
    <row r="528" spans="1:10" x14ac:dyDescent="0.3">
      <c r="A528" s="1" t="s">
        <v>315</v>
      </c>
      <c r="B528" t="s">
        <v>1036</v>
      </c>
      <c r="C528" t="s">
        <v>1053</v>
      </c>
      <c r="D528" s="2">
        <v>1.08</v>
      </c>
      <c r="E528" t="str">
        <f>HYPERLINK("https://swtp-sose24.atlassian.net/browse/KAN-190", "KAN-190")</f>
        <v>KAN-190</v>
      </c>
      <c r="F528" t="str">
        <f>HYPERLINK("https://swtp-sose24.atlassian.net/browse/KAN-183", "KAN-183")</f>
        <v>KAN-183</v>
      </c>
      <c r="G528" t="s">
        <v>1048</v>
      </c>
      <c r="H528" t="s">
        <v>1049</v>
      </c>
      <c r="I528" t="s">
        <v>32</v>
      </c>
      <c r="J528" t="s">
        <v>1040</v>
      </c>
    </row>
    <row r="529" spans="1:10" x14ac:dyDescent="0.3">
      <c r="A529" s="1" t="s">
        <v>841</v>
      </c>
      <c r="B529" t="s">
        <v>1036</v>
      </c>
      <c r="C529" t="s">
        <v>1120</v>
      </c>
      <c r="D529" s="2">
        <v>0.53</v>
      </c>
      <c r="E529" t="str">
        <f>HYPERLINK("https://swtp-sose24.atlassian.net/browse/KAN-137", "KAN-137")</f>
        <v>KAN-137</v>
      </c>
      <c r="F529" t="str">
        <f>HYPERLINK("https://swtp-sose24.atlassian.net/browse/KAN-176", "KAN-176")</f>
        <v>KAN-176</v>
      </c>
      <c r="G529" t="s">
        <v>703</v>
      </c>
      <c r="H529" t="s">
        <v>1121</v>
      </c>
      <c r="I529" t="s">
        <v>37</v>
      </c>
      <c r="J529" t="s">
        <v>1052</v>
      </c>
    </row>
    <row r="530" spans="1:10" x14ac:dyDescent="0.3">
      <c r="A530" s="1" t="s">
        <v>315</v>
      </c>
      <c r="B530" t="s">
        <v>1036</v>
      </c>
      <c r="C530" t="s">
        <v>1050</v>
      </c>
      <c r="D530" s="2">
        <v>0.95</v>
      </c>
      <c r="E530" t="str">
        <f>HYPERLINK("https://swtp-sose24.atlassian.net/browse/KAN-137", "KAN-137")</f>
        <v>KAN-137</v>
      </c>
      <c r="F530" t="str">
        <f>HYPERLINK("https://swtp-sose24.atlassian.net/browse/KAN-176", "KAN-176")</f>
        <v>KAN-176</v>
      </c>
      <c r="G530" t="s">
        <v>703</v>
      </c>
      <c r="H530" t="s">
        <v>1051</v>
      </c>
      <c r="I530" t="s">
        <v>37</v>
      </c>
      <c r="J530" t="s">
        <v>1052</v>
      </c>
    </row>
    <row r="531" spans="1:10" x14ac:dyDescent="0.3">
      <c r="A531" s="1" t="s">
        <v>315</v>
      </c>
      <c r="B531" t="s">
        <v>1036</v>
      </c>
      <c r="C531" t="s">
        <v>1047</v>
      </c>
      <c r="D531" s="2">
        <v>0.23</v>
      </c>
      <c r="E531" t="str">
        <f>HYPERLINK("https://swtp-sose24.atlassian.net/browse/KAN-190", "KAN-190")</f>
        <v>KAN-190</v>
      </c>
      <c r="F531" t="str">
        <f>HYPERLINK("https://swtp-sose24.atlassian.net/browse/KAN-183", "KAN-183")</f>
        <v>KAN-183</v>
      </c>
      <c r="G531" t="s">
        <v>1048</v>
      </c>
      <c r="H531" t="s">
        <v>1049</v>
      </c>
      <c r="I531" t="s">
        <v>32</v>
      </c>
      <c r="J531" t="s">
        <v>1040</v>
      </c>
    </row>
    <row r="532" spans="1:10" s="5" customFormat="1" x14ac:dyDescent="0.3">
      <c r="A532" s="1" t="s">
        <v>315</v>
      </c>
      <c r="B532" t="s">
        <v>1036</v>
      </c>
      <c r="C532" t="s">
        <v>1044</v>
      </c>
      <c r="D532" s="2">
        <v>0.15</v>
      </c>
      <c r="E532" t="str">
        <f>HYPERLINK("https://swtp-sose24.atlassian.net/browse/KAN-191", "KAN-191")</f>
        <v>KAN-191</v>
      </c>
      <c r="F532" t="str">
        <f>HYPERLINK("https://swtp-sose24.atlassian.net/browse/KAN-183", "KAN-183")</f>
        <v>KAN-183</v>
      </c>
      <c r="G532" t="s">
        <v>1045</v>
      </c>
      <c r="H532" t="s">
        <v>1046</v>
      </c>
      <c r="I532" t="s">
        <v>32</v>
      </c>
      <c r="J532" t="s">
        <v>1040</v>
      </c>
    </row>
    <row r="533" spans="1:10" x14ac:dyDescent="0.3">
      <c r="A533" s="1" t="s">
        <v>5</v>
      </c>
      <c r="B533" t="s">
        <v>1036</v>
      </c>
      <c r="C533" t="s">
        <v>1171</v>
      </c>
      <c r="D533" s="2">
        <v>1.5</v>
      </c>
      <c r="E533" t="str">
        <f>HYPERLINK("https://swtp-sose24.atlassian.net/browse/KAN-148", "KAN-148")</f>
        <v>KAN-148</v>
      </c>
      <c r="F533" t="str">
        <f>HYPERLINK("https://swtp-sose24.atlassian.net/browse/KAN-3", "KAN-3")</f>
        <v>KAN-3</v>
      </c>
      <c r="G533" t="s">
        <v>798</v>
      </c>
      <c r="H533" t="s">
        <v>1172</v>
      </c>
      <c r="I533" t="s">
        <v>32</v>
      </c>
      <c r="J533" t="s">
        <v>1040</v>
      </c>
    </row>
    <row r="534" spans="1:10" x14ac:dyDescent="0.3">
      <c r="A534" s="1" t="s">
        <v>8</v>
      </c>
      <c r="B534" t="s">
        <v>1036</v>
      </c>
      <c r="C534" t="s">
        <v>1171</v>
      </c>
      <c r="D534" s="2">
        <v>2</v>
      </c>
      <c r="E534" t="str">
        <f>HYPERLINK("https://swtp-sose24.atlassian.net/browse/KAN-176", "KAN-176")</f>
        <v>KAN-176</v>
      </c>
      <c r="F534" t="str">
        <f>HYPERLINK("https://swtp-sose24.atlassian.net/browse/KAN-26", "KAN-26")</f>
        <v>KAN-26</v>
      </c>
      <c r="G534" t="s">
        <v>1152</v>
      </c>
      <c r="H534" t="s">
        <v>1183</v>
      </c>
      <c r="I534" t="s">
        <v>37</v>
      </c>
      <c r="J534" t="s">
        <v>1052</v>
      </c>
    </row>
    <row r="535" spans="1:10" x14ac:dyDescent="0.3">
      <c r="A535" s="1" t="s">
        <v>841</v>
      </c>
      <c r="B535" t="s">
        <v>1036</v>
      </c>
      <c r="C535" t="s">
        <v>1118</v>
      </c>
      <c r="D535" s="2">
        <v>3.53</v>
      </c>
      <c r="E535" t="str">
        <f>HYPERLINK("https://swtp-sose24.atlassian.net/browse/KAN-137", "KAN-137")</f>
        <v>KAN-137</v>
      </c>
      <c r="F535" t="str">
        <f>HYPERLINK("https://swtp-sose24.atlassian.net/browse/KAN-176", "KAN-176")</f>
        <v>KAN-176</v>
      </c>
      <c r="G535" t="s">
        <v>703</v>
      </c>
      <c r="H535" t="s">
        <v>1119</v>
      </c>
      <c r="I535" t="s">
        <v>37</v>
      </c>
      <c r="J535" t="s">
        <v>1052</v>
      </c>
    </row>
    <row r="536" spans="1:10" x14ac:dyDescent="0.3">
      <c r="A536" s="1" t="s">
        <v>9</v>
      </c>
      <c r="B536" t="s">
        <v>1036</v>
      </c>
      <c r="C536" t="s">
        <v>1118</v>
      </c>
      <c r="D536" s="2">
        <v>2</v>
      </c>
      <c r="E536" t="str">
        <f>HYPERLINK("https://swtp-sose24.atlassian.net/browse/KAN-137", "KAN-137")</f>
        <v>KAN-137</v>
      </c>
      <c r="F536" t="str">
        <f>HYPERLINK("https://swtp-sose24.atlassian.net/browse/KAN-176", "KAN-176")</f>
        <v>KAN-176</v>
      </c>
      <c r="G536" t="s">
        <v>703</v>
      </c>
      <c r="H536" t="s">
        <v>1194</v>
      </c>
      <c r="I536" t="s">
        <v>37</v>
      </c>
      <c r="J536" t="s">
        <v>1052</v>
      </c>
    </row>
    <row r="537" spans="1:10" x14ac:dyDescent="0.3">
      <c r="A537" s="1" t="s">
        <v>5</v>
      </c>
      <c r="B537" t="s">
        <v>1036</v>
      </c>
      <c r="C537" t="s">
        <v>1169</v>
      </c>
      <c r="D537" s="2">
        <v>0.75</v>
      </c>
      <c r="E537" t="str">
        <f>HYPERLINK("https://swtp-sose24.atlassian.net/browse/KAN-137", "KAN-137")</f>
        <v>KAN-137</v>
      </c>
      <c r="F537" t="str">
        <f>HYPERLINK("https://swtp-sose24.atlassian.net/browse/KAN-176", "KAN-176")</f>
        <v>KAN-176</v>
      </c>
      <c r="G537" t="s">
        <v>703</v>
      </c>
      <c r="H537" t="s">
        <v>1170</v>
      </c>
      <c r="I537" t="s">
        <v>37</v>
      </c>
      <c r="J537" t="s">
        <v>1052</v>
      </c>
    </row>
    <row r="538" spans="1:10" x14ac:dyDescent="0.3">
      <c r="A538" s="1" t="s">
        <v>9</v>
      </c>
      <c r="B538" t="s">
        <v>1036</v>
      </c>
      <c r="C538" t="s">
        <v>1192</v>
      </c>
      <c r="D538" s="2">
        <v>1.68</v>
      </c>
      <c r="E538" t="str">
        <f>HYPERLINK("https://swtp-sose24.atlassian.net/browse/KAN-189", "KAN-189")</f>
        <v>KAN-189</v>
      </c>
      <c r="F538" t="str">
        <f>HYPERLINK("https://swtp-sose24.atlassian.net/browse/KAN-144", "KAN-144")</f>
        <v>KAN-144</v>
      </c>
      <c r="G538" t="s">
        <v>1193</v>
      </c>
      <c r="I538" t="s">
        <v>32</v>
      </c>
      <c r="J538" t="s">
        <v>1040</v>
      </c>
    </row>
    <row r="539" spans="1:10" x14ac:dyDescent="0.3">
      <c r="A539" s="1" t="s">
        <v>315</v>
      </c>
      <c r="B539" t="s">
        <v>1036</v>
      </c>
      <c r="C539" t="s">
        <v>1041</v>
      </c>
      <c r="D539" s="2">
        <v>1.07</v>
      </c>
      <c r="E539" t="str">
        <f>HYPERLINK("https://swtp-sose24.atlassian.net/browse/KAN-187", "KAN-187")</f>
        <v>KAN-187</v>
      </c>
      <c r="F539" t="str">
        <f>HYPERLINK("https://swtp-sose24.atlassian.net/browse/KAN-183", "KAN-183")</f>
        <v>KAN-183</v>
      </c>
      <c r="G539" t="s">
        <v>1042</v>
      </c>
      <c r="H539" t="s">
        <v>1043</v>
      </c>
      <c r="I539" t="s">
        <v>32</v>
      </c>
      <c r="J539" t="s">
        <v>1040</v>
      </c>
    </row>
    <row r="540" spans="1:10" x14ac:dyDescent="0.3">
      <c r="A540" s="1" t="s">
        <v>9</v>
      </c>
      <c r="B540" t="s">
        <v>1036</v>
      </c>
      <c r="C540" t="s">
        <v>1191</v>
      </c>
      <c r="D540" s="2">
        <v>2.65</v>
      </c>
      <c r="E540" t="str">
        <f>HYPERLINK("https://swtp-sose24.atlassian.net/browse/KAN-137", "KAN-137")</f>
        <v>KAN-137</v>
      </c>
      <c r="F540" t="str">
        <f>HYPERLINK("https://swtp-sose24.atlassian.net/browse/KAN-176", "KAN-176")</f>
        <v>KAN-176</v>
      </c>
      <c r="G540" t="s">
        <v>703</v>
      </c>
      <c r="I540" t="s">
        <v>37</v>
      </c>
      <c r="J540" t="s">
        <v>1052</v>
      </c>
    </row>
    <row r="541" spans="1:10" x14ac:dyDescent="0.3">
      <c r="A541" s="1" t="s">
        <v>5</v>
      </c>
      <c r="B541" t="s">
        <v>1036</v>
      </c>
      <c r="C541" t="s">
        <v>1167</v>
      </c>
      <c r="D541" s="2">
        <v>0.75</v>
      </c>
      <c r="E541" t="str">
        <f>HYPERLINK("https://swtp-sose24.atlassian.net/browse/KAN-148", "KAN-148")</f>
        <v>KAN-148</v>
      </c>
      <c r="F541" t="str">
        <f>HYPERLINK("https://swtp-sose24.atlassian.net/browse/KAN-3", "KAN-3")</f>
        <v>KAN-3</v>
      </c>
      <c r="G541" t="s">
        <v>798</v>
      </c>
      <c r="H541" t="s">
        <v>1168</v>
      </c>
      <c r="I541" t="s">
        <v>32</v>
      </c>
      <c r="J541" t="s">
        <v>1040</v>
      </c>
    </row>
    <row r="542" spans="1:10" x14ac:dyDescent="0.3">
      <c r="A542" s="1" t="s">
        <v>315</v>
      </c>
      <c r="B542" t="s">
        <v>1036</v>
      </c>
      <c r="C542" t="s">
        <v>1037</v>
      </c>
      <c r="D542" s="2">
        <v>2.75</v>
      </c>
      <c r="E542" t="str">
        <f>HYPERLINK("https://swtp-sose24.atlassian.net/browse/KAN-182", "KAN-182")</f>
        <v>KAN-182</v>
      </c>
      <c r="F542" t="str">
        <f>HYPERLINK("https://swtp-sose24.atlassian.net/browse/KAN-169", "KAN-169")</f>
        <v>KAN-169</v>
      </c>
      <c r="G542" t="s">
        <v>1038</v>
      </c>
      <c r="H542" t="s">
        <v>1039</v>
      </c>
      <c r="I542" t="s">
        <v>32</v>
      </c>
      <c r="J542" t="s">
        <v>1040</v>
      </c>
    </row>
    <row r="543" spans="1:10" x14ac:dyDescent="0.3">
      <c r="A543" s="1" t="s">
        <v>3</v>
      </c>
      <c r="B543" t="s">
        <v>1036</v>
      </c>
      <c r="C543" t="s">
        <v>1158</v>
      </c>
      <c r="D543" s="2">
        <v>3.5</v>
      </c>
      <c r="E543" t="str">
        <f>HYPERLINK("https://swtp-sose24.atlassian.net/browse/KAN-176", "KAN-176")</f>
        <v>KAN-176</v>
      </c>
      <c r="F543" t="str">
        <f>HYPERLINK("https://swtp-sose24.atlassian.net/browse/KAN-26", "KAN-26")</f>
        <v>KAN-26</v>
      </c>
      <c r="G543" t="s">
        <v>1152</v>
      </c>
      <c r="H543" t="s">
        <v>1159</v>
      </c>
      <c r="I543" t="s">
        <v>37</v>
      </c>
      <c r="J543" t="s">
        <v>1052</v>
      </c>
    </row>
    <row r="544" spans="1:10" s="5" customFormat="1" x14ac:dyDescent="0.3">
      <c r="A544" s="1" t="s">
        <v>3</v>
      </c>
      <c r="B544" t="s">
        <v>1036</v>
      </c>
      <c r="C544" t="s">
        <v>1156</v>
      </c>
      <c r="D544" s="2">
        <v>1.25</v>
      </c>
      <c r="E544" t="str">
        <f>HYPERLINK("https://swtp-sose24.atlassian.net/browse/KAN-124", "KAN-124")</f>
        <v>KAN-124</v>
      </c>
      <c r="F544" t="str">
        <f>HYPERLINK("https://swtp-sose24.atlassian.net/browse/KAN-3", "KAN-3")</f>
        <v>KAN-3</v>
      </c>
      <c r="G544" t="s">
        <v>462</v>
      </c>
      <c r="H544" t="s">
        <v>1157</v>
      </c>
      <c r="I544" t="s">
        <v>32</v>
      </c>
      <c r="J544" t="s">
        <v>559</v>
      </c>
    </row>
    <row r="545" spans="1:10" x14ac:dyDescent="0.3">
      <c r="A545" s="1" t="s">
        <v>841</v>
      </c>
      <c r="B545" t="s">
        <v>1036</v>
      </c>
      <c r="C545" t="s">
        <v>1115</v>
      </c>
      <c r="D545" s="2">
        <v>0.37</v>
      </c>
      <c r="E545" t="str">
        <f>HYPERLINK("https://swtp-sose24.atlassian.net/browse/KAN-155", "KAN-155")</f>
        <v>KAN-155</v>
      </c>
      <c r="F545" t="str">
        <f>HYPERLINK("https://swtp-sose24.atlassian.net/browse/KAN-48", "KAN-48")</f>
        <v>KAN-48</v>
      </c>
      <c r="G545" t="s">
        <v>1116</v>
      </c>
      <c r="H545" t="s">
        <v>1117</v>
      </c>
      <c r="I545" t="s">
        <v>156</v>
      </c>
      <c r="J545" t="s">
        <v>558</v>
      </c>
    </row>
    <row r="546" spans="1:10" x14ac:dyDescent="0.3">
      <c r="A546" s="1" t="s">
        <v>841</v>
      </c>
      <c r="B546" t="s">
        <v>701</v>
      </c>
      <c r="C546" t="s">
        <v>1113</v>
      </c>
      <c r="D546" s="2">
        <v>1.07</v>
      </c>
      <c r="E546" t="str">
        <f>HYPERLINK("https://swtp-sose24.atlassian.net/browse/KAN-137", "KAN-137")</f>
        <v>KAN-137</v>
      </c>
      <c r="F546" t="str">
        <f>HYPERLINK("https://swtp-sose24.atlassian.net/browse/KAN-176", "KAN-176")</f>
        <v>KAN-176</v>
      </c>
      <c r="G546" t="s">
        <v>703</v>
      </c>
      <c r="H546" t="s">
        <v>1114</v>
      </c>
      <c r="I546" t="s">
        <v>37</v>
      </c>
      <c r="J546" t="s">
        <v>1052</v>
      </c>
    </row>
    <row r="547" spans="1:10" x14ac:dyDescent="0.3">
      <c r="A547" s="1" t="s">
        <v>5</v>
      </c>
      <c r="B547" t="s">
        <v>701</v>
      </c>
      <c r="C547" t="s">
        <v>1165</v>
      </c>
      <c r="D547" s="2">
        <v>2</v>
      </c>
      <c r="E547" t="str">
        <f>HYPERLINK("https://swtp-sose24.atlassian.net/browse/KAN-123", "KAN-123")</f>
        <v>KAN-123</v>
      </c>
      <c r="F547" t="str">
        <f>HYPERLINK("https://swtp-sose24.atlassian.net/browse/KAN-3", "KAN-3")</f>
        <v>KAN-3</v>
      </c>
      <c r="G547" t="s">
        <v>446</v>
      </c>
      <c r="H547" t="s">
        <v>1166</v>
      </c>
      <c r="I547" t="s">
        <v>32</v>
      </c>
      <c r="J547" t="s">
        <v>1126</v>
      </c>
    </row>
    <row r="548" spans="1:10" x14ac:dyDescent="0.3">
      <c r="A548" s="1" t="s">
        <v>9</v>
      </c>
      <c r="B548" t="s">
        <v>701</v>
      </c>
      <c r="C548" t="s">
        <v>1190</v>
      </c>
      <c r="D548" s="2">
        <v>3.28</v>
      </c>
      <c r="E548" t="str">
        <f>HYPERLINK("https://swtp-sose24.atlassian.net/browse/KAN-155", "KAN-155")</f>
        <v>KAN-155</v>
      </c>
      <c r="F548" t="str">
        <f>HYPERLINK("https://swtp-sose24.atlassian.net/browse/KAN-48", "KAN-48")</f>
        <v>KAN-48</v>
      </c>
      <c r="G548" t="s">
        <v>1116</v>
      </c>
      <c r="I548" t="s">
        <v>156</v>
      </c>
      <c r="J548" t="s">
        <v>558</v>
      </c>
    </row>
    <row r="549" spans="1:10" x14ac:dyDescent="0.3">
      <c r="A549" s="1" t="s">
        <v>4</v>
      </c>
      <c r="B549" t="s">
        <v>701</v>
      </c>
      <c r="C549" t="s">
        <v>796</v>
      </c>
      <c r="D549" s="2">
        <v>0.42</v>
      </c>
      <c r="E549" t="str">
        <f>HYPERLINK("https://swtp-sose24.atlassian.net/browse/KAN-137", "KAN-137")</f>
        <v>KAN-137</v>
      </c>
      <c r="F549" t="str">
        <f>HYPERLINK("https://swtp-sose24.atlassian.net/browse/KAN-1", "KAN-1")</f>
        <v>KAN-1</v>
      </c>
      <c r="G549" t="s">
        <v>703</v>
      </c>
      <c r="I549" t="s">
        <v>156</v>
      </c>
      <c r="J549" t="s">
        <v>625</v>
      </c>
    </row>
    <row r="550" spans="1:10" x14ac:dyDescent="0.3">
      <c r="A550" s="1" t="s">
        <v>4</v>
      </c>
      <c r="B550" t="s">
        <v>701</v>
      </c>
      <c r="C550" t="s">
        <v>796</v>
      </c>
      <c r="D550" s="2">
        <v>0.42</v>
      </c>
      <c r="E550" t="str">
        <f>HYPERLINK("https://swtp-sose24.atlassian.net/browse/KAN-137", "KAN-137")</f>
        <v>KAN-137</v>
      </c>
      <c r="F550" t="str">
        <f>HYPERLINK("https://swtp-sose24.atlassian.net/browse/KAN-176", "KAN-176")</f>
        <v>KAN-176</v>
      </c>
      <c r="G550" t="s">
        <v>703</v>
      </c>
      <c r="I550" t="s">
        <v>37</v>
      </c>
      <c r="J550" t="s">
        <v>1052</v>
      </c>
    </row>
    <row r="551" spans="1:10" x14ac:dyDescent="0.3">
      <c r="A551" s="1" t="s">
        <v>3</v>
      </c>
      <c r="B551" t="s">
        <v>701</v>
      </c>
      <c r="C551" t="s">
        <v>1154</v>
      </c>
      <c r="D551" s="2">
        <v>4</v>
      </c>
      <c r="E551" t="str">
        <f>HYPERLINK("https://swtp-sose24.atlassian.net/browse/KAN-176", "KAN-176")</f>
        <v>KAN-176</v>
      </c>
      <c r="F551" t="str">
        <f>HYPERLINK("https://swtp-sose24.atlassian.net/browse/KAN-26", "KAN-26")</f>
        <v>KAN-26</v>
      </c>
      <c r="G551" t="s">
        <v>1152</v>
      </c>
      <c r="H551" t="s">
        <v>1155</v>
      </c>
      <c r="I551" t="s">
        <v>37</v>
      </c>
      <c r="J551" t="s">
        <v>1052</v>
      </c>
    </row>
    <row r="552" spans="1:10" x14ac:dyDescent="0.3">
      <c r="A552" s="1" t="s">
        <v>315</v>
      </c>
      <c r="B552" t="s">
        <v>701</v>
      </c>
      <c r="C552" t="s">
        <v>707</v>
      </c>
      <c r="D552" s="2">
        <v>0.1</v>
      </c>
      <c r="E552" t="str">
        <f>HYPERLINK("https://swtp-sose24.atlassian.net/browse/KAN-181", "KAN-181")</f>
        <v>KAN-181</v>
      </c>
      <c r="F552" t="str">
        <f>HYPERLINK("https://swtp-sose24.atlassian.net/browse/KAN-169", "KAN-169")</f>
        <v>KAN-169</v>
      </c>
      <c r="G552" t="s">
        <v>706</v>
      </c>
      <c r="I552" t="s">
        <v>32</v>
      </c>
      <c r="J552" t="s">
        <v>625</v>
      </c>
    </row>
    <row r="553" spans="1:10" x14ac:dyDescent="0.3">
      <c r="A553" s="1" t="s">
        <v>3</v>
      </c>
      <c r="B553" t="s">
        <v>701</v>
      </c>
      <c r="C553" t="s">
        <v>1151</v>
      </c>
      <c r="D553" s="2">
        <v>4</v>
      </c>
      <c r="E553" t="str">
        <f>HYPERLINK("https://swtp-sose24.atlassian.net/browse/KAN-176", "KAN-176")</f>
        <v>KAN-176</v>
      </c>
      <c r="F553" t="str">
        <f>HYPERLINK("https://swtp-sose24.atlassian.net/browse/KAN-26", "KAN-26")</f>
        <v>KAN-26</v>
      </c>
      <c r="G553" t="s">
        <v>1152</v>
      </c>
      <c r="H553" t="s">
        <v>1153</v>
      </c>
      <c r="I553" t="s">
        <v>37</v>
      </c>
      <c r="J553" t="s">
        <v>1052</v>
      </c>
    </row>
    <row r="554" spans="1:10" x14ac:dyDescent="0.3">
      <c r="A554" s="1" t="s">
        <v>315</v>
      </c>
      <c r="B554" t="s">
        <v>701</v>
      </c>
      <c r="C554" t="s">
        <v>705</v>
      </c>
      <c r="D554" s="2">
        <v>1.58</v>
      </c>
      <c r="E554" t="str">
        <f>HYPERLINK("https://swtp-sose24.atlassian.net/browse/KAN-181", "KAN-181")</f>
        <v>KAN-181</v>
      </c>
      <c r="F554" t="str">
        <f>HYPERLINK("https://swtp-sose24.atlassian.net/browse/KAN-169", "KAN-169")</f>
        <v>KAN-169</v>
      </c>
      <c r="G554" t="s">
        <v>706</v>
      </c>
      <c r="I554" t="s">
        <v>32</v>
      </c>
      <c r="J554" t="s">
        <v>625</v>
      </c>
    </row>
    <row r="555" spans="1:10" x14ac:dyDescent="0.3">
      <c r="A555" s="1" t="s">
        <v>315</v>
      </c>
      <c r="B555" t="s">
        <v>701</v>
      </c>
      <c r="C555" t="s">
        <v>702</v>
      </c>
      <c r="D555" s="2">
        <v>0.17</v>
      </c>
      <c r="E555" t="str">
        <f>HYPERLINK("https://swtp-sose24.atlassian.net/browse/KAN-137", "KAN-137")</f>
        <v>KAN-137</v>
      </c>
      <c r="F555" t="str">
        <f>HYPERLINK("https://swtp-sose24.atlassian.net/browse/KAN-1", "KAN-1")</f>
        <v>KAN-1</v>
      </c>
      <c r="G555" t="s">
        <v>703</v>
      </c>
      <c r="H555" t="s">
        <v>704</v>
      </c>
      <c r="I555" t="s">
        <v>156</v>
      </c>
      <c r="J555" t="s">
        <v>625</v>
      </c>
    </row>
    <row r="556" spans="1:10" x14ac:dyDescent="0.3">
      <c r="A556" s="1" t="s">
        <v>841</v>
      </c>
      <c r="B556" t="s">
        <v>701</v>
      </c>
      <c r="C556" t="s">
        <v>751</v>
      </c>
      <c r="D556" s="2">
        <v>0.28000000000000003</v>
      </c>
      <c r="E556" t="str">
        <f>HYPERLINK("https://swtp-sose24.atlassian.net/browse/KAN-48", "KAN-48")</f>
        <v>KAN-48</v>
      </c>
      <c r="F556" t="str">
        <f>HYPERLINK("https://swtp-sose24.atlassian.net/browse/KAN-1", "KAN-1")</f>
        <v>KAN-1</v>
      </c>
      <c r="G556" t="s">
        <v>159</v>
      </c>
      <c r="H556" t="s">
        <v>752</v>
      </c>
      <c r="I556" t="s">
        <v>156</v>
      </c>
      <c r="J556" t="s">
        <v>558</v>
      </c>
    </row>
    <row r="557" spans="1:10" x14ac:dyDescent="0.3">
      <c r="A557" s="1" t="s">
        <v>841</v>
      </c>
      <c r="B557" t="s">
        <v>701</v>
      </c>
      <c r="C557" t="s">
        <v>749</v>
      </c>
      <c r="D557" s="2">
        <v>1.78</v>
      </c>
      <c r="E557" t="str">
        <f>HYPERLINK("https://swtp-sose24.atlassian.net/browse/KAN-118", "KAN-118")</f>
        <v>KAN-118</v>
      </c>
      <c r="F557" t="str">
        <f>HYPERLINK("https://swtp-sose24.atlassian.net/browse/KAN-12", "KAN-12")</f>
        <v>KAN-12</v>
      </c>
      <c r="G557" t="s">
        <v>423</v>
      </c>
      <c r="H557" t="s">
        <v>750</v>
      </c>
      <c r="I557" t="s">
        <v>37</v>
      </c>
      <c r="J557" t="s">
        <v>559</v>
      </c>
    </row>
    <row r="558" spans="1:10" x14ac:dyDescent="0.3">
      <c r="A558" s="1" t="s">
        <v>841</v>
      </c>
      <c r="B558" t="s">
        <v>698</v>
      </c>
      <c r="C558" t="s">
        <v>747</v>
      </c>
      <c r="D558" s="2">
        <v>0.55000000000000004</v>
      </c>
      <c r="E558" t="str">
        <f>HYPERLINK("https://swtp-sose24.atlassian.net/browse/KAN-174", "KAN-174")</f>
        <v>KAN-174</v>
      </c>
      <c r="F558" t="str">
        <f>HYPERLINK("https://swtp-sose24.atlassian.net/browse/KAN-24", "KAN-24")</f>
        <v>KAN-24</v>
      </c>
      <c r="G558" t="s">
        <v>736</v>
      </c>
      <c r="H558" t="s">
        <v>748</v>
      </c>
      <c r="I558" t="s">
        <v>32</v>
      </c>
      <c r="J558" t="s">
        <v>559</v>
      </c>
    </row>
    <row r="559" spans="1:10" x14ac:dyDescent="0.3">
      <c r="A559" s="1" t="s">
        <v>841</v>
      </c>
      <c r="B559" t="s">
        <v>698</v>
      </c>
      <c r="C559" t="s">
        <v>745</v>
      </c>
      <c r="D559" s="2">
        <v>0.9</v>
      </c>
      <c r="E559" t="str">
        <f>HYPERLINK("https://swtp-sose24.atlassian.net/browse/KAN-174", "KAN-174")</f>
        <v>KAN-174</v>
      </c>
      <c r="F559" t="str">
        <f>HYPERLINK("https://swtp-sose24.atlassian.net/browse/KAN-24", "KAN-24")</f>
        <v>KAN-24</v>
      </c>
      <c r="G559" t="s">
        <v>736</v>
      </c>
      <c r="H559" t="s">
        <v>746</v>
      </c>
      <c r="I559" t="s">
        <v>32</v>
      </c>
      <c r="J559" t="s">
        <v>559</v>
      </c>
    </row>
    <row r="560" spans="1:10" x14ac:dyDescent="0.3">
      <c r="A560" s="1" t="s">
        <v>841</v>
      </c>
      <c r="B560" t="s">
        <v>698</v>
      </c>
      <c r="C560" t="s">
        <v>743</v>
      </c>
      <c r="D560" s="2">
        <v>0.73</v>
      </c>
      <c r="E560" t="str">
        <f>HYPERLINK("https://swtp-sose24.atlassian.net/browse/KAN-106", "KAN-106")</f>
        <v>KAN-106</v>
      </c>
      <c r="F560" t="str">
        <f>HYPERLINK("https://swtp-sose24.atlassian.net/browse/KAN-3", "KAN-3")</f>
        <v>KAN-3</v>
      </c>
      <c r="G560" t="s">
        <v>242</v>
      </c>
      <c r="H560" t="s">
        <v>744</v>
      </c>
      <c r="I560" t="s">
        <v>32</v>
      </c>
      <c r="J560" t="s">
        <v>559</v>
      </c>
    </row>
    <row r="561" spans="1:10" x14ac:dyDescent="0.3">
      <c r="A561" s="1" t="s">
        <v>841</v>
      </c>
      <c r="B561" t="s">
        <v>698</v>
      </c>
      <c r="C561" t="s">
        <v>741</v>
      </c>
      <c r="D561" s="2">
        <v>1.08</v>
      </c>
      <c r="E561" t="str">
        <f>HYPERLINK("https://swtp-sose24.atlassian.net/browse/KAN-124", "KAN-124")</f>
        <v>KAN-124</v>
      </c>
      <c r="F561" t="str">
        <f>HYPERLINK("https://swtp-sose24.atlassian.net/browse/KAN-3", "KAN-3")</f>
        <v>KAN-3</v>
      </c>
      <c r="G561" t="s">
        <v>462</v>
      </c>
      <c r="H561" t="s">
        <v>742</v>
      </c>
      <c r="I561" t="s">
        <v>32</v>
      </c>
      <c r="J561" t="s">
        <v>559</v>
      </c>
    </row>
    <row r="562" spans="1:10" x14ac:dyDescent="0.3">
      <c r="A562" s="1" t="s">
        <v>841</v>
      </c>
      <c r="B562" t="s">
        <v>698</v>
      </c>
      <c r="C562" t="s">
        <v>740</v>
      </c>
      <c r="D562" s="2">
        <v>1.47</v>
      </c>
      <c r="E562" t="str">
        <f>HYPERLINK("https://swtp-sose24.atlassian.net/browse/KAN-175", "KAN-175")</f>
        <v>KAN-175</v>
      </c>
      <c r="F562" t="str">
        <f>HYPERLINK("https://swtp-sose24.atlassian.net/browse/KAN-21", "KAN-21")</f>
        <v>KAN-21</v>
      </c>
      <c r="G562" t="s">
        <v>700</v>
      </c>
      <c r="I562" t="s">
        <v>27</v>
      </c>
      <c r="J562" t="s">
        <v>558</v>
      </c>
    </row>
    <row r="563" spans="1:10" x14ac:dyDescent="0.3">
      <c r="A563" s="1" t="s">
        <v>315</v>
      </c>
      <c r="B563" t="s">
        <v>698</v>
      </c>
      <c r="C563" t="s">
        <v>699</v>
      </c>
      <c r="D563" s="2">
        <v>1.58</v>
      </c>
      <c r="E563" t="str">
        <f>HYPERLINK("https://swtp-sose24.atlassian.net/browse/KAN-175", "KAN-175")</f>
        <v>KAN-175</v>
      </c>
      <c r="F563" t="str">
        <f>HYPERLINK("https://swtp-sose24.atlassian.net/browse/KAN-21", "KAN-21")</f>
        <v>KAN-21</v>
      </c>
      <c r="G563" t="s">
        <v>700</v>
      </c>
      <c r="I563" t="s">
        <v>27</v>
      </c>
      <c r="J563" t="s">
        <v>558</v>
      </c>
    </row>
    <row r="564" spans="1:10" x14ac:dyDescent="0.3">
      <c r="A564" s="1" t="s">
        <v>3</v>
      </c>
      <c r="B564" t="s">
        <v>698</v>
      </c>
      <c r="C564" t="s">
        <v>699</v>
      </c>
      <c r="D564" s="2">
        <v>1.58</v>
      </c>
      <c r="E564" t="str">
        <f>HYPERLINK("https://swtp-sose24.atlassian.net/browse/KAN-175", "KAN-175")</f>
        <v>KAN-175</v>
      </c>
      <c r="F564" t="str">
        <f>HYPERLINK("https://swtp-sose24.atlassian.net/browse/KAN-21", "KAN-21")</f>
        <v>KAN-21</v>
      </c>
      <c r="G564" t="s">
        <v>700</v>
      </c>
      <c r="I564" t="s">
        <v>27</v>
      </c>
      <c r="J564" t="s">
        <v>1057</v>
      </c>
    </row>
    <row r="565" spans="1:10" x14ac:dyDescent="0.3">
      <c r="A565" s="1" t="s">
        <v>4</v>
      </c>
      <c r="B565" t="s">
        <v>698</v>
      </c>
      <c r="C565" t="s">
        <v>699</v>
      </c>
      <c r="D565" s="2">
        <v>1.25</v>
      </c>
      <c r="E565" t="str">
        <f>HYPERLINK("https://swtp-sose24.atlassian.net/browse/KAN-175", "KAN-175")</f>
        <v>KAN-175</v>
      </c>
      <c r="F565" t="str">
        <f>HYPERLINK("https://swtp-sose24.atlassian.net/browse/KAN-21", "KAN-21")</f>
        <v>KAN-21</v>
      </c>
      <c r="G565" t="s">
        <v>700</v>
      </c>
      <c r="I565" t="s">
        <v>27</v>
      </c>
      <c r="J565" t="s">
        <v>558</v>
      </c>
    </row>
    <row r="566" spans="1:10" x14ac:dyDescent="0.3">
      <c r="A566" s="1" t="s">
        <v>9</v>
      </c>
      <c r="B566" t="s">
        <v>698</v>
      </c>
      <c r="C566" t="s">
        <v>699</v>
      </c>
      <c r="D566" s="2">
        <v>1.18</v>
      </c>
      <c r="E566" t="str">
        <f>HYPERLINK("https://swtp-sose24.atlassian.net/browse/KAN-175", "KAN-175")</f>
        <v>KAN-175</v>
      </c>
      <c r="F566" t="str">
        <f>HYPERLINK("https://swtp-sose24.atlassian.net/browse/KAN-21", "KAN-21")</f>
        <v>KAN-21</v>
      </c>
      <c r="G566" t="s">
        <v>700</v>
      </c>
      <c r="I566" t="s">
        <v>27</v>
      </c>
      <c r="J566" t="s">
        <v>558</v>
      </c>
    </row>
    <row r="567" spans="1:10" x14ac:dyDescent="0.3">
      <c r="A567" s="1" t="s">
        <v>5</v>
      </c>
      <c r="B567" t="s">
        <v>698</v>
      </c>
      <c r="C567" t="s">
        <v>813</v>
      </c>
      <c r="D567" s="2">
        <v>1.33</v>
      </c>
      <c r="E567" t="str">
        <f>HYPERLINK("https://swtp-sose24.atlassian.net/browse/KAN-175", "KAN-175")</f>
        <v>KAN-175</v>
      </c>
      <c r="F567" t="str">
        <f>HYPERLINK("https://swtp-sose24.atlassian.net/browse/KAN-21", "KAN-21")</f>
        <v>KAN-21</v>
      </c>
      <c r="G567" t="s">
        <v>700</v>
      </c>
      <c r="I567" t="s">
        <v>27</v>
      </c>
      <c r="J567" t="s">
        <v>558</v>
      </c>
    </row>
    <row r="568" spans="1:10" x14ac:dyDescent="0.3">
      <c r="A568" s="1" t="s">
        <v>8</v>
      </c>
      <c r="B568" t="s">
        <v>698</v>
      </c>
      <c r="C568" t="s">
        <v>813</v>
      </c>
      <c r="D568" s="2">
        <v>1.25</v>
      </c>
      <c r="E568" t="str">
        <f>HYPERLINK("https://swtp-sose24.atlassian.net/browse/KAN-175", "KAN-175")</f>
        <v>KAN-175</v>
      </c>
      <c r="F568" t="str">
        <f>HYPERLINK("https://swtp-sose24.atlassian.net/browse/KAN-21", "KAN-21")</f>
        <v>KAN-21</v>
      </c>
      <c r="G568" t="s">
        <v>700</v>
      </c>
      <c r="H568" t="s">
        <v>830</v>
      </c>
      <c r="I568" t="s">
        <v>27</v>
      </c>
      <c r="J568" t="s">
        <v>558</v>
      </c>
    </row>
    <row r="569" spans="1:10" x14ac:dyDescent="0.3">
      <c r="A569" s="1" t="s">
        <v>3</v>
      </c>
      <c r="B569" t="s">
        <v>698</v>
      </c>
      <c r="C569" t="s">
        <v>789</v>
      </c>
      <c r="D569" s="2">
        <v>0.25</v>
      </c>
      <c r="E569" t="str">
        <f>HYPERLINK("https://swtp-sose24.atlassian.net/browse/KAN-176", "KAN-176")</f>
        <v>KAN-176</v>
      </c>
      <c r="F569" t="str">
        <f>HYPERLINK("https://swtp-sose24.atlassian.net/browse/KAN-26", "KAN-26")</f>
        <v>KAN-26</v>
      </c>
      <c r="G569" t="s">
        <v>779</v>
      </c>
      <c r="H569" t="s">
        <v>790</v>
      </c>
      <c r="I569" t="s">
        <v>37</v>
      </c>
      <c r="J569" t="s">
        <v>157</v>
      </c>
    </row>
    <row r="570" spans="1:10" x14ac:dyDescent="0.3">
      <c r="A570" s="1" t="s">
        <v>841</v>
      </c>
      <c r="B570" t="s">
        <v>698</v>
      </c>
      <c r="C570" t="s">
        <v>738</v>
      </c>
      <c r="D570" s="2">
        <v>0.77</v>
      </c>
      <c r="E570" t="str">
        <f>HYPERLINK("https://swtp-sose24.atlassian.net/browse/KAN-174", "KAN-174")</f>
        <v>KAN-174</v>
      </c>
      <c r="F570" t="str">
        <f>HYPERLINK("https://swtp-sose24.atlassian.net/browse/KAN-24", "KAN-24")</f>
        <v>KAN-24</v>
      </c>
      <c r="G570" t="s">
        <v>736</v>
      </c>
      <c r="H570" t="s">
        <v>739</v>
      </c>
      <c r="I570" t="s">
        <v>32</v>
      </c>
      <c r="J570" t="s">
        <v>559</v>
      </c>
    </row>
    <row r="571" spans="1:10" x14ac:dyDescent="0.3">
      <c r="A571" s="1" t="s">
        <v>841</v>
      </c>
      <c r="B571" t="s">
        <v>698</v>
      </c>
      <c r="C571" t="s">
        <v>735</v>
      </c>
      <c r="D571" s="2">
        <v>0.53</v>
      </c>
      <c r="E571" t="str">
        <f>HYPERLINK("https://swtp-sose24.atlassian.net/browse/KAN-174", "KAN-174")</f>
        <v>KAN-174</v>
      </c>
      <c r="F571" t="str">
        <f>HYPERLINK("https://swtp-sose24.atlassian.net/browse/KAN-24", "KAN-24")</f>
        <v>KAN-24</v>
      </c>
      <c r="G571" t="s">
        <v>736</v>
      </c>
      <c r="H571" t="s">
        <v>737</v>
      </c>
      <c r="I571" t="s">
        <v>32</v>
      </c>
      <c r="J571" t="s">
        <v>559</v>
      </c>
    </row>
    <row r="572" spans="1:10" x14ac:dyDescent="0.3">
      <c r="A572" s="1" t="s">
        <v>841</v>
      </c>
      <c r="B572" t="s">
        <v>698</v>
      </c>
      <c r="C572" t="s">
        <v>733</v>
      </c>
      <c r="D572" s="2">
        <v>0.42</v>
      </c>
      <c r="E572" t="str">
        <f>HYPERLINK("https://swtp-sose24.atlassian.net/browse/KAN-106", "KAN-106")</f>
        <v>KAN-106</v>
      </c>
      <c r="F572" t="str">
        <f>HYPERLINK("https://swtp-sose24.atlassian.net/browse/KAN-3", "KAN-3")</f>
        <v>KAN-3</v>
      </c>
      <c r="G572" t="s">
        <v>242</v>
      </c>
      <c r="H572" t="s">
        <v>734</v>
      </c>
      <c r="I572" t="s">
        <v>32</v>
      </c>
      <c r="J572" t="s">
        <v>559</v>
      </c>
    </row>
    <row r="573" spans="1:10" x14ac:dyDescent="0.3">
      <c r="A573" s="1" t="s">
        <v>3</v>
      </c>
      <c r="B573" t="s">
        <v>698</v>
      </c>
      <c r="C573" t="s">
        <v>786</v>
      </c>
      <c r="D573" s="2">
        <v>3.5</v>
      </c>
      <c r="E573" t="str">
        <f>HYPERLINK("https://swtp-sose24.atlassian.net/browse/KAN-146", "KAN-146")</f>
        <v>KAN-146</v>
      </c>
      <c r="F573" t="str">
        <f>HYPERLINK("https://swtp-sose24.atlassian.net/browse/KAN-3", "KAN-3")</f>
        <v>KAN-3</v>
      </c>
      <c r="G573" t="s">
        <v>787</v>
      </c>
      <c r="H573" t="s">
        <v>788</v>
      </c>
      <c r="I573" t="s">
        <v>32</v>
      </c>
      <c r="J573" t="s">
        <v>625</v>
      </c>
    </row>
    <row r="574" spans="1:10" x14ac:dyDescent="0.3">
      <c r="A574" s="1" t="s">
        <v>315</v>
      </c>
      <c r="B574" t="s">
        <v>695</v>
      </c>
      <c r="C574" t="s">
        <v>696</v>
      </c>
      <c r="D574" s="2">
        <v>0.68</v>
      </c>
      <c r="E574" t="str">
        <f>HYPERLINK("https://swtp-sose24.atlassian.net/browse/KAN-173", "KAN-173")</f>
        <v>KAN-173</v>
      </c>
      <c r="F574" t="str">
        <f>HYPERLINK("https://swtp-sose24.atlassian.net/browse/KAN-169", "KAN-169")</f>
        <v>KAN-169</v>
      </c>
      <c r="G574" t="s">
        <v>690</v>
      </c>
      <c r="H574" t="s">
        <v>697</v>
      </c>
      <c r="I574" t="s">
        <v>32</v>
      </c>
      <c r="J574" t="s">
        <v>625</v>
      </c>
    </row>
    <row r="575" spans="1:10" x14ac:dyDescent="0.3">
      <c r="A575" s="1" t="s">
        <v>8</v>
      </c>
      <c r="B575" t="s">
        <v>695</v>
      </c>
      <c r="C575" t="s">
        <v>828</v>
      </c>
      <c r="D575" s="2">
        <v>3</v>
      </c>
      <c r="E575" t="str">
        <f>HYPERLINK("https://swtp-sose24.atlassian.net/browse/KAN-180", "KAN-180")</f>
        <v>KAN-180</v>
      </c>
      <c r="F575" t="str">
        <f>HYPERLINK("https://swtp-sose24.atlassian.net/browse/KAN-169", "KAN-169")</f>
        <v>KAN-169</v>
      </c>
      <c r="G575" t="s">
        <v>826</v>
      </c>
      <c r="H575" t="s">
        <v>829</v>
      </c>
      <c r="I575" t="s">
        <v>32</v>
      </c>
      <c r="J575" t="s">
        <v>625</v>
      </c>
    </row>
    <row r="576" spans="1:10" x14ac:dyDescent="0.3">
      <c r="A576" s="1" t="s">
        <v>3</v>
      </c>
      <c r="B576" t="s">
        <v>695</v>
      </c>
      <c r="C576" t="s">
        <v>784</v>
      </c>
      <c r="D576" s="2">
        <v>4</v>
      </c>
      <c r="E576" t="str">
        <f>HYPERLINK("https://swtp-sose24.atlassian.net/browse/KAN-177", "KAN-177")</f>
        <v>KAN-177</v>
      </c>
      <c r="F576" t="str">
        <f>HYPERLINK("https://swtp-sose24.atlassian.net/browse/KAN-3", "KAN-3")</f>
        <v>KAN-3</v>
      </c>
      <c r="G576" t="s">
        <v>782</v>
      </c>
      <c r="H576" t="s">
        <v>785</v>
      </c>
      <c r="I576" t="s">
        <v>32</v>
      </c>
      <c r="J576" t="s">
        <v>157</v>
      </c>
    </row>
    <row r="577" spans="1:10" x14ac:dyDescent="0.3">
      <c r="A577" s="1" t="s">
        <v>841</v>
      </c>
      <c r="B577" t="s">
        <v>695</v>
      </c>
      <c r="C577" t="s">
        <v>731</v>
      </c>
      <c r="D577" s="2">
        <v>0.62</v>
      </c>
      <c r="E577" t="str">
        <f>HYPERLINK("https://swtp-sose24.atlassian.net/browse/KAN-124", "KAN-124")</f>
        <v>KAN-124</v>
      </c>
      <c r="F577" t="str">
        <f>HYPERLINK("https://swtp-sose24.atlassian.net/browse/KAN-3", "KAN-3")</f>
        <v>KAN-3</v>
      </c>
      <c r="G577" t="s">
        <v>462</v>
      </c>
      <c r="H577" t="s">
        <v>732</v>
      </c>
      <c r="I577" t="s">
        <v>32</v>
      </c>
      <c r="J577" t="s">
        <v>559</v>
      </c>
    </row>
    <row r="578" spans="1:10" x14ac:dyDescent="0.3">
      <c r="A578" s="1" t="s">
        <v>8</v>
      </c>
      <c r="B578" t="s">
        <v>695</v>
      </c>
      <c r="C578" t="s">
        <v>825</v>
      </c>
      <c r="D578" s="2">
        <v>3</v>
      </c>
      <c r="E578" t="str">
        <f>HYPERLINK("https://swtp-sose24.atlassian.net/browse/KAN-180", "KAN-180")</f>
        <v>KAN-180</v>
      </c>
      <c r="F578" t="str">
        <f>HYPERLINK("https://swtp-sose24.atlassian.net/browse/KAN-169", "KAN-169")</f>
        <v>KAN-169</v>
      </c>
      <c r="G578" t="s">
        <v>826</v>
      </c>
      <c r="H578" t="s">
        <v>827</v>
      </c>
      <c r="I578" t="s">
        <v>32</v>
      </c>
      <c r="J578" t="s">
        <v>625</v>
      </c>
    </row>
    <row r="579" spans="1:10" x14ac:dyDescent="0.3">
      <c r="A579" s="1" t="s">
        <v>3</v>
      </c>
      <c r="B579" t="s">
        <v>695</v>
      </c>
      <c r="C579" t="s">
        <v>781</v>
      </c>
      <c r="D579" s="2">
        <v>2.5</v>
      </c>
      <c r="E579" t="str">
        <f>HYPERLINK("https://swtp-sose24.atlassian.net/browse/KAN-177", "KAN-177")</f>
        <v>KAN-177</v>
      </c>
      <c r="F579" t="str">
        <f>HYPERLINK("https://swtp-sose24.atlassian.net/browse/KAN-3", "KAN-3")</f>
        <v>KAN-3</v>
      </c>
      <c r="G579" t="s">
        <v>782</v>
      </c>
      <c r="H579" t="s">
        <v>783</v>
      </c>
      <c r="I579" t="s">
        <v>32</v>
      </c>
      <c r="J579" t="s">
        <v>157</v>
      </c>
    </row>
    <row r="580" spans="1:10" x14ac:dyDescent="0.3">
      <c r="A580" s="1" t="s">
        <v>841</v>
      </c>
      <c r="B580" t="s">
        <v>695</v>
      </c>
      <c r="C580" t="s">
        <v>729</v>
      </c>
      <c r="D580" s="2">
        <v>0.68</v>
      </c>
      <c r="E580" t="str">
        <f>HYPERLINK("https://swtp-sose24.atlassian.net/browse/KAN-118", "KAN-118")</f>
        <v>KAN-118</v>
      </c>
      <c r="F580" t="str">
        <f>HYPERLINK("https://swtp-sose24.atlassian.net/browse/KAN-12", "KAN-12")</f>
        <v>KAN-12</v>
      </c>
      <c r="G580" t="s">
        <v>423</v>
      </c>
      <c r="H580" t="s">
        <v>730</v>
      </c>
      <c r="I580" t="s">
        <v>37</v>
      </c>
      <c r="J580" t="s">
        <v>559</v>
      </c>
    </row>
    <row r="581" spans="1:10" x14ac:dyDescent="0.3">
      <c r="A581" s="1" t="s">
        <v>841</v>
      </c>
      <c r="B581" t="s">
        <v>695</v>
      </c>
      <c r="C581" t="s">
        <v>727</v>
      </c>
      <c r="D581" s="2">
        <v>0.25</v>
      </c>
      <c r="E581" t="str">
        <f>HYPERLINK("https://swtp-sose24.atlassian.net/browse/KAN-137", "KAN-137")</f>
        <v>KAN-137</v>
      </c>
      <c r="F581" t="str">
        <f>HYPERLINK("https://swtp-sose24.atlassian.net/browse/KAN-1", "KAN-1")</f>
        <v>KAN-1</v>
      </c>
      <c r="G581" t="s">
        <v>703</v>
      </c>
      <c r="H581" t="s">
        <v>728</v>
      </c>
      <c r="I581" t="s">
        <v>156</v>
      </c>
      <c r="J581" t="s">
        <v>625</v>
      </c>
    </row>
    <row r="582" spans="1:10" x14ac:dyDescent="0.3">
      <c r="A582" s="1" t="s">
        <v>315</v>
      </c>
      <c r="B582" t="s">
        <v>692</v>
      </c>
      <c r="C582" t="s">
        <v>693</v>
      </c>
      <c r="D582" s="2">
        <v>0.55000000000000004</v>
      </c>
      <c r="E582" t="str">
        <f>HYPERLINK("https://swtp-sose24.atlassian.net/browse/KAN-173", "KAN-173")</f>
        <v>KAN-173</v>
      </c>
      <c r="F582" t="str">
        <f>HYPERLINK("https://swtp-sose24.atlassian.net/browse/KAN-169", "KAN-169")</f>
        <v>KAN-169</v>
      </c>
      <c r="G582" t="s">
        <v>690</v>
      </c>
      <c r="H582" t="s">
        <v>694</v>
      </c>
      <c r="I582" t="s">
        <v>32</v>
      </c>
      <c r="J582" t="s">
        <v>625</v>
      </c>
    </row>
    <row r="583" spans="1:10" x14ac:dyDescent="0.3">
      <c r="A583" s="1" t="s">
        <v>3</v>
      </c>
      <c r="B583" t="s">
        <v>692</v>
      </c>
      <c r="C583" t="s">
        <v>778</v>
      </c>
      <c r="D583" s="2">
        <v>0.75</v>
      </c>
      <c r="E583" t="str">
        <f>HYPERLINK("https://swtp-sose24.atlassian.net/browse/KAN-176", "KAN-176")</f>
        <v>KAN-176</v>
      </c>
      <c r="F583" t="str">
        <f>HYPERLINK("https://swtp-sose24.atlassian.net/browse/KAN-26", "KAN-26")</f>
        <v>KAN-26</v>
      </c>
      <c r="G583" t="s">
        <v>779</v>
      </c>
      <c r="H583" t="s">
        <v>780</v>
      </c>
      <c r="I583" t="s">
        <v>37</v>
      </c>
      <c r="J583" t="s">
        <v>157</v>
      </c>
    </row>
    <row r="584" spans="1:10" x14ac:dyDescent="0.3">
      <c r="A584" s="1" t="s">
        <v>3</v>
      </c>
      <c r="B584" t="s">
        <v>692</v>
      </c>
      <c r="C584" t="s">
        <v>776</v>
      </c>
      <c r="D584" s="2">
        <v>2</v>
      </c>
      <c r="E584" t="str">
        <f>HYPERLINK("https://swtp-sose24.atlassian.net/browse/KAN-124", "KAN-124")</f>
        <v>KAN-124</v>
      </c>
      <c r="F584" t="str">
        <f>HYPERLINK("https://swtp-sose24.atlassian.net/browse/KAN-3", "KAN-3")</f>
        <v>KAN-3</v>
      </c>
      <c r="G584" t="s">
        <v>462</v>
      </c>
      <c r="H584" t="s">
        <v>777</v>
      </c>
      <c r="I584" t="s">
        <v>32</v>
      </c>
      <c r="J584" t="s">
        <v>559</v>
      </c>
    </row>
    <row r="585" spans="1:10" x14ac:dyDescent="0.3">
      <c r="A585" s="1" t="s">
        <v>8</v>
      </c>
      <c r="B585" t="s">
        <v>681</v>
      </c>
      <c r="C585" t="s">
        <v>823</v>
      </c>
      <c r="D585" s="2">
        <v>4</v>
      </c>
      <c r="E585" t="str">
        <f>HYPERLINK("https://swtp-sose24.atlassian.net/browse/KAN-173", "KAN-173")</f>
        <v>KAN-173</v>
      </c>
      <c r="F585" t="str">
        <f>HYPERLINK("https://swtp-sose24.atlassian.net/browse/KAN-169", "KAN-169")</f>
        <v>KAN-169</v>
      </c>
      <c r="G585" t="s">
        <v>690</v>
      </c>
      <c r="H585" t="s">
        <v>824</v>
      </c>
      <c r="I585" t="s">
        <v>32</v>
      </c>
      <c r="J585" t="s">
        <v>625</v>
      </c>
    </row>
    <row r="586" spans="1:10" x14ac:dyDescent="0.3">
      <c r="A586" s="1" t="s">
        <v>3</v>
      </c>
      <c r="B586" t="s">
        <v>681</v>
      </c>
      <c r="C586" t="s">
        <v>774</v>
      </c>
      <c r="D586" s="2">
        <v>2.25</v>
      </c>
      <c r="E586" t="str">
        <f>HYPERLINK("https://swtp-sose24.atlassian.net/browse/KAN-124", "KAN-124")</f>
        <v>KAN-124</v>
      </c>
      <c r="F586" t="str">
        <f>HYPERLINK("https://swtp-sose24.atlassian.net/browse/KAN-3", "KAN-3")</f>
        <v>KAN-3</v>
      </c>
      <c r="G586" t="s">
        <v>462</v>
      </c>
      <c r="H586" t="s">
        <v>775</v>
      </c>
      <c r="I586" t="s">
        <v>32</v>
      </c>
      <c r="J586" t="s">
        <v>559</v>
      </c>
    </row>
    <row r="587" spans="1:10" x14ac:dyDescent="0.3">
      <c r="A587" s="1" t="s">
        <v>8</v>
      </c>
      <c r="B587" t="s">
        <v>681</v>
      </c>
      <c r="C587" t="s">
        <v>821</v>
      </c>
      <c r="D587" s="2">
        <v>4</v>
      </c>
      <c r="E587" t="str">
        <f>HYPERLINK("https://swtp-sose24.atlassian.net/browse/KAN-173", "KAN-173")</f>
        <v>KAN-173</v>
      </c>
      <c r="F587" t="str">
        <f>HYPERLINK("https://swtp-sose24.atlassian.net/browse/KAN-169", "KAN-169")</f>
        <v>KAN-169</v>
      </c>
      <c r="G587" t="s">
        <v>690</v>
      </c>
      <c r="H587" t="s">
        <v>822</v>
      </c>
      <c r="I587" t="s">
        <v>32</v>
      </c>
      <c r="J587" t="s">
        <v>625</v>
      </c>
    </row>
    <row r="588" spans="1:10" x14ac:dyDescent="0.3">
      <c r="A588" s="1" t="s">
        <v>315</v>
      </c>
      <c r="B588" t="s">
        <v>681</v>
      </c>
      <c r="C588" t="s">
        <v>689</v>
      </c>
      <c r="D588" s="2">
        <v>1.63</v>
      </c>
      <c r="E588" t="str">
        <f>HYPERLINK("https://swtp-sose24.atlassian.net/browse/KAN-173", "KAN-173")</f>
        <v>KAN-173</v>
      </c>
      <c r="F588" t="str">
        <f>HYPERLINK("https://swtp-sose24.atlassian.net/browse/KAN-169", "KAN-169")</f>
        <v>KAN-169</v>
      </c>
      <c r="G588" t="s">
        <v>690</v>
      </c>
      <c r="H588" t="s">
        <v>691</v>
      </c>
      <c r="I588" t="s">
        <v>32</v>
      </c>
      <c r="J588" t="s">
        <v>625</v>
      </c>
    </row>
    <row r="589" spans="1:10" x14ac:dyDescent="0.3">
      <c r="A589" s="1" t="s">
        <v>9</v>
      </c>
      <c r="B589" t="s">
        <v>681</v>
      </c>
      <c r="C589" t="s">
        <v>840</v>
      </c>
      <c r="D589" s="2">
        <v>1.02</v>
      </c>
      <c r="E589" t="str">
        <f>HYPERLINK("https://swtp-sose24.atlassian.net/browse/KAN-173", "KAN-173")</f>
        <v>KAN-173</v>
      </c>
      <c r="F589" t="str">
        <f>HYPERLINK("https://swtp-sose24.atlassian.net/browse/KAN-169", "KAN-169")</f>
        <v>KAN-169</v>
      </c>
      <c r="G589" t="s">
        <v>690</v>
      </c>
      <c r="I589" t="s">
        <v>32</v>
      </c>
      <c r="J589" t="s">
        <v>625</v>
      </c>
    </row>
    <row r="590" spans="1:10" x14ac:dyDescent="0.3">
      <c r="A590" s="1" t="s">
        <v>5</v>
      </c>
      <c r="B590" t="s">
        <v>681</v>
      </c>
      <c r="C590" t="s">
        <v>811</v>
      </c>
      <c r="D590" s="2">
        <v>1</v>
      </c>
      <c r="E590" t="str">
        <f>HYPERLINK("https://swtp-sose24.atlassian.net/browse/KAN-148", "KAN-148")</f>
        <v>KAN-148</v>
      </c>
      <c r="F590" t="str">
        <f>HYPERLINK("https://swtp-sose24.atlassian.net/browse/KAN-3", "KAN-3")</f>
        <v>KAN-3</v>
      </c>
      <c r="G590" t="s">
        <v>798</v>
      </c>
      <c r="H590" t="s">
        <v>812</v>
      </c>
      <c r="I590" t="s">
        <v>32</v>
      </c>
      <c r="J590" t="s">
        <v>625</v>
      </c>
    </row>
    <row r="591" spans="1:10" x14ac:dyDescent="0.3">
      <c r="A591" s="1" t="s">
        <v>9</v>
      </c>
      <c r="B591" t="s">
        <v>681</v>
      </c>
      <c r="C591" t="s">
        <v>839</v>
      </c>
      <c r="D591" s="2">
        <v>0.53</v>
      </c>
      <c r="E591" t="str">
        <f>HYPERLINK("https://swtp-sose24.atlassian.net/browse/KAN-170", "KAN-170")</f>
        <v>KAN-170</v>
      </c>
      <c r="F591" t="str">
        <f>HYPERLINK("https://swtp-sose24.atlassian.net/browse/KAN-169", "KAN-169")</f>
        <v>KAN-169</v>
      </c>
      <c r="G591" t="s">
        <v>686</v>
      </c>
      <c r="I591" t="s">
        <v>32</v>
      </c>
      <c r="J591" t="s">
        <v>625</v>
      </c>
    </row>
    <row r="592" spans="1:10" x14ac:dyDescent="0.3">
      <c r="A592" s="1" t="s">
        <v>3</v>
      </c>
      <c r="B592" t="s">
        <v>681</v>
      </c>
      <c r="C592" t="s">
        <v>772</v>
      </c>
      <c r="D592" s="2">
        <v>1.5</v>
      </c>
      <c r="E592" t="str">
        <f>HYPERLINK("https://swtp-sose24.atlassian.net/browse/KAN-124", "KAN-124")</f>
        <v>KAN-124</v>
      </c>
      <c r="F592" t="str">
        <f>HYPERLINK("https://swtp-sose24.atlassian.net/browse/KAN-3", "KAN-3")</f>
        <v>KAN-3</v>
      </c>
      <c r="G592" t="s">
        <v>462</v>
      </c>
      <c r="H592" t="s">
        <v>773</v>
      </c>
      <c r="I592" t="s">
        <v>32</v>
      </c>
      <c r="J592" t="s">
        <v>559</v>
      </c>
    </row>
    <row r="593" spans="1:10" x14ac:dyDescent="0.3">
      <c r="A593" s="1" t="s">
        <v>9</v>
      </c>
      <c r="B593" t="s">
        <v>681</v>
      </c>
      <c r="C593" t="s">
        <v>772</v>
      </c>
      <c r="D593" s="2">
        <v>0.83</v>
      </c>
      <c r="E593" t="str">
        <f>HYPERLINK("https://swtp-sose24.atlassian.net/browse/KAN-171", "KAN-171")</f>
        <v>KAN-171</v>
      </c>
      <c r="F593" t="str">
        <f>HYPERLINK("https://swtp-sose24.atlassian.net/browse/KAN-169", "KAN-169")</f>
        <v>KAN-169</v>
      </c>
      <c r="G593" t="s">
        <v>809</v>
      </c>
      <c r="I593" t="s">
        <v>32</v>
      </c>
      <c r="J593" t="s">
        <v>625</v>
      </c>
    </row>
    <row r="594" spans="1:10" x14ac:dyDescent="0.3">
      <c r="A594" s="1" t="s">
        <v>5</v>
      </c>
      <c r="B594" t="s">
        <v>681</v>
      </c>
      <c r="C594" t="s">
        <v>808</v>
      </c>
      <c r="D594" s="2">
        <v>0.83</v>
      </c>
      <c r="E594" t="str">
        <f>HYPERLINK("https://swtp-sose24.atlassian.net/browse/KAN-171", "KAN-171")</f>
        <v>KAN-171</v>
      </c>
      <c r="F594" t="str">
        <f>HYPERLINK("https://swtp-sose24.atlassian.net/browse/KAN-169", "KAN-169")</f>
        <v>KAN-169</v>
      </c>
      <c r="G594" t="s">
        <v>809</v>
      </c>
      <c r="H594" t="s">
        <v>810</v>
      </c>
      <c r="I594" t="s">
        <v>32</v>
      </c>
      <c r="J594" t="s">
        <v>625</v>
      </c>
    </row>
    <row r="595" spans="1:10" x14ac:dyDescent="0.3">
      <c r="A595" s="1" t="s">
        <v>315</v>
      </c>
      <c r="B595" t="s">
        <v>681</v>
      </c>
      <c r="C595" t="s">
        <v>688</v>
      </c>
      <c r="D595" s="2">
        <v>0.77</v>
      </c>
      <c r="E595" t="str">
        <f>HYPERLINK("https://swtp-sose24.atlassian.net/browse/KAN-170", "KAN-170")</f>
        <v>KAN-170</v>
      </c>
      <c r="F595" t="str">
        <f>HYPERLINK("https://swtp-sose24.atlassian.net/browse/KAN-169", "KAN-169")</f>
        <v>KAN-169</v>
      </c>
      <c r="G595" t="s">
        <v>686</v>
      </c>
      <c r="I595" t="s">
        <v>32</v>
      </c>
      <c r="J595" t="s">
        <v>625</v>
      </c>
    </row>
    <row r="596" spans="1:10" x14ac:dyDescent="0.3">
      <c r="A596" s="1" t="s">
        <v>8</v>
      </c>
      <c r="B596" t="s">
        <v>681</v>
      </c>
      <c r="C596" t="s">
        <v>688</v>
      </c>
      <c r="D596" s="2">
        <v>0.75</v>
      </c>
      <c r="E596" t="str">
        <f>HYPERLINK("https://swtp-sose24.atlassian.net/browse/KAN-170", "KAN-170")</f>
        <v>KAN-170</v>
      </c>
      <c r="F596" t="str">
        <f>HYPERLINK("https://swtp-sose24.atlassian.net/browse/KAN-169", "KAN-169")</f>
        <v>KAN-169</v>
      </c>
      <c r="G596" t="s">
        <v>686</v>
      </c>
      <c r="I596" t="s">
        <v>32</v>
      </c>
      <c r="J596" t="s">
        <v>625</v>
      </c>
    </row>
    <row r="597" spans="1:10" x14ac:dyDescent="0.3">
      <c r="A597" s="1" t="s">
        <v>841</v>
      </c>
      <c r="B597" t="s">
        <v>681</v>
      </c>
      <c r="C597" t="s">
        <v>726</v>
      </c>
      <c r="D597" s="2">
        <v>0.42</v>
      </c>
      <c r="E597" t="str">
        <f>HYPERLINK("https://swtp-sose24.atlassian.net/browse/KAN-170", "KAN-170")</f>
        <v>KAN-170</v>
      </c>
      <c r="F597" t="str">
        <f>HYPERLINK("https://swtp-sose24.atlassian.net/browse/KAN-169", "KAN-169")</f>
        <v>KAN-169</v>
      </c>
      <c r="G597" t="s">
        <v>686</v>
      </c>
      <c r="I597" t="s">
        <v>32</v>
      </c>
      <c r="J597" t="s">
        <v>625</v>
      </c>
    </row>
    <row r="598" spans="1:10" x14ac:dyDescent="0.3">
      <c r="A598" s="1" t="s">
        <v>315</v>
      </c>
      <c r="B598" t="s">
        <v>681</v>
      </c>
      <c r="C598" t="s">
        <v>685</v>
      </c>
      <c r="D598" s="2">
        <v>2.0499999999999998</v>
      </c>
      <c r="E598" t="str">
        <f>HYPERLINK("https://swtp-sose24.atlassian.net/browse/KAN-170", "KAN-170")</f>
        <v>KAN-170</v>
      </c>
      <c r="F598" t="str">
        <f>HYPERLINK("https://swtp-sose24.atlassian.net/browse/KAN-169", "KAN-169")</f>
        <v>KAN-169</v>
      </c>
      <c r="G598" t="s">
        <v>686</v>
      </c>
      <c r="H598" t="s">
        <v>687</v>
      </c>
      <c r="I598" t="s">
        <v>32</v>
      </c>
      <c r="J598" t="s">
        <v>625</v>
      </c>
    </row>
    <row r="599" spans="1:10" x14ac:dyDescent="0.3">
      <c r="A599" s="1" t="s">
        <v>8</v>
      </c>
      <c r="B599" t="s">
        <v>681</v>
      </c>
      <c r="C599" t="s">
        <v>685</v>
      </c>
      <c r="D599" s="2">
        <v>2.0299999999999998</v>
      </c>
      <c r="E599" t="str">
        <f>HYPERLINK("https://swtp-sose24.atlassian.net/browse/KAN-170", "KAN-170")</f>
        <v>KAN-170</v>
      </c>
      <c r="F599" t="str">
        <f>HYPERLINK("https://swtp-sose24.atlassian.net/browse/KAN-169", "KAN-169")</f>
        <v>KAN-169</v>
      </c>
      <c r="G599" t="s">
        <v>686</v>
      </c>
      <c r="I599" t="s">
        <v>32</v>
      </c>
      <c r="J599" t="s">
        <v>625</v>
      </c>
    </row>
    <row r="600" spans="1:10" x14ac:dyDescent="0.3">
      <c r="A600" s="1" t="s">
        <v>9</v>
      </c>
      <c r="B600" t="s">
        <v>681</v>
      </c>
      <c r="C600" t="s">
        <v>685</v>
      </c>
      <c r="D600" s="2">
        <v>2.0299999999999998</v>
      </c>
      <c r="E600" t="str">
        <f>HYPERLINK("https://swtp-sose24.atlassian.net/browse/KAN-170", "KAN-170")</f>
        <v>KAN-170</v>
      </c>
      <c r="F600" t="str">
        <f>HYPERLINK("https://swtp-sose24.atlassian.net/browse/KAN-169", "KAN-169")</f>
        <v>KAN-169</v>
      </c>
      <c r="G600" t="s">
        <v>686</v>
      </c>
      <c r="I600" t="s">
        <v>32</v>
      </c>
      <c r="J600" t="s">
        <v>625</v>
      </c>
    </row>
    <row r="601" spans="1:10" x14ac:dyDescent="0.3">
      <c r="A601" s="1" t="s">
        <v>5</v>
      </c>
      <c r="B601" t="s">
        <v>681</v>
      </c>
      <c r="C601" t="s">
        <v>806</v>
      </c>
      <c r="D601" s="2">
        <v>1</v>
      </c>
      <c r="E601" t="str">
        <f>HYPERLINK("https://swtp-sose24.atlassian.net/browse/KAN-148", "KAN-148")</f>
        <v>KAN-148</v>
      </c>
      <c r="F601" t="str">
        <f>HYPERLINK("https://swtp-sose24.atlassian.net/browse/KAN-3", "KAN-3")</f>
        <v>KAN-3</v>
      </c>
      <c r="G601" t="s">
        <v>798</v>
      </c>
      <c r="H601" t="s">
        <v>807</v>
      </c>
      <c r="I601" t="s">
        <v>32</v>
      </c>
      <c r="J601" t="s">
        <v>625</v>
      </c>
    </row>
    <row r="602" spans="1:10" x14ac:dyDescent="0.3">
      <c r="A602" s="1" t="s">
        <v>315</v>
      </c>
      <c r="B602" t="s">
        <v>681</v>
      </c>
      <c r="C602" t="s">
        <v>683</v>
      </c>
      <c r="D602" s="2">
        <v>0.75</v>
      </c>
      <c r="E602" t="str">
        <f>HYPERLINK("https://swtp-sose24.atlassian.net/browse/KAN-168", "KAN-168")</f>
        <v>KAN-168</v>
      </c>
      <c r="F602" t="str">
        <f>HYPERLINK("https://swtp-sose24.atlassian.net/browse/KAN-96", "KAN-96")</f>
        <v>KAN-96</v>
      </c>
      <c r="G602" t="s">
        <v>684</v>
      </c>
      <c r="I602" t="s">
        <v>27</v>
      </c>
      <c r="J602" t="s">
        <v>558</v>
      </c>
    </row>
    <row r="603" spans="1:10" x14ac:dyDescent="0.3">
      <c r="A603" s="1" t="s">
        <v>5</v>
      </c>
      <c r="B603" t="s">
        <v>681</v>
      </c>
      <c r="C603" t="s">
        <v>683</v>
      </c>
      <c r="D603" s="2">
        <v>0.75</v>
      </c>
      <c r="E603" t="str">
        <f>HYPERLINK("https://swtp-sose24.atlassian.net/browse/KAN-168", "KAN-168")</f>
        <v>KAN-168</v>
      </c>
      <c r="F603" t="str">
        <f>HYPERLINK("https://swtp-sose24.atlassian.net/browse/KAN-96", "KAN-96")</f>
        <v>KAN-96</v>
      </c>
      <c r="G603" t="s">
        <v>684</v>
      </c>
      <c r="I603" t="s">
        <v>27</v>
      </c>
      <c r="J603" t="s">
        <v>558</v>
      </c>
    </row>
    <row r="604" spans="1:10" x14ac:dyDescent="0.3">
      <c r="A604" s="1" t="s">
        <v>8</v>
      </c>
      <c r="B604" t="s">
        <v>681</v>
      </c>
      <c r="C604" t="s">
        <v>683</v>
      </c>
      <c r="D604" s="2">
        <v>0.75</v>
      </c>
      <c r="E604" t="str">
        <f>HYPERLINK("https://swtp-sose24.atlassian.net/browse/KAN-168", "KAN-168")</f>
        <v>KAN-168</v>
      </c>
      <c r="F604" t="str">
        <f>HYPERLINK("https://swtp-sose24.atlassian.net/browse/KAN-96", "KAN-96")</f>
        <v>KAN-96</v>
      </c>
      <c r="G604" t="s">
        <v>684</v>
      </c>
      <c r="I604" t="s">
        <v>27</v>
      </c>
      <c r="J604" t="s">
        <v>558</v>
      </c>
    </row>
    <row r="605" spans="1:10" x14ac:dyDescent="0.3">
      <c r="A605" s="1" t="s">
        <v>9</v>
      </c>
      <c r="B605" t="s">
        <v>681</v>
      </c>
      <c r="C605" t="s">
        <v>683</v>
      </c>
      <c r="D605" s="2">
        <v>0.75</v>
      </c>
      <c r="E605" t="str">
        <f>HYPERLINK("https://swtp-sose24.atlassian.net/browse/KAN-168", "KAN-168")</f>
        <v>KAN-168</v>
      </c>
      <c r="F605" t="str">
        <f>HYPERLINK("https://swtp-sose24.atlassian.net/browse/KAN-96", "KAN-96")</f>
        <v>KAN-96</v>
      </c>
      <c r="G605" t="s">
        <v>684</v>
      </c>
      <c r="I605" t="s">
        <v>27</v>
      </c>
      <c r="J605" t="s">
        <v>558</v>
      </c>
    </row>
    <row r="606" spans="1:10" x14ac:dyDescent="0.3">
      <c r="A606" s="1" t="s">
        <v>3</v>
      </c>
      <c r="B606" t="s">
        <v>681</v>
      </c>
      <c r="C606" t="s">
        <v>770</v>
      </c>
      <c r="D606" s="2">
        <v>3.17</v>
      </c>
      <c r="E606" t="str">
        <f>HYPERLINK("https://swtp-sose24.atlassian.net/browse/KAN-124", "KAN-124")</f>
        <v>KAN-124</v>
      </c>
      <c r="F606" t="str">
        <f>HYPERLINK("https://swtp-sose24.atlassian.net/browse/KAN-3", "KAN-3")</f>
        <v>KAN-3</v>
      </c>
      <c r="G606" t="s">
        <v>462</v>
      </c>
      <c r="H606" t="s">
        <v>771</v>
      </c>
      <c r="I606" t="s">
        <v>32</v>
      </c>
      <c r="J606" t="s">
        <v>559</v>
      </c>
    </row>
    <row r="607" spans="1:10" x14ac:dyDescent="0.3">
      <c r="A607" s="1" t="s">
        <v>315</v>
      </c>
      <c r="B607" t="s">
        <v>681</v>
      </c>
      <c r="C607" t="s">
        <v>682</v>
      </c>
      <c r="D607" s="2">
        <v>1.22</v>
      </c>
      <c r="E607" t="str">
        <f>HYPERLINK("https://swtp-sose24.atlassian.net/browse/KAN-124", "KAN-124")</f>
        <v>KAN-124</v>
      </c>
      <c r="F607" t="str">
        <f>HYPERLINK("https://swtp-sose24.atlassian.net/browse/KAN-3", "KAN-3")</f>
        <v>KAN-3</v>
      </c>
      <c r="G607" t="s">
        <v>462</v>
      </c>
      <c r="I607" t="s">
        <v>32</v>
      </c>
      <c r="J607" t="s">
        <v>559</v>
      </c>
    </row>
    <row r="608" spans="1:10" x14ac:dyDescent="0.3">
      <c r="A608" s="1" t="s">
        <v>5</v>
      </c>
      <c r="B608" t="s">
        <v>681</v>
      </c>
      <c r="C608" t="s">
        <v>804</v>
      </c>
      <c r="D608" s="2">
        <v>0.83</v>
      </c>
      <c r="E608" t="str">
        <f>HYPERLINK("https://swtp-sose24.atlassian.net/browse/KAN-148", "KAN-148")</f>
        <v>KAN-148</v>
      </c>
      <c r="F608" t="str">
        <f>HYPERLINK("https://swtp-sose24.atlassian.net/browse/KAN-3", "KAN-3")</f>
        <v>KAN-3</v>
      </c>
      <c r="G608" t="s">
        <v>798</v>
      </c>
      <c r="H608" t="s">
        <v>805</v>
      </c>
      <c r="I608" t="s">
        <v>32</v>
      </c>
      <c r="J608" t="s">
        <v>625</v>
      </c>
    </row>
    <row r="609" spans="1:10" x14ac:dyDescent="0.3">
      <c r="A609" s="1" t="s">
        <v>5</v>
      </c>
      <c r="B609" t="s">
        <v>666</v>
      </c>
      <c r="C609" t="s">
        <v>802</v>
      </c>
      <c r="D609" s="2">
        <v>1.5</v>
      </c>
      <c r="E609" t="str">
        <f>HYPERLINK("https://swtp-sose24.atlassian.net/browse/KAN-148", "KAN-148")</f>
        <v>KAN-148</v>
      </c>
      <c r="F609" t="str">
        <f>HYPERLINK("https://swtp-sose24.atlassian.net/browse/KAN-3", "KAN-3")</f>
        <v>KAN-3</v>
      </c>
      <c r="G609" t="s">
        <v>798</v>
      </c>
      <c r="H609" t="s">
        <v>803</v>
      </c>
      <c r="I609" t="s">
        <v>32</v>
      </c>
      <c r="J609" t="s">
        <v>625</v>
      </c>
    </row>
    <row r="610" spans="1:10" x14ac:dyDescent="0.3">
      <c r="A610" s="1" t="s">
        <v>841</v>
      </c>
      <c r="B610" t="s">
        <v>666</v>
      </c>
      <c r="C610" t="s">
        <v>724</v>
      </c>
      <c r="D610" s="2">
        <v>1.38</v>
      </c>
      <c r="E610" t="str">
        <f>HYPERLINK("https://swtp-sose24.atlassian.net/browse/KAN-118", "KAN-118")</f>
        <v>KAN-118</v>
      </c>
      <c r="F610" t="str">
        <f>HYPERLINK("https://swtp-sose24.atlassian.net/browse/KAN-12", "KAN-12")</f>
        <v>KAN-12</v>
      </c>
      <c r="G610" t="s">
        <v>423</v>
      </c>
      <c r="H610" t="s">
        <v>725</v>
      </c>
      <c r="I610" t="s">
        <v>37</v>
      </c>
      <c r="J610" t="s">
        <v>559</v>
      </c>
    </row>
    <row r="611" spans="1:10" x14ac:dyDescent="0.3">
      <c r="A611" s="1" t="s">
        <v>8</v>
      </c>
      <c r="B611" t="s">
        <v>666</v>
      </c>
      <c r="C611" t="s">
        <v>819</v>
      </c>
      <c r="D611" s="2">
        <v>4</v>
      </c>
      <c r="E611" t="str">
        <f>HYPERLINK("https://swtp-sose24.atlassian.net/browse/KAN-159", "KAN-159")</f>
        <v>KAN-159</v>
      </c>
      <c r="F611" t="str">
        <f>HYPERLINK("https://swtp-sose24.atlassian.net/browse/KAN-108", "KAN-108")</f>
        <v>KAN-108</v>
      </c>
      <c r="G611" t="s">
        <v>815</v>
      </c>
      <c r="H611" t="s">
        <v>820</v>
      </c>
      <c r="I611" t="s">
        <v>32</v>
      </c>
      <c r="J611" t="s">
        <v>559</v>
      </c>
    </row>
    <row r="612" spans="1:10" x14ac:dyDescent="0.3">
      <c r="A612" s="1" t="s">
        <v>315</v>
      </c>
      <c r="B612" t="s">
        <v>666</v>
      </c>
      <c r="C612" t="s">
        <v>678</v>
      </c>
      <c r="D612" s="2">
        <v>1.85</v>
      </c>
      <c r="E612" t="str">
        <f>HYPERLINK("https://swtp-sose24.atlassian.net/browse/KAN-167", "KAN-167")</f>
        <v>KAN-167</v>
      </c>
      <c r="F612" t="str">
        <f>HYPERLINK("https://swtp-sose24.atlassian.net/browse/KAN-166", "KAN-166")</f>
        <v>KAN-166</v>
      </c>
      <c r="G612" t="s">
        <v>679</v>
      </c>
      <c r="H612" t="s">
        <v>680</v>
      </c>
      <c r="I612" t="s">
        <v>32</v>
      </c>
      <c r="J612" t="s">
        <v>625</v>
      </c>
    </row>
    <row r="613" spans="1:10" x14ac:dyDescent="0.3">
      <c r="A613" s="1" t="s">
        <v>315</v>
      </c>
      <c r="B613" t="s">
        <v>666</v>
      </c>
      <c r="C613" t="s">
        <v>676</v>
      </c>
      <c r="D613" s="2">
        <v>1.03</v>
      </c>
      <c r="E613" t="str">
        <f>HYPERLINK("https://swtp-sose24.atlassian.net/browse/KAN-96", "KAN-96")</f>
        <v>KAN-96</v>
      </c>
      <c r="F613" t="str">
        <f>HYPERLINK("https://swtp-sose24.atlassian.net/browse/KAN-20", "KAN-20")</f>
        <v>KAN-20</v>
      </c>
      <c r="G613" t="s">
        <v>104</v>
      </c>
      <c r="H613" t="s">
        <v>677</v>
      </c>
      <c r="I613" t="s">
        <v>27</v>
      </c>
      <c r="J613" t="s">
        <v>558</v>
      </c>
    </row>
    <row r="614" spans="1:10" x14ac:dyDescent="0.3">
      <c r="A614" s="1" t="s">
        <v>3</v>
      </c>
      <c r="B614" t="s">
        <v>666</v>
      </c>
      <c r="C614" t="s">
        <v>676</v>
      </c>
      <c r="D614" s="2">
        <v>1</v>
      </c>
      <c r="E614" t="str">
        <f>HYPERLINK("https://swtp-sose24.atlassian.net/browse/KAN-96", "KAN-96")</f>
        <v>KAN-96</v>
      </c>
      <c r="F614" t="str">
        <f>HYPERLINK("https://swtp-sose24.atlassian.net/browse/KAN-20", "KAN-20")</f>
        <v>KAN-20</v>
      </c>
      <c r="G614" t="s">
        <v>104</v>
      </c>
      <c r="H614" t="s">
        <v>769</v>
      </c>
      <c r="I614" t="s">
        <v>27</v>
      </c>
      <c r="J614" t="s">
        <v>558</v>
      </c>
    </row>
    <row r="615" spans="1:10" x14ac:dyDescent="0.3">
      <c r="A615" s="1" t="s">
        <v>5</v>
      </c>
      <c r="B615" t="s">
        <v>666</v>
      </c>
      <c r="C615" t="s">
        <v>800</v>
      </c>
      <c r="D615" s="2">
        <v>3</v>
      </c>
      <c r="E615" t="str">
        <f>HYPERLINK("https://swtp-sose24.atlassian.net/browse/KAN-148", "KAN-148")</f>
        <v>KAN-148</v>
      </c>
      <c r="F615" t="str">
        <f>HYPERLINK("https://swtp-sose24.atlassian.net/browse/KAN-3", "KAN-3")</f>
        <v>KAN-3</v>
      </c>
      <c r="G615" t="s">
        <v>798</v>
      </c>
      <c r="H615" t="s">
        <v>801</v>
      </c>
      <c r="I615" t="s">
        <v>32</v>
      </c>
      <c r="J615" t="s">
        <v>625</v>
      </c>
    </row>
    <row r="616" spans="1:10" x14ac:dyDescent="0.3">
      <c r="A616" s="1" t="s">
        <v>841</v>
      </c>
      <c r="B616" t="s">
        <v>666</v>
      </c>
      <c r="C616" t="s">
        <v>722</v>
      </c>
      <c r="D616" s="2">
        <v>0.9</v>
      </c>
      <c r="E616" t="str">
        <f>HYPERLINK("https://swtp-sose24.atlassian.net/browse/KAN-94", "KAN-94")</f>
        <v>KAN-94</v>
      </c>
      <c r="F616" t="str">
        <f>HYPERLINK("https://swtp-sose24.atlassian.net/browse/KAN-12", "KAN-12")</f>
        <v>KAN-12</v>
      </c>
      <c r="G616" t="s">
        <v>189</v>
      </c>
      <c r="H616" t="s">
        <v>723</v>
      </c>
      <c r="I616" t="s">
        <v>37</v>
      </c>
      <c r="J616" t="s">
        <v>559</v>
      </c>
    </row>
    <row r="617" spans="1:10" x14ac:dyDescent="0.3">
      <c r="A617" s="1" t="s">
        <v>315</v>
      </c>
      <c r="B617" t="s">
        <v>666</v>
      </c>
      <c r="C617" t="s">
        <v>674</v>
      </c>
      <c r="D617" s="2">
        <v>1.82</v>
      </c>
      <c r="E617" t="str">
        <f>HYPERLINK("https://swtp-sose24.atlassian.net/browse/KAN-160", "KAN-160")</f>
        <v>KAN-160</v>
      </c>
      <c r="F617" t="str">
        <f>HYPERLINK("https://swtp-sose24.atlassian.net/browse/KAN-3", "KAN-3")</f>
        <v>KAN-3</v>
      </c>
      <c r="G617" t="s">
        <v>672</v>
      </c>
      <c r="H617" t="s">
        <v>675</v>
      </c>
      <c r="I617" t="s">
        <v>32</v>
      </c>
      <c r="J617" t="s">
        <v>625</v>
      </c>
    </row>
    <row r="618" spans="1:10" x14ac:dyDescent="0.3">
      <c r="A618" s="1" t="s">
        <v>9</v>
      </c>
      <c r="B618" t="s">
        <v>666</v>
      </c>
      <c r="C618" t="s">
        <v>837</v>
      </c>
      <c r="D618" s="2">
        <v>0.75</v>
      </c>
      <c r="E618" t="str">
        <f>HYPERLINK("https://swtp-sose24.atlassian.net/browse/KAN-165", "KAN-165")</f>
        <v>KAN-165</v>
      </c>
      <c r="F618" t="str">
        <f>HYPERLINK("https://swtp-sose24.atlassian.net/browse/KAN-144", "KAN-144")</f>
        <v>KAN-144</v>
      </c>
      <c r="G618" t="s">
        <v>838</v>
      </c>
      <c r="I618" t="s">
        <v>32</v>
      </c>
      <c r="J618" t="s">
        <v>625</v>
      </c>
    </row>
    <row r="619" spans="1:10" x14ac:dyDescent="0.3">
      <c r="A619" s="1" t="s">
        <v>4</v>
      </c>
      <c r="B619" t="s">
        <v>666</v>
      </c>
      <c r="C619" t="s">
        <v>794</v>
      </c>
      <c r="D619" s="2">
        <v>0.38</v>
      </c>
      <c r="E619" t="str">
        <f>HYPERLINK("https://swtp-sose24.atlassian.net/browse/KAN-164", "KAN-164")</f>
        <v>KAN-164</v>
      </c>
      <c r="F619" t="str">
        <f>HYPERLINK("https://swtp-sose24.atlassian.net/browse/KAN-96", "KAN-96")</f>
        <v>KAN-96</v>
      </c>
      <c r="G619" t="s">
        <v>795</v>
      </c>
      <c r="I619" t="s">
        <v>27</v>
      </c>
      <c r="J619" t="s">
        <v>558</v>
      </c>
    </row>
    <row r="620" spans="1:10" x14ac:dyDescent="0.3">
      <c r="A620" s="1" t="s">
        <v>9</v>
      </c>
      <c r="B620" t="s">
        <v>666</v>
      </c>
      <c r="C620" t="s">
        <v>836</v>
      </c>
      <c r="D620" s="2">
        <v>2.15</v>
      </c>
      <c r="E620" t="str">
        <f>HYPERLINK("https://swtp-sose24.atlassian.net/browse/KAN-157", "KAN-157")</f>
        <v>KAN-157</v>
      </c>
      <c r="F620" t="str">
        <f>HYPERLINK("https://swtp-sose24.atlassian.net/browse/KAN-144", "KAN-144")</f>
        <v>KAN-144</v>
      </c>
      <c r="G620" t="s">
        <v>835</v>
      </c>
      <c r="I620" t="s">
        <v>32</v>
      </c>
      <c r="J620" t="s">
        <v>625</v>
      </c>
    </row>
    <row r="621" spans="1:10" x14ac:dyDescent="0.3">
      <c r="A621" s="1" t="s">
        <v>4</v>
      </c>
      <c r="B621" t="s">
        <v>666</v>
      </c>
      <c r="C621" t="s">
        <v>793</v>
      </c>
      <c r="D621" s="2">
        <v>0.42</v>
      </c>
      <c r="E621" t="str">
        <f>HYPERLINK("https://swtp-sose24.atlassian.net/browse/KAN-150", "KAN-150")</f>
        <v>KAN-150</v>
      </c>
      <c r="F621" t="str">
        <f>HYPERLINK("https://swtp-sose24.atlassian.net/browse/KAN-149", "KAN-149")</f>
        <v>KAN-149</v>
      </c>
      <c r="G621" t="s">
        <v>624</v>
      </c>
      <c r="I621" t="s">
        <v>32</v>
      </c>
      <c r="J621" t="s">
        <v>625</v>
      </c>
    </row>
    <row r="622" spans="1:10" x14ac:dyDescent="0.3">
      <c r="A622" s="1" t="s">
        <v>841</v>
      </c>
      <c r="B622" t="s">
        <v>666</v>
      </c>
      <c r="C622" t="s">
        <v>720</v>
      </c>
      <c r="D622" s="2">
        <v>1.2</v>
      </c>
      <c r="E622" t="str">
        <f>HYPERLINK("https://swtp-sose24.atlassian.net/browse/KAN-118", "KAN-118")</f>
        <v>KAN-118</v>
      </c>
      <c r="F622" t="str">
        <f>HYPERLINK("https://swtp-sose24.atlassian.net/browse/KAN-12", "KAN-12")</f>
        <v>KAN-12</v>
      </c>
      <c r="G622" t="s">
        <v>423</v>
      </c>
      <c r="H622" t="s">
        <v>721</v>
      </c>
      <c r="I622" t="s">
        <v>37</v>
      </c>
      <c r="J622" t="s">
        <v>559</v>
      </c>
    </row>
    <row r="623" spans="1:10" x14ac:dyDescent="0.3">
      <c r="A623" s="1" t="s">
        <v>841</v>
      </c>
      <c r="B623" t="s">
        <v>666</v>
      </c>
      <c r="C623" t="s">
        <v>718</v>
      </c>
      <c r="D623" s="2">
        <v>0.4</v>
      </c>
      <c r="E623" t="str">
        <f>HYPERLINK("https://swtp-sose24.atlassian.net/browse/KAN-96", "KAN-96")</f>
        <v>KAN-96</v>
      </c>
      <c r="F623" t="str">
        <f>HYPERLINK("https://swtp-sose24.atlassian.net/browse/KAN-20", "KAN-20")</f>
        <v>KAN-20</v>
      </c>
      <c r="G623" t="s">
        <v>104</v>
      </c>
      <c r="H623" t="s">
        <v>719</v>
      </c>
      <c r="I623" t="s">
        <v>27</v>
      </c>
      <c r="J623" t="s">
        <v>558</v>
      </c>
    </row>
    <row r="624" spans="1:10" x14ac:dyDescent="0.3">
      <c r="A624" s="1" t="s">
        <v>315</v>
      </c>
      <c r="B624" t="s">
        <v>666</v>
      </c>
      <c r="C624" t="s">
        <v>671</v>
      </c>
      <c r="D624" s="2">
        <v>1.57</v>
      </c>
      <c r="E624" t="str">
        <f>HYPERLINK("https://swtp-sose24.atlassian.net/browse/KAN-160", "KAN-160")</f>
        <v>KAN-160</v>
      </c>
      <c r="F624" t="str">
        <f>HYPERLINK("https://swtp-sose24.atlassian.net/browse/KAN-3", "KAN-3")</f>
        <v>KAN-3</v>
      </c>
      <c r="G624" t="s">
        <v>672</v>
      </c>
      <c r="H624" t="s">
        <v>673</v>
      </c>
      <c r="I624" t="s">
        <v>32</v>
      </c>
      <c r="J624" t="s">
        <v>625</v>
      </c>
    </row>
    <row r="625" spans="1:10" x14ac:dyDescent="0.3">
      <c r="A625" s="1" t="s">
        <v>4</v>
      </c>
      <c r="B625" t="s">
        <v>666</v>
      </c>
      <c r="C625" t="s">
        <v>792</v>
      </c>
      <c r="D625" s="2">
        <v>1.1200000000000001</v>
      </c>
      <c r="E625" t="str">
        <f>HYPERLINK("https://swtp-sose24.atlassian.net/browse/KAN-104", "KAN-104")</f>
        <v>KAN-104</v>
      </c>
      <c r="F625" t="str">
        <f>HYPERLINK("https://swtp-sose24.atlassian.net/browse/KAN-21", "KAN-21")</f>
        <v>KAN-21</v>
      </c>
      <c r="G625" t="s">
        <v>670</v>
      </c>
      <c r="I625" t="s">
        <v>27</v>
      </c>
      <c r="J625" t="s">
        <v>558</v>
      </c>
    </row>
    <row r="626" spans="1:10" x14ac:dyDescent="0.3">
      <c r="A626" s="1" t="s">
        <v>315</v>
      </c>
      <c r="B626" t="s">
        <v>666</v>
      </c>
      <c r="C626" t="s">
        <v>669</v>
      </c>
      <c r="D626" s="2">
        <v>1.1499999999999999</v>
      </c>
      <c r="E626" t="str">
        <f>HYPERLINK("https://swtp-sose24.atlassian.net/browse/KAN-104", "KAN-104")</f>
        <v>KAN-104</v>
      </c>
      <c r="F626" t="str">
        <f>HYPERLINK("https://swtp-sose24.atlassian.net/browse/KAN-21", "KAN-21")</f>
        <v>KAN-21</v>
      </c>
      <c r="G626" t="s">
        <v>670</v>
      </c>
      <c r="I626" t="s">
        <v>27</v>
      </c>
      <c r="J626" t="s">
        <v>558</v>
      </c>
    </row>
    <row r="627" spans="1:10" x14ac:dyDescent="0.3">
      <c r="A627" s="1" t="s">
        <v>3</v>
      </c>
      <c r="B627" t="s">
        <v>666</v>
      </c>
      <c r="C627" t="s">
        <v>669</v>
      </c>
      <c r="D627" s="2">
        <v>1</v>
      </c>
      <c r="E627" t="str">
        <f>HYPERLINK("https://swtp-sose24.atlassian.net/browse/KAN-104", "KAN-104")</f>
        <v>KAN-104</v>
      </c>
      <c r="F627" t="str">
        <f>HYPERLINK("https://swtp-sose24.atlassian.net/browse/KAN-21", "KAN-21")</f>
        <v>KAN-21</v>
      </c>
      <c r="G627" t="s">
        <v>670</v>
      </c>
      <c r="H627" t="s">
        <v>768</v>
      </c>
      <c r="I627" t="s">
        <v>27</v>
      </c>
      <c r="J627" t="s">
        <v>558</v>
      </c>
    </row>
    <row r="628" spans="1:10" x14ac:dyDescent="0.3">
      <c r="A628" s="1" t="s">
        <v>5</v>
      </c>
      <c r="B628" t="s">
        <v>666</v>
      </c>
      <c r="C628" t="s">
        <v>669</v>
      </c>
      <c r="D628" s="2">
        <v>1.1499999999999999</v>
      </c>
      <c r="E628" t="str">
        <f>HYPERLINK("https://swtp-sose24.atlassian.net/browse/KAN-104", "KAN-104")</f>
        <v>KAN-104</v>
      </c>
      <c r="F628" t="str">
        <f>HYPERLINK("https://swtp-sose24.atlassian.net/browse/KAN-21", "KAN-21")</f>
        <v>KAN-21</v>
      </c>
      <c r="G628" t="s">
        <v>670</v>
      </c>
      <c r="I628" t="s">
        <v>27</v>
      </c>
      <c r="J628" t="s">
        <v>558</v>
      </c>
    </row>
    <row r="629" spans="1:10" x14ac:dyDescent="0.3">
      <c r="A629" s="1" t="s">
        <v>9</v>
      </c>
      <c r="B629" t="s">
        <v>666</v>
      </c>
      <c r="C629" t="s">
        <v>669</v>
      </c>
      <c r="D629" s="2">
        <v>1.1499999999999999</v>
      </c>
      <c r="E629" t="str">
        <f>HYPERLINK("https://swtp-sose24.atlassian.net/browse/KAN-104", "KAN-104")</f>
        <v>KAN-104</v>
      </c>
      <c r="F629" t="str">
        <f>HYPERLINK("https://swtp-sose24.atlassian.net/browse/KAN-21", "KAN-21")</f>
        <v>KAN-21</v>
      </c>
      <c r="G629" t="s">
        <v>670</v>
      </c>
      <c r="I629" t="s">
        <v>27</v>
      </c>
      <c r="J629" t="s">
        <v>558</v>
      </c>
    </row>
    <row r="630" spans="1:10" x14ac:dyDescent="0.3">
      <c r="A630" s="1" t="s">
        <v>315</v>
      </c>
      <c r="B630" t="s">
        <v>666</v>
      </c>
      <c r="C630" t="s">
        <v>667</v>
      </c>
      <c r="D630" s="2">
        <v>1</v>
      </c>
      <c r="E630" t="str">
        <f>HYPERLINK("https://swtp-sose24.atlassian.net/browse/KAN-37", "KAN-37")</f>
        <v>KAN-37</v>
      </c>
      <c r="F630" t="str">
        <f>HYPERLINK("https://swtp-sose24.atlassian.net/browse/KAN-22", "KAN-22")</f>
        <v>KAN-22</v>
      </c>
      <c r="G630" t="s">
        <v>668</v>
      </c>
      <c r="I630" t="s">
        <v>27</v>
      </c>
      <c r="J630" t="s">
        <v>558</v>
      </c>
    </row>
    <row r="631" spans="1:10" x14ac:dyDescent="0.3">
      <c r="A631" s="1" t="s">
        <v>841</v>
      </c>
      <c r="B631" t="s">
        <v>666</v>
      </c>
      <c r="C631" t="s">
        <v>716</v>
      </c>
      <c r="D631" s="2">
        <v>1.35</v>
      </c>
      <c r="E631" t="str">
        <f>HYPERLINK("https://swtp-sose24.atlassian.net/browse/KAN-104", "KAN-104")</f>
        <v>KAN-104</v>
      </c>
      <c r="F631" t="str">
        <f>HYPERLINK("https://swtp-sose24.atlassian.net/browse/KAN-21", "KAN-21")</f>
        <v>KAN-21</v>
      </c>
      <c r="G631" t="s">
        <v>670</v>
      </c>
      <c r="H631" t="s">
        <v>717</v>
      </c>
      <c r="I631" t="s">
        <v>27</v>
      </c>
      <c r="J631" t="s">
        <v>558</v>
      </c>
    </row>
    <row r="632" spans="1:10" x14ac:dyDescent="0.3">
      <c r="A632" s="1" t="s">
        <v>8</v>
      </c>
      <c r="B632" t="s">
        <v>666</v>
      </c>
      <c r="C632" t="s">
        <v>716</v>
      </c>
      <c r="D632" s="2">
        <v>1</v>
      </c>
      <c r="E632" t="str">
        <f>HYPERLINK("https://swtp-sose24.atlassian.net/browse/KAN-104", "KAN-104")</f>
        <v>KAN-104</v>
      </c>
      <c r="F632" t="str">
        <f>HYPERLINK("https://swtp-sose24.atlassian.net/browse/KAN-21", "KAN-21")</f>
        <v>KAN-21</v>
      </c>
      <c r="G632" t="s">
        <v>670</v>
      </c>
      <c r="I632" t="s">
        <v>27</v>
      </c>
      <c r="J632" t="s">
        <v>558</v>
      </c>
    </row>
    <row r="633" spans="1:10" x14ac:dyDescent="0.3">
      <c r="A633" s="1" t="s">
        <v>4</v>
      </c>
      <c r="B633" t="s">
        <v>666</v>
      </c>
      <c r="C633" t="s">
        <v>791</v>
      </c>
      <c r="D633" s="2">
        <v>0.42</v>
      </c>
      <c r="E633" t="str">
        <f>HYPERLINK("https://swtp-sose24.atlassian.net/browse/KAN-37", "KAN-37")</f>
        <v>KAN-37</v>
      </c>
      <c r="F633" t="str">
        <f>HYPERLINK("https://swtp-sose24.atlassian.net/browse/KAN-22", "KAN-22")</f>
        <v>KAN-22</v>
      </c>
      <c r="G633" t="s">
        <v>668</v>
      </c>
      <c r="I633" t="s">
        <v>27</v>
      </c>
      <c r="J633" t="s">
        <v>558</v>
      </c>
    </row>
    <row r="634" spans="1:10" x14ac:dyDescent="0.3">
      <c r="A634" s="1" t="s">
        <v>841</v>
      </c>
      <c r="B634" t="s">
        <v>666</v>
      </c>
      <c r="C634" t="s">
        <v>714</v>
      </c>
      <c r="D634" s="2">
        <v>1</v>
      </c>
      <c r="E634" t="str">
        <f>HYPERLINK("https://swtp-sose24.atlassian.net/browse/KAN-37", "KAN-37")</f>
        <v>KAN-37</v>
      </c>
      <c r="F634" t="str">
        <f>HYPERLINK("https://swtp-sose24.atlassian.net/browse/KAN-22", "KAN-22")</f>
        <v>KAN-22</v>
      </c>
      <c r="G634" t="s">
        <v>668</v>
      </c>
      <c r="H634" t="s">
        <v>715</v>
      </c>
      <c r="I634" t="s">
        <v>27</v>
      </c>
      <c r="J634" t="s">
        <v>558</v>
      </c>
    </row>
    <row r="635" spans="1:10" x14ac:dyDescent="0.3">
      <c r="A635" s="1" t="s">
        <v>3</v>
      </c>
      <c r="B635" t="s">
        <v>666</v>
      </c>
      <c r="C635" t="s">
        <v>714</v>
      </c>
      <c r="D635" s="2">
        <v>1</v>
      </c>
      <c r="E635" t="str">
        <f>HYPERLINK("https://swtp-sose24.atlassian.net/browse/KAN-37", "KAN-37")</f>
        <v>KAN-37</v>
      </c>
      <c r="F635" t="str">
        <f>HYPERLINK("https://swtp-sose24.atlassian.net/browse/KAN-22", "KAN-22")</f>
        <v>KAN-22</v>
      </c>
      <c r="G635" t="s">
        <v>668</v>
      </c>
      <c r="I635" t="s">
        <v>27</v>
      </c>
      <c r="J635" t="s">
        <v>558</v>
      </c>
    </row>
    <row r="636" spans="1:10" x14ac:dyDescent="0.3">
      <c r="A636" s="1" t="s">
        <v>5</v>
      </c>
      <c r="B636" t="s">
        <v>666</v>
      </c>
      <c r="C636" t="s">
        <v>714</v>
      </c>
      <c r="D636" s="2">
        <v>1</v>
      </c>
      <c r="E636" t="str">
        <f>HYPERLINK("https://swtp-sose24.atlassian.net/browse/KAN-37", "KAN-37")</f>
        <v>KAN-37</v>
      </c>
      <c r="F636" t="str">
        <f>HYPERLINK("https://swtp-sose24.atlassian.net/browse/KAN-22", "KAN-22")</f>
        <v>KAN-22</v>
      </c>
      <c r="G636" t="s">
        <v>668</v>
      </c>
      <c r="I636" t="s">
        <v>27</v>
      </c>
      <c r="J636" t="s">
        <v>558</v>
      </c>
    </row>
    <row r="637" spans="1:10" x14ac:dyDescent="0.3">
      <c r="A637" s="1" t="s">
        <v>8</v>
      </c>
      <c r="B637" t="s">
        <v>666</v>
      </c>
      <c r="C637" t="s">
        <v>714</v>
      </c>
      <c r="D637" s="2">
        <v>1</v>
      </c>
      <c r="E637" t="str">
        <f>HYPERLINK("https://swtp-sose24.atlassian.net/browse/KAN-37", "KAN-37")</f>
        <v>KAN-37</v>
      </c>
      <c r="F637" t="str">
        <f>HYPERLINK("https://swtp-sose24.atlassian.net/browse/KAN-22", "KAN-22")</f>
        <v>KAN-22</v>
      </c>
      <c r="G637" t="s">
        <v>668</v>
      </c>
      <c r="I637" t="s">
        <v>27</v>
      </c>
      <c r="J637" t="s">
        <v>558</v>
      </c>
    </row>
    <row r="638" spans="1:10" x14ac:dyDescent="0.3">
      <c r="A638" s="1" t="s">
        <v>9</v>
      </c>
      <c r="B638" t="s">
        <v>666</v>
      </c>
      <c r="C638" t="s">
        <v>714</v>
      </c>
      <c r="D638" s="2">
        <v>1</v>
      </c>
      <c r="E638" t="str">
        <f>HYPERLINK("https://swtp-sose24.atlassian.net/browse/KAN-37", "KAN-37")</f>
        <v>KAN-37</v>
      </c>
      <c r="F638" t="str">
        <f>HYPERLINK("https://swtp-sose24.atlassian.net/browse/KAN-22", "KAN-22")</f>
        <v>KAN-22</v>
      </c>
      <c r="G638" t="s">
        <v>668</v>
      </c>
      <c r="I638" t="s">
        <v>27</v>
      </c>
      <c r="J638" t="s">
        <v>558</v>
      </c>
    </row>
    <row r="639" spans="1:10" x14ac:dyDescent="0.3">
      <c r="A639" s="1" t="s">
        <v>8</v>
      </c>
      <c r="B639" t="s">
        <v>666</v>
      </c>
      <c r="C639" t="s">
        <v>817</v>
      </c>
      <c r="D639" s="2">
        <v>0.75</v>
      </c>
      <c r="E639" t="str">
        <f>HYPERLINK("https://swtp-sose24.atlassian.net/browse/KAN-159", "KAN-159")</f>
        <v>KAN-159</v>
      </c>
      <c r="F639" t="str">
        <f>HYPERLINK("https://swtp-sose24.atlassian.net/browse/KAN-108", "KAN-108")</f>
        <v>KAN-108</v>
      </c>
      <c r="G639" t="s">
        <v>815</v>
      </c>
      <c r="H639" t="s">
        <v>818</v>
      </c>
      <c r="I639" t="s">
        <v>32</v>
      </c>
      <c r="J639" t="s">
        <v>559</v>
      </c>
    </row>
    <row r="640" spans="1:10" x14ac:dyDescent="0.3">
      <c r="A640" s="1" t="s">
        <v>841</v>
      </c>
      <c r="B640" t="s">
        <v>708</v>
      </c>
      <c r="C640" t="s">
        <v>712</v>
      </c>
      <c r="D640" s="2">
        <v>1.88</v>
      </c>
      <c r="E640" t="str">
        <f>HYPERLINK("https://swtp-sose24.atlassian.net/browse/KAN-118", "KAN-118")</f>
        <v>KAN-118</v>
      </c>
      <c r="F640" t="str">
        <f>HYPERLINK("https://swtp-sose24.atlassian.net/browse/KAN-12", "KAN-12")</f>
        <v>KAN-12</v>
      </c>
      <c r="G640" t="s">
        <v>423</v>
      </c>
      <c r="H640" t="s">
        <v>713</v>
      </c>
      <c r="I640" t="s">
        <v>37</v>
      </c>
      <c r="J640" t="s">
        <v>559</v>
      </c>
    </row>
    <row r="641" spans="1:10" x14ac:dyDescent="0.3">
      <c r="A641" s="1" t="s">
        <v>841</v>
      </c>
      <c r="B641" t="s">
        <v>708</v>
      </c>
      <c r="C641" t="s">
        <v>709</v>
      </c>
      <c r="D641" s="2">
        <v>0.33</v>
      </c>
      <c r="E641" t="str">
        <f>HYPERLINK("https://swtp-sose24.atlassian.net/browse/KAN-158", "KAN-158")</f>
        <v>KAN-158</v>
      </c>
      <c r="F641" t="str">
        <f>HYPERLINK("https://swtp-sose24.atlassian.net/browse/KAN-142", "KAN-142")</f>
        <v>KAN-142</v>
      </c>
      <c r="G641" t="s">
        <v>710</v>
      </c>
      <c r="H641" t="s">
        <v>711</v>
      </c>
      <c r="I641" t="s">
        <v>156</v>
      </c>
      <c r="J641" t="s">
        <v>625</v>
      </c>
    </row>
    <row r="642" spans="1:10" x14ac:dyDescent="0.3">
      <c r="A642" s="1" t="s">
        <v>5</v>
      </c>
      <c r="B642" t="s">
        <v>708</v>
      </c>
      <c r="C642" t="s">
        <v>797</v>
      </c>
      <c r="D642" s="2">
        <v>2.33</v>
      </c>
      <c r="E642" t="str">
        <f>HYPERLINK("https://swtp-sose24.atlassian.net/browse/KAN-148", "KAN-148")</f>
        <v>KAN-148</v>
      </c>
      <c r="F642" t="str">
        <f>HYPERLINK("https://swtp-sose24.atlassian.net/browse/KAN-3", "KAN-3")</f>
        <v>KAN-3</v>
      </c>
      <c r="G642" t="s">
        <v>798</v>
      </c>
      <c r="H642" t="s">
        <v>799</v>
      </c>
      <c r="I642" t="s">
        <v>32</v>
      </c>
      <c r="J642" t="s">
        <v>625</v>
      </c>
    </row>
    <row r="643" spans="1:10" x14ac:dyDescent="0.3">
      <c r="A643" s="1" t="s">
        <v>8</v>
      </c>
      <c r="B643" t="s">
        <v>708</v>
      </c>
      <c r="C643" t="s">
        <v>814</v>
      </c>
      <c r="D643" s="2">
        <v>1</v>
      </c>
      <c r="E643" t="str">
        <f>HYPERLINK("https://swtp-sose24.atlassian.net/browse/KAN-159", "KAN-159")</f>
        <v>KAN-159</v>
      </c>
      <c r="F643" t="str">
        <f>HYPERLINK("https://swtp-sose24.atlassian.net/browse/KAN-108", "KAN-108")</f>
        <v>KAN-108</v>
      </c>
      <c r="G643" t="s">
        <v>815</v>
      </c>
      <c r="H643" t="s">
        <v>816</v>
      </c>
      <c r="I643" t="s">
        <v>32</v>
      </c>
      <c r="J643" t="s">
        <v>559</v>
      </c>
    </row>
    <row r="644" spans="1:10" x14ac:dyDescent="0.3">
      <c r="A644" s="1" t="s">
        <v>9</v>
      </c>
      <c r="B644" t="s">
        <v>708</v>
      </c>
      <c r="C644" t="s">
        <v>834</v>
      </c>
      <c r="D644" s="2">
        <v>0.65</v>
      </c>
      <c r="E644" t="str">
        <f>HYPERLINK("https://swtp-sose24.atlassian.net/browse/KAN-157", "KAN-157")</f>
        <v>KAN-157</v>
      </c>
      <c r="F644" t="str">
        <f>HYPERLINK("https://swtp-sose24.atlassian.net/browse/KAN-144", "KAN-144")</f>
        <v>KAN-144</v>
      </c>
      <c r="G644" t="s">
        <v>835</v>
      </c>
      <c r="I644" t="s">
        <v>32</v>
      </c>
      <c r="J644" t="s">
        <v>625</v>
      </c>
    </row>
    <row r="645" spans="1:10" x14ac:dyDescent="0.3">
      <c r="A645" s="1" t="s">
        <v>9</v>
      </c>
      <c r="B645" t="s">
        <v>708</v>
      </c>
      <c r="C645" t="s">
        <v>833</v>
      </c>
      <c r="D645" s="2">
        <v>2.0299999999999998</v>
      </c>
      <c r="E645" t="str">
        <f>HYPERLINK("https://swtp-sose24.atlassian.net/browse/KAN-145", "KAN-145")</f>
        <v>KAN-145</v>
      </c>
      <c r="F645" t="str">
        <f>HYPERLINK("https://swtp-sose24.atlassian.net/browse/KAN-144", "KAN-144")</f>
        <v>KAN-144</v>
      </c>
      <c r="G645" t="s">
        <v>647</v>
      </c>
      <c r="I645" t="s">
        <v>32</v>
      </c>
      <c r="J645" t="s">
        <v>625</v>
      </c>
    </row>
    <row r="646" spans="1:10" x14ac:dyDescent="0.3">
      <c r="A646" s="1" t="s">
        <v>9</v>
      </c>
      <c r="B646" t="s">
        <v>708</v>
      </c>
      <c r="C646" t="s">
        <v>831</v>
      </c>
      <c r="D646" s="2">
        <v>1.67</v>
      </c>
      <c r="E646" t="str">
        <f>HYPERLINK("https://swtp-sose24.atlassian.net/browse/KAN-154", "KAN-154")</f>
        <v>KAN-154</v>
      </c>
      <c r="F646" t="str">
        <f>HYPERLINK("https://swtp-sose24.atlassian.net/browse/KAN-48", "KAN-48")</f>
        <v>KAN-48</v>
      </c>
      <c r="G646" t="s">
        <v>832</v>
      </c>
      <c r="I646" t="s">
        <v>156</v>
      </c>
      <c r="J646" t="s">
        <v>558</v>
      </c>
    </row>
    <row r="647" spans="1:10" x14ac:dyDescent="0.3">
      <c r="A647" s="1" t="s">
        <v>3</v>
      </c>
      <c r="B647" t="s">
        <v>578</v>
      </c>
      <c r="C647" t="s">
        <v>766</v>
      </c>
      <c r="D647" s="2">
        <v>2</v>
      </c>
      <c r="E647" t="str">
        <f>HYPERLINK("https://swtp-sose24.atlassian.net/browse/KAN-152", "KAN-152")</f>
        <v>KAN-152</v>
      </c>
      <c r="F647" t="str">
        <f>HYPERLINK("https://swtp-sose24.atlassian.net/browse/KAN-151", "KAN-151")</f>
        <v>KAN-151</v>
      </c>
      <c r="G647" t="s">
        <v>617</v>
      </c>
      <c r="H647" t="s">
        <v>767</v>
      </c>
      <c r="I647" t="s">
        <v>37</v>
      </c>
      <c r="J647" t="s">
        <v>157</v>
      </c>
    </row>
    <row r="648" spans="1:10" x14ac:dyDescent="0.3">
      <c r="A648" s="1" t="s">
        <v>9</v>
      </c>
      <c r="B648" t="s">
        <v>578</v>
      </c>
      <c r="C648" t="s">
        <v>648</v>
      </c>
      <c r="D648" s="2">
        <v>3.9</v>
      </c>
      <c r="E648" t="str">
        <f>HYPERLINK("https://swtp-sose24.atlassian.net/browse/KAN-130", "KAN-130")</f>
        <v>KAN-130</v>
      </c>
      <c r="F648" t="str">
        <f>HYPERLINK("https://swtp-sose24.atlassian.net/browse/KAN-48", "KAN-48")</f>
        <v>KAN-48</v>
      </c>
      <c r="G648" t="s">
        <v>649</v>
      </c>
      <c r="I648" t="s">
        <v>156</v>
      </c>
      <c r="J648" t="s">
        <v>558</v>
      </c>
    </row>
    <row r="649" spans="1:10" x14ac:dyDescent="0.3">
      <c r="A649" s="1" t="s">
        <v>3</v>
      </c>
      <c r="B649" t="s">
        <v>578</v>
      </c>
      <c r="C649" t="s">
        <v>764</v>
      </c>
      <c r="D649" s="2">
        <v>0.75</v>
      </c>
      <c r="E649" t="str">
        <f>HYPERLINK("https://swtp-sose24.atlassian.net/browse/KAN-124", "KAN-124")</f>
        <v>KAN-124</v>
      </c>
      <c r="F649" t="str">
        <f>HYPERLINK("https://swtp-sose24.atlassian.net/browse/KAN-3", "KAN-3")</f>
        <v>KAN-3</v>
      </c>
      <c r="G649" t="s">
        <v>462</v>
      </c>
      <c r="H649" t="s">
        <v>765</v>
      </c>
      <c r="I649" t="s">
        <v>32</v>
      </c>
      <c r="J649" t="s">
        <v>559</v>
      </c>
    </row>
    <row r="650" spans="1:10" x14ac:dyDescent="0.3">
      <c r="A650" s="1" t="s">
        <v>3</v>
      </c>
      <c r="B650" t="s">
        <v>578</v>
      </c>
      <c r="C650" t="s">
        <v>762</v>
      </c>
      <c r="D650" s="2">
        <v>1</v>
      </c>
      <c r="E650" t="str">
        <f>HYPERLINK("https://swtp-sose24.atlassian.net/browse/KAN-124", "KAN-124")</f>
        <v>KAN-124</v>
      </c>
      <c r="F650" t="str">
        <f>HYPERLINK("https://swtp-sose24.atlassian.net/browse/KAN-3", "KAN-3")</f>
        <v>KAN-3</v>
      </c>
      <c r="G650" t="s">
        <v>462</v>
      </c>
      <c r="H650" t="s">
        <v>763</v>
      </c>
      <c r="I650" t="s">
        <v>32</v>
      </c>
      <c r="J650" t="s">
        <v>559</v>
      </c>
    </row>
    <row r="651" spans="1:10" x14ac:dyDescent="0.3">
      <c r="A651" s="1" t="s">
        <v>3</v>
      </c>
      <c r="B651" t="s">
        <v>578</v>
      </c>
      <c r="C651" t="s">
        <v>760</v>
      </c>
      <c r="D651" s="2">
        <v>1</v>
      </c>
      <c r="E651" t="str">
        <f>HYPERLINK("https://swtp-sose24.atlassian.net/browse/KAN-124", "KAN-124")</f>
        <v>KAN-124</v>
      </c>
      <c r="F651" t="str">
        <f>HYPERLINK("https://swtp-sose24.atlassian.net/browse/KAN-3", "KAN-3")</f>
        <v>KAN-3</v>
      </c>
      <c r="G651" t="s">
        <v>462</v>
      </c>
      <c r="H651" t="s">
        <v>761</v>
      </c>
      <c r="I651" t="s">
        <v>32</v>
      </c>
      <c r="J651" t="s">
        <v>559</v>
      </c>
    </row>
    <row r="652" spans="1:10" x14ac:dyDescent="0.3">
      <c r="A652" s="1" t="s">
        <v>3</v>
      </c>
      <c r="B652" t="s">
        <v>578</v>
      </c>
      <c r="C652" t="s">
        <v>758</v>
      </c>
      <c r="D652" s="2">
        <v>1.33</v>
      </c>
      <c r="E652" t="str">
        <f>HYPERLINK("https://swtp-sose24.atlassian.net/browse/KAN-96", "KAN-96")</f>
        <v>KAN-96</v>
      </c>
      <c r="F652" t="str">
        <f>HYPERLINK("https://swtp-sose24.atlassian.net/browse/KAN-20", "KAN-20")</f>
        <v>KAN-20</v>
      </c>
      <c r="G652" t="s">
        <v>104</v>
      </c>
      <c r="H652" t="s">
        <v>759</v>
      </c>
      <c r="I652" t="s">
        <v>27</v>
      </c>
      <c r="J652" t="s">
        <v>558</v>
      </c>
    </row>
    <row r="653" spans="1:10" x14ac:dyDescent="0.3">
      <c r="A653" s="1" t="s">
        <v>3</v>
      </c>
      <c r="B653" t="s">
        <v>578</v>
      </c>
      <c r="C653" t="s">
        <v>756</v>
      </c>
      <c r="D653" s="2">
        <v>0.75</v>
      </c>
      <c r="E653" t="str">
        <f>HYPERLINK("https://swtp-sose24.atlassian.net/browse/KAN-125", "KAN-125")</f>
        <v>KAN-125</v>
      </c>
      <c r="F653" t="str">
        <f>HYPERLINK("https://swtp-sose24.atlassian.net/browse/KAN-108", "KAN-108")</f>
        <v>KAN-108</v>
      </c>
      <c r="G653" t="s">
        <v>411</v>
      </c>
      <c r="H653" t="s">
        <v>757</v>
      </c>
      <c r="I653" t="s">
        <v>32</v>
      </c>
      <c r="J653" t="s">
        <v>559</v>
      </c>
    </row>
    <row r="654" spans="1:10" x14ac:dyDescent="0.3">
      <c r="A654" s="1" t="s">
        <v>315</v>
      </c>
      <c r="B654" t="s">
        <v>578</v>
      </c>
      <c r="C654" t="s">
        <v>579</v>
      </c>
      <c r="D654" s="2">
        <v>2.9</v>
      </c>
      <c r="E654" t="str">
        <f>HYPERLINK("https://swtp-sose24.atlassian.net/browse/KAN-124", "KAN-124")</f>
        <v>KAN-124</v>
      </c>
      <c r="F654" t="str">
        <f>HYPERLINK("https://swtp-sose24.atlassian.net/browse/KAN-3", "KAN-3")</f>
        <v>KAN-3</v>
      </c>
      <c r="G654" t="s">
        <v>462</v>
      </c>
      <c r="H654" t="s">
        <v>580</v>
      </c>
      <c r="I654" t="s">
        <v>32</v>
      </c>
      <c r="J654" t="s">
        <v>559</v>
      </c>
    </row>
    <row r="655" spans="1:10" x14ac:dyDescent="0.3">
      <c r="A655" s="1" t="s">
        <v>3</v>
      </c>
      <c r="B655" t="s">
        <v>578</v>
      </c>
      <c r="C655" t="s">
        <v>754</v>
      </c>
      <c r="D655" s="2">
        <v>1.5</v>
      </c>
      <c r="E655" t="str">
        <f>HYPERLINK("https://swtp-sose24.atlassian.net/browse/KAN-124", "KAN-124")</f>
        <v>KAN-124</v>
      </c>
      <c r="F655" t="str">
        <f>HYPERLINK("https://swtp-sose24.atlassian.net/browse/KAN-3", "KAN-3")</f>
        <v>KAN-3</v>
      </c>
      <c r="G655" t="s">
        <v>462</v>
      </c>
      <c r="H655" t="s">
        <v>755</v>
      </c>
      <c r="I655" t="s">
        <v>32</v>
      </c>
      <c r="J655" t="s">
        <v>559</v>
      </c>
    </row>
    <row r="656" spans="1:10" x14ac:dyDescent="0.3">
      <c r="A656" s="1" t="s">
        <v>841</v>
      </c>
      <c r="B656" t="s">
        <v>578</v>
      </c>
      <c r="C656" t="s">
        <v>599</v>
      </c>
      <c r="D656" s="2">
        <v>1.2</v>
      </c>
      <c r="E656" t="str">
        <f>HYPERLINK("https://swtp-sose24.atlassian.net/browse/KAN-87", "KAN-87")</f>
        <v>KAN-87</v>
      </c>
      <c r="F656" t="str">
        <f>HYPERLINK("https://swtp-sose24.atlassian.net/browse/KAN-46", "KAN-46")</f>
        <v>KAN-46</v>
      </c>
      <c r="G656" t="s">
        <v>590</v>
      </c>
      <c r="I656" t="s">
        <v>55</v>
      </c>
      <c r="J656" t="s">
        <v>558</v>
      </c>
    </row>
    <row r="657" spans="1:10" x14ac:dyDescent="0.3">
      <c r="A657" s="1" t="s">
        <v>8</v>
      </c>
      <c r="B657" t="s">
        <v>569</v>
      </c>
      <c r="C657" t="s">
        <v>635</v>
      </c>
      <c r="D657" s="2">
        <v>1</v>
      </c>
      <c r="E657" t="str">
        <f>HYPERLINK("https://swtp-sose24.atlassian.net/browse/KAN-88", "KAN-88")</f>
        <v>KAN-88</v>
      </c>
      <c r="F657" t="str">
        <f>HYPERLINK("https://swtp-sose24.atlassian.net/browse/KAN-46", "KAN-46")</f>
        <v>KAN-46</v>
      </c>
      <c r="G657" t="s">
        <v>208</v>
      </c>
      <c r="H657" t="s">
        <v>636</v>
      </c>
      <c r="I657" t="s">
        <v>55</v>
      </c>
      <c r="J657" t="s">
        <v>558</v>
      </c>
    </row>
    <row r="658" spans="1:10" x14ac:dyDescent="0.3">
      <c r="A658" s="1" t="s">
        <v>315</v>
      </c>
      <c r="B658" t="s">
        <v>569</v>
      </c>
      <c r="C658" t="s">
        <v>576</v>
      </c>
      <c r="D658" s="2">
        <v>3.2</v>
      </c>
      <c r="E658" t="str">
        <f>HYPERLINK("https://swtp-sose24.atlassian.net/browse/KAN-125", "KAN-125")</f>
        <v>KAN-125</v>
      </c>
      <c r="F658" t="str">
        <f>HYPERLINK("https://swtp-sose24.atlassian.net/browse/KAN-108", "KAN-108")</f>
        <v>KAN-108</v>
      </c>
      <c r="G658" t="s">
        <v>411</v>
      </c>
      <c r="H658" t="s">
        <v>577</v>
      </c>
      <c r="I658" t="s">
        <v>32</v>
      </c>
      <c r="J658" t="s">
        <v>559</v>
      </c>
    </row>
    <row r="659" spans="1:10" x14ac:dyDescent="0.3">
      <c r="A659" s="1" t="s">
        <v>315</v>
      </c>
      <c r="B659" t="s">
        <v>569</v>
      </c>
      <c r="C659" t="s">
        <v>574</v>
      </c>
      <c r="D659" s="2">
        <v>3.08</v>
      </c>
      <c r="E659" t="str">
        <f>HYPERLINK("https://swtp-sose24.atlassian.net/browse/KAN-124", "KAN-124")</f>
        <v>KAN-124</v>
      </c>
      <c r="F659" t="str">
        <f>HYPERLINK("https://swtp-sose24.atlassian.net/browse/KAN-3", "KAN-3")</f>
        <v>KAN-3</v>
      </c>
      <c r="G659" t="s">
        <v>462</v>
      </c>
      <c r="H659" t="s">
        <v>575</v>
      </c>
      <c r="I659" t="s">
        <v>32</v>
      </c>
      <c r="J659" t="s">
        <v>559</v>
      </c>
    </row>
    <row r="660" spans="1:10" x14ac:dyDescent="0.3">
      <c r="A660" s="1" t="s">
        <v>3</v>
      </c>
      <c r="B660" t="s">
        <v>569</v>
      </c>
      <c r="C660" t="s">
        <v>616</v>
      </c>
      <c r="D660" s="2">
        <v>0.5</v>
      </c>
      <c r="E660" t="str">
        <f>HYPERLINK("https://swtp-sose24.atlassian.net/browse/KAN-152", "KAN-152")</f>
        <v>KAN-152</v>
      </c>
      <c r="F660" t="str">
        <f>HYPERLINK("https://swtp-sose24.atlassian.net/browse/KAN-151", "KAN-151")</f>
        <v>KAN-151</v>
      </c>
      <c r="G660" t="s">
        <v>617</v>
      </c>
      <c r="H660" t="s">
        <v>618</v>
      </c>
      <c r="I660" t="s">
        <v>37</v>
      </c>
      <c r="J660" t="s">
        <v>157</v>
      </c>
    </row>
    <row r="661" spans="1:10" x14ac:dyDescent="0.3">
      <c r="A661" s="1" t="s">
        <v>4</v>
      </c>
      <c r="B661" t="s">
        <v>569</v>
      </c>
      <c r="C661" t="s">
        <v>623</v>
      </c>
      <c r="D661" s="2">
        <v>3.1</v>
      </c>
      <c r="E661" t="str">
        <f>HYPERLINK("https://swtp-sose24.atlassian.net/browse/KAN-150", "KAN-150")</f>
        <v>KAN-150</v>
      </c>
      <c r="F661" t="str">
        <f>HYPERLINK("https://swtp-sose24.atlassian.net/browse/KAN-149", "KAN-149")</f>
        <v>KAN-149</v>
      </c>
      <c r="G661" t="s">
        <v>624</v>
      </c>
      <c r="I661" t="s">
        <v>32</v>
      </c>
      <c r="J661" t="s">
        <v>625</v>
      </c>
    </row>
    <row r="662" spans="1:10" x14ac:dyDescent="0.3">
      <c r="A662" s="1" t="s">
        <v>315</v>
      </c>
      <c r="B662" t="s">
        <v>569</v>
      </c>
      <c r="C662" t="s">
        <v>572</v>
      </c>
      <c r="D662" s="2">
        <v>0.75</v>
      </c>
      <c r="E662" t="str">
        <f>HYPERLINK("https://swtp-sose24.atlassian.net/browse/KAN-124", "KAN-124")</f>
        <v>KAN-124</v>
      </c>
      <c r="F662" t="str">
        <f>HYPERLINK("https://swtp-sose24.atlassian.net/browse/KAN-3", "KAN-3")</f>
        <v>KAN-3</v>
      </c>
      <c r="G662" t="s">
        <v>462</v>
      </c>
      <c r="H662" t="s">
        <v>573</v>
      </c>
      <c r="I662" t="s">
        <v>32</v>
      </c>
      <c r="J662" t="s">
        <v>559</v>
      </c>
    </row>
    <row r="663" spans="1:10" x14ac:dyDescent="0.3">
      <c r="A663" s="1" t="s">
        <v>3</v>
      </c>
      <c r="B663" t="s">
        <v>569</v>
      </c>
      <c r="C663" t="s">
        <v>614</v>
      </c>
      <c r="D663" s="2">
        <v>0.75</v>
      </c>
      <c r="E663" t="str">
        <f>HYPERLINK("https://swtp-sose24.atlassian.net/browse/KAN-124", "KAN-124")</f>
        <v>KAN-124</v>
      </c>
      <c r="F663" t="str">
        <f>HYPERLINK("https://swtp-sose24.atlassian.net/browse/KAN-3", "KAN-3")</f>
        <v>KAN-3</v>
      </c>
      <c r="G663" t="s">
        <v>462</v>
      </c>
      <c r="H663" t="s">
        <v>615</v>
      </c>
      <c r="I663" t="s">
        <v>32</v>
      </c>
      <c r="J663" t="s">
        <v>559</v>
      </c>
    </row>
    <row r="664" spans="1:10" x14ac:dyDescent="0.3">
      <c r="A664" s="1" t="s">
        <v>8</v>
      </c>
      <c r="B664" t="s">
        <v>569</v>
      </c>
      <c r="C664" t="s">
        <v>634</v>
      </c>
      <c r="D664" s="2">
        <v>1.42</v>
      </c>
      <c r="E664" t="str">
        <f>HYPERLINK("https://swtp-sose24.atlassian.net/browse/KAN-103", "KAN-103")</f>
        <v>KAN-103</v>
      </c>
      <c r="F664" t="str">
        <f>HYPERLINK("https://swtp-sose24.atlassian.net/browse/KAN-21", "KAN-21")</f>
        <v>KAN-21</v>
      </c>
      <c r="G664" t="s">
        <v>571</v>
      </c>
      <c r="I664" t="s">
        <v>27</v>
      </c>
      <c r="J664" t="s">
        <v>558</v>
      </c>
    </row>
    <row r="665" spans="1:10" x14ac:dyDescent="0.3">
      <c r="A665" s="1" t="s">
        <v>4</v>
      </c>
      <c r="B665" t="s">
        <v>569</v>
      </c>
      <c r="C665" t="s">
        <v>622</v>
      </c>
      <c r="D665" s="2">
        <v>1.38</v>
      </c>
      <c r="E665" t="str">
        <f>HYPERLINK("https://swtp-sose24.atlassian.net/browse/KAN-103", "KAN-103")</f>
        <v>KAN-103</v>
      </c>
      <c r="F665" t="str">
        <f>HYPERLINK("https://swtp-sose24.atlassian.net/browse/KAN-21", "KAN-21")</f>
        <v>KAN-21</v>
      </c>
      <c r="G665" t="s">
        <v>571</v>
      </c>
      <c r="I665" t="s">
        <v>27</v>
      </c>
      <c r="J665" t="s">
        <v>558</v>
      </c>
    </row>
    <row r="666" spans="1:10" x14ac:dyDescent="0.3">
      <c r="A666" s="1" t="s">
        <v>315</v>
      </c>
      <c r="B666" t="s">
        <v>569</v>
      </c>
      <c r="C666" t="s">
        <v>570</v>
      </c>
      <c r="D666" s="2">
        <v>1.45</v>
      </c>
      <c r="E666" t="str">
        <f>HYPERLINK("https://swtp-sose24.atlassian.net/browse/KAN-103", "KAN-103")</f>
        <v>KAN-103</v>
      </c>
      <c r="F666" t="str">
        <f>HYPERLINK("https://swtp-sose24.atlassian.net/browse/KAN-21", "KAN-21")</f>
        <v>KAN-21</v>
      </c>
      <c r="G666" t="s">
        <v>571</v>
      </c>
      <c r="I666" t="s">
        <v>27</v>
      </c>
      <c r="J666" t="s">
        <v>558</v>
      </c>
    </row>
    <row r="667" spans="1:10" x14ac:dyDescent="0.3">
      <c r="A667" s="1" t="s">
        <v>3</v>
      </c>
      <c r="B667" t="s">
        <v>569</v>
      </c>
      <c r="C667" t="s">
        <v>570</v>
      </c>
      <c r="D667" s="2">
        <v>1.42</v>
      </c>
      <c r="E667" t="str">
        <f>HYPERLINK("https://swtp-sose24.atlassian.net/browse/KAN-103", "KAN-103")</f>
        <v>KAN-103</v>
      </c>
      <c r="F667" t="str">
        <f>HYPERLINK("https://swtp-sose24.atlassian.net/browse/KAN-21", "KAN-21")</f>
        <v>KAN-21</v>
      </c>
      <c r="G667" t="s">
        <v>571</v>
      </c>
      <c r="I667" t="s">
        <v>27</v>
      </c>
      <c r="J667" t="s">
        <v>558</v>
      </c>
    </row>
    <row r="668" spans="1:10" x14ac:dyDescent="0.3">
      <c r="A668" s="1" t="s">
        <v>841</v>
      </c>
      <c r="B668" t="s">
        <v>569</v>
      </c>
      <c r="C668" t="s">
        <v>598</v>
      </c>
      <c r="D668" s="2">
        <v>1.43</v>
      </c>
      <c r="E668" t="str">
        <f>HYPERLINK("https://swtp-sose24.atlassian.net/browse/KAN-103", "KAN-103")</f>
        <v>KAN-103</v>
      </c>
      <c r="F668" t="str">
        <f>HYPERLINK("https://swtp-sose24.atlassian.net/browse/KAN-21", "KAN-21")</f>
        <v>KAN-21</v>
      </c>
      <c r="G668" t="s">
        <v>571</v>
      </c>
      <c r="I668" t="s">
        <v>27</v>
      </c>
      <c r="J668" t="s">
        <v>558</v>
      </c>
    </row>
    <row r="669" spans="1:10" x14ac:dyDescent="0.3">
      <c r="A669" s="1" t="s">
        <v>9</v>
      </c>
      <c r="B669" t="s">
        <v>569</v>
      </c>
      <c r="C669" t="s">
        <v>598</v>
      </c>
      <c r="D669" s="2">
        <v>1.45</v>
      </c>
      <c r="E669" t="str">
        <f>HYPERLINK("https://swtp-sose24.atlassian.net/browse/KAN-103", "KAN-103")</f>
        <v>KAN-103</v>
      </c>
      <c r="F669" t="str">
        <f>HYPERLINK("https://swtp-sose24.atlassian.net/browse/KAN-21", "KAN-21")</f>
        <v>KAN-21</v>
      </c>
      <c r="G669" t="s">
        <v>571</v>
      </c>
      <c r="I669" t="s">
        <v>27</v>
      </c>
      <c r="J669" t="s">
        <v>558</v>
      </c>
    </row>
    <row r="670" spans="1:10" x14ac:dyDescent="0.3">
      <c r="A670" s="1" t="s">
        <v>5</v>
      </c>
      <c r="B670" t="s">
        <v>569</v>
      </c>
      <c r="C670" t="s">
        <v>628</v>
      </c>
      <c r="D670" s="2">
        <v>1.42</v>
      </c>
      <c r="E670" t="str">
        <f>HYPERLINK("https://swtp-sose24.atlassian.net/browse/KAN-103", "KAN-103")</f>
        <v>KAN-103</v>
      </c>
      <c r="F670" t="str">
        <f>HYPERLINK("https://swtp-sose24.atlassian.net/browse/KAN-21", "KAN-21")</f>
        <v>KAN-21</v>
      </c>
      <c r="G670" t="s">
        <v>571</v>
      </c>
      <c r="I670" t="s">
        <v>27</v>
      </c>
      <c r="J670" t="s">
        <v>558</v>
      </c>
    </row>
    <row r="671" spans="1:10" x14ac:dyDescent="0.3">
      <c r="A671" s="1" t="s">
        <v>3</v>
      </c>
      <c r="B671" t="s">
        <v>569</v>
      </c>
      <c r="C671" t="s">
        <v>613</v>
      </c>
      <c r="D671" s="2">
        <v>0.75</v>
      </c>
      <c r="E671" t="str">
        <f>HYPERLINK("https://swtp-sose24.atlassian.net/browse/KAN-124", "KAN-124")</f>
        <v>KAN-124</v>
      </c>
      <c r="F671" t="str">
        <f>HYPERLINK("https://swtp-sose24.atlassian.net/browse/KAN-3", "KAN-3")</f>
        <v>KAN-3</v>
      </c>
      <c r="G671" t="s">
        <v>462</v>
      </c>
      <c r="H671" t="s">
        <v>610</v>
      </c>
      <c r="I671" t="s">
        <v>32</v>
      </c>
      <c r="J671" t="s">
        <v>559</v>
      </c>
    </row>
    <row r="672" spans="1:10" x14ac:dyDescent="0.3">
      <c r="A672" s="1" t="s">
        <v>5</v>
      </c>
      <c r="B672" t="s">
        <v>595</v>
      </c>
      <c r="C672" t="s">
        <v>626</v>
      </c>
      <c r="D672" s="2">
        <v>3</v>
      </c>
      <c r="E672" t="str">
        <f>HYPERLINK("https://swtp-sose24.atlassian.net/browse/KAN-123", "KAN-123")</f>
        <v>KAN-123</v>
      </c>
      <c r="F672" t="str">
        <f>HYPERLINK("https://swtp-sose24.atlassian.net/browse/KAN-3", "KAN-3")</f>
        <v>KAN-3</v>
      </c>
      <c r="G672" t="s">
        <v>446</v>
      </c>
      <c r="H672" t="s">
        <v>627</v>
      </c>
      <c r="I672" t="s">
        <v>32</v>
      </c>
      <c r="J672" t="s">
        <v>559</v>
      </c>
    </row>
    <row r="673" spans="1:10" x14ac:dyDescent="0.3">
      <c r="A673" s="1" t="s">
        <v>3</v>
      </c>
      <c r="B673" t="s">
        <v>595</v>
      </c>
      <c r="C673" t="s">
        <v>611</v>
      </c>
      <c r="D673" s="2">
        <v>4</v>
      </c>
      <c r="E673" t="str">
        <f>HYPERLINK("https://swtp-sose24.atlassian.net/browse/KAN-124", "KAN-124")</f>
        <v>KAN-124</v>
      </c>
      <c r="F673" t="str">
        <f>HYPERLINK("https://swtp-sose24.atlassian.net/browse/KAN-3", "KAN-3")</f>
        <v>KAN-3</v>
      </c>
      <c r="G673" t="s">
        <v>462</v>
      </c>
      <c r="H673" t="s">
        <v>612</v>
      </c>
      <c r="I673" t="s">
        <v>32</v>
      </c>
      <c r="J673" t="s">
        <v>559</v>
      </c>
    </row>
    <row r="674" spans="1:10" x14ac:dyDescent="0.3">
      <c r="A674" s="1" t="s">
        <v>8</v>
      </c>
      <c r="B674" t="s">
        <v>595</v>
      </c>
      <c r="C674" t="s">
        <v>632</v>
      </c>
      <c r="D674" s="2">
        <v>4</v>
      </c>
      <c r="E674" t="str">
        <f>HYPERLINK("https://swtp-sose24.atlassian.net/browse/KAN-88", "KAN-88")</f>
        <v>KAN-88</v>
      </c>
      <c r="F674" t="str">
        <f>HYPERLINK("https://swtp-sose24.atlassian.net/browse/KAN-46", "KAN-46")</f>
        <v>KAN-46</v>
      </c>
      <c r="G674" t="s">
        <v>208</v>
      </c>
      <c r="H674" t="s">
        <v>633</v>
      </c>
      <c r="I674" t="s">
        <v>55</v>
      </c>
      <c r="J674" t="s">
        <v>558</v>
      </c>
    </row>
    <row r="675" spans="1:10" x14ac:dyDescent="0.3">
      <c r="A675" s="1" t="s">
        <v>841</v>
      </c>
      <c r="B675" t="s">
        <v>595</v>
      </c>
      <c r="C675" t="s">
        <v>596</v>
      </c>
      <c r="D675" s="2">
        <v>1.53</v>
      </c>
      <c r="E675" t="str">
        <f>HYPERLINK("https://swtp-sose24.atlassian.net/browse/KAN-87", "KAN-87")</f>
        <v>KAN-87</v>
      </c>
      <c r="F675" t="str">
        <f>HYPERLINK("https://swtp-sose24.atlassian.net/browse/KAN-46", "KAN-46")</f>
        <v>KAN-46</v>
      </c>
      <c r="G675" t="s">
        <v>590</v>
      </c>
      <c r="H675" t="s">
        <v>597</v>
      </c>
      <c r="I675" t="s">
        <v>55</v>
      </c>
      <c r="J675" t="s">
        <v>558</v>
      </c>
    </row>
    <row r="676" spans="1:10" x14ac:dyDescent="0.3">
      <c r="A676" s="1" t="s">
        <v>3</v>
      </c>
      <c r="B676" t="s">
        <v>595</v>
      </c>
      <c r="C676" t="s">
        <v>609</v>
      </c>
      <c r="D676" s="2">
        <v>2.75</v>
      </c>
      <c r="E676" t="str">
        <f>HYPERLINK("https://swtp-sose24.atlassian.net/browse/KAN-124", "KAN-124")</f>
        <v>KAN-124</v>
      </c>
      <c r="F676" t="str">
        <f>HYPERLINK("https://swtp-sose24.atlassian.net/browse/KAN-3", "KAN-3")</f>
        <v>KAN-3</v>
      </c>
      <c r="G676" t="s">
        <v>462</v>
      </c>
      <c r="H676" t="s">
        <v>610</v>
      </c>
      <c r="I676" t="s">
        <v>32</v>
      </c>
      <c r="J676" t="s">
        <v>559</v>
      </c>
    </row>
    <row r="677" spans="1:10" x14ac:dyDescent="0.3">
      <c r="A677" s="1" t="s">
        <v>841</v>
      </c>
      <c r="B677" t="s">
        <v>567</v>
      </c>
      <c r="C677" t="s">
        <v>593</v>
      </c>
      <c r="D677" s="2">
        <v>1.78</v>
      </c>
      <c r="E677" t="str">
        <f>HYPERLINK("https://swtp-sose24.atlassian.net/browse/KAN-87", "KAN-87")</f>
        <v>KAN-87</v>
      </c>
      <c r="F677" t="str">
        <f>HYPERLINK("https://swtp-sose24.atlassian.net/browse/KAN-46", "KAN-46")</f>
        <v>KAN-46</v>
      </c>
      <c r="G677" t="s">
        <v>590</v>
      </c>
      <c r="H677" t="s">
        <v>594</v>
      </c>
      <c r="I677" t="s">
        <v>55</v>
      </c>
      <c r="J677" t="s">
        <v>558</v>
      </c>
    </row>
    <row r="678" spans="1:10" x14ac:dyDescent="0.3">
      <c r="A678" s="1" t="s">
        <v>841</v>
      </c>
      <c r="B678" t="s">
        <v>567</v>
      </c>
      <c r="C678" t="s">
        <v>592</v>
      </c>
      <c r="D678" s="2">
        <v>0.85</v>
      </c>
      <c r="E678" t="str">
        <f>HYPERLINK("https://swtp-sose24.atlassian.net/browse/KAN-87", "KAN-87")</f>
        <v>KAN-87</v>
      </c>
      <c r="F678" t="str">
        <f>HYPERLINK("https://swtp-sose24.atlassian.net/browse/KAN-46", "KAN-46")</f>
        <v>KAN-46</v>
      </c>
      <c r="G678" t="s">
        <v>590</v>
      </c>
      <c r="H678" t="s">
        <v>591</v>
      </c>
      <c r="I678" t="s">
        <v>55</v>
      </c>
      <c r="J678" t="s">
        <v>558</v>
      </c>
    </row>
    <row r="679" spans="1:10" x14ac:dyDescent="0.3">
      <c r="A679" s="1" t="s">
        <v>3</v>
      </c>
      <c r="B679" t="s">
        <v>567</v>
      </c>
      <c r="C679" t="s">
        <v>607</v>
      </c>
      <c r="D679" s="2">
        <v>3</v>
      </c>
      <c r="E679" t="str">
        <f>HYPERLINK("https://swtp-sose24.atlassian.net/browse/KAN-96", "KAN-96")</f>
        <v>KAN-96</v>
      </c>
      <c r="F679" t="str">
        <f>HYPERLINK("https://swtp-sose24.atlassian.net/browse/KAN-20", "KAN-20")</f>
        <v>KAN-20</v>
      </c>
      <c r="G679" t="s">
        <v>104</v>
      </c>
      <c r="H679" t="s">
        <v>608</v>
      </c>
      <c r="I679" t="s">
        <v>27</v>
      </c>
      <c r="J679" t="s">
        <v>558</v>
      </c>
    </row>
    <row r="680" spans="1:10" x14ac:dyDescent="0.3">
      <c r="A680" s="1" t="s">
        <v>315</v>
      </c>
      <c r="B680" t="s">
        <v>567</v>
      </c>
      <c r="C680" t="s">
        <v>568</v>
      </c>
      <c r="D680" s="2">
        <v>3</v>
      </c>
      <c r="E680" t="str">
        <f>HYPERLINK("https://swtp-sose24.atlassian.net/browse/KAN-96", "KAN-96")</f>
        <v>KAN-96</v>
      </c>
      <c r="F680" t="str">
        <f>HYPERLINK("https://swtp-sose24.atlassian.net/browse/KAN-20", "KAN-20")</f>
        <v>KAN-20</v>
      </c>
      <c r="G680" t="s">
        <v>104</v>
      </c>
      <c r="I680" t="s">
        <v>27</v>
      </c>
      <c r="J680" t="s">
        <v>558</v>
      </c>
    </row>
    <row r="681" spans="1:10" x14ac:dyDescent="0.3">
      <c r="A681" s="1" t="s">
        <v>841</v>
      </c>
      <c r="B681" t="s">
        <v>567</v>
      </c>
      <c r="C681" t="s">
        <v>589</v>
      </c>
      <c r="D681" s="2">
        <v>0.92</v>
      </c>
      <c r="E681" t="str">
        <f>HYPERLINK("https://swtp-sose24.atlassian.net/browse/KAN-87", "KAN-87")</f>
        <v>KAN-87</v>
      </c>
      <c r="F681" t="str">
        <f>HYPERLINK("https://swtp-sose24.atlassian.net/browse/KAN-46", "KAN-46")</f>
        <v>KAN-46</v>
      </c>
      <c r="G681" t="s">
        <v>590</v>
      </c>
      <c r="H681" t="s">
        <v>591</v>
      </c>
      <c r="I681" t="s">
        <v>55</v>
      </c>
      <c r="J681" t="s">
        <v>558</v>
      </c>
    </row>
    <row r="682" spans="1:10" x14ac:dyDescent="0.3">
      <c r="A682" s="1" t="s">
        <v>3</v>
      </c>
      <c r="B682" t="s">
        <v>564</v>
      </c>
      <c r="C682" t="s">
        <v>606</v>
      </c>
      <c r="D682" s="2">
        <v>2.5</v>
      </c>
      <c r="E682" t="str">
        <f>HYPERLINK("https://swtp-sose24.atlassian.net/browse/KAN-124", "KAN-124")</f>
        <v>KAN-124</v>
      </c>
      <c r="F682" t="str">
        <f>HYPERLINK("https://swtp-sose24.atlassian.net/browse/KAN-3", "KAN-3")</f>
        <v>KAN-3</v>
      </c>
      <c r="G682" t="s">
        <v>462</v>
      </c>
      <c r="H682" t="s">
        <v>605</v>
      </c>
      <c r="I682" t="s">
        <v>32</v>
      </c>
      <c r="J682" t="s">
        <v>559</v>
      </c>
    </row>
    <row r="683" spans="1:10" x14ac:dyDescent="0.3">
      <c r="A683" s="1" t="s">
        <v>9</v>
      </c>
      <c r="B683" t="s">
        <v>564</v>
      </c>
      <c r="C683" t="s">
        <v>646</v>
      </c>
      <c r="D683" s="2">
        <v>2.0699999999999998</v>
      </c>
      <c r="E683" t="str">
        <f>HYPERLINK("https://swtp-sose24.atlassian.net/browse/KAN-145", "KAN-145")</f>
        <v>KAN-145</v>
      </c>
      <c r="F683" t="str">
        <f>HYPERLINK("https://swtp-sose24.atlassian.net/browse/KAN-144", "KAN-144")</f>
        <v>KAN-144</v>
      </c>
      <c r="G683" t="s">
        <v>647</v>
      </c>
      <c r="I683" t="s">
        <v>32</v>
      </c>
      <c r="J683" t="s">
        <v>625</v>
      </c>
    </row>
    <row r="684" spans="1:10" x14ac:dyDescent="0.3">
      <c r="A684" s="1" t="s">
        <v>3</v>
      </c>
      <c r="B684" t="s">
        <v>564</v>
      </c>
      <c r="C684" t="s">
        <v>604</v>
      </c>
      <c r="D684" s="2">
        <v>4</v>
      </c>
      <c r="E684" t="str">
        <f>HYPERLINK("https://swtp-sose24.atlassian.net/browse/KAN-124", "KAN-124")</f>
        <v>KAN-124</v>
      </c>
      <c r="F684" t="str">
        <f>HYPERLINK("https://swtp-sose24.atlassian.net/browse/KAN-3", "KAN-3")</f>
        <v>KAN-3</v>
      </c>
      <c r="G684" t="s">
        <v>462</v>
      </c>
      <c r="H684" t="s">
        <v>605</v>
      </c>
      <c r="I684" t="s">
        <v>32</v>
      </c>
      <c r="J684" t="s">
        <v>559</v>
      </c>
    </row>
    <row r="685" spans="1:10" x14ac:dyDescent="0.3">
      <c r="A685" s="1" t="s">
        <v>9</v>
      </c>
      <c r="B685" t="s">
        <v>564</v>
      </c>
      <c r="C685" t="s">
        <v>645</v>
      </c>
      <c r="D685" s="2">
        <v>2.4500000000000002</v>
      </c>
      <c r="E685" t="str">
        <f>HYPERLINK("https://swtp-sose24.atlassian.net/browse/KAN-143", "KAN-143")</f>
        <v>KAN-143</v>
      </c>
      <c r="F685" t="str">
        <f>HYPERLINK("https://swtp-sose24.atlassian.net/browse/KAN-3", "KAN-3")</f>
        <v>KAN-3</v>
      </c>
      <c r="G685" t="s">
        <v>644</v>
      </c>
      <c r="I685" t="s">
        <v>32</v>
      </c>
      <c r="J685" t="s">
        <v>625</v>
      </c>
    </row>
    <row r="686" spans="1:10" x14ac:dyDescent="0.3">
      <c r="A686" s="1" t="s">
        <v>9</v>
      </c>
      <c r="B686" t="s">
        <v>564</v>
      </c>
      <c r="C686" t="s">
        <v>643</v>
      </c>
      <c r="D686" s="2">
        <v>1.6</v>
      </c>
      <c r="E686" t="str">
        <f>HYPERLINK("https://swtp-sose24.atlassian.net/browse/KAN-143", "KAN-143")</f>
        <v>KAN-143</v>
      </c>
      <c r="F686" t="str">
        <f>HYPERLINK("https://swtp-sose24.atlassian.net/browse/KAN-3", "KAN-3")</f>
        <v>KAN-3</v>
      </c>
      <c r="G686" t="s">
        <v>644</v>
      </c>
      <c r="I686" t="s">
        <v>32</v>
      </c>
      <c r="J686" t="s">
        <v>625</v>
      </c>
    </row>
    <row r="687" spans="1:10" x14ac:dyDescent="0.3">
      <c r="A687" s="1" t="s">
        <v>841</v>
      </c>
      <c r="B687" t="s">
        <v>564</v>
      </c>
      <c r="C687" t="s">
        <v>587</v>
      </c>
      <c r="D687" s="2">
        <v>0.75</v>
      </c>
      <c r="E687" t="str">
        <f>HYPERLINK("https://swtp-sose24.atlassian.net/browse/KAN-9", "KAN-9")</f>
        <v>KAN-9</v>
      </c>
      <c r="F687" t="str">
        <f>HYPERLINK("https://swtp-sose24.atlassian.net/browse/KAN-1", "KAN-1")</f>
        <v>KAN-1</v>
      </c>
      <c r="G687" t="s">
        <v>213</v>
      </c>
      <c r="H687" t="s">
        <v>588</v>
      </c>
      <c r="I687" t="s">
        <v>156</v>
      </c>
      <c r="J687" t="s">
        <v>28</v>
      </c>
    </row>
    <row r="688" spans="1:10" x14ac:dyDescent="0.3">
      <c r="A688" s="1" t="s">
        <v>315</v>
      </c>
      <c r="B688" t="s">
        <v>564</v>
      </c>
      <c r="C688" t="s">
        <v>565</v>
      </c>
      <c r="D688" s="2">
        <v>2.2200000000000002</v>
      </c>
      <c r="E688" t="str">
        <f>HYPERLINK("https://swtp-sose24.atlassian.net/browse/KAN-96", "KAN-96")</f>
        <v>KAN-96</v>
      </c>
      <c r="F688" t="str">
        <f>HYPERLINK("https://swtp-sose24.atlassian.net/browse/KAN-20", "KAN-20")</f>
        <v>KAN-20</v>
      </c>
      <c r="G688" t="s">
        <v>104</v>
      </c>
      <c r="H688" t="s">
        <v>566</v>
      </c>
      <c r="I688" t="s">
        <v>27</v>
      </c>
      <c r="J688" t="s">
        <v>558</v>
      </c>
    </row>
    <row r="689" spans="1:10" x14ac:dyDescent="0.3">
      <c r="A689" s="1" t="s">
        <v>3</v>
      </c>
      <c r="B689" t="s">
        <v>564</v>
      </c>
      <c r="C689" t="s">
        <v>565</v>
      </c>
      <c r="D689" s="2">
        <v>2.2200000000000002</v>
      </c>
      <c r="E689" t="str">
        <f>HYPERLINK("https://swtp-sose24.atlassian.net/browse/KAN-96", "KAN-96")</f>
        <v>KAN-96</v>
      </c>
      <c r="F689" t="str">
        <f>HYPERLINK("https://swtp-sose24.atlassian.net/browse/KAN-20", "KAN-20")</f>
        <v>KAN-20</v>
      </c>
      <c r="G689" t="s">
        <v>104</v>
      </c>
      <c r="H689" t="s">
        <v>603</v>
      </c>
      <c r="I689" t="s">
        <v>27</v>
      </c>
      <c r="J689" t="s">
        <v>558</v>
      </c>
    </row>
    <row r="690" spans="1:10" x14ac:dyDescent="0.3">
      <c r="A690" s="1" t="s">
        <v>841</v>
      </c>
      <c r="B690" t="s">
        <v>564</v>
      </c>
      <c r="C690" t="s">
        <v>584</v>
      </c>
      <c r="D690" s="2">
        <v>1.08</v>
      </c>
      <c r="E690" t="str">
        <f>HYPERLINK("https://swtp-sose24.atlassian.net/browse/KAN-133", "KAN-133")</f>
        <v>KAN-133</v>
      </c>
      <c r="F690" t="str">
        <f>HYPERLINK("https://swtp-sose24.atlassian.net/browse/KAN-96", "KAN-96")</f>
        <v>KAN-96</v>
      </c>
      <c r="G690" t="s">
        <v>585</v>
      </c>
      <c r="H690" t="s">
        <v>586</v>
      </c>
      <c r="I690" t="s">
        <v>27</v>
      </c>
      <c r="J690" t="s">
        <v>558</v>
      </c>
    </row>
    <row r="691" spans="1:10" x14ac:dyDescent="0.3">
      <c r="A691" s="8" t="s">
        <v>321</v>
      </c>
      <c r="B691" s="5"/>
      <c r="C691" s="5"/>
      <c r="D691" s="9"/>
      <c r="E691" s="5"/>
      <c r="F691" s="5"/>
      <c r="G691" s="5"/>
      <c r="H691" s="5"/>
      <c r="I691" s="5"/>
      <c r="J691" s="5"/>
    </row>
    <row r="692" spans="1:10" x14ac:dyDescent="0.3">
      <c r="A692" s="1" t="s">
        <v>315</v>
      </c>
      <c r="B692" t="s">
        <v>562</v>
      </c>
      <c r="C692" t="s">
        <v>563</v>
      </c>
      <c r="D692" s="2">
        <v>2.2799999999999998</v>
      </c>
      <c r="E692" t="str">
        <f>HYPERLINK("https://swtp-sose24.atlassian.net/browse/KAN-108", "KAN-108")</f>
        <v>KAN-108</v>
      </c>
      <c r="F692" t="str">
        <f>HYPERLINK("https://swtp-sose24.atlassian.net/browse/KAN-3", "KAN-3")</f>
        <v>KAN-3</v>
      </c>
      <c r="G692" t="s">
        <v>125</v>
      </c>
      <c r="I692" t="s">
        <v>32</v>
      </c>
      <c r="J692" t="s">
        <v>559</v>
      </c>
    </row>
    <row r="693" spans="1:10" x14ac:dyDescent="0.3">
      <c r="A693" s="1" t="s">
        <v>9</v>
      </c>
      <c r="B693" t="s">
        <v>562</v>
      </c>
      <c r="C693" t="s">
        <v>642</v>
      </c>
      <c r="D693" s="2">
        <v>1</v>
      </c>
      <c r="E693" t="str">
        <f>HYPERLINK("https://swtp-sose24.atlassian.net/browse/KAN-133", "KAN-133")</f>
        <v>KAN-133</v>
      </c>
      <c r="F693" t="str">
        <f>HYPERLINK("https://swtp-sose24.atlassian.net/browse/KAN-96", "KAN-96")</f>
        <v>KAN-96</v>
      </c>
      <c r="G693" t="s">
        <v>585</v>
      </c>
      <c r="I693" t="s">
        <v>27</v>
      </c>
      <c r="J693" t="s">
        <v>558</v>
      </c>
    </row>
    <row r="694" spans="1:10" x14ac:dyDescent="0.3">
      <c r="A694" s="1" t="s">
        <v>9</v>
      </c>
      <c r="B694" t="s">
        <v>562</v>
      </c>
      <c r="C694" t="s">
        <v>640</v>
      </c>
      <c r="D694" s="2">
        <v>1.5</v>
      </c>
      <c r="E694" t="str">
        <f>HYPERLINK("https://swtp-sose24.atlassian.net/browse/KAN-132", "KAN-132")</f>
        <v>KAN-132</v>
      </c>
      <c r="F694" t="str">
        <f>HYPERLINK("https://swtp-sose24.atlassian.net/browse/KAN-127", "KAN-127")</f>
        <v>KAN-127</v>
      </c>
      <c r="G694" t="s">
        <v>641</v>
      </c>
      <c r="I694" t="s">
        <v>55</v>
      </c>
      <c r="J694" t="s">
        <v>50</v>
      </c>
    </row>
    <row r="695" spans="1:10" x14ac:dyDescent="0.3">
      <c r="A695" s="1" t="s">
        <v>9</v>
      </c>
      <c r="B695" t="s">
        <v>562</v>
      </c>
      <c r="C695" t="s">
        <v>639</v>
      </c>
      <c r="D695" s="2">
        <v>1.97</v>
      </c>
      <c r="E695" t="str">
        <f>HYPERLINK("https://swtp-sose24.atlassian.net/browse/KAN-129", "KAN-129")</f>
        <v>KAN-129</v>
      </c>
      <c r="F695" t="str">
        <f>HYPERLINK("https://swtp-sose24.atlassian.net/browse/KAN-127", "KAN-127")</f>
        <v>KAN-127</v>
      </c>
      <c r="G695" t="s">
        <v>638</v>
      </c>
      <c r="I695" t="s">
        <v>55</v>
      </c>
      <c r="J695" t="s">
        <v>50</v>
      </c>
    </row>
    <row r="696" spans="1:10" x14ac:dyDescent="0.3">
      <c r="A696" s="1" t="s">
        <v>8</v>
      </c>
      <c r="B696" t="s">
        <v>562</v>
      </c>
      <c r="C696" t="s">
        <v>630</v>
      </c>
      <c r="D696" s="2">
        <v>2</v>
      </c>
      <c r="E696" t="str">
        <f>HYPERLINK("https://swtp-sose24.atlassian.net/browse/KAN-131", "KAN-131")</f>
        <v>KAN-131</v>
      </c>
      <c r="F696" t="str">
        <f>HYPERLINK("https://swtp-sose24.atlassian.net/browse/KAN-96", "KAN-96")</f>
        <v>KAN-96</v>
      </c>
      <c r="G696" t="s">
        <v>631</v>
      </c>
      <c r="I696" t="s">
        <v>27</v>
      </c>
      <c r="J696" t="s">
        <v>558</v>
      </c>
    </row>
    <row r="697" spans="1:10" x14ac:dyDescent="0.3">
      <c r="A697" s="1" t="s">
        <v>9</v>
      </c>
      <c r="B697" t="s">
        <v>562</v>
      </c>
      <c r="C697" t="s">
        <v>630</v>
      </c>
      <c r="D697" s="2">
        <v>2</v>
      </c>
      <c r="E697" t="str">
        <f>HYPERLINK("https://swtp-sose24.atlassian.net/browse/KAN-131", "KAN-131")</f>
        <v>KAN-131</v>
      </c>
      <c r="F697" t="str">
        <f>HYPERLINK("https://swtp-sose24.atlassian.net/browse/KAN-96", "KAN-96")</f>
        <v>KAN-96</v>
      </c>
      <c r="G697" t="s">
        <v>631</v>
      </c>
      <c r="I697" t="s">
        <v>27</v>
      </c>
      <c r="J697" t="s">
        <v>558</v>
      </c>
    </row>
    <row r="698" spans="1:10" x14ac:dyDescent="0.3">
      <c r="A698" s="1" t="s">
        <v>9</v>
      </c>
      <c r="B698" t="s">
        <v>412</v>
      </c>
      <c r="C698" t="s">
        <v>637</v>
      </c>
      <c r="D698" s="2">
        <v>2.0699999999999998</v>
      </c>
      <c r="E698" t="str">
        <f>HYPERLINK("https://swtp-sose24.atlassian.net/browse/KAN-129", "KAN-129")</f>
        <v>KAN-129</v>
      </c>
      <c r="F698" t="str">
        <f>HYPERLINK("https://swtp-sose24.atlassian.net/browse/KAN-127", "KAN-127")</f>
        <v>KAN-127</v>
      </c>
      <c r="G698" t="s">
        <v>638</v>
      </c>
      <c r="I698" t="s">
        <v>55</v>
      </c>
      <c r="J698" t="s">
        <v>50</v>
      </c>
    </row>
    <row r="699" spans="1:10" x14ac:dyDescent="0.3">
      <c r="A699" s="1" t="s">
        <v>841</v>
      </c>
      <c r="B699" t="s">
        <v>412</v>
      </c>
      <c r="C699" t="s">
        <v>582</v>
      </c>
      <c r="D699" s="2">
        <v>0.75</v>
      </c>
      <c r="E699" t="str">
        <f>HYPERLINK("https://swtp-sose24.atlassian.net/browse/KAN-120", "KAN-120")</f>
        <v>KAN-120</v>
      </c>
      <c r="F699" t="str">
        <f>HYPERLINK("https://swtp-sose24.atlassian.net/browse/KAN-48", "KAN-48")</f>
        <v>KAN-48</v>
      </c>
      <c r="G699" t="s">
        <v>583</v>
      </c>
      <c r="I699" t="s">
        <v>156</v>
      </c>
      <c r="J699" t="s">
        <v>558</v>
      </c>
    </row>
    <row r="700" spans="1:10" x14ac:dyDescent="0.3">
      <c r="A700" s="1" t="s">
        <v>9</v>
      </c>
      <c r="B700" t="s">
        <v>412</v>
      </c>
      <c r="C700" t="s">
        <v>532</v>
      </c>
      <c r="D700" s="2">
        <v>1.08</v>
      </c>
      <c r="E700" t="str">
        <f>HYPERLINK("https://swtp-sose24.atlassian.net/browse/KAN-128", "KAN-128")</f>
        <v>KAN-128</v>
      </c>
      <c r="F700" t="str">
        <f>HYPERLINK("https://swtp-sose24.atlassian.net/browse/KAN-127", "KAN-127")</f>
        <v>KAN-127</v>
      </c>
      <c r="G700" t="s">
        <v>533</v>
      </c>
      <c r="I700" t="s">
        <v>55</v>
      </c>
      <c r="J700" t="s">
        <v>50</v>
      </c>
    </row>
    <row r="701" spans="1:10" x14ac:dyDescent="0.3">
      <c r="A701" s="1" t="s">
        <v>315</v>
      </c>
      <c r="B701" t="s">
        <v>412</v>
      </c>
      <c r="C701" t="s">
        <v>560</v>
      </c>
      <c r="D701" s="2">
        <v>2.68</v>
      </c>
      <c r="E701" t="str">
        <f>HYPERLINK("https://swtp-sose24.atlassian.net/browse/KAN-108", "KAN-108")</f>
        <v>KAN-108</v>
      </c>
      <c r="F701" t="str">
        <f>HYPERLINK("https://swtp-sose24.atlassian.net/browse/KAN-3", "KAN-3")</f>
        <v>KAN-3</v>
      </c>
      <c r="G701" t="s">
        <v>125</v>
      </c>
      <c r="H701" t="s">
        <v>561</v>
      </c>
      <c r="I701" t="s">
        <v>32</v>
      </c>
      <c r="J701" t="s">
        <v>559</v>
      </c>
    </row>
    <row r="702" spans="1:10" x14ac:dyDescent="0.3">
      <c r="A702" s="1" t="s">
        <v>4</v>
      </c>
      <c r="B702" t="s">
        <v>412</v>
      </c>
      <c r="C702" t="s">
        <v>496</v>
      </c>
      <c r="D702" s="2">
        <v>1.1299999999999999</v>
      </c>
      <c r="E702" t="str">
        <f>HYPERLINK("https://swtp-sose24.atlassian.net/browse/KAN-126", "KAN-126")</f>
        <v>KAN-126</v>
      </c>
      <c r="F702" t="str">
        <f>HYPERLINK("https://swtp-sose24.atlassian.net/browse/KAN-12", "KAN-12")</f>
        <v>KAN-12</v>
      </c>
      <c r="G702" t="s">
        <v>494</v>
      </c>
      <c r="H702" t="s">
        <v>497</v>
      </c>
      <c r="I702" t="s">
        <v>37</v>
      </c>
      <c r="J702" t="s">
        <v>559</v>
      </c>
    </row>
    <row r="703" spans="1:10" x14ac:dyDescent="0.3">
      <c r="A703" s="1" t="s">
        <v>841</v>
      </c>
      <c r="B703" t="s">
        <v>412</v>
      </c>
      <c r="C703" t="s">
        <v>441</v>
      </c>
      <c r="D703" s="2">
        <v>1.97</v>
      </c>
      <c r="E703" t="str">
        <f>HYPERLINK("https://swtp-sose24.atlassian.net/browse/KAN-93", "KAN-93")</f>
        <v>KAN-93</v>
      </c>
      <c r="F703" t="str">
        <f>HYPERLINK("https://swtp-sose24.atlassian.net/browse/KAN-12", "KAN-12")</f>
        <v>KAN-12</v>
      </c>
      <c r="G703" t="s">
        <v>415</v>
      </c>
      <c r="H703" t="s">
        <v>442</v>
      </c>
      <c r="I703" t="s">
        <v>37</v>
      </c>
      <c r="J703" t="s">
        <v>559</v>
      </c>
    </row>
    <row r="704" spans="1:10" x14ac:dyDescent="0.3">
      <c r="A704" s="1" t="s">
        <v>841</v>
      </c>
      <c r="B704" t="s">
        <v>412</v>
      </c>
      <c r="C704" t="s">
        <v>439</v>
      </c>
      <c r="D704" s="2">
        <v>0.57999999999999996</v>
      </c>
      <c r="E704" t="str">
        <f>HYPERLINK("https://swtp-sose24.atlassian.net/browse/KAN-93", "KAN-93")</f>
        <v>KAN-93</v>
      </c>
      <c r="F704" t="str">
        <f>HYPERLINK("https://swtp-sose24.atlassian.net/browse/KAN-12", "KAN-12")</f>
        <v>KAN-12</v>
      </c>
      <c r="G704" t="s">
        <v>415</v>
      </c>
      <c r="H704" t="s">
        <v>440</v>
      </c>
      <c r="I704" t="s">
        <v>37</v>
      </c>
      <c r="J704" t="s">
        <v>559</v>
      </c>
    </row>
    <row r="705" spans="1:10" x14ac:dyDescent="0.3">
      <c r="A705" s="1" t="s">
        <v>315</v>
      </c>
      <c r="B705" t="s">
        <v>412</v>
      </c>
      <c r="C705" t="s">
        <v>413</v>
      </c>
      <c r="D705" s="2">
        <v>2.85</v>
      </c>
      <c r="E705" t="str">
        <f>HYPERLINK("https://swtp-sose24.atlassian.net/browse/KAN-108", "KAN-108")</f>
        <v>KAN-108</v>
      </c>
      <c r="F705" t="str">
        <f>HYPERLINK("https://swtp-sose24.atlassian.net/browse/KAN-3", "KAN-3")</f>
        <v>KAN-3</v>
      </c>
      <c r="G705" t="s">
        <v>125</v>
      </c>
      <c r="H705" t="s">
        <v>414</v>
      </c>
      <c r="I705" t="s">
        <v>32</v>
      </c>
      <c r="J705" t="s">
        <v>559</v>
      </c>
    </row>
    <row r="706" spans="1:10" x14ac:dyDescent="0.3">
      <c r="A706" s="1" t="s">
        <v>9</v>
      </c>
      <c r="B706" t="s">
        <v>412</v>
      </c>
      <c r="C706" t="s">
        <v>531</v>
      </c>
      <c r="D706" s="2">
        <v>3</v>
      </c>
      <c r="E706" t="str">
        <f>HYPERLINK("https://swtp-sose24.atlassian.net/browse/KAN-5", "KAN-5")</f>
        <v>KAN-5</v>
      </c>
      <c r="F706" t="str">
        <f>HYPERLINK("https://swtp-sose24.atlassian.net/browse/KAN-46", "KAN-46")</f>
        <v>KAN-46</v>
      </c>
      <c r="G706" t="s">
        <v>285</v>
      </c>
      <c r="I706" t="s">
        <v>55</v>
      </c>
      <c r="J706" t="s">
        <v>558</v>
      </c>
    </row>
    <row r="707" spans="1:10" s="5" customFormat="1" x14ac:dyDescent="0.3">
      <c r="A707" s="1" t="s">
        <v>841</v>
      </c>
      <c r="B707" t="s">
        <v>412</v>
      </c>
      <c r="C707" t="s">
        <v>437</v>
      </c>
      <c r="D707" s="2">
        <v>2.4</v>
      </c>
      <c r="E707" t="str">
        <f>HYPERLINK("https://swtp-sose24.atlassian.net/browse/KAN-93", "KAN-93")</f>
        <v>KAN-93</v>
      </c>
      <c r="F707" t="str">
        <f>HYPERLINK("https://swtp-sose24.atlassian.net/browse/KAN-12", "KAN-12")</f>
        <v>KAN-12</v>
      </c>
      <c r="G707" t="s">
        <v>415</v>
      </c>
      <c r="H707" t="s">
        <v>438</v>
      </c>
      <c r="I707" t="s">
        <v>37</v>
      </c>
      <c r="J707" t="s">
        <v>559</v>
      </c>
    </row>
    <row r="708" spans="1:10" x14ac:dyDescent="0.3">
      <c r="A708" s="1" t="s">
        <v>8</v>
      </c>
      <c r="B708" t="s">
        <v>407</v>
      </c>
      <c r="C708" t="s">
        <v>527</v>
      </c>
      <c r="D708" s="2">
        <v>0.75</v>
      </c>
      <c r="E708" t="str">
        <f>HYPERLINK("https://swtp-sose24.atlassian.net/browse/KAN-12", "KAN-12")</f>
        <v>KAN-12</v>
      </c>
      <c r="F708" t="str">
        <f>HYPERLINK("https://swtp-sose24.atlassian.net/browse/KAN-26", "KAN-26")</f>
        <v>KAN-26</v>
      </c>
      <c r="G708" t="s">
        <v>528</v>
      </c>
      <c r="H708" t="s">
        <v>529</v>
      </c>
      <c r="I708" t="s">
        <v>37</v>
      </c>
      <c r="J708" t="s">
        <v>559</v>
      </c>
    </row>
    <row r="709" spans="1:10" x14ac:dyDescent="0.3">
      <c r="A709" s="1" t="s">
        <v>8</v>
      </c>
      <c r="B709" t="s">
        <v>407</v>
      </c>
      <c r="C709" t="s">
        <v>525</v>
      </c>
      <c r="D709" s="2">
        <v>3</v>
      </c>
      <c r="E709" t="str">
        <f>HYPERLINK("https://swtp-sose24.atlassian.net/browse/KAN-88", "KAN-88")</f>
        <v>KAN-88</v>
      </c>
      <c r="F709" t="str">
        <f>HYPERLINK("https://swtp-sose24.atlassian.net/browse/KAN-46", "KAN-46")</f>
        <v>KAN-46</v>
      </c>
      <c r="G709" t="s">
        <v>208</v>
      </c>
      <c r="H709" t="s">
        <v>526</v>
      </c>
      <c r="I709" t="s">
        <v>55</v>
      </c>
      <c r="J709" t="s">
        <v>558</v>
      </c>
    </row>
    <row r="710" spans="1:10" x14ac:dyDescent="0.3">
      <c r="A710" s="1" t="s">
        <v>841</v>
      </c>
      <c r="B710" t="s">
        <v>407</v>
      </c>
      <c r="C710" t="s">
        <v>436</v>
      </c>
      <c r="D710" s="2">
        <v>0.4</v>
      </c>
      <c r="E710" t="str">
        <f>HYPERLINK("https://swtp-sose24.atlassian.net/browse/KAN-93", "KAN-93")</f>
        <v>KAN-93</v>
      </c>
      <c r="F710" t="str">
        <f>HYPERLINK("https://swtp-sose24.atlassian.net/browse/KAN-12", "KAN-12")</f>
        <v>KAN-12</v>
      </c>
      <c r="G710" t="s">
        <v>415</v>
      </c>
      <c r="I710" t="s">
        <v>37</v>
      </c>
      <c r="J710" t="s">
        <v>559</v>
      </c>
    </row>
    <row r="711" spans="1:10" x14ac:dyDescent="0.3">
      <c r="A711" s="1" t="s">
        <v>841</v>
      </c>
      <c r="B711" t="s">
        <v>407</v>
      </c>
      <c r="C711" t="s">
        <v>434</v>
      </c>
      <c r="D711" s="2">
        <v>1.05</v>
      </c>
      <c r="E711" t="str">
        <f>HYPERLINK("https://swtp-sose24.atlassian.net/browse/KAN-94", "KAN-94")</f>
        <v>KAN-94</v>
      </c>
      <c r="F711" t="str">
        <f>HYPERLINK("https://swtp-sose24.atlassian.net/browse/KAN-12", "KAN-12")</f>
        <v>KAN-12</v>
      </c>
      <c r="G711" t="s">
        <v>189</v>
      </c>
      <c r="H711" t="s">
        <v>435</v>
      </c>
      <c r="I711" t="s">
        <v>37</v>
      </c>
      <c r="J711" t="s">
        <v>559</v>
      </c>
    </row>
    <row r="712" spans="1:10" x14ac:dyDescent="0.3">
      <c r="A712" s="1" t="s">
        <v>315</v>
      </c>
      <c r="B712" t="s">
        <v>407</v>
      </c>
      <c r="C712" t="s">
        <v>410</v>
      </c>
      <c r="D712" s="2">
        <v>1.58</v>
      </c>
      <c r="E712" t="str">
        <f>HYPERLINK("https://swtp-sose24.atlassian.net/browse/KAN-125", "KAN-125")</f>
        <v>KAN-125</v>
      </c>
      <c r="F712" t="str">
        <f>HYPERLINK("https://swtp-sose24.atlassian.net/browse/KAN-108", "KAN-108")</f>
        <v>KAN-108</v>
      </c>
      <c r="G712" t="s">
        <v>411</v>
      </c>
      <c r="I712" t="s">
        <v>32</v>
      </c>
      <c r="J712" t="s">
        <v>559</v>
      </c>
    </row>
    <row r="713" spans="1:10" x14ac:dyDescent="0.3">
      <c r="A713" s="1" t="s">
        <v>8</v>
      </c>
      <c r="B713" t="s">
        <v>407</v>
      </c>
      <c r="C713" t="s">
        <v>629</v>
      </c>
      <c r="D713" s="2">
        <v>1.97</v>
      </c>
      <c r="E713" t="str">
        <f>HYPERLINK("https://swtp-sose24.atlassian.net/browse/KAN-102", "KAN-102")</f>
        <v>KAN-102</v>
      </c>
      <c r="F713" t="str">
        <f>HYPERLINK("https://swtp-sose24.atlassian.net/browse/KAN-21", "KAN-21")</f>
        <v>KAN-21</v>
      </c>
      <c r="G713" t="s">
        <v>409</v>
      </c>
      <c r="I713" t="s">
        <v>27</v>
      </c>
      <c r="J713" t="s">
        <v>558</v>
      </c>
    </row>
    <row r="714" spans="1:10" x14ac:dyDescent="0.3">
      <c r="A714" s="1" t="s">
        <v>315</v>
      </c>
      <c r="B714" t="s">
        <v>407</v>
      </c>
      <c r="C714" t="s">
        <v>408</v>
      </c>
      <c r="D714" s="2">
        <v>1.87</v>
      </c>
      <c r="E714" t="str">
        <f>HYPERLINK("https://swtp-sose24.atlassian.net/browse/KAN-102", "KAN-102")</f>
        <v>KAN-102</v>
      </c>
      <c r="F714" t="str">
        <f>HYPERLINK("https://swtp-sose24.atlassian.net/browse/KAN-21", "KAN-21")</f>
        <v>KAN-21</v>
      </c>
      <c r="G714" t="s">
        <v>409</v>
      </c>
      <c r="I714" t="s">
        <v>27</v>
      </c>
      <c r="J714" t="s">
        <v>558</v>
      </c>
    </row>
    <row r="715" spans="1:10" x14ac:dyDescent="0.3">
      <c r="A715" s="1" t="s">
        <v>841</v>
      </c>
      <c r="B715" t="s">
        <v>407</v>
      </c>
      <c r="C715" t="s">
        <v>408</v>
      </c>
      <c r="D715" s="2">
        <v>1.92</v>
      </c>
      <c r="E715" t="str">
        <f>HYPERLINK("https://swtp-sose24.atlassian.net/browse/KAN-102", "KAN-102")</f>
        <v>KAN-102</v>
      </c>
      <c r="F715" t="str">
        <f>HYPERLINK("https://swtp-sose24.atlassian.net/browse/KAN-21", "KAN-21")</f>
        <v>KAN-21</v>
      </c>
      <c r="G715" t="s">
        <v>409</v>
      </c>
      <c r="H715" t="s">
        <v>433</v>
      </c>
      <c r="I715" t="s">
        <v>27</v>
      </c>
      <c r="J715" t="s">
        <v>558</v>
      </c>
    </row>
    <row r="716" spans="1:10" x14ac:dyDescent="0.3">
      <c r="A716" s="1" t="s">
        <v>3</v>
      </c>
      <c r="B716" t="s">
        <v>407</v>
      </c>
      <c r="C716" t="s">
        <v>408</v>
      </c>
      <c r="D716" s="2">
        <v>1.83</v>
      </c>
      <c r="E716" t="str">
        <f>HYPERLINK("https://swtp-sose24.atlassian.net/browse/KAN-102", "KAN-102")</f>
        <v>KAN-102</v>
      </c>
      <c r="F716" t="str">
        <f>HYPERLINK("https://swtp-sose24.atlassian.net/browse/KAN-21", "KAN-21")</f>
        <v>KAN-21</v>
      </c>
      <c r="G716" t="s">
        <v>409</v>
      </c>
      <c r="H716" t="s">
        <v>484</v>
      </c>
      <c r="I716" t="s">
        <v>27</v>
      </c>
      <c r="J716" t="s">
        <v>558</v>
      </c>
    </row>
    <row r="717" spans="1:10" x14ac:dyDescent="0.3">
      <c r="A717" s="1" t="s">
        <v>4</v>
      </c>
      <c r="B717" t="s">
        <v>407</v>
      </c>
      <c r="C717" t="s">
        <v>408</v>
      </c>
      <c r="D717" s="2">
        <v>1.87</v>
      </c>
      <c r="E717" t="str">
        <f>HYPERLINK("https://swtp-sose24.atlassian.net/browse/KAN-102", "KAN-102")</f>
        <v>KAN-102</v>
      </c>
      <c r="F717" t="str">
        <f>HYPERLINK("https://swtp-sose24.atlassian.net/browse/KAN-21", "KAN-21")</f>
        <v>KAN-21</v>
      </c>
      <c r="G717" t="s">
        <v>409</v>
      </c>
      <c r="I717" t="s">
        <v>27</v>
      </c>
      <c r="J717" t="s">
        <v>558</v>
      </c>
    </row>
    <row r="718" spans="1:10" x14ac:dyDescent="0.3">
      <c r="A718" s="1" t="s">
        <v>5</v>
      </c>
      <c r="B718" t="s">
        <v>407</v>
      </c>
      <c r="C718" t="s">
        <v>408</v>
      </c>
      <c r="D718" s="2">
        <v>1.83</v>
      </c>
      <c r="E718" t="str">
        <f>HYPERLINK("https://swtp-sose24.atlassian.net/browse/KAN-102", "KAN-102")</f>
        <v>KAN-102</v>
      </c>
      <c r="F718" t="str">
        <f>HYPERLINK("https://swtp-sose24.atlassian.net/browse/KAN-21", "KAN-21")</f>
        <v>KAN-21</v>
      </c>
      <c r="G718" t="s">
        <v>409</v>
      </c>
      <c r="I718" t="s">
        <v>27</v>
      </c>
      <c r="J718" t="s">
        <v>558</v>
      </c>
    </row>
    <row r="719" spans="1:10" x14ac:dyDescent="0.3">
      <c r="A719" s="1" t="s">
        <v>9</v>
      </c>
      <c r="B719" t="s">
        <v>407</v>
      </c>
      <c r="C719" t="s">
        <v>530</v>
      </c>
      <c r="D719" s="2">
        <v>1.87</v>
      </c>
      <c r="E719" t="str">
        <f>HYPERLINK("https://swtp-sose24.atlassian.net/browse/KAN-102", "KAN-102")</f>
        <v>KAN-102</v>
      </c>
      <c r="F719" t="str">
        <f>HYPERLINK("https://swtp-sose24.atlassian.net/browse/KAN-21", "KAN-21")</f>
        <v>KAN-21</v>
      </c>
      <c r="G719" t="s">
        <v>409</v>
      </c>
      <c r="I719" t="s">
        <v>27</v>
      </c>
      <c r="J719" t="s">
        <v>558</v>
      </c>
    </row>
    <row r="720" spans="1:10" x14ac:dyDescent="0.3">
      <c r="A720" s="1" t="s">
        <v>841</v>
      </c>
      <c r="B720" t="s">
        <v>426</v>
      </c>
      <c r="C720" t="s">
        <v>431</v>
      </c>
      <c r="D720" s="2">
        <v>1.63</v>
      </c>
      <c r="E720" t="str">
        <f>HYPERLINK("https://swtp-sose24.atlassian.net/browse/KAN-93", "KAN-93")</f>
        <v>KAN-93</v>
      </c>
      <c r="F720" t="str">
        <f>HYPERLINK("https://swtp-sose24.atlassian.net/browse/KAN-12", "KAN-12")</f>
        <v>KAN-12</v>
      </c>
      <c r="G720" t="s">
        <v>415</v>
      </c>
      <c r="H720" t="s">
        <v>432</v>
      </c>
      <c r="I720" t="s">
        <v>37</v>
      </c>
      <c r="J720" t="s">
        <v>559</v>
      </c>
    </row>
    <row r="721" spans="1:10" x14ac:dyDescent="0.3">
      <c r="A721" s="1" t="s">
        <v>5</v>
      </c>
      <c r="B721" t="s">
        <v>426</v>
      </c>
      <c r="C721" t="s">
        <v>507</v>
      </c>
      <c r="D721" s="2">
        <v>1</v>
      </c>
      <c r="E721" t="str">
        <f>HYPERLINK("https://swtp-sose24.atlassian.net/browse/KAN-123", "KAN-123")</f>
        <v>KAN-123</v>
      </c>
      <c r="F721" t="str">
        <f>HYPERLINK("https://swtp-sose24.atlassian.net/browse/KAN-3", "KAN-3")</f>
        <v>KAN-3</v>
      </c>
      <c r="G721" t="s">
        <v>446</v>
      </c>
      <c r="H721" t="s">
        <v>508</v>
      </c>
      <c r="I721" t="s">
        <v>32</v>
      </c>
      <c r="J721" t="s">
        <v>559</v>
      </c>
    </row>
    <row r="722" spans="1:10" x14ac:dyDescent="0.3">
      <c r="A722" s="1" t="s">
        <v>841</v>
      </c>
      <c r="B722" t="s">
        <v>426</v>
      </c>
      <c r="C722" t="s">
        <v>430</v>
      </c>
      <c r="D722" s="2">
        <v>0.62</v>
      </c>
      <c r="E722" t="str">
        <f>HYPERLINK("https://swtp-sose24.atlassian.net/browse/KAN-93", "KAN-93")</f>
        <v>KAN-93</v>
      </c>
      <c r="F722" t="str">
        <f>HYPERLINK("https://swtp-sose24.atlassian.net/browse/KAN-12", "KAN-12")</f>
        <v>KAN-12</v>
      </c>
      <c r="G722" t="s">
        <v>415</v>
      </c>
      <c r="I722" t="s">
        <v>37</v>
      </c>
      <c r="J722" t="s">
        <v>559</v>
      </c>
    </row>
    <row r="723" spans="1:10" x14ac:dyDescent="0.3">
      <c r="A723" s="1" t="s">
        <v>841</v>
      </c>
      <c r="B723" t="s">
        <v>426</v>
      </c>
      <c r="C723" t="s">
        <v>428</v>
      </c>
      <c r="D723" s="2">
        <v>0.68</v>
      </c>
      <c r="E723" t="str">
        <f>HYPERLINK("https://swtp-sose24.atlassian.net/browse/KAN-94", "KAN-94")</f>
        <v>KAN-94</v>
      </c>
      <c r="F723" t="str">
        <f>HYPERLINK("https://swtp-sose24.atlassian.net/browse/KAN-12", "KAN-12")</f>
        <v>KAN-12</v>
      </c>
      <c r="G723" t="s">
        <v>189</v>
      </c>
      <c r="H723" t="s">
        <v>429</v>
      </c>
      <c r="I723" t="s">
        <v>37</v>
      </c>
      <c r="J723" t="s">
        <v>559</v>
      </c>
    </row>
    <row r="724" spans="1:10" x14ac:dyDescent="0.3">
      <c r="A724" s="1" t="s">
        <v>8</v>
      </c>
      <c r="B724" t="s">
        <v>426</v>
      </c>
      <c r="C724" t="s">
        <v>523</v>
      </c>
      <c r="D724" s="2">
        <v>2.62</v>
      </c>
      <c r="E724" t="str">
        <f>HYPERLINK("https://swtp-sose24.atlassian.net/browse/KAN-5", "KAN-5")</f>
        <v>KAN-5</v>
      </c>
      <c r="F724" t="str">
        <f>HYPERLINK("https://swtp-sose24.atlassian.net/browse/KAN-46", "KAN-46")</f>
        <v>KAN-46</v>
      </c>
      <c r="G724" t="s">
        <v>285</v>
      </c>
      <c r="H724" t="s">
        <v>524</v>
      </c>
      <c r="I724" t="s">
        <v>55</v>
      </c>
      <c r="J724" t="s">
        <v>558</v>
      </c>
    </row>
    <row r="725" spans="1:10" x14ac:dyDescent="0.3">
      <c r="A725" s="1" t="s">
        <v>4</v>
      </c>
      <c r="B725" t="s">
        <v>426</v>
      </c>
      <c r="C725" t="s">
        <v>493</v>
      </c>
      <c r="D725" s="2">
        <v>0.7</v>
      </c>
      <c r="E725" t="str">
        <f>HYPERLINK("https://swtp-sose24.atlassian.net/browse/KAN-126", "KAN-126")</f>
        <v>KAN-126</v>
      </c>
      <c r="F725" t="str">
        <f>HYPERLINK("https://swtp-sose24.atlassian.net/browse/KAN-12", "KAN-12")</f>
        <v>KAN-12</v>
      </c>
      <c r="G725" t="s">
        <v>494</v>
      </c>
      <c r="H725" t="s">
        <v>495</v>
      </c>
      <c r="I725" t="s">
        <v>37</v>
      </c>
      <c r="J725" t="s">
        <v>559</v>
      </c>
    </row>
    <row r="726" spans="1:10" x14ac:dyDescent="0.3">
      <c r="A726" s="1" t="s">
        <v>8</v>
      </c>
      <c r="B726" t="s">
        <v>426</v>
      </c>
      <c r="C726" t="s">
        <v>521</v>
      </c>
      <c r="D726" s="2">
        <v>2</v>
      </c>
      <c r="E726" t="str">
        <f>HYPERLINK("https://swtp-sose24.atlassian.net/browse/KAN-5", "KAN-5")</f>
        <v>KAN-5</v>
      </c>
      <c r="F726" t="str">
        <f>HYPERLINK("https://swtp-sose24.atlassian.net/browse/KAN-46", "KAN-46")</f>
        <v>KAN-46</v>
      </c>
      <c r="G726" t="s">
        <v>285</v>
      </c>
      <c r="H726" t="s">
        <v>522</v>
      </c>
      <c r="I726" t="s">
        <v>55</v>
      </c>
      <c r="J726" t="s">
        <v>558</v>
      </c>
    </row>
    <row r="727" spans="1:10" x14ac:dyDescent="0.3">
      <c r="A727" s="1" t="s">
        <v>841</v>
      </c>
      <c r="B727" t="s">
        <v>426</v>
      </c>
      <c r="C727" t="s">
        <v>427</v>
      </c>
      <c r="D727" s="2">
        <v>0.33</v>
      </c>
      <c r="E727" t="str">
        <f>HYPERLINK("https://swtp-sose24.atlassian.net/browse/KAN-108", "KAN-108")</f>
        <v>KAN-108</v>
      </c>
      <c r="F727" t="str">
        <f>HYPERLINK("https://swtp-sose24.atlassian.net/browse/KAN-3", "KAN-3")</f>
        <v>KAN-3</v>
      </c>
      <c r="G727" t="s">
        <v>125</v>
      </c>
      <c r="I727" t="s">
        <v>32</v>
      </c>
      <c r="J727" t="s">
        <v>559</v>
      </c>
    </row>
    <row r="728" spans="1:10" x14ac:dyDescent="0.3">
      <c r="A728" s="1" t="s">
        <v>3</v>
      </c>
      <c r="B728" t="s">
        <v>402</v>
      </c>
      <c r="C728" t="s">
        <v>482</v>
      </c>
      <c r="D728" s="2">
        <v>1.5</v>
      </c>
      <c r="E728" t="str">
        <f>HYPERLINK("https://swtp-sose24.atlassian.net/browse/KAN-124", "KAN-124")</f>
        <v>KAN-124</v>
      </c>
      <c r="F728" t="str">
        <f>HYPERLINK("https://swtp-sose24.atlassian.net/browse/KAN-3", "KAN-3")</f>
        <v>KAN-3</v>
      </c>
      <c r="G728" t="s">
        <v>462</v>
      </c>
      <c r="H728" t="s">
        <v>483</v>
      </c>
      <c r="I728" t="s">
        <v>32</v>
      </c>
      <c r="J728" t="s">
        <v>559</v>
      </c>
    </row>
    <row r="729" spans="1:10" x14ac:dyDescent="0.3">
      <c r="A729" s="1" t="s">
        <v>3</v>
      </c>
      <c r="B729" t="s">
        <v>402</v>
      </c>
      <c r="C729" t="s">
        <v>481</v>
      </c>
      <c r="D729" s="2">
        <v>2</v>
      </c>
      <c r="E729" t="str">
        <f>HYPERLINK("https://swtp-sose24.atlassian.net/browse/KAN-124", "KAN-124")</f>
        <v>KAN-124</v>
      </c>
      <c r="F729" t="str">
        <f>HYPERLINK("https://swtp-sose24.atlassian.net/browse/KAN-3", "KAN-3")</f>
        <v>KAN-3</v>
      </c>
      <c r="G729" t="s">
        <v>462</v>
      </c>
      <c r="H729" t="s">
        <v>602</v>
      </c>
      <c r="I729" t="s">
        <v>32</v>
      </c>
      <c r="J729" t="s">
        <v>559</v>
      </c>
    </row>
    <row r="730" spans="1:10" s="5" customFormat="1" x14ac:dyDescent="0.3">
      <c r="A730" s="1" t="s">
        <v>3</v>
      </c>
      <c r="B730" t="s">
        <v>402</v>
      </c>
      <c r="C730" t="s">
        <v>479</v>
      </c>
      <c r="D730" s="2">
        <v>0.75</v>
      </c>
      <c r="E730" t="str">
        <f>HYPERLINK("https://swtp-sose24.atlassian.net/browse/KAN-124", "KAN-124")</f>
        <v>KAN-124</v>
      </c>
      <c r="F730" t="str">
        <f>HYPERLINK("https://swtp-sose24.atlassian.net/browse/KAN-3", "KAN-3")</f>
        <v>KAN-3</v>
      </c>
      <c r="G730" t="s">
        <v>462</v>
      </c>
      <c r="H730" t="s">
        <v>480</v>
      </c>
      <c r="I730" t="s">
        <v>32</v>
      </c>
      <c r="J730" t="s">
        <v>559</v>
      </c>
    </row>
    <row r="731" spans="1:10" x14ac:dyDescent="0.3">
      <c r="A731" s="1" t="s">
        <v>315</v>
      </c>
      <c r="B731" t="s">
        <v>402</v>
      </c>
      <c r="C731" t="s">
        <v>404</v>
      </c>
      <c r="D731" s="2">
        <v>2.4</v>
      </c>
      <c r="E731" t="str">
        <f>HYPERLINK("https://swtp-sose24.atlassian.net/browse/KAN-108", "KAN-108")</f>
        <v>KAN-108</v>
      </c>
      <c r="F731" t="str">
        <f>HYPERLINK("https://swtp-sose24.atlassian.net/browse/KAN-3", "KAN-3")</f>
        <v>KAN-3</v>
      </c>
      <c r="G731" t="s">
        <v>125</v>
      </c>
      <c r="H731" t="s">
        <v>405</v>
      </c>
      <c r="I731" t="s">
        <v>32</v>
      </c>
      <c r="J731" t="s">
        <v>559</v>
      </c>
    </row>
    <row r="732" spans="1:10" x14ac:dyDescent="0.3">
      <c r="A732" s="1" t="s">
        <v>315</v>
      </c>
      <c r="B732" t="s">
        <v>402</v>
      </c>
      <c r="C732" t="s">
        <v>404</v>
      </c>
      <c r="D732" s="2">
        <v>4</v>
      </c>
      <c r="E732" t="str">
        <f>HYPERLINK("https://swtp-sose24.atlassian.net/browse/KAN-108", "KAN-108")</f>
        <v>KAN-108</v>
      </c>
      <c r="F732" t="str">
        <f>HYPERLINK("https://swtp-sose24.atlassian.net/browse/KAN-3", "KAN-3")</f>
        <v>KAN-3</v>
      </c>
      <c r="G732" t="s">
        <v>125</v>
      </c>
      <c r="H732" t="s">
        <v>406</v>
      </c>
      <c r="I732" t="s">
        <v>32</v>
      </c>
      <c r="J732" t="s">
        <v>559</v>
      </c>
    </row>
    <row r="733" spans="1:10" x14ac:dyDescent="0.3">
      <c r="A733" s="1" t="s">
        <v>4</v>
      </c>
      <c r="B733" t="s">
        <v>402</v>
      </c>
      <c r="C733" t="s">
        <v>492</v>
      </c>
      <c r="D733" s="2">
        <v>4</v>
      </c>
      <c r="E733" t="str">
        <f>HYPERLINK("https://swtp-sose24.atlassian.net/browse/KAN-23", "KAN-23")</f>
        <v>KAN-23</v>
      </c>
      <c r="F733" t="str">
        <f>HYPERLINK("https://swtp-sose24.atlassian.net/browse/KAN-3", "KAN-3")</f>
        <v>KAN-3</v>
      </c>
      <c r="G733" t="s">
        <v>259</v>
      </c>
      <c r="I733" t="s">
        <v>32</v>
      </c>
      <c r="J733" t="s">
        <v>50</v>
      </c>
    </row>
    <row r="734" spans="1:10" x14ac:dyDescent="0.3">
      <c r="A734" s="1" t="s">
        <v>315</v>
      </c>
      <c r="B734" t="s">
        <v>402</v>
      </c>
      <c r="C734" t="s">
        <v>403</v>
      </c>
      <c r="D734" s="2">
        <v>0.56999999999999995</v>
      </c>
      <c r="E734" t="str">
        <f>HYPERLINK("https://swtp-sose24.atlassian.net/browse/KAN-108", "KAN-108")</f>
        <v>KAN-108</v>
      </c>
      <c r="F734" t="str">
        <f>HYPERLINK("https://swtp-sose24.atlassian.net/browse/KAN-3", "KAN-3")</f>
        <v>KAN-3</v>
      </c>
      <c r="G734" t="s">
        <v>125</v>
      </c>
      <c r="I734" t="s">
        <v>32</v>
      </c>
      <c r="J734" t="s">
        <v>559</v>
      </c>
    </row>
    <row r="735" spans="1:10" x14ac:dyDescent="0.3">
      <c r="A735" s="1" t="s">
        <v>3</v>
      </c>
      <c r="B735" t="s">
        <v>395</v>
      </c>
      <c r="C735" t="s">
        <v>753</v>
      </c>
      <c r="D735" s="2">
        <v>2.67</v>
      </c>
      <c r="E735" t="str">
        <f>HYPERLINK("https://swtp-sose24.atlassian.net/browse/KAN-124", "KAN-124")</f>
        <v>KAN-124</v>
      </c>
      <c r="F735" t="str">
        <f>HYPERLINK("https://swtp-sose24.atlassian.net/browse/KAN-3", "KAN-3")</f>
        <v>KAN-3</v>
      </c>
      <c r="G735" t="s">
        <v>462</v>
      </c>
      <c r="H735" t="s">
        <v>478</v>
      </c>
      <c r="I735" t="s">
        <v>32</v>
      </c>
      <c r="J735" t="s">
        <v>559</v>
      </c>
    </row>
    <row r="736" spans="1:10" x14ac:dyDescent="0.3">
      <c r="A736" s="1" t="s">
        <v>3</v>
      </c>
      <c r="B736" t="s">
        <v>395</v>
      </c>
      <c r="C736" t="s">
        <v>476</v>
      </c>
      <c r="D736" s="2">
        <v>0.5</v>
      </c>
      <c r="E736" t="str">
        <f>HYPERLINK("https://swtp-sose24.atlassian.net/browse/KAN-125", "KAN-125")</f>
        <v>KAN-125</v>
      </c>
      <c r="F736" t="str">
        <f>HYPERLINK("https://swtp-sose24.atlassian.net/browse/KAN-108", "KAN-108")</f>
        <v>KAN-108</v>
      </c>
      <c r="G736" t="s">
        <v>411</v>
      </c>
      <c r="H736" t="s">
        <v>477</v>
      </c>
      <c r="I736" t="s">
        <v>32</v>
      </c>
      <c r="J736" t="s">
        <v>559</v>
      </c>
    </row>
    <row r="737" spans="1:10" x14ac:dyDescent="0.3">
      <c r="A737" s="1" t="s">
        <v>3</v>
      </c>
      <c r="B737" t="s">
        <v>395</v>
      </c>
      <c r="C737" t="s">
        <v>474</v>
      </c>
      <c r="D737" s="2">
        <v>0.25</v>
      </c>
      <c r="E737" t="str">
        <f>HYPERLINK("https://swtp-sose24.atlassian.net/browse/KAN-111", "KAN-111")</f>
        <v>KAN-111</v>
      </c>
      <c r="F737" t="str">
        <f>HYPERLINK("https://swtp-sose24.atlassian.net/browse/KAN-108", "KAN-108")</f>
        <v>KAN-108</v>
      </c>
      <c r="G737" t="s">
        <v>449</v>
      </c>
      <c r="H737" t="s">
        <v>475</v>
      </c>
      <c r="I737" t="s">
        <v>32</v>
      </c>
      <c r="J737" t="s">
        <v>559</v>
      </c>
    </row>
    <row r="738" spans="1:10" x14ac:dyDescent="0.3">
      <c r="A738" s="1" t="s">
        <v>4</v>
      </c>
      <c r="B738" t="s">
        <v>395</v>
      </c>
      <c r="C738" t="s">
        <v>491</v>
      </c>
      <c r="D738" s="2">
        <v>1.43</v>
      </c>
      <c r="E738" t="str">
        <f>HYPERLINK("https://swtp-sose24.atlassian.net/browse/KAN-23", "KAN-23")</f>
        <v>KAN-23</v>
      </c>
      <c r="F738" t="str">
        <f>HYPERLINK("https://swtp-sose24.atlassian.net/browse/KAN-3", "KAN-3")</f>
        <v>KAN-3</v>
      </c>
      <c r="G738" t="s">
        <v>259</v>
      </c>
      <c r="I738" t="s">
        <v>32</v>
      </c>
      <c r="J738" t="s">
        <v>50</v>
      </c>
    </row>
    <row r="739" spans="1:10" x14ac:dyDescent="0.3">
      <c r="A739" s="1" t="s">
        <v>3</v>
      </c>
      <c r="B739" t="s">
        <v>395</v>
      </c>
      <c r="C739" t="s">
        <v>472</v>
      </c>
      <c r="D739" s="2">
        <v>0.33</v>
      </c>
      <c r="E739" t="str">
        <f>HYPERLINK("https://swtp-sose24.atlassian.net/browse/KAN-125", "KAN-125")</f>
        <v>KAN-125</v>
      </c>
      <c r="F739" t="str">
        <f>HYPERLINK("https://swtp-sose24.atlassian.net/browse/KAN-108", "KAN-108")</f>
        <v>KAN-108</v>
      </c>
      <c r="G739" t="s">
        <v>411</v>
      </c>
      <c r="H739" t="s">
        <v>473</v>
      </c>
      <c r="I739" t="s">
        <v>32</v>
      </c>
      <c r="J739" t="s">
        <v>559</v>
      </c>
    </row>
    <row r="740" spans="1:10" x14ac:dyDescent="0.3">
      <c r="A740" s="1" t="s">
        <v>8</v>
      </c>
      <c r="B740" t="s">
        <v>395</v>
      </c>
      <c r="C740" t="s">
        <v>519</v>
      </c>
      <c r="D740" s="2">
        <v>3.02</v>
      </c>
      <c r="E740" t="str">
        <f>HYPERLINK("https://swtp-sose24.atlassian.net/browse/KAN-115", "KAN-115")</f>
        <v>KAN-115</v>
      </c>
      <c r="F740" t="str">
        <f>HYPERLINK("https://swtp-sose24.atlassian.net/browse/KAN-108", "KAN-108")</f>
        <v>KAN-108</v>
      </c>
      <c r="G740" t="s">
        <v>520</v>
      </c>
      <c r="I740" t="s">
        <v>32</v>
      </c>
      <c r="J740" t="s">
        <v>559</v>
      </c>
    </row>
    <row r="741" spans="1:10" x14ac:dyDescent="0.3">
      <c r="A741" s="1" t="s">
        <v>3</v>
      </c>
      <c r="B741" t="s">
        <v>395</v>
      </c>
      <c r="C741" t="s">
        <v>470</v>
      </c>
      <c r="D741" s="2">
        <v>0.67</v>
      </c>
      <c r="E741" t="str">
        <f>HYPERLINK("https://swtp-sose24.atlassian.net/browse/KAN-124", "KAN-124")</f>
        <v>KAN-124</v>
      </c>
      <c r="F741" t="str">
        <f>HYPERLINK("https://swtp-sose24.atlassian.net/browse/KAN-3", "KAN-3")</f>
        <v>KAN-3</v>
      </c>
      <c r="G741" t="s">
        <v>462</v>
      </c>
      <c r="H741" t="s">
        <v>471</v>
      </c>
      <c r="I741" t="s">
        <v>32</v>
      </c>
      <c r="J741" t="s">
        <v>559</v>
      </c>
    </row>
    <row r="742" spans="1:10" x14ac:dyDescent="0.3">
      <c r="A742" s="1" t="s">
        <v>315</v>
      </c>
      <c r="B742" t="s">
        <v>395</v>
      </c>
      <c r="C742" t="s">
        <v>400</v>
      </c>
      <c r="D742" s="2">
        <v>0.33</v>
      </c>
      <c r="E742" t="str">
        <f>HYPERLINK("https://swtp-sose24.atlassian.net/browse/KAN-96", "KAN-96")</f>
        <v>KAN-96</v>
      </c>
      <c r="F742" t="str">
        <f>HYPERLINK("https://swtp-sose24.atlassian.net/browse/KAN-20", "KAN-20")</f>
        <v>KAN-20</v>
      </c>
      <c r="G742" t="s">
        <v>104</v>
      </c>
      <c r="H742" t="s">
        <v>401</v>
      </c>
      <c r="I742" t="s">
        <v>27</v>
      </c>
      <c r="J742" t="s">
        <v>558</v>
      </c>
    </row>
    <row r="743" spans="1:10" x14ac:dyDescent="0.3">
      <c r="A743" s="1" t="s">
        <v>3</v>
      </c>
      <c r="B743" t="s">
        <v>395</v>
      </c>
      <c r="C743" t="s">
        <v>400</v>
      </c>
      <c r="D743" s="2">
        <v>0.33</v>
      </c>
      <c r="E743" t="str">
        <f>HYPERLINK("https://swtp-sose24.atlassian.net/browse/KAN-96", "KAN-96")</f>
        <v>KAN-96</v>
      </c>
      <c r="F743" t="str">
        <f>HYPERLINK("https://swtp-sose24.atlassian.net/browse/KAN-20", "KAN-20")</f>
        <v>KAN-20</v>
      </c>
      <c r="G743" t="s">
        <v>104</v>
      </c>
      <c r="H743" t="s">
        <v>469</v>
      </c>
      <c r="I743" t="s">
        <v>27</v>
      </c>
      <c r="J743" t="s">
        <v>558</v>
      </c>
    </row>
    <row r="744" spans="1:10" x14ac:dyDescent="0.3">
      <c r="A744" s="1" t="s">
        <v>3</v>
      </c>
      <c r="B744" t="s">
        <v>395</v>
      </c>
      <c r="C744" t="s">
        <v>467</v>
      </c>
      <c r="D744" s="2">
        <v>1.75</v>
      </c>
      <c r="E744" t="str">
        <f>HYPERLINK("https://swtp-sose24.atlassian.net/browse/KAN-124", "KAN-124")</f>
        <v>KAN-124</v>
      </c>
      <c r="F744" t="str">
        <f>HYPERLINK("https://swtp-sose24.atlassian.net/browse/KAN-3", "KAN-3")</f>
        <v>KAN-3</v>
      </c>
      <c r="G744" t="s">
        <v>462</v>
      </c>
      <c r="H744" t="s">
        <v>468</v>
      </c>
      <c r="I744" t="s">
        <v>32</v>
      </c>
      <c r="J744" t="s">
        <v>559</v>
      </c>
    </row>
    <row r="745" spans="1:10" x14ac:dyDescent="0.3">
      <c r="A745" s="1" t="s">
        <v>841</v>
      </c>
      <c r="B745" t="s">
        <v>395</v>
      </c>
      <c r="C745" t="s">
        <v>425</v>
      </c>
      <c r="D745" s="2">
        <v>2.92</v>
      </c>
      <c r="E745" t="str">
        <f>HYPERLINK("https://swtp-sose24.atlassian.net/browse/KAN-106", "KAN-106")</f>
        <v>KAN-106</v>
      </c>
      <c r="F745" t="str">
        <f>HYPERLINK("https://swtp-sose24.atlassian.net/browse/KAN-3", "KAN-3")</f>
        <v>KAN-3</v>
      </c>
      <c r="G745" t="s">
        <v>242</v>
      </c>
      <c r="I745" t="s">
        <v>32</v>
      </c>
      <c r="J745" t="s">
        <v>559</v>
      </c>
    </row>
    <row r="746" spans="1:10" x14ac:dyDescent="0.3">
      <c r="A746" s="1" t="s">
        <v>5</v>
      </c>
      <c r="B746" t="s">
        <v>395</v>
      </c>
      <c r="C746" t="s">
        <v>505</v>
      </c>
      <c r="D746" s="2">
        <v>2</v>
      </c>
      <c r="E746" t="str">
        <f>HYPERLINK("https://swtp-sose24.atlassian.net/browse/KAN-123", "KAN-123")</f>
        <v>KAN-123</v>
      </c>
      <c r="F746" t="str">
        <f>HYPERLINK("https://swtp-sose24.atlassian.net/browse/KAN-3", "KAN-3")</f>
        <v>KAN-3</v>
      </c>
      <c r="G746" t="s">
        <v>446</v>
      </c>
      <c r="H746" t="s">
        <v>506</v>
      </c>
      <c r="I746" t="s">
        <v>32</v>
      </c>
      <c r="J746" t="s">
        <v>559</v>
      </c>
    </row>
    <row r="747" spans="1:10" x14ac:dyDescent="0.3">
      <c r="A747" s="1" t="s">
        <v>3</v>
      </c>
      <c r="B747" t="s">
        <v>395</v>
      </c>
      <c r="C747" t="s">
        <v>465</v>
      </c>
      <c r="D747" s="2">
        <v>0.5</v>
      </c>
      <c r="E747" t="str">
        <f>HYPERLINK("https://swtp-sose24.atlassian.net/browse/KAN-125", "KAN-125")</f>
        <v>KAN-125</v>
      </c>
      <c r="F747" t="str">
        <f>HYPERLINK("https://swtp-sose24.atlassian.net/browse/KAN-108", "KAN-108")</f>
        <v>KAN-108</v>
      </c>
      <c r="G747" t="s">
        <v>411</v>
      </c>
      <c r="H747" t="s">
        <v>466</v>
      </c>
      <c r="I747" t="s">
        <v>32</v>
      </c>
      <c r="J747" t="s">
        <v>559</v>
      </c>
    </row>
    <row r="748" spans="1:10" x14ac:dyDescent="0.3">
      <c r="A748" s="1" t="s">
        <v>4</v>
      </c>
      <c r="B748" t="s">
        <v>395</v>
      </c>
      <c r="C748" t="s">
        <v>490</v>
      </c>
      <c r="D748" s="2">
        <v>2.2000000000000002</v>
      </c>
      <c r="E748" t="str">
        <f>HYPERLINK("https://swtp-sose24.atlassian.net/browse/KAN-23", "KAN-23")</f>
        <v>KAN-23</v>
      </c>
      <c r="F748" t="str">
        <f>HYPERLINK("https://swtp-sose24.atlassian.net/browse/KAN-3", "KAN-3")</f>
        <v>KAN-3</v>
      </c>
      <c r="G748" t="s">
        <v>259</v>
      </c>
      <c r="I748" t="s">
        <v>32</v>
      </c>
      <c r="J748" t="s">
        <v>50</v>
      </c>
    </row>
    <row r="749" spans="1:10" x14ac:dyDescent="0.3">
      <c r="A749" s="1" t="s">
        <v>3</v>
      </c>
      <c r="B749" t="s">
        <v>395</v>
      </c>
      <c r="C749" t="s">
        <v>463</v>
      </c>
      <c r="D749" s="2">
        <v>0.5</v>
      </c>
      <c r="E749" t="str">
        <f>HYPERLINK("https://swtp-sose24.atlassian.net/browse/KAN-111", "KAN-111")</f>
        <v>KAN-111</v>
      </c>
      <c r="F749" t="str">
        <f>HYPERLINK("https://swtp-sose24.atlassian.net/browse/KAN-108", "KAN-108")</f>
        <v>KAN-108</v>
      </c>
      <c r="G749" t="s">
        <v>449</v>
      </c>
      <c r="H749" t="s">
        <v>464</v>
      </c>
      <c r="I749" t="s">
        <v>32</v>
      </c>
      <c r="J749" t="s">
        <v>559</v>
      </c>
    </row>
    <row r="750" spans="1:10" x14ac:dyDescent="0.3">
      <c r="A750" s="1" t="s">
        <v>315</v>
      </c>
      <c r="B750" t="s">
        <v>395</v>
      </c>
      <c r="C750" t="s">
        <v>398</v>
      </c>
      <c r="D750" s="2">
        <v>3</v>
      </c>
      <c r="E750" t="str">
        <f>HYPERLINK("https://swtp-sose24.atlassian.net/browse/KAN-122", "KAN-122")</f>
        <v>KAN-122</v>
      </c>
      <c r="F750" t="str">
        <f>HYPERLINK("https://swtp-sose24.atlassian.net/browse/KAN-108", "KAN-108")</f>
        <v>KAN-108</v>
      </c>
      <c r="G750" t="s">
        <v>399</v>
      </c>
      <c r="I750" t="s">
        <v>32</v>
      </c>
      <c r="J750" t="s">
        <v>559</v>
      </c>
    </row>
    <row r="751" spans="1:10" x14ac:dyDescent="0.3">
      <c r="A751" s="1" t="s">
        <v>8</v>
      </c>
      <c r="B751" t="s">
        <v>395</v>
      </c>
      <c r="C751" t="s">
        <v>517</v>
      </c>
      <c r="D751" s="2">
        <v>4</v>
      </c>
      <c r="E751" t="str">
        <f>HYPERLINK("https://swtp-sose24.atlassian.net/browse/KAN-122", "KAN-122")</f>
        <v>KAN-122</v>
      </c>
      <c r="F751" t="str">
        <f>HYPERLINK("https://swtp-sose24.atlassian.net/browse/KAN-108", "KAN-108")</f>
        <v>KAN-108</v>
      </c>
      <c r="G751" t="s">
        <v>399</v>
      </c>
      <c r="H751" t="s">
        <v>518</v>
      </c>
      <c r="I751" t="s">
        <v>32</v>
      </c>
      <c r="J751" t="s">
        <v>559</v>
      </c>
    </row>
    <row r="752" spans="1:10" x14ac:dyDescent="0.3">
      <c r="A752" s="1" t="s">
        <v>5</v>
      </c>
      <c r="B752" t="s">
        <v>395</v>
      </c>
      <c r="C752" t="s">
        <v>503</v>
      </c>
      <c r="D752" s="2">
        <v>2.83</v>
      </c>
      <c r="E752" t="str">
        <f>HYPERLINK("https://swtp-sose24.atlassian.net/browse/KAN-123", "KAN-123")</f>
        <v>KAN-123</v>
      </c>
      <c r="F752" t="str">
        <f>HYPERLINK("https://swtp-sose24.atlassian.net/browse/KAN-3", "KAN-3")</f>
        <v>KAN-3</v>
      </c>
      <c r="G752" t="s">
        <v>446</v>
      </c>
      <c r="H752" t="s">
        <v>504</v>
      </c>
      <c r="I752" t="s">
        <v>32</v>
      </c>
      <c r="J752" t="s">
        <v>559</v>
      </c>
    </row>
    <row r="753" spans="1:10" x14ac:dyDescent="0.3">
      <c r="A753" s="1" t="s">
        <v>315</v>
      </c>
      <c r="B753" t="s">
        <v>395</v>
      </c>
      <c r="C753" t="s">
        <v>396</v>
      </c>
      <c r="D753" s="2">
        <v>1</v>
      </c>
      <c r="E753" t="str">
        <f>HYPERLINK("https://swtp-sose24.atlassian.net/browse/KAN-121", "KAN-121")</f>
        <v>KAN-121</v>
      </c>
      <c r="F753" t="str">
        <f>HYPERLINK("https://swtp-sose24.atlassian.net/browse/KAN-108", "KAN-108")</f>
        <v>KAN-108</v>
      </c>
      <c r="G753" t="s">
        <v>397</v>
      </c>
      <c r="I753" t="s">
        <v>32</v>
      </c>
      <c r="J753" t="s">
        <v>559</v>
      </c>
    </row>
    <row r="754" spans="1:10" x14ac:dyDescent="0.3">
      <c r="A754" s="1" t="s">
        <v>8</v>
      </c>
      <c r="B754" t="s">
        <v>395</v>
      </c>
      <c r="C754" t="s">
        <v>515</v>
      </c>
      <c r="D754" s="2">
        <v>0.98</v>
      </c>
      <c r="E754" t="str">
        <f>HYPERLINK("https://swtp-sose24.atlassian.net/browse/KAN-5", "KAN-5")</f>
        <v>KAN-5</v>
      </c>
      <c r="F754" t="str">
        <f>HYPERLINK("https://swtp-sose24.atlassian.net/browse/KAN-46", "KAN-46")</f>
        <v>KAN-46</v>
      </c>
      <c r="G754" t="s">
        <v>285</v>
      </c>
      <c r="H754" t="s">
        <v>516</v>
      </c>
      <c r="I754" t="s">
        <v>55</v>
      </c>
      <c r="J754" t="s">
        <v>558</v>
      </c>
    </row>
    <row r="755" spans="1:10" x14ac:dyDescent="0.3">
      <c r="A755" s="1" t="s">
        <v>3</v>
      </c>
      <c r="B755" t="s">
        <v>395</v>
      </c>
      <c r="C755" t="s">
        <v>461</v>
      </c>
      <c r="D755" s="2">
        <v>1.25</v>
      </c>
      <c r="E755" t="str">
        <f>HYPERLINK("https://swtp-sose24.atlassian.net/browse/KAN-124", "KAN-124")</f>
        <v>KAN-124</v>
      </c>
      <c r="F755" t="str">
        <f>HYPERLINK("https://swtp-sose24.atlassian.net/browse/KAN-3", "KAN-3")</f>
        <v>KAN-3</v>
      </c>
      <c r="G755" t="s">
        <v>462</v>
      </c>
      <c r="H755" t="s">
        <v>601</v>
      </c>
      <c r="I755" t="s">
        <v>32</v>
      </c>
      <c r="J755" t="s">
        <v>559</v>
      </c>
    </row>
    <row r="756" spans="1:10" x14ac:dyDescent="0.3">
      <c r="A756" s="1" t="s">
        <v>3</v>
      </c>
      <c r="B756" t="s">
        <v>395</v>
      </c>
      <c r="C756" t="s">
        <v>460</v>
      </c>
      <c r="D756" s="2">
        <v>1.5</v>
      </c>
      <c r="E756" t="str">
        <f>HYPERLINK("https://swtp-sose24.atlassian.net/browse/KAN-125", "KAN-125")</f>
        <v>KAN-125</v>
      </c>
      <c r="F756" t="str">
        <f>HYPERLINK("https://swtp-sose24.atlassian.net/browse/KAN-108", "KAN-108")</f>
        <v>KAN-108</v>
      </c>
      <c r="G756" t="s">
        <v>411</v>
      </c>
      <c r="H756" t="s">
        <v>600</v>
      </c>
      <c r="I756" t="s">
        <v>32</v>
      </c>
      <c r="J756" t="s">
        <v>559</v>
      </c>
    </row>
    <row r="757" spans="1:10" x14ac:dyDescent="0.3">
      <c r="A757" s="1" t="s">
        <v>3</v>
      </c>
      <c r="B757" t="s">
        <v>395</v>
      </c>
      <c r="C757" t="s">
        <v>458</v>
      </c>
      <c r="D757" s="2">
        <v>1.5</v>
      </c>
      <c r="E757" t="str">
        <f>HYPERLINK("https://swtp-sose24.atlassian.net/browse/KAN-111", "KAN-111")</f>
        <v>KAN-111</v>
      </c>
      <c r="F757" t="str">
        <f>HYPERLINK("https://swtp-sose24.atlassian.net/browse/KAN-108", "KAN-108")</f>
        <v>KAN-108</v>
      </c>
      <c r="G757" t="s">
        <v>449</v>
      </c>
      <c r="H757" t="s">
        <v>459</v>
      </c>
      <c r="I757" t="s">
        <v>32</v>
      </c>
      <c r="J757" t="s">
        <v>559</v>
      </c>
    </row>
    <row r="758" spans="1:10" x14ac:dyDescent="0.3">
      <c r="A758" s="1" t="s">
        <v>5</v>
      </c>
      <c r="B758" t="s">
        <v>388</v>
      </c>
      <c r="C758" t="s">
        <v>501</v>
      </c>
      <c r="D758" s="2">
        <v>3</v>
      </c>
      <c r="E758" t="str">
        <f>HYPERLINK("https://swtp-sose24.atlassian.net/browse/KAN-113", "KAN-113")</f>
        <v>KAN-113</v>
      </c>
      <c r="F758" t="str">
        <f>HYPERLINK("https://swtp-sose24.atlassian.net/browse/KAN-108", "KAN-108")</f>
        <v>KAN-108</v>
      </c>
      <c r="G758" t="s">
        <v>394</v>
      </c>
      <c r="H758" t="s">
        <v>502</v>
      </c>
      <c r="I758" t="s">
        <v>32</v>
      </c>
      <c r="J758" t="s">
        <v>559</v>
      </c>
    </row>
    <row r="759" spans="1:10" x14ac:dyDescent="0.3">
      <c r="A759" s="1" t="s">
        <v>4</v>
      </c>
      <c r="B759" t="s">
        <v>388</v>
      </c>
      <c r="C759" t="s">
        <v>489</v>
      </c>
      <c r="D759" s="2">
        <v>0.08</v>
      </c>
      <c r="E759" t="str">
        <f>HYPERLINK("https://swtp-sose24.atlassian.net/browse/KAN-91", "KAN-91")</f>
        <v>KAN-91</v>
      </c>
      <c r="F759" t="str">
        <f>HYPERLINK("https://swtp-sose24.atlassian.net/browse/KAN-46", "KAN-46")</f>
        <v>KAN-46</v>
      </c>
      <c r="G759" t="s">
        <v>257</v>
      </c>
      <c r="I759" t="s">
        <v>55</v>
      </c>
      <c r="J759" t="s">
        <v>558</v>
      </c>
    </row>
    <row r="760" spans="1:10" x14ac:dyDescent="0.3">
      <c r="A760" s="1" t="s">
        <v>8</v>
      </c>
      <c r="B760" t="s">
        <v>388</v>
      </c>
      <c r="C760" t="s">
        <v>513</v>
      </c>
      <c r="D760" s="2">
        <v>2.4</v>
      </c>
      <c r="E760" t="str">
        <f>HYPERLINK("https://swtp-sose24.atlassian.net/browse/KAN-121", "KAN-121")</f>
        <v>KAN-121</v>
      </c>
      <c r="F760" t="str">
        <f>HYPERLINK("https://swtp-sose24.atlassian.net/browse/KAN-108", "KAN-108")</f>
        <v>KAN-108</v>
      </c>
      <c r="G760" t="s">
        <v>397</v>
      </c>
      <c r="H760" t="s">
        <v>514</v>
      </c>
      <c r="I760" t="s">
        <v>32</v>
      </c>
      <c r="J760" t="s">
        <v>559</v>
      </c>
    </row>
    <row r="761" spans="1:10" x14ac:dyDescent="0.3">
      <c r="A761" s="1" t="s">
        <v>3</v>
      </c>
      <c r="B761" t="s">
        <v>388</v>
      </c>
      <c r="C761" t="s">
        <v>456</v>
      </c>
      <c r="D761" s="2">
        <v>1.5</v>
      </c>
      <c r="E761" t="str">
        <f>HYPERLINK("https://swtp-sose24.atlassian.net/browse/KAN-123", "KAN-123")</f>
        <v>KAN-123</v>
      </c>
      <c r="F761" t="str">
        <f>HYPERLINK("https://swtp-sose24.atlassian.net/browse/KAN-3", "KAN-3")</f>
        <v>KAN-3</v>
      </c>
      <c r="G761" t="s">
        <v>446</v>
      </c>
      <c r="H761" t="s">
        <v>457</v>
      </c>
      <c r="I761" t="s">
        <v>32</v>
      </c>
      <c r="J761" t="s">
        <v>559</v>
      </c>
    </row>
    <row r="762" spans="1:10" x14ac:dyDescent="0.3">
      <c r="A762" s="1" t="s">
        <v>4</v>
      </c>
      <c r="B762" t="s">
        <v>388</v>
      </c>
      <c r="C762" t="s">
        <v>488</v>
      </c>
      <c r="D762" s="2">
        <v>0.37</v>
      </c>
      <c r="E762" t="str">
        <f>HYPERLINK("https://swtp-sose24.atlassian.net/browse/KAN-91", "KAN-91")</f>
        <v>KAN-91</v>
      </c>
      <c r="F762" t="str">
        <f>HYPERLINK("https://swtp-sose24.atlassian.net/browse/KAN-46", "KAN-46")</f>
        <v>KAN-46</v>
      </c>
      <c r="G762" t="s">
        <v>257</v>
      </c>
      <c r="I762" t="s">
        <v>55</v>
      </c>
      <c r="J762" t="s">
        <v>558</v>
      </c>
    </row>
    <row r="763" spans="1:10" x14ac:dyDescent="0.3">
      <c r="A763" s="1" t="s">
        <v>8</v>
      </c>
      <c r="B763" t="s">
        <v>388</v>
      </c>
      <c r="C763" t="s">
        <v>511</v>
      </c>
      <c r="D763" s="2">
        <v>2.83</v>
      </c>
      <c r="E763" t="str">
        <f>HYPERLINK("https://swtp-sose24.atlassian.net/browse/KAN-121", "KAN-121")</f>
        <v>KAN-121</v>
      </c>
      <c r="F763" t="str">
        <f>HYPERLINK("https://swtp-sose24.atlassian.net/browse/KAN-108", "KAN-108")</f>
        <v>KAN-108</v>
      </c>
      <c r="G763" t="s">
        <v>397</v>
      </c>
      <c r="H763" t="s">
        <v>512</v>
      </c>
      <c r="I763" t="s">
        <v>32</v>
      </c>
      <c r="J763" t="s">
        <v>559</v>
      </c>
    </row>
    <row r="764" spans="1:10" x14ac:dyDescent="0.3">
      <c r="A764" s="1" t="s">
        <v>4</v>
      </c>
      <c r="B764" t="s">
        <v>388</v>
      </c>
      <c r="C764" t="s">
        <v>487</v>
      </c>
      <c r="D764" s="2">
        <v>0.3</v>
      </c>
      <c r="E764" t="str">
        <f>HYPERLINK("https://swtp-sose24.atlassian.net/browse/KAN-91", "KAN-91")</f>
        <v>KAN-91</v>
      </c>
      <c r="F764" t="str">
        <f>HYPERLINK("https://swtp-sose24.atlassian.net/browse/KAN-46", "KAN-46")</f>
        <v>KAN-46</v>
      </c>
      <c r="G764" t="s">
        <v>257</v>
      </c>
      <c r="I764" t="s">
        <v>55</v>
      </c>
      <c r="J764" t="s">
        <v>558</v>
      </c>
    </row>
    <row r="765" spans="1:10" x14ac:dyDescent="0.3">
      <c r="A765" s="1" t="s">
        <v>3</v>
      </c>
      <c r="B765" t="s">
        <v>388</v>
      </c>
      <c r="C765" t="s">
        <v>454</v>
      </c>
      <c r="D765" s="2">
        <v>1.5</v>
      </c>
      <c r="E765" t="str">
        <f>HYPERLINK("https://swtp-sose24.atlassian.net/browse/KAN-125", "KAN-125")</f>
        <v>KAN-125</v>
      </c>
      <c r="F765" t="str">
        <f>HYPERLINK("https://swtp-sose24.atlassian.net/browse/KAN-108", "KAN-108")</f>
        <v>KAN-108</v>
      </c>
      <c r="G765" t="s">
        <v>411</v>
      </c>
      <c r="H765" t="s">
        <v>455</v>
      </c>
      <c r="I765" t="s">
        <v>32</v>
      </c>
      <c r="J765" t="s">
        <v>559</v>
      </c>
    </row>
    <row r="766" spans="1:10" x14ac:dyDescent="0.3">
      <c r="A766" s="1" t="s">
        <v>4</v>
      </c>
      <c r="B766" t="s">
        <v>388</v>
      </c>
      <c r="C766" t="s">
        <v>486</v>
      </c>
      <c r="D766" s="2">
        <v>0.72</v>
      </c>
      <c r="E766" t="str">
        <f>HYPERLINK("https://swtp-sose24.atlassian.net/browse/KAN-91", "KAN-91")</f>
        <v>KAN-91</v>
      </c>
      <c r="F766" t="str">
        <f>HYPERLINK("https://swtp-sose24.atlassian.net/browse/KAN-46", "KAN-46")</f>
        <v>KAN-46</v>
      </c>
      <c r="G766" t="s">
        <v>257</v>
      </c>
      <c r="I766" t="s">
        <v>55</v>
      </c>
      <c r="J766" t="s">
        <v>558</v>
      </c>
    </row>
    <row r="767" spans="1:10" x14ac:dyDescent="0.3">
      <c r="A767" s="1" t="s">
        <v>841</v>
      </c>
      <c r="B767" t="s">
        <v>388</v>
      </c>
      <c r="C767" t="s">
        <v>422</v>
      </c>
      <c r="D767" s="2">
        <v>2.0299999999999998</v>
      </c>
      <c r="E767" t="str">
        <f>HYPERLINK("https://swtp-sose24.atlassian.net/browse/KAN-118", "KAN-118")</f>
        <v>KAN-118</v>
      </c>
      <c r="F767" t="str">
        <f>HYPERLINK("https://swtp-sose24.atlassian.net/browse/KAN-12", "KAN-12")</f>
        <v>KAN-12</v>
      </c>
      <c r="G767" t="s">
        <v>423</v>
      </c>
      <c r="H767" t="s">
        <v>424</v>
      </c>
      <c r="I767" t="s">
        <v>37</v>
      </c>
      <c r="J767" t="s">
        <v>559</v>
      </c>
    </row>
    <row r="768" spans="1:10" x14ac:dyDescent="0.3">
      <c r="A768" s="1" t="s">
        <v>315</v>
      </c>
      <c r="B768" t="s">
        <v>388</v>
      </c>
      <c r="C768" t="s">
        <v>393</v>
      </c>
      <c r="D768" s="2">
        <v>1.38</v>
      </c>
      <c r="E768" t="str">
        <f>HYPERLINK("https://swtp-sose24.atlassian.net/browse/KAN-113", "KAN-113")</f>
        <v>KAN-113</v>
      </c>
      <c r="F768" t="str">
        <f>HYPERLINK("https://swtp-sose24.atlassian.net/browse/KAN-108", "KAN-108")</f>
        <v>KAN-108</v>
      </c>
      <c r="G768" t="s">
        <v>394</v>
      </c>
      <c r="I768" t="s">
        <v>32</v>
      </c>
      <c r="J768" t="s">
        <v>559</v>
      </c>
    </row>
    <row r="769" spans="1:10" x14ac:dyDescent="0.3">
      <c r="A769" s="1" t="s">
        <v>3</v>
      </c>
      <c r="B769" t="s">
        <v>388</v>
      </c>
      <c r="C769" t="s">
        <v>452</v>
      </c>
      <c r="D769" s="2">
        <v>1</v>
      </c>
      <c r="E769" t="str">
        <f>HYPERLINK("https://swtp-sose24.atlassian.net/browse/KAN-111", "KAN-111")</f>
        <v>KAN-111</v>
      </c>
      <c r="F769" t="str">
        <f>HYPERLINK("https://swtp-sose24.atlassian.net/browse/KAN-108", "KAN-108")</f>
        <v>KAN-108</v>
      </c>
      <c r="G769" t="s">
        <v>449</v>
      </c>
      <c r="H769" t="s">
        <v>453</v>
      </c>
      <c r="I769" t="s">
        <v>32</v>
      </c>
      <c r="J769" t="s">
        <v>559</v>
      </c>
    </row>
    <row r="770" spans="1:10" x14ac:dyDescent="0.3">
      <c r="A770" s="1" t="s">
        <v>3</v>
      </c>
      <c r="B770" t="s">
        <v>388</v>
      </c>
      <c r="C770" t="s">
        <v>451</v>
      </c>
      <c r="D770" s="2">
        <v>1.25</v>
      </c>
      <c r="E770" t="str">
        <f>HYPERLINK("https://swtp-sose24.atlassian.net/browse/KAN-101", "KAN-101")</f>
        <v>KAN-101</v>
      </c>
      <c r="F770" t="str">
        <f>HYPERLINK("https://swtp-sose24.atlassian.net/browse/KAN-21", "KAN-21")</f>
        <v>KAN-21</v>
      </c>
      <c r="G770" t="s">
        <v>392</v>
      </c>
      <c r="I770" t="s">
        <v>27</v>
      </c>
      <c r="J770" t="s">
        <v>558</v>
      </c>
    </row>
    <row r="771" spans="1:10" x14ac:dyDescent="0.3">
      <c r="A771" s="1" t="s">
        <v>841</v>
      </c>
      <c r="B771" t="s">
        <v>388</v>
      </c>
      <c r="C771" t="s">
        <v>421</v>
      </c>
      <c r="D771" s="2">
        <v>1.58</v>
      </c>
      <c r="E771" t="str">
        <f>HYPERLINK("https://swtp-sose24.atlassian.net/browse/KAN-101", "KAN-101")</f>
        <v>KAN-101</v>
      </c>
      <c r="F771" t="str">
        <f>HYPERLINK("https://swtp-sose24.atlassian.net/browse/KAN-21", "KAN-21")</f>
        <v>KAN-21</v>
      </c>
      <c r="G771" t="s">
        <v>392</v>
      </c>
      <c r="I771" t="s">
        <v>27</v>
      </c>
      <c r="J771" t="s">
        <v>558</v>
      </c>
    </row>
    <row r="772" spans="1:10" x14ac:dyDescent="0.3">
      <c r="A772" s="1" t="s">
        <v>4</v>
      </c>
      <c r="B772" t="s">
        <v>388</v>
      </c>
      <c r="C772" t="s">
        <v>421</v>
      </c>
      <c r="D772" s="2">
        <v>1.75</v>
      </c>
      <c r="E772" t="str">
        <f>HYPERLINK("https://swtp-sose24.atlassian.net/browse/KAN-101", "KAN-101")</f>
        <v>KAN-101</v>
      </c>
      <c r="F772" t="str">
        <f>HYPERLINK("https://swtp-sose24.atlassian.net/browse/KAN-21", "KAN-21")</f>
        <v>KAN-21</v>
      </c>
      <c r="G772" t="s">
        <v>392</v>
      </c>
      <c r="I772" t="s">
        <v>27</v>
      </c>
      <c r="J772" t="s">
        <v>558</v>
      </c>
    </row>
    <row r="773" spans="1:10" x14ac:dyDescent="0.3">
      <c r="A773" s="1" t="s">
        <v>315</v>
      </c>
      <c r="B773" t="s">
        <v>388</v>
      </c>
      <c r="C773" t="s">
        <v>391</v>
      </c>
      <c r="D773" s="2">
        <v>1.9</v>
      </c>
      <c r="E773" t="str">
        <f>HYPERLINK("https://swtp-sose24.atlassian.net/browse/KAN-101", "KAN-101")</f>
        <v>KAN-101</v>
      </c>
      <c r="F773" t="str">
        <f>HYPERLINK("https://swtp-sose24.atlassian.net/browse/KAN-21", "KAN-21")</f>
        <v>KAN-21</v>
      </c>
      <c r="G773" t="s">
        <v>392</v>
      </c>
      <c r="I773" t="s">
        <v>27</v>
      </c>
      <c r="J773" t="s">
        <v>558</v>
      </c>
    </row>
    <row r="774" spans="1:10" x14ac:dyDescent="0.3">
      <c r="A774" s="1" t="s">
        <v>5</v>
      </c>
      <c r="B774" t="s">
        <v>388</v>
      </c>
      <c r="C774" t="s">
        <v>500</v>
      </c>
      <c r="D774" s="2">
        <v>1.5</v>
      </c>
      <c r="E774" t="str">
        <f>HYPERLINK("https://swtp-sose24.atlassian.net/browse/KAN-101", "KAN-101")</f>
        <v>KAN-101</v>
      </c>
      <c r="F774" t="str">
        <f>HYPERLINK("https://swtp-sose24.atlassian.net/browse/KAN-21", "KAN-21")</f>
        <v>KAN-21</v>
      </c>
      <c r="G774" t="s">
        <v>392</v>
      </c>
      <c r="I774" t="s">
        <v>27</v>
      </c>
      <c r="J774" t="s">
        <v>558</v>
      </c>
    </row>
    <row r="775" spans="1:10" x14ac:dyDescent="0.3">
      <c r="A775" s="1" t="s">
        <v>8</v>
      </c>
      <c r="B775" t="s">
        <v>388</v>
      </c>
      <c r="C775" t="s">
        <v>500</v>
      </c>
      <c r="D775" s="2">
        <v>1.5</v>
      </c>
      <c r="E775" t="str">
        <f>HYPERLINK("https://swtp-sose24.atlassian.net/browse/KAN-101", "KAN-101")</f>
        <v>KAN-101</v>
      </c>
      <c r="F775" t="str">
        <f>HYPERLINK("https://swtp-sose24.atlassian.net/browse/KAN-21", "KAN-21")</f>
        <v>KAN-21</v>
      </c>
      <c r="G775" t="s">
        <v>392</v>
      </c>
      <c r="I775" t="s">
        <v>27</v>
      </c>
      <c r="J775" t="s">
        <v>558</v>
      </c>
    </row>
    <row r="776" spans="1:10" x14ac:dyDescent="0.3">
      <c r="A776" s="1" t="s">
        <v>315</v>
      </c>
      <c r="B776" t="s">
        <v>388</v>
      </c>
      <c r="C776" t="s">
        <v>389</v>
      </c>
      <c r="D776" s="2">
        <v>1</v>
      </c>
      <c r="E776" t="str">
        <f>HYPERLINK("https://swtp-sose24.atlassian.net/browse/KAN-36", "KAN-36")</f>
        <v>KAN-36</v>
      </c>
      <c r="F776" t="str">
        <f>HYPERLINK("https://swtp-sose24.atlassian.net/browse/KAN-22", "KAN-22")</f>
        <v>KAN-22</v>
      </c>
      <c r="G776" t="s">
        <v>390</v>
      </c>
      <c r="I776" t="s">
        <v>27</v>
      </c>
      <c r="J776" t="s">
        <v>558</v>
      </c>
    </row>
    <row r="777" spans="1:10" x14ac:dyDescent="0.3">
      <c r="A777" s="1" t="s">
        <v>841</v>
      </c>
      <c r="B777" t="s">
        <v>388</v>
      </c>
      <c r="C777" t="s">
        <v>389</v>
      </c>
      <c r="D777" s="2">
        <v>1</v>
      </c>
      <c r="E777" t="str">
        <f>HYPERLINK("https://swtp-sose24.atlassian.net/browse/KAN-36", "KAN-36")</f>
        <v>KAN-36</v>
      </c>
      <c r="F777" t="str">
        <f>HYPERLINK("https://swtp-sose24.atlassian.net/browse/KAN-22", "KAN-22")</f>
        <v>KAN-22</v>
      </c>
      <c r="G777" t="s">
        <v>390</v>
      </c>
      <c r="I777" t="s">
        <v>27</v>
      </c>
      <c r="J777" t="s">
        <v>558</v>
      </c>
    </row>
    <row r="778" spans="1:10" x14ac:dyDescent="0.3">
      <c r="A778" s="1" t="s">
        <v>3</v>
      </c>
      <c r="B778" t="s">
        <v>388</v>
      </c>
      <c r="C778" t="s">
        <v>389</v>
      </c>
      <c r="D778" s="2">
        <v>1</v>
      </c>
      <c r="E778" t="str">
        <f>HYPERLINK("https://swtp-sose24.atlassian.net/browse/KAN-36", "KAN-36")</f>
        <v>KAN-36</v>
      </c>
      <c r="F778" t="str">
        <f>HYPERLINK("https://swtp-sose24.atlassian.net/browse/KAN-22", "KAN-22")</f>
        <v>KAN-22</v>
      </c>
      <c r="G778" t="s">
        <v>390</v>
      </c>
      <c r="I778" t="s">
        <v>27</v>
      </c>
      <c r="J778" t="s">
        <v>558</v>
      </c>
    </row>
    <row r="779" spans="1:10" x14ac:dyDescent="0.3">
      <c r="A779" s="1" t="s">
        <v>4</v>
      </c>
      <c r="B779" t="s">
        <v>388</v>
      </c>
      <c r="C779" t="s">
        <v>389</v>
      </c>
      <c r="D779" s="2">
        <v>1</v>
      </c>
      <c r="E779" t="str">
        <f>HYPERLINK("https://swtp-sose24.atlassian.net/browse/KAN-36", "KAN-36")</f>
        <v>KAN-36</v>
      </c>
      <c r="F779" t="str">
        <f>HYPERLINK("https://swtp-sose24.atlassian.net/browse/KAN-22", "KAN-22")</f>
        <v>KAN-22</v>
      </c>
      <c r="G779" t="s">
        <v>390</v>
      </c>
      <c r="I779" t="s">
        <v>27</v>
      </c>
      <c r="J779" t="s">
        <v>558</v>
      </c>
    </row>
    <row r="780" spans="1:10" x14ac:dyDescent="0.3">
      <c r="A780" s="1" t="s">
        <v>5</v>
      </c>
      <c r="B780" t="s">
        <v>388</v>
      </c>
      <c r="C780" t="s">
        <v>389</v>
      </c>
      <c r="D780" s="2">
        <v>1</v>
      </c>
      <c r="E780" t="str">
        <f>HYPERLINK("https://swtp-sose24.atlassian.net/browse/KAN-36", "KAN-36")</f>
        <v>KAN-36</v>
      </c>
      <c r="F780" t="str">
        <f>HYPERLINK("https://swtp-sose24.atlassian.net/browse/KAN-22", "KAN-22")</f>
        <v>KAN-22</v>
      </c>
      <c r="G780" t="s">
        <v>390</v>
      </c>
      <c r="I780" t="s">
        <v>27</v>
      </c>
      <c r="J780" t="s">
        <v>558</v>
      </c>
    </row>
    <row r="781" spans="1:10" x14ac:dyDescent="0.3">
      <c r="A781" s="1" t="s">
        <v>8</v>
      </c>
      <c r="B781" t="s">
        <v>388</v>
      </c>
      <c r="C781" t="s">
        <v>389</v>
      </c>
      <c r="D781" s="2">
        <v>1</v>
      </c>
      <c r="E781" t="str">
        <f>HYPERLINK("https://swtp-sose24.atlassian.net/browse/KAN-36", "KAN-36")</f>
        <v>KAN-36</v>
      </c>
      <c r="F781" t="str">
        <f>HYPERLINK("https://swtp-sose24.atlassian.net/browse/KAN-22", "KAN-22")</f>
        <v>KAN-22</v>
      </c>
      <c r="G781" t="s">
        <v>390</v>
      </c>
      <c r="I781" t="s">
        <v>27</v>
      </c>
      <c r="J781" t="s">
        <v>558</v>
      </c>
    </row>
    <row r="782" spans="1:10" x14ac:dyDescent="0.3">
      <c r="A782" s="1" t="s">
        <v>8</v>
      </c>
      <c r="B782" t="s">
        <v>388</v>
      </c>
      <c r="C782" t="s">
        <v>509</v>
      </c>
      <c r="D782" s="2">
        <v>0.67</v>
      </c>
      <c r="E782" t="str">
        <f>HYPERLINK("https://swtp-sose24.atlassian.net/browse/KAN-5", "KAN-5")</f>
        <v>KAN-5</v>
      </c>
      <c r="F782" t="str">
        <f>HYPERLINK("https://swtp-sose24.atlassian.net/browse/KAN-46", "KAN-46")</f>
        <v>KAN-46</v>
      </c>
      <c r="G782" t="s">
        <v>285</v>
      </c>
      <c r="H782" t="s">
        <v>510</v>
      </c>
      <c r="I782" t="s">
        <v>55</v>
      </c>
      <c r="J782" t="s">
        <v>558</v>
      </c>
    </row>
    <row r="783" spans="1:10" x14ac:dyDescent="0.3">
      <c r="A783" s="1" t="s">
        <v>5</v>
      </c>
      <c r="B783" t="s">
        <v>418</v>
      </c>
      <c r="C783" t="s">
        <v>498</v>
      </c>
      <c r="D783" s="2">
        <v>1.65</v>
      </c>
      <c r="E783" t="str">
        <f>HYPERLINK("https://swtp-sose24.atlassian.net/browse/KAN-23", "KAN-23")</f>
        <v>KAN-23</v>
      </c>
      <c r="F783" t="str">
        <f>HYPERLINK("https://swtp-sose24.atlassian.net/browse/KAN-3", "KAN-3")</f>
        <v>KAN-3</v>
      </c>
      <c r="G783" t="s">
        <v>259</v>
      </c>
      <c r="H783" t="s">
        <v>499</v>
      </c>
      <c r="I783" t="s">
        <v>32</v>
      </c>
      <c r="J783" t="s">
        <v>50</v>
      </c>
    </row>
    <row r="784" spans="1:10" x14ac:dyDescent="0.3">
      <c r="A784" s="1" t="s">
        <v>4</v>
      </c>
      <c r="B784" t="s">
        <v>418</v>
      </c>
      <c r="C784" t="s">
        <v>485</v>
      </c>
      <c r="D784" s="2">
        <v>3</v>
      </c>
      <c r="E784" t="str">
        <f>HYPERLINK("https://swtp-sose24.atlassian.net/browse/KAN-91", "KAN-91")</f>
        <v>KAN-91</v>
      </c>
      <c r="F784" t="str">
        <f>HYPERLINK("https://swtp-sose24.atlassian.net/browse/KAN-46", "KAN-46")</f>
        <v>KAN-46</v>
      </c>
      <c r="G784" t="s">
        <v>257</v>
      </c>
      <c r="I784" t="s">
        <v>55</v>
      </c>
      <c r="J784" t="s">
        <v>558</v>
      </c>
    </row>
    <row r="785" spans="1:10" x14ac:dyDescent="0.3">
      <c r="A785" s="1" t="s">
        <v>3</v>
      </c>
      <c r="B785" t="s">
        <v>418</v>
      </c>
      <c r="C785" t="s">
        <v>448</v>
      </c>
      <c r="D785" s="2">
        <v>1.75</v>
      </c>
      <c r="E785" t="str">
        <f>HYPERLINK("https://swtp-sose24.atlassian.net/browse/KAN-111", "KAN-111")</f>
        <v>KAN-111</v>
      </c>
      <c r="F785" t="str">
        <f>HYPERLINK("https://swtp-sose24.atlassian.net/browse/KAN-108", "KAN-108")</f>
        <v>KAN-108</v>
      </c>
      <c r="G785" t="s">
        <v>449</v>
      </c>
      <c r="H785" t="s">
        <v>450</v>
      </c>
      <c r="I785" t="s">
        <v>32</v>
      </c>
      <c r="J785" t="s">
        <v>559</v>
      </c>
    </row>
    <row r="786" spans="1:10" x14ac:dyDescent="0.3">
      <c r="A786" s="1" t="s">
        <v>3</v>
      </c>
      <c r="B786" t="s">
        <v>418</v>
      </c>
      <c r="C786" t="s">
        <v>445</v>
      </c>
      <c r="D786" s="2">
        <v>1.75</v>
      </c>
      <c r="E786" t="str">
        <f>HYPERLINK("https://swtp-sose24.atlassian.net/browse/KAN-123", "KAN-123")</f>
        <v>KAN-123</v>
      </c>
      <c r="F786" t="str">
        <f>HYPERLINK("https://swtp-sose24.atlassian.net/browse/KAN-3", "KAN-3")</f>
        <v>KAN-3</v>
      </c>
      <c r="G786" t="s">
        <v>446</v>
      </c>
      <c r="H786" t="s">
        <v>447</v>
      </c>
      <c r="I786" t="s">
        <v>32</v>
      </c>
      <c r="J786" t="s">
        <v>559</v>
      </c>
    </row>
    <row r="787" spans="1:10" x14ac:dyDescent="0.3">
      <c r="A787" s="1" t="s">
        <v>841</v>
      </c>
      <c r="B787" t="s">
        <v>418</v>
      </c>
      <c r="C787" t="s">
        <v>419</v>
      </c>
      <c r="D787" s="2">
        <v>1.1200000000000001</v>
      </c>
      <c r="E787" t="str">
        <f>HYPERLINK("https://swtp-sose24.atlassian.net/browse/KAN-119", "KAN-119")</f>
        <v>KAN-119</v>
      </c>
      <c r="F787" t="str">
        <f>HYPERLINK("https://swtp-sose24.atlassian.net/browse/KAN-48", "KAN-48")</f>
        <v>KAN-48</v>
      </c>
      <c r="G787" t="s">
        <v>420</v>
      </c>
      <c r="I787" t="s">
        <v>156</v>
      </c>
      <c r="J787" t="s">
        <v>558</v>
      </c>
    </row>
    <row r="788" spans="1:10" x14ac:dyDescent="0.3">
      <c r="A788" s="1" t="s">
        <v>3</v>
      </c>
      <c r="B788" t="s">
        <v>130</v>
      </c>
      <c r="C788" t="s">
        <v>443</v>
      </c>
      <c r="D788" s="2">
        <v>1.5</v>
      </c>
      <c r="E788" t="str">
        <f>HYPERLINK("https://swtp-sose24.atlassian.net/browse/KAN-93", "KAN-93")</f>
        <v>KAN-93</v>
      </c>
      <c r="F788" t="str">
        <f>HYPERLINK("https://swtp-sose24.atlassian.net/browse/KAN-12", "KAN-12")</f>
        <v>KAN-12</v>
      </c>
      <c r="G788" t="s">
        <v>415</v>
      </c>
      <c r="H788" t="s">
        <v>444</v>
      </c>
      <c r="I788" t="s">
        <v>37</v>
      </c>
      <c r="J788" t="s">
        <v>559</v>
      </c>
    </row>
    <row r="789" spans="1:10" x14ac:dyDescent="0.3">
      <c r="A789" s="1" t="s">
        <v>841</v>
      </c>
      <c r="B789" t="s">
        <v>130</v>
      </c>
      <c r="C789" t="s">
        <v>416</v>
      </c>
      <c r="D789" s="2">
        <v>2.52</v>
      </c>
      <c r="E789" t="str">
        <f>HYPERLINK("https://swtp-sose24.atlassian.net/browse/KAN-93", "KAN-93")</f>
        <v>KAN-93</v>
      </c>
      <c r="F789" t="str">
        <f>HYPERLINK("https://swtp-sose24.atlassian.net/browse/KAN-12", "KAN-12")</f>
        <v>KAN-12</v>
      </c>
      <c r="G789" t="s">
        <v>415</v>
      </c>
      <c r="H789" t="s">
        <v>417</v>
      </c>
      <c r="I789" t="s">
        <v>37</v>
      </c>
      <c r="J789" t="s">
        <v>559</v>
      </c>
    </row>
    <row r="790" spans="1:10" x14ac:dyDescent="0.3">
      <c r="A790" s="1" t="s">
        <v>841</v>
      </c>
      <c r="B790" t="s">
        <v>130</v>
      </c>
      <c r="C790" t="s">
        <v>205</v>
      </c>
      <c r="D790" s="2">
        <v>0.4</v>
      </c>
      <c r="E790" t="str">
        <f>HYPERLINK("https://swtp-sose24.atlassian.net/browse/KAN-46", "KAN-46")</f>
        <v>KAN-46</v>
      </c>
      <c r="F790" t="str">
        <f>HYPERLINK("https://swtp-sose24.atlassian.net/browse/KAN-2", "KAN-2")</f>
        <v>KAN-2</v>
      </c>
      <c r="G790" t="s">
        <v>140</v>
      </c>
      <c r="H790" t="s">
        <v>206</v>
      </c>
      <c r="I790" t="s">
        <v>55</v>
      </c>
      <c r="J790" t="s">
        <v>558</v>
      </c>
    </row>
    <row r="791" spans="1:10" x14ac:dyDescent="0.3">
      <c r="A791" s="1" t="s">
        <v>841</v>
      </c>
      <c r="B791" t="s">
        <v>130</v>
      </c>
      <c r="C791" t="s">
        <v>203</v>
      </c>
      <c r="D791" s="2">
        <v>0.53</v>
      </c>
      <c r="E791" t="str">
        <f>HYPERLINK("https://swtp-sose24.atlassian.net/browse/KAN-108", "KAN-108")</f>
        <v>KAN-108</v>
      </c>
      <c r="F791" t="str">
        <f>HYPERLINK("https://swtp-sose24.atlassian.net/browse/KAN-3", "KAN-3")</f>
        <v>KAN-3</v>
      </c>
      <c r="G791" t="s">
        <v>125</v>
      </c>
      <c r="H791" t="s">
        <v>204</v>
      </c>
      <c r="I791" t="s">
        <v>32</v>
      </c>
      <c r="J791" t="s">
        <v>559</v>
      </c>
    </row>
    <row r="792" spans="1:10" x14ac:dyDescent="0.3">
      <c r="A792" s="1" t="s">
        <v>315</v>
      </c>
      <c r="B792" t="s">
        <v>130</v>
      </c>
      <c r="C792" t="s">
        <v>133</v>
      </c>
      <c r="D792" s="2">
        <v>0.32</v>
      </c>
      <c r="E792" t="str">
        <f>HYPERLINK("https://swtp-sose24.atlassian.net/browse/KAN-108", "KAN-108")</f>
        <v>KAN-108</v>
      </c>
      <c r="F792" t="str">
        <f>HYPERLINK("https://swtp-sose24.atlassian.net/browse/KAN-3", "KAN-3")</f>
        <v>KAN-3</v>
      </c>
      <c r="G792" t="s">
        <v>125</v>
      </c>
      <c r="H792" t="s">
        <v>134</v>
      </c>
      <c r="I792" t="s">
        <v>32</v>
      </c>
      <c r="J792" t="s">
        <v>559</v>
      </c>
    </row>
    <row r="793" spans="1:10" x14ac:dyDescent="0.3">
      <c r="A793" s="1" t="s">
        <v>315</v>
      </c>
      <c r="B793" t="s">
        <v>130</v>
      </c>
      <c r="C793" t="s">
        <v>131</v>
      </c>
      <c r="D793" s="2">
        <v>1.53</v>
      </c>
      <c r="E793" t="str">
        <f>HYPERLINK("https://swtp-sose24.atlassian.net/browse/KAN-108", "KAN-108")</f>
        <v>KAN-108</v>
      </c>
      <c r="F793" t="str">
        <f>HYPERLINK("https://swtp-sose24.atlassian.net/browse/KAN-3", "KAN-3")</f>
        <v>KAN-3</v>
      </c>
      <c r="G793" t="s">
        <v>125</v>
      </c>
      <c r="H793" t="s">
        <v>132</v>
      </c>
      <c r="I793" t="s">
        <v>32</v>
      </c>
      <c r="J793" t="s">
        <v>559</v>
      </c>
    </row>
    <row r="794" spans="1:10" x14ac:dyDescent="0.3">
      <c r="A794" s="1" t="s">
        <v>841</v>
      </c>
      <c r="B794" t="s">
        <v>130</v>
      </c>
      <c r="C794" t="s">
        <v>201</v>
      </c>
      <c r="D794" s="2">
        <v>0.56999999999999995</v>
      </c>
      <c r="E794" t="str">
        <f>HYPERLINK("https://swtp-sose24.atlassian.net/browse/KAN-93", "KAN-93")</f>
        <v>KAN-93</v>
      </c>
      <c r="F794" t="str">
        <f>HYPERLINK("https://swtp-sose24.atlassian.net/browse/KAN-12", "KAN-12")</f>
        <v>KAN-12</v>
      </c>
      <c r="G794" t="s">
        <v>415</v>
      </c>
      <c r="H794" t="s">
        <v>202</v>
      </c>
      <c r="I794" t="s">
        <v>37</v>
      </c>
      <c r="J794" t="s">
        <v>559</v>
      </c>
    </row>
    <row r="795" spans="1:10" x14ac:dyDescent="0.3">
      <c r="A795" s="1" t="s">
        <v>315</v>
      </c>
      <c r="B795" t="s">
        <v>130</v>
      </c>
      <c r="C795" t="s">
        <v>248</v>
      </c>
      <c r="D795" s="2">
        <v>0.5</v>
      </c>
      <c r="E795" t="str">
        <f>HYPERLINK("https://swtp-sose24.atlassian.net/browse/KAN-96", "KAN-96")</f>
        <v>KAN-96</v>
      </c>
      <c r="F795" t="str">
        <f>HYPERLINK("https://swtp-sose24.atlassian.net/browse/KAN-20", "KAN-20")</f>
        <v>KAN-20</v>
      </c>
      <c r="G795" t="s">
        <v>104</v>
      </c>
      <c r="H795" t="s">
        <v>387</v>
      </c>
      <c r="I795" t="s">
        <v>27</v>
      </c>
      <c r="J795" t="s">
        <v>558</v>
      </c>
    </row>
    <row r="796" spans="1:10" x14ac:dyDescent="0.3">
      <c r="A796" s="1" t="s">
        <v>3</v>
      </c>
      <c r="B796" t="s">
        <v>130</v>
      </c>
      <c r="C796" t="s">
        <v>248</v>
      </c>
      <c r="D796" s="2">
        <v>0.5</v>
      </c>
      <c r="E796" t="str">
        <f>HYPERLINK("https://swtp-sose24.atlassian.net/browse/KAN-96", "KAN-96")</f>
        <v>KAN-96</v>
      </c>
      <c r="F796" t="str">
        <f>HYPERLINK("https://swtp-sose24.atlassian.net/browse/KAN-20", "KAN-20")</f>
        <v>KAN-20</v>
      </c>
      <c r="G796" t="s">
        <v>104</v>
      </c>
      <c r="H796" t="s">
        <v>249</v>
      </c>
      <c r="I796" t="s">
        <v>27</v>
      </c>
      <c r="J796" t="s">
        <v>558</v>
      </c>
    </row>
    <row r="797" spans="1:10" x14ac:dyDescent="0.3">
      <c r="A797" s="1" t="s">
        <v>315</v>
      </c>
      <c r="B797" t="s">
        <v>113</v>
      </c>
      <c r="C797" t="s">
        <v>128</v>
      </c>
      <c r="D797" s="2">
        <v>2.72</v>
      </c>
      <c r="E797" t="str">
        <f>HYPERLINK("https://swtp-sose24.atlassian.net/browse/KAN-108", "KAN-108")</f>
        <v>KAN-108</v>
      </c>
      <c r="F797" t="str">
        <f>HYPERLINK("https://swtp-sose24.atlassian.net/browse/KAN-3", "KAN-3")</f>
        <v>KAN-3</v>
      </c>
      <c r="G797" t="s">
        <v>125</v>
      </c>
      <c r="H797" t="s">
        <v>129</v>
      </c>
      <c r="I797" t="s">
        <v>32</v>
      </c>
      <c r="J797" t="s">
        <v>559</v>
      </c>
    </row>
    <row r="798" spans="1:10" x14ac:dyDescent="0.3">
      <c r="A798" s="1" t="s">
        <v>841</v>
      </c>
      <c r="B798" t="s">
        <v>113</v>
      </c>
      <c r="C798" t="s">
        <v>200</v>
      </c>
      <c r="D798" s="2">
        <v>1.33</v>
      </c>
      <c r="E798" t="str">
        <f>HYPERLINK("https://swtp-sose24.atlassian.net/browse/KAN-93", "KAN-93")</f>
        <v>KAN-93</v>
      </c>
      <c r="F798" t="str">
        <f>HYPERLINK("https://swtp-sose24.atlassian.net/browse/KAN-12", "KAN-12")</f>
        <v>KAN-12</v>
      </c>
      <c r="G798" t="s">
        <v>415</v>
      </c>
      <c r="H798" t="s">
        <v>198</v>
      </c>
      <c r="I798" t="s">
        <v>37</v>
      </c>
      <c r="J798" t="s">
        <v>559</v>
      </c>
    </row>
    <row r="799" spans="1:10" x14ac:dyDescent="0.3">
      <c r="A799" s="1" t="s">
        <v>841</v>
      </c>
      <c r="B799" t="s">
        <v>113</v>
      </c>
      <c r="C799" t="s">
        <v>199</v>
      </c>
      <c r="D799" s="2">
        <v>0.4</v>
      </c>
      <c r="E799" t="str">
        <f>HYPERLINK("https://swtp-sose24.atlassian.net/browse/KAN-108", "KAN-108")</f>
        <v>KAN-108</v>
      </c>
      <c r="F799" t="str">
        <f>HYPERLINK("https://swtp-sose24.atlassian.net/browse/KAN-3", "KAN-3")</f>
        <v>KAN-3</v>
      </c>
      <c r="G799" t="s">
        <v>125</v>
      </c>
      <c r="I799" t="s">
        <v>32</v>
      </c>
      <c r="J799" t="s">
        <v>559</v>
      </c>
    </row>
    <row r="800" spans="1:10" x14ac:dyDescent="0.3">
      <c r="A800" s="1" t="s">
        <v>5</v>
      </c>
      <c r="B800" t="s">
        <v>113</v>
      </c>
      <c r="C800" t="s">
        <v>281</v>
      </c>
      <c r="D800" s="2">
        <v>1.25</v>
      </c>
      <c r="E800" t="str">
        <f>HYPERLINK("https://swtp-sose24.atlassian.net/browse/KAN-23", "KAN-23")</f>
        <v>KAN-23</v>
      </c>
      <c r="F800" t="str">
        <f>HYPERLINK("https://swtp-sose24.atlassian.net/browse/KAN-3", "KAN-3")</f>
        <v>KAN-3</v>
      </c>
      <c r="G800" t="s">
        <v>259</v>
      </c>
      <c r="H800" t="s">
        <v>282</v>
      </c>
      <c r="I800" t="s">
        <v>32</v>
      </c>
      <c r="J800" t="s">
        <v>50</v>
      </c>
    </row>
    <row r="801" spans="1:10" x14ac:dyDescent="0.3">
      <c r="A801" s="1" t="s">
        <v>9</v>
      </c>
      <c r="B801" t="s">
        <v>113</v>
      </c>
      <c r="C801" t="s">
        <v>314</v>
      </c>
      <c r="D801" s="2">
        <v>1.47</v>
      </c>
      <c r="E801" t="str">
        <f>HYPERLINK("https://swtp-sose24.atlassian.net/browse/KAN-5", "KAN-5")</f>
        <v>KAN-5</v>
      </c>
      <c r="F801" t="str">
        <f>HYPERLINK("https://swtp-sose24.atlassian.net/browse/KAN-46", "KAN-46")</f>
        <v>KAN-46</v>
      </c>
      <c r="G801" t="s">
        <v>285</v>
      </c>
      <c r="I801" t="s">
        <v>55</v>
      </c>
      <c r="J801" t="s">
        <v>558</v>
      </c>
    </row>
    <row r="802" spans="1:10" x14ac:dyDescent="0.3">
      <c r="A802" s="1" t="s">
        <v>841</v>
      </c>
      <c r="B802" t="s">
        <v>113</v>
      </c>
      <c r="C802" t="s">
        <v>197</v>
      </c>
      <c r="D802" s="2">
        <v>0.53</v>
      </c>
      <c r="E802" t="str">
        <f>HYPERLINK("https://swtp-sose24.atlassian.net/browse/KAN-93", "KAN-93")</f>
        <v>KAN-93</v>
      </c>
      <c r="F802" t="str">
        <f>HYPERLINK("https://swtp-sose24.atlassian.net/browse/KAN-12", "KAN-12")</f>
        <v>KAN-12</v>
      </c>
      <c r="G802" t="s">
        <v>415</v>
      </c>
      <c r="H802" t="s">
        <v>198</v>
      </c>
      <c r="I802" t="s">
        <v>37</v>
      </c>
      <c r="J802" t="s">
        <v>559</v>
      </c>
    </row>
    <row r="803" spans="1:10" x14ac:dyDescent="0.3">
      <c r="A803" s="1" t="s">
        <v>315</v>
      </c>
      <c r="B803" t="s">
        <v>113</v>
      </c>
      <c r="C803" t="s">
        <v>127</v>
      </c>
      <c r="D803" s="2">
        <v>0.5</v>
      </c>
      <c r="E803" t="str">
        <f>HYPERLINK("https://swtp-sose24.atlassian.net/browse/KAN-83", "KAN-83")</f>
        <v>KAN-83</v>
      </c>
      <c r="F803" t="str">
        <f>HYPERLINK("https://swtp-sose24.atlassian.net/browse/KAN-9", "KAN-9")</f>
        <v>KAN-9</v>
      </c>
      <c r="G803" t="s">
        <v>111</v>
      </c>
      <c r="I803" t="s">
        <v>156</v>
      </c>
      <c r="J803" t="s">
        <v>28</v>
      </c>
    </row>
    <row r="804" spans="1:10" x14ac:dyDescent="0.3">
      <c r="A804" s="1" t="s">
        <v>315</v>
      </c>
      <c r="B804" t="s">
        <v>113</v>
      </c>
      <c r="C804" t="s">
        <v>124</v>
      </c>
      <c r="D804" s="2">
        <v>1.85</v>
      </c>
      <c r="E804" t="str">
        <f>HYPERLINK("https://swtp-sose24.atlassian.net/browse/KAN-108", "KAN-108")</f>
        <v>KAN-108</v>
      </c>
      <c r="F804" t="str">
        <f>HYPERLINK("https://swtp-sose24.atlassian.net/browse/KAN-3", "KAN-3")</f>
        <v>KAN-3</v>
      </c>
      <c r="G804" t="s">
        <v>125</v>
      </c>
      <c r="H804" t="s">
        <v>126</v>
      </c>
      <c r="I804" t="s">
        <v>32</v>
      </c>
      <c r="J804" t="s">
        <v>559</v>
      </c>
    </row>
    <row r="805" spans="1:10" x14ac:dyDescent="0.3">
      <c r="A805" s="1" t="s">
        <v>8</v>
      </c>
      <c r="B805" t="s">
        <v>113</v>
      </c>
      <c r="C805" t="s">
        <v>302</v>
      </c>
      <c r="D805" s="2">
        <v>1</v>
      </c>
      <c r="E805" t="str">
        <f>HYPERLINK("https://swtp-sose24.atlassian.net/browse/KAN-93", "KAN-93")</f>
        <v>KAN-93</v>
      </c>
      <c r="F805" t="str">
        <f>HYPERLINK("https://swtp-sose24.atlassian.net/browse/KAN-12", "KAN-12")</f>
        <v>KAN-12</v>
      </c>
      <c r="G805" t="s">
        <v>415</v>
      </c>
      <c r="I805" t="s">
        <v>37</v>
      </c>
      <c r="J805" t="s">
        <v>559</v>
      </c>
    </row>
    <row r="806" spans="1:10" x14ac:dyDescent="0.3">
      <c r="A806" s="1" t="s">
        <v>3</v>
      </c>
      <c r="B806" t="s">
        <v>113</v>
      </c>
      <c r="C806" t="s">
        <v>247</v>
      </c>
      <c r="D806" s="2">
        <v>3.25</v>
      </c>
      <c r="E806" t="str">
        <f>HYPERLINK("https://swtp-sose24.atlassian.net/browse/KAN-106", "KAN-106")</f>
        <v>KAN-106</v>
      </c>
      <c r="F806" t="str">
        <f>HYPERLINK("https://swtp-sose24.atlassian.net/browse/KAN-3", "KAN-3")</f>
        <v>KAN-3</v>
      </c>
      <c r="G806" t="s">
        <v>242</v>
      </c>
      <c r="I806" t="s">
        <v>32</v>
      </c>
      <c r="J806" t="s">
        <v>559</v>
      </c>
    </row>
    <row r="807" spans="1:10" x14ac:dyDescent="0.3">
      <c r="A807" s="1" t="s">
        <v>8</v>
      </c>
      <c r="B807" t="s">
        <v>113</v>
      </c>
      <c r="C807" t="s">
        <v>301</v>
      </c>
      <c r="D807" s="2">
        <v>0.02</v>
      </c>
      <c r="E807" t="str">
        <f>HYPERLINK("https://swtp-sose24.atlassian.net/browse/KAN-85", "KAN-85")</f>
        <v>KAN-85</v>
      </c>
      <c r="F807" t="str">
        <f>HYPERLINK("https://swtp-sose24.atlassian.net/browse/KAN-9", "KAN-9")</f>
        <v>KAN-9</v>
      </c>
      <c r="G807" t="s">
        <v>295</v>
      </c>
      <c r="I807" t="s">
        <v>156</v>
      </c>
      <c r="J807" t="s">
        <v>28</v>
      </c>
    </row>
    <row r="808" spans="1:10" x14ac:dyDescent="0.3">
      <c r="A808" s="1" t="s">
        <v>841</v>
      </c>
      <c r="B808" t="s">
        <v>113</v>
      </c>
      <c r="C808" t="s">
        <v>196</v>
      </c>
      <c r="D808" s="2">
        <v>0.65</v>
      </c>
      <c r="E808" t="str">
        <f>HYPERLINK("https://swtp-sose24.atlassian.net/browse/KAN-83", "KAN-83")</f>
        <v>KAN-83</v>
      </c>
      <c r="F808" t="str">
        <f>HYPERLINK("https://swtp-sose24.atlassian.net/browse/KAN-9", "KAN-9")</f>
        <v>KAN-9</v>
      </c>
      <c r="G808" t="s">
        <v>111</v>
      </c>
      <c r="I808" t="s">
        <v>156</v>
      </c>
      <c r="J808" t="s">
        <v>28</v>
      </c>
    </row>
    <row r="809" spans="1:10" x14ac:dyDescent="0.3">
      <c r="A809" s="1" t="s">
        <v>315</v>
      </c>
      <c r="B809" t="s">
        <v>113</v>
      </c>
      <c r="C809" t="s">
        <v>122</v>
      </c>
      <c r="D809" s="2">
        <v>0.25</v>
      </c>
      <c r="E809" t="str">
        <f>HYPERLINK("https://swtp-sose24.atlassian.net/browse/KAN-93", "KAN-93")</f>
        <v>KAN-93</v>
      </c>
      <c r="F809" t="str">
        <f>HYPERLINK("https://swtp-sose24.atlassian.net/browse/KAN-12", "KAN-12")</f>
        <v>KAN-12</v>
      </c>
      <c r="G809" t="s">
        <v>415</v>
      </c>
      <c r="H809" t="s">
        <v>123</v>
      </c>
      <c r="I809" t="s">
        <v>37</v>
      </c>
      <c r="J809" t="s">
        <v>559</v>
      </c>
    </row>
    <row r="810" spans="1:10" x14ac:dyDescent="0.3">
      <c r="A810" s="1" t="s">
        <v>3</v>
      </c>
      <c r="B810" t="s">
        <v>113</v>
      </c>
      <c r="C810" t="s">
        <v>246</v>
      </c>
      <c r="D810" s="2">
        <v>3</v>
      </c>
      <c r="E810" t="str">
        <f>HYPERLINK("https://swtp-sose24.atlassian.net/browse/KAN-106", "KAN-106")</f>
        <v>KAN-106</v>
      </c>
      <c r="F810" t="str">
        <f>HYPERLINK("https://swtp-sose24.atlassian.net/browse/KAN-3", "KAN-3")</f>
        <v>KAN-3</v>
      </c>
      <c r="G810" t="s">
        <v>242</v>
      </c>
      <c r="I810" t="s">
        <v>32</v>
      </c>
      <c r="J810" t="s">
        <v>559</v>
      </c>
    </row>
    <row r="811" spans="1:10" x14ac:dyDescent="0.3">
      <c r="A811" s="1" t="s">
        <v>9</v>
      </c>
      <c r="B811" t="s">
        <v>113</v>
      </c>
      <c r="C811" t="s">
        <v>313</v>
      </c>
      <c r="D811" s="2">
        <v>0.78</v>
      </c>
      <c r="E811" t="str">
        <f>HYPERLINK("https://swtp-sose24.atlassian.net/browse/KAN-5", "KAN-5")</f>
        <v>KAN-5</v>
      </c>
      <c r="F811" t="str">
        <f>HYPERLINK("https://swtp-sose24.atlassian.net/browse/KAN-46", "KAN-46")</f>
        <v>KAN-46</v>
      </c>
      <c r="G811" t="s">
        <v>285</v>
      </c>
      <c r="I811" t="s">
        <v>55</v>
      </c>
      <c r="J811" t="s">
        <v>558</v>
      </c>
    </row>
    <row r="812" spans="1:10" x14ac:dyDescent="0.3">
      <c r="A812" s="1" t="s">
        <v>8</v>
      </c>
      <c r="B812" t="s">
        <v>113</v>
      </c>
      <c r="C812" t="s">
        <v>300</v>
      </c>
      <c r="D812" s="2">
        <v>1.17</v>
      </c>
      <c r="E812" t="str">
        <f>HYPERLINK("https://swtp-sose24.atlassian.net/browse/KAN-100", "KAN-100")</f>
        <v>KAN-100</v>
      </c>
      <c r="F812" t="str">
        <f>HYPERLINK("https://swtp-sose24.atlassian.net/browse/KAN-21", "KAN-21")</f>
        <v>KAN-21</v>
      </c>
      <c r="G812" t="s">
        <v>120</v>
      </c>
      <c r="I812" t="s">
        <v>27</v>
      </c>
      <c r="J812" t="s">
        <v>558</v>
      </c>
    </row>
    <row r="813" spans="1:10" x14ac:dyDescent="0.3">
      <c r="A813" s="1" t="s">
        <v>841</v>
      </c>
      <c r="B813" t="s">
        <v>113</v>
      </c>
      <c r="C813" t="s">
        <v>195</v>
      </c>
      <c r="D813" s="2">
        <v>0.88</v>
      </c>
      <c r="E813" t="str">
        <f>HYPERLINK("https://swtp-sose24.atlassian.net/browse/KAN-100", "KAN-100")</f>
        <v>KAN-100</v>
      </c>
      <c r="F813" t="str">
        <f>HYPERLINK("https://swtp-sose24.atlassian.net/browse/KAN-21", "KAN-21")</f>
        <v>KAN-21</v>
      </c>
      <c r="G813" t="s">
        <v>120</v>
      </c>
      <c r="I813" t="s">
        <v>27</v>
      </c>
      <c r="J813" t="s">
        <v>558</v>
      </c>
    </row>
    <row r="814" spans="1:10" x14ac:dyDescent="0.3">
      <c r="A814" s="1" t="s">
        <v>9</v>
      </c>
      <c r="B814" t="s">
        <v>113</v>
      </c>
      <c r="C814" t="s">
        <v>312</v>
      </c>
      <c r="D814" s="2">
        <v>1.02</v>
      </c>
      <c r="E814" t="str">
        <f>HYPERLINK("https://swtp-sose24.atlassian.net/browse/KAN-100", "KAN-100")</f>
        <v>KAN-100</v>
      </c>
      <c r="F814" t="str">
        <f>HYPERLINK("https://swtp-sose24.atlassian.net/browse/KAN-21", "KAN-21")</f>
        <v>KAN-21</v>
      </c>
      <c r="G814" t="s">
        <v>120</v>
      </c>
      <c r="I814" t="s">
        <v>27</v>
      </c>
      <c r="J814" t="s">
        <v>558</v>
      </c>
    </row>
    <row r="815" spans="1:10" x14ac:dyDescent="0.3">
      <c r="A815" s="1" t="s">
        <v>315</v>
      </c>
      <c r="B815" t="s">
        <v>113</v>
      </c>
      <c r="C815" t="s">
        <v>119</v>
      </c>
      <c r="D815" s="2">
        <v>1.07</v>
      </c>
      <c r="E815" t="str">
        <f>HYPERLINK("https://swtp-sose24.atlassian.net/browse/KAN-100", "KAN-100")</f>
        <v>KAN-100</v>
      </c>
      <c r="F815" t="str">
        <f>HYPERLINK("https://swtp-sose24.atlassian.net/browse/KAN-21", "KAN-21")</f>
        <v>KAN-21</v>
      </c>
      <c r="G815" t="s">
        <v>120</v>
      </c>
      <c r="H815" t="s">
        <v>121</v>
      </c>
      <c r="I815" t="s">
        <v>27</v>
      </c>
      <c r="J815" t="s">
        <v>558</v>
      </c>
    </row>
    <row r="816" spans="1:10" x14ac:dyDescent="0.3">
      <c r="A816" s="1" t="s">
        <v>315</v>
      </c>
      <c r="B816" t="s">
        <v>113</v>
      </c>
      <c r="C816" t="s">
        <v>117</v>
      </c>
      <c r="D816" s="2">
        <v>1.22</v>
      </c>
      <c r="E816" t="str">
        <f>HYPERLINK("https://swtp-sose24.atlassian.net/browse/KAN-32", "KAN-32")</f>
        <v>KAN-32</v>
      </c>
      <c r="F816" t="str">
        <f>HYPERLINK("https://swtp-sose24.atlassian.net/browse/KAN-21", "KAN-21")</f>
        <v>KAN-21</v>
      </c>
      <c r="G816" t="s">
        <v>115</v>
      </c>
      <c r="H816" t="s">
        <v>118</v>
      </c>
      <c r="I816" t="s">
        <v>27</v>
      </c>
      <c r="J816" t="s">
        <v>558</v>
      </c>
    </row>
    <row r="817" spans="1:10" x14ac:dyDescent="0.3">
      <c r="A817" s="1" t="s">
        <v>315</v>
      </c>
      <c r="B817" t="s">
        <v>113</v>
      </c>
      <c r="C817" t="s">
        <v>116</v>
      </c>
      <c r="D817" s="2">
        <v>0.05</v>
      </c>
      <c r="E817" t="str">
        <f>HYPERLINK("https://swtp-sose24.atlassian.net/browse/KAN-32", "KAN-32")</f>
        <v>KAN-32</v>
      </c>
      <c r="F817" t="str">
        <f>HYPERLINK("https://swtp-sose24.atlassian.net/browse/KAN-21", "KAN-21")</f>
        <v>KAN-21</v>
      </c>
      <c r="G817" t="s">
        <v>115</v>
      </c>
      <c r="I817" t="s">
        <v>27</v>
      </c>
      <c r="J817" t="s">
        <v>558</v>
      </c>
    </row>
    <row r="818" spans="1:10" x14ac:dyDescent="0.3">
      <c r="A818" s="1" t="s">
        <v>3</v>
      </c>
      <c r="B818" t="s">
        <v>113</v>
      </c>
      <c r="C818" t="s">
        <v>244</v>
      </c>
      <c r="D818" s="2">
        <v>1.5</v>
      </c>
      <c r="E818" t="str">
        <f>HYPERLINK("https://swtp-sose24.atlassian.net/browse/KAN-100", "KAN-100")</f>
        <v>KAN-100</v>
      </c>
      <c r="F818" t="str">
        <f>HYPERLINK("https://swtp-sose24.atlassian.net/browse/KAN-21", "KAN-21")</f>
        <v>KAN-21</v>
      </c>
      <c r="G818" t="s">
        <v>120</v>
      </c>
      <c r="H818" t="s">
        <v>245</v>
      </c>
      <c r="I818" t="s">
        <v>27</v>
      </c>
      <c r="J818" t="s">
        <v>558</v>
      </c>
    </row>
    <row r="819" spans="1:10" x14ac:dyDescent="0.3">
      <c r="A819" s="1" t="s">
        <v>4</v>
      </c>
      <c r="B819" t="s">
        <v>113</v>
      </c>
      <c r="C819" t="s">
        <v>244</v>
      </c>
      <c r="D819" s="2">
        <v>0.5</v>
      </c>
      <c r="E819" t="str">
        <f>HYPERLINK("https://swtp-sose24.atlassian.net/browse/KAN-100", "KAN-100")</f>
        <v>KAN-100</v>
      </c>
      <c r="F819" t="str">
        <f>HYPERLINK("https://swtp-sose24.atlassian.net/browse/KAN-21", "KAN-21")</f>
        <v>KAN-21</v>
      </c>
      <c r="G819" t="s">
        <v>120</v>
      </c>
      <c r="I819" t="s">
        <v>27</v>
      </c>
      <c r="J819" t="s">
        <v>558</v>
      </c>
    </row>
    <row r="820" spans="1:10" x14ac:dyDescent="0.3">
      <c r="A820" s="1" t="s">
        <v>315</v>
      </c>
      <c r="B820" t="s">
        <v>113</v>
      </c>
      <c r="C820" t="s">
        <v>114</v>
      </c>
      <c r="D820" s="2">
        <v>7.0000000000000007E-2</v>
      </c>
      <c r="E820" t="str">
        <f>HYPERLINK("https://swtp-sose24.atlassian.net/browse/KAN-32", "KAN-32")</f>
        <v>KAN-32</v>
      </c>
      <c r="F820" t="str">
        <f>HYPERLINK("https://swtp-sose24.atlassian.net/browse/KAN-21", "KAN-21")</f>
        <v>KAN-21</v>
      </c>
      <c r="G820" t="s">
        <v>115</v>
      </c>
      <c r="I820" t="s">
        <v>27</v>
      </c>
      <c r="J820" t="s">
        <v>558</v>
      </c>
    </row>
    <row r="821" spans="1:10" x14ac:dyDescent="0.3">
      <c r="A821" s="1" t="s">
        <v>4</v>
      </c>
      <c r="B821" t="s">
        <v>113</v>
      </c>
      <c r="C821" t="s">
        <v>266</v>
      </c>
      <c r="D821" s="2">
        <v>0.25</v>
      </c>
      <c r="E821" t="str">
        <f>HYPERLINK("https://swtp-sose24.atlassian.net/browse/KAN-44", "KAN-44")</f>
        <v>KAN-44</v>
      </c>
      <c r="F821" t="str">
        <f>HYPERLINK("https://swtp-sose24.atlassian.net/browse/KAN-46", "KAN-46")</f>
        <v>KAN-46</v>
      </c>
      <c r="G821" t="s">
        <v>212</v>
      </c>
      <c r="I821" t="s">
        <v>55</v>
      </c>
      <c r="J821" t="s">
        <v>558</v>
      </c>
    </row>
    <row r="822" spans="1:10" x14ac:dyDescent="0.3">
      <c r="A822" s="1" t="s">
        <v>3</v>
      </c>
      <c r="B822" t="s">
        <v>113</v>
      </c>
      <c r="C822" t="s">
        <v>243</v>
      </c>
      <c r="D822" s="2">
        <v>3</v>
      </c>
      <c r="E822" t="str">
        <f>HYPERLINK("https://swtp-sose24.atlassian.net/browse/KAN-99", "KAN-99")</f>
        <v>KAN-99</v>
      </c>
      <c r="F822" t="str">
        <f>HYPERLINK("https://swtp-sose24.atlassian.net/browse/KAN-24", "KAN-24")</f>
        <v>KAN-24</v>
      </c>
      <c r="G822" t="s">
        <v>57</v>
      </c>
      <c r="I822" t="s">
        <v>32</v>
      </c>
      <c r="J822" t="s">
        <v>559</v>
      </c>
    </row>
    <row r="823" spans="1:10" x14ac:dyDescent="0.3">
      <c r="A823" s="1" t="s">
        <v>3</v>
      </c>
      <c r="B823" t="s">
        <v>113</v>
      </c>
      <c r="C823" t="s">
        <v>241</v>
      </c>
      <c r="D823" s="2">
        <v>0.5</v>
      </c>
      <c r="E823" t="str">
        <f>HYPERLINK("https://swtp-sose24.atlassian.net/browse/KAN-106", "KAN-106")</f>
        <v>KAN-106</v>
      </c>
      <c r="F823" t="str">
        <f>HYPERLINK("https://swtp-sose24.atlassian.net/browse/KAN-3", "KAN-3")</f>
        <v>KAN-3</v>
      </c>
      <c r="G823" t="s">
        <v>242</v>
      </c>
      <c r="I823" t="s">
        <v>32</v>
      </c>
      <c r="J823" t="s">
        <v>559</v>
      </c>
    </row>
    <row r="824" spans="1:10" x14ac:dyDescent="0.3">
      <c r="A824" s="1" t="s">
        <v>3</v>
      </c>
      <c r="B824" t="s">
        <v>102</v>
      </c>
      <c r="C824" t="s">
        <v>240</v>
      </c>
      <c r="D824" s="2">
        <v>1</v>
      </c>
      <c r="E824" t="str">
        <f>HYPERLINK("https://swtp-sose24.atlassian.net/browse/KAN-99", "KAN-99")</f>
        <v>KAN-99</v>
      </c>
      <c r="F824" t="str">
        <f>HYPERLINK("https://swtp-sose24.atlassian.net/browse/KAN-24", "KAN-24")</f>
        <v>KAN-24</v>
      </c>
      <c r="G824" t="s">
        <v>57</v>
      </c>
      <c r="I824" t="s">
        <v>32</v>
      </c>
      <c r="J824" t="s">
        <v>559</v>
      </c>
    </row>
    <row r="825" spans="1:10" x14ac:dyDescent="0.3">
      <c r="A825" s="1" t="s">
        <v>5</v>
      </c>
      <c r="B825" t="s">
        <v>102</v>
      </c>
      <c r="C825" t="s">
        <v>279</v>
      </c>
      <c r="D825" s="2">
        <v>4</v>
      </c>
      <c r="E825" t="str">
        <f>HYPERLINK("https://swtp-sose24.atlassian.net/browse/KAN-23", "KAN-23")</f>
        <v>KAN-23</v>
      </c>
      <c r="F825" t="str">
        <f>HYPERLINK("https://swtp-sose24.atlassian.net/browse/KAN-3", "KAN-3")</f>
        <v>KAN-3</v>
      </c>
      <c r="G825" t="s">
        <v>259</v>
      </c>
      <c r="H825" t="s">
        <v>280</v>
      </c>
      <c r="I825" t="s">
        <v>32</v>
      </c>
      <c r="J825" t="s">
        <v>50</v>
      </c>
    </row>
    <row r="826" spans="1:10" x14ac:dyDescent="0.3">
      <c r="A826" s="1" t="s">
        <v>315</v>
      </c>
      <c r="B826" t="s">
        <v>102</v>
      </c>
      <c r="C826" t="s">
        <v>110</v>
      </c>
      <c r="D826" s="2">
        <v>1.83</v>
      </c>
      <c r="E826" t="str">
        <f>HYPERLINK("https://swtp-sose24.atlassian.net/browse/KAN-83", "KAN-83")</f>
        <v>KAN-83</v>
      </c>
      <c r="F826" t="str">
        <f>HYPERLINK("https://swtp-sose24.atlassian.net/browse/KAN-9", "KAN-9")</f>
        <v>KAN-9</v>
      </c>
      <c r="G826" t="s">
        <v>111</v>
      </c>
      <c r="H826" t="s">
        <v>112</v>
      </c>
      <c r="I826" t="s">
        <v>156</v>
      </c>
      <c r="J826" t="s">
        <v>28</v>
      </c>
    </row>
    <row r="827" spans="1:10" x14ac:dyDescent="0.3">
      <c r="A827" s="1" t="s">
        <v>315</v>
      </c>
      <c r="B827" t="s">
        <v>102</v>
      </c>
      <c r="C827" t="s">
        <v>107</v>
      </c>
      <c r="D827" s="2">
        <v>1.5</v>
      </c>
      <c r="E827" t="str">
        <f>HYPERLINK("https://swtp-sose24.atlassian.net/browse/KAN-98", "KAN-98")</f>
        <v>KAN-98</v>
      </c>
      <c r="F827" t="str">
        <f>HYPERLINK("https://swtp-sose24.atlassian.net/browse/KAN-55", "KAN-55")</f>
        <v>KAN-55</v>
      </c>
      <c r="G827" t="s">
        <v>108</v>
      </c>
      <c r="H827" t="s">
        <v>109</v>
      </c>
      <c r="I827" t="s">
        <v>32</v>
      </c>
      <c r="J827" t="s">
        <v>558</v>
      </c>
    </row>
    <row r="828" spans="1:10" x14ac:dyDescent="0.3">
      <c r="A828" s="1" t="s">
        <v>315</v>
      </c>
      <c r="B828" t="s">
        <v>102</v>
      </c>
      <c r="C828" t="s">
        <v>103</v>
      </c>
      <c r="D828" s="2">
        <v>1.25</v>
      </c>
      <c r="E828" t="str">
        <f>HYPERLINK("https://swtp-sose24.atlassian.net/browse/KAN-96", "KAN-96")</f>
        <v>KAN-96</v>
      </c>
      <c r="F828" t="str">
        <f>HYPERLINK("https://swtp-sose24.atlassian.net/browse/KAN-20", "KAN-20")</f>
        <v>KAN-20</v>
      </c>
      <c r="G828" t="s">
        <v>104</v>
      </c>
      <c r="H828" t="s">
        <v>106</v>
      </c>
      <c r="I828" t="s">
        <v>27</v>
      </c>
      <c r="J828" t="s">
        <v>558</v>
      </c>
    </row>
    <row r="829" spans="1:10" x14ac:dyDescent="0.3">
      <c r="A829" s="1" t="s">
        <v>8</v>
      </c>
      <c r="B829" t="s">
        <v>102</v>
      </c>
      <c r="C829" t="s">
        <v>298</v>
      </c>
      <c r="D829" s="2">
        <v>4</v>
      </c>
      <c r="E829" t="str">
        <f>HYPERLINK("https://swtp-sose24.atlassian.net/browse/KAN-5", "KAN-5")</f>
        <v>KAN-5</v>
      </c>
      <c r="F829" t="str">
        <f>HYPERLINK("https://swtp-sose24.atlassian.net/browse/KAN-46", "KAN-46")</f>
        <v>KAN-46</v>
      </c>
      <c r="G829" t="s">
        <v>285</v>
      </c>
      <c r="H829" t="s">
        <v>299</v>
      </c>
      <c r="I829" t="s">
        <v>55</v>
      </c>
      <c r="J829" t="s">
        <v>558</v>
      </c>
    </row>
    <row r="830" spans="1:10" x14ac:dyDescent="0.3">
      <c r="A830" s="1" t="s">
        <v>4</v>
      </c>
      <c r="B830" t="s">
        <v>102</v>
      </c>
      <c r="C830" t="s">
        <v>265</v>
      </c>
      <c r="D830" s="2">
        <v>0.75</v>
      </c>
      <c r="E830" t="str">
        <f>HYPERLINK("https://swtp-sose24.atlassian.net/browse/KAN-44", "KAN-44")</f>
        <v>KAN-44</v>
      </c>
      <c r="F830" t="str">
        <f>HYPERLINK("https://swtp-sose24.atlassian.net/browse/KAN-46", "KAN-46")</f>
        <v>KAN-46</v>
      </c>
      <c r="G830" t="s">
        <v>212</v>
      </c>
      <c r="I830" t="s">
        <v>55</v>
      </c>
      <c r="J830" t="s">
        <v>558</v>
      </c>
    </row>
    <row r="831" spans="1:10" x14ac:dyDescent="0.3">
      <c r="A831" s="1" t="s">
        <v>841</v>
      </c>
      <c r="B831" t="s">
        <v>102</v>
      </c>
      <c r="C831" t="s">
        <v>193</v>
      </c>
      <c r="D831" s="2">
        <v>1.6</v>
      </c>
      <c r="E831" t="str">
        <f>HYPERLINK("https://swtp-sose24.atlassian.net/browse/KAN-94", "KAN-94")</f>
        <v>KAN-94</v>
      </c>
      <c r="F831" t="str">
        <f>HYPERLINK("https://swtp-sose24.atlassian.net/browse/KAN-12", "KAN-12")</f>
        <v>KAN-12</v>
      </c>
      <c r="G831" t="s">
        <v>189</v>
      </c>
      <c r="H831" t="s">
        <v>194</v>
      </c>
      <c r="I831" t="s">
        <v>37</v>
      </c>
      <c r="J831" t="s">
        <v>559</v>
      </c>
    </row>
    <row r="832" spans="1:10" x14ac:dyDescent="0.3">
      <c r="A832" s="1" t="s">
        <v>841</v>
      </c>
      <c r="B832" t="s">
        <v>102</v>
      </c>
      <c r="C832" t="s">
        <v>191</v>
      </c>
      <c r="D832" s="2">
        <v>0.98</v>
      </c>
      <c r="E832" t="str">
        <f>HYPERLINK("https://swtp-sose24.atlassian.net/browse/KAN-94", "KAN-94")</f>
        <v>KAN-94</v>
      </c>
      <c r="F832" t="str">
        <f>HYPERLINK("https://swtp-sose24.atlassian.net/browse/KAN-12", "KAN-12")</f>
        <v>KAN-12</v>
      </c>
      <c r="G832" t="s">
        <v>189</v>
      </c>
      <c r="H832" t="s">
        <v>192</v>
      </c>
      <c r="I832" t="s">
        <v>37</v>
      </c>
      <c r="J832" t="s">
        <v>559</v>
      </c>
    </row>
    <row r="833" spans="1:10" x14ac:dyDescent="0.3">
      <c r="A833" s="1" t="s">
        <v>3</v>
      </c>
      <c r="B833" t="s">
        <v>102</v>
      </c>
      <c r="C833" t="s">
        <v>238</v>
      </c>
      <c r="D833" s="2">
        <v>1.25</v>
      </c>
      <c r="E833" t="str">
        <f>HYPERLINK("https://swtp-sose24.atlassian.net/browse/KAN-96", "KAN-96")</f>
        <v>KAN-96</v>
      </c>
      <c r="F833" t="str">
        <f>HYPERLINK("https://swtp-sose24.atlassian.net/browse/KAN-20", "KAN-20")</f>
        <v>KAN-20</v>
      </c>
      <c r="G833" t="s">
        <v>104</v>
      </c>
      <c r="H833" t="s">
        <v>239</v>
      </c>
      <c r="I833" t="s">
        <v>27</v>
      </c>
      <c r="J833" t="s">
        <v>558</v>
      </c>
    </row>
    <row r="834" spans="1:10" x14ac:dyDescent="0.3">
      <c r="A834" s="1" t="s">
        <v>315</v>
      </c>
      <c r="B834" t="s">
        <v>95</v>
      </c>
      <c r="C834" t="s">
        <v>100</v>
      </c>
      <c r="D834" s="2">
        <v>0.42</v>
      </c>
      <c r="E834" t="str">
        <f>HYPERLINK("https://swtp-sose24.atlassian.net/browse/KAN-99", "KAN-99")</f>
        <v>KAN-99</v>
      </c>
      <c r="F834" t="str">
        <f>HYPERLINK("https://swtp-sose24.atlassian.net/browse/KAN-24", "KAN-24")</f>
        <v>KAN-24</v>
      </c>
      <c r="G834" t="s">
        <v>57</v>
      </c>
      <c r="H834" t="s">
        <v>101</v>
      </c>
      <c r="I834" t="s">
        <v>32</v>
      </c>
      <c r="J834" t="s">
        <v>559</v>
      </c>
    </row>
    <row r="835" spans="1:10" x14ac:dyDescent="0.3">
      <c r="A835" s="1" t="s">
        <v>3</v>
      </c>
      <c r="B835" t="s">
        <v>95</v>
      </c>
      <c r="C835" t="s">
        <v>236</v>
      </c>
      <c r="D835" s="2">
        <v>1</v>
      </c>
      <c r="E835" t="str">
        <f>HYPERLINK("https://swtp-sose24.atlassian.net/browse/KAN-79", "KAN-79")</f>
        <v>KAN-79</v>
      </c>
      <c r="F835" t="str">
        <f>HYPERLINK("https://swtp-sose24.atlassian.net/browse/KAN-55", "KAN-55")</f>
        <v>KAN-55</v>
      </c>
      <c r="G835" t="s">
        <v>31</v>
      </c>
      <c r="H835" t="s">
        <v>237</v>
      </c>
      <c r="I835" t="s">
        <v>32</v>
      </c>
      <c r="J835" t="s">
        <v>558</v>
      </c>
    </row>
    <row r="836" spans="1:10" x14ac:dyDescent="0.3">
      <c r="A836" s="1" t="s">
        <v>3</v>
      </c>
      <c r="B836" t="s">
        <v>95</v>
      </c>
      <c r="C836" t="s">
        <v>234</v>
      </c>
      <c r="D836" s="2">
        <v>0.5</v>
      </c>
      <c r="E836" t="str">
        <f>HYPERLINK("https://swtp-sose24.atlassian.net/browse/KAN-10", "KAN-10")</f>
        <v>KAN-10</v>
      </c>
      <c r="F836" t="str">
        <f>HYPERLINK("https://swtp-sose24.atlassian.net/browse/KAN-2", "KAN-2")</f>
        <v>KAN-2</v>
      </c>
      <c r="G836" t="s">
        <v>148</v>
      </c>
      <c r="H836" t="s">
        <v>235</v>
      </c>
      <c r="I836" t="s">
        <v>55</v>
      </c>
      <c r="J836" t="s">
        <v>138</v>
      </c>
    </row>
    <row r="837" spans="1:10" x14ac:dyDescent="0.3">
      <c r="A837" s="1" t="s">
        <v>315</v>
      </c>
      <c r="B837" t="s">
        <v>95</v>
      </c>
      <c r="C837" t="s">
        <v>98</v>
      </c>
      <c r="D837" s="2">
        <v>2.5</v>
      </c>
      <c r="E837" t="str">
        <f>HYPERLINK("https://swtp-sose24.atlassian.net/browse/KAN-97", "KAN-97")</f>
        <v>KAN-97</v>
      </c>
      <c r="F837" t="str">
        <f>HYPERLINK("https://swtp-sose24.atlassian.net/browse/KAN-55", "KAN-55")</f>
        <v>KAN-55</v>
      </c>
      <c r="G837" t="s">
        <v>99</v>
      </c>
      <c r="I837" t="s">
        <v>32</v>
      </c>
      <c r="J837" t="s">
        <v>558</v>
      </c>
    </row>
    <row r="838" spans="1:10" x14ac:dyDescent="0.3">
      <c r="A838" s="1" t="s">
        <v>315</v>
      </c>
      <c r="B838" t="s">
        <v>95</v>
      </c>
      <c r="C838" t="s">
        <v>96</v>
      </c>
      <c r="D838" s="2">
        <v>2.2799999999999998</v>
      </c>
      <c r="E838" t="str">
        <f>HYPERLINK("https://swtp-sose24.atlassian.net/browse/KAN-99", "KAN-99")</f>
        <v>KAN-99</v>
      </c>
      <c r="F838" t="str">
        <f>HYPERLINK("https://swtp-sose24.atlassian.net/browse/KAN-24", "KAN-24")</f>
        <v>KAN-24</v>
      </c>
      <c r="G838" t="s">
        <v>57</v>
      </c>
      <c r="H838" t="s">
        <v>97</v>
      </c>
      <c r="I838" t="s">
        <v>32</v>
      </c>
      <c r="J838" t="s">
        <v>559</v>
      </c>
    </row>
    <row r="839" spans="1:10" x14ac:dyDescent="0.3">
      <c r="A839" s="1" t="s">
        <v>3</v>
      </c>
      <c r="B839" t="s">
        <v>95</v>
      </c>
      <c r="C839" t="s">
        <v>232</v>
      </c>
      <c r="D839" s="2">
        <v>4</v>
      </c>
      <c r="E839" t="str">
        <f>HYPERLINK("https://swtp-sose24.atlassian.net/browse/KAN-76", "KAN-76")</f>
        <v>KAN-76</v>
      </c>
      <c r="F839" t="str">
        <f>HYPERLINK("https://swtp-sose24.atlassian.net/browse/KAN-56", "KAN-56")</f>
        <v>KAN-56</v>
      </c>
      <c r="G839" t="s">
        <v>39</v>
      </c>
      <c r="H839" t="s">
        <v>233</v>
      </c>
      <c r="I839" t="s">
        <v>32</v>
      </c>
      <c r="J839" t="s">
        <v>28</v>
      </c>
    </row>
    <row r="840" spans="1:10" x14ac:dyDescent="0.3">
      <c r="A840" s="1" t="s">
        <v>4</v>
      </c>
      <c r="B840" t="s">
        <v>95</v>
      </c>
      <c r="C840" t="s">
        <v>264</v>
      </c>
      <c r="D840" s="2">
        <v>0.83</v>
      </c>
      <c r="E840" t="str">
        <f>HYPERLINK("https://swtp-sose24.atlassian.net/browse/KAN-73", "KAN-73")</f>
        <v>KAN-73</v>
      </c>
      <c r="F840" t="str">
        <f>HYPERLINK("https://swtp-sose24.atlassian.net/browse/KAN-43", "KAN-43")</f>
        <v>KAN-43</v>
      </c>
      <c r="G840" t="s">
        <v>171</v>
      </c>
      <c r="I840" t="s">
        <v>37</v>
      </c>
      <c r="J840" t="s">
        <v>28</v>
      </c>
    </row>
    <row r="841" spans="1:10" x14ac:dyDescent="0.3">
      <c r="A841" s="1" t="s">
        <v>841</v>
      </c>
      <c r="B841" t="s">
        <v>95</v>
      </c>
      <c r="C841" t="s">
        <v>188</v>
      </c>
      <c r="D841" s="2">
        <v>1.2</v>
      </c>
      <c r="E841" t="str">
        <f>HYPERLINK("https://swtp-sose24.atlassian.net/browse/KAN-94", "KAN-94")</f>
        <v>KAN-94</v>
      </c>
      <c r="F841" t="str">
        <f>HYPERLINK("https://swtp-sose24.atlassian.net/browse/KAN-12", "KAN-12")</f>
        <v>KAN-12</v>
      </c>
      <c r="G841" t="s">
        <v>189</v>
      </c>
      <c r="H841" t="s">
        <v>190</v>
      </c>
      <c r="I841" t="s">
        <v>37</v>
      </c>
      <c r="J841" t="s">
        <v>559</v>
      </c>
    </row>
    <row r="842" spans="1:10" x14ac:dyDescent="0.3">
      <c r="A842" s="1" t="s">
        <v>841</v>
      </c>
      <c r="B842" t="s">
        <v>95</v>
      </c>
      <c r="C842" t="s">
        <v>187</v>
      </c>
      <c r="D842" s="2">
        <v>0.93</v>
      </c>
      <c r="E842" t="str">
        <f>HYPERLINK("https://swtp-sose24.atlassian.net/browse/KAN-93", "KAN-93")</f>
        <v>KAN-93</v>
      </c>
      <c r="F842" t="str">
        <f>HYPERLINK("https://swtp-sose24.atlassian.net/browse/KAN-12", "KAN-12")</f>
        <v>KAN-12</v>
      </c>
      <c r="G842" t="s">
        <v>415</v>
      </c>
      <c r="I842" t="s">
        <v>37</v>
      </c>
      <c r="J842" t="s">
        <v>559</v>
      </c>
    </row>
    <row r="843" spans="1:10" x14ac:dyDescent="0.3">
      <c r="A843" s="1" t="s">
        <v>841</v>
      </c>
      <c r="B843" t="s">
        <v>95</v>
      </c>
      <c r="C843" t="s">
        <v>186</v>
      </c>
      <c r="D843" s="2">
        <v>0.68</v>
      </c>
      <c r="E843" t="str">
        <f>HYPERLINK("https://swtp-sose24.atlassian.net/browse/KAN-83", "KAN-83")</f>
        <v>KAN-83</v>
      </c>
      <c r="F843" t="str">
        <f>HYPERLINK("https://swtp-sose24.atlassian.net/browse/KAN-9", "KAN-9")</f>
        <v>KAN-9</v>
      </c>
      <c r="G843" t="s">
        <v>111</v>
      </c>
      <c r="I843" t="s">
        <v>156</v>
      </c>
      <c r="J843" t="s">
        <v>28</v>
      </c>
    </row>
    <row r="844" spans="1:10" x14ac:dyDescent="0.3">
      <c r="A844" s="1" t="s">
        <v>841</v>
      </c>
      <c r="B844" t="s">
        <v>92</v>
      </c>
      <c r="C844" t="s">
        <v>185</v>
      </c>
      <c r="D844" s="2">
        <v>0.57999999999999996</v>
      </c>
      <c r="E844" t="str">
        <f>HYPERLINK("https://swtp-sose24.atlassian.net/browse/KAN-83", "KAN-83")</f>
        <v>KAN-83</v>
      </c>
      <c r="F844" t="str">
        <f>HYPERLINK("https://swtp-sose24.atlassian.net/browse/KAN-9", "KAN-9")</f>
        <v>KAN-9</v>
      </c>
      <c r="G844" t="s">
        <v>111</v>
      </c>
      <c r="I844" t="s">
        <v>156</v>
      </c>
      <c r="J844" t="s">
        <v>28</v>
      </c>
    </row>
    <row r="845" spans="1:10" x14ac:dyDescent="0.3">
      <c r="A845" s="1" t="s">
        <v>9</v>
      </c>
      <c r="B845" t="s">
        <v>92</v>
      </c>
      <c r="C845" t="s">
        <v>311</v>
      </c>
      <c r="D845" s="2">
        <v>0.67</v>
      </c>
      <c r="E845" t="str">
        <f>HYPERLINK("https://swtp-sose24.atlassian.net/browse/KAN-67", "KAN-67")</f>
        <v>KAN-67</v>
      </c>
      <c r="F845" t="str">
        <f>HYPERLINK("https://swtp-sose24.atlassian.net/browse/KAN-9", "KAN-9")</f>
        <v>KAN-9</v>
      </c>
      <c r="G845" t="s">
        <v>153</v>
      </c>
      <c r="I845" t="s">
        <v>156</v>
      </c>
      <c r="J845" t="s">
        <v>28</v>
      </c>
    </row>
    <row r="846" spans="1:10" x14ac:dyDescent="0.3">
      <c r="A846" s="1" t="s">
        <v>4</v>
      </c>
      <c r="B846" t="s">
        <v>92</v>
      </c>
      <c r="C846" t="s">
        <v>263</v>
      </c>
      <c r="D846" s="2">
        <v>0.75</v>
      </c>
      <c r="E846" t="str">
        <f>HYPERLINK("https://swtp-sose24.atlassian.net/browse/KAN-91", "KAN-91")</f>
        <v>KAN-91</v>
      </c>
      <c r="F846" t="str">
        <f>HYPERLINK("https://swtp-sose24.atlassian.net/browse/KAN-46", "KAN-46")</f>
        <v>KAN-46</v>
      </c>
      <c r="G846" t="s">
        <v>257</v>
      </c>
      <c r="I846" t="s">
        <v>55</v>
      </c>
      <c r="J846" t="s">
        <v>558</v>
      </c>
    </row>
    <row r="847" spans="1:10" x14ac:dyDescent="0.3">
      <c r="A847" s="1" t="s">
        <v>9</v>
      </c>
      <c r="B847" t="s">
        <v>92</v>
      </c>
      <c r="C847" t="s">
        <v>310</v>
      </c>
      <c r="D847" s="2">
        <v>2</v>
      </c>
      <c r="E847" t="str">
        <f>HYPERLINK("https://swtp-sose24.atlassian.net/browse/KAN-9", "KAN-9")</f>
        <v>KAN-9</v>
      </c>
      <c r="F847" t="str">
        <f>HYPERLINK("https://swtp-sose24.atlassian.net/browse/KAN-1", "KAN-1")</f>
        <v>KAN-1</v>
      </c>
      <c r="G847" t="s">
        <v>213</v>
      </c>
      <c r="I847" t="s">
        <v>156</v>
      </c>
      <c r="J847" t="s">
        <v>28</v>
      </c>
    </row>
    <row r="848" spans="1:10" x14ac:dyDescent="0.3">
      <c r="A848" s="1" t="s">
        <v>315</v>
      </c>
      <c r="B848" t="s">
        <v>92</v>
      </c>
      <c r="C848" t="s">
        <v>93</v>
      </c>
      <c r="D848" s="2">
        <v>2.0299999999999998</v>
      </c>
      <c r="E848" t="str">
        <f>HYPERLINK("https://swtp-sose24.atlassian.net/browse/KAN-99", "KAN-99")</f>
        <v>KAN-99</v>
      </c>
      <c r="F848" t="str">
        <f>HYPERLINK("https://swtp-sose24.atlassian.net/browse/KAN-24", "KAN-24")</f>
        <v>KAN-24</v>
      </c>
      <c r="G848" t="s">
        <v>57</v>
      </c>
      <c r="H848" t="s">
        <v>94</v>
      </c>
      <c r="I848" t="s">
        <v>32</v>
      </c>
      <c r="J848" t="s">
        <v>559</v>
      </c>
    </row>
    <row r="849" spans="1:10" x14ac:dyDescent="0.3">
      <c r="A849" s="1" t="s">
        <v>841</v>
      </c>
      <c r="B849" t="s">
        <v>82</v>
      </c>
      <c r="C849" t="s">
        <v>183</v>
      </c>
      <c r="D849" s="2">
        <v>2.25</v>
      </c>
      <c r="E849" t="str">
        <f>HYPERLINK("https://swtp-sose24.atlassian.net/browse/KAN-93", "KAN-93")</f>
        <v>KAN-93</v>
      </c>
      <c r="F849" t="str">
        <f>HYPERLINK("https://swtp-sose24.atlassian.net/browse/KAN-12", "KAN-12")</f>
        <v>KAN-12</v>
      </c>
      <c r="G849" t="s">
        <v>415</v>
      </c>
      <c r="H849" t="s">
        <v>184</v>
      </c>
      <c r="I849" t="s">
        <v>37</v>
      </c>
      <c r="J849" t="s">
        <v>559</v>
      </c>
    </row>
    <row r="850" spans="1:10" x14ac:dyDescent="0.3">
      <c r="A850" s="1" t="s">
        <v>3</v>
      </c>
      <c r="B850" t="s">
        <v>82</v>
      </c>
      <c r="C850" t="s">
        <v>231</v>
      </c>
      <c r="D850" s="2">
        <v>0.25</v>
      </c>
      <c r="E850" t="str">
        <f>HYPERLINK("https://swtp-sose24.atlassian.net/browse/KAN-74", "KAN-74")</f>
        <v>KAN-74</v>
      </c>
      <c r="F850" t="str">
        <f>HYPERLINK("https://swtp-sose24.atlassian.net/browse/KAN-43", "KAN-43")</f>
        <v>KAN-43</v>
      </c>
      <c r="G850" t="s">
        <v>86</v>
      </c>
      <c r="I850" t="s">
        <v>37</v>
      </c>
      <c r="J850" t="s">
        <v>28</v>
      </c>
    </row>
    <row r="851" spans="1:10" x14ac:dyDescent="0.3">
      <c r="A851" s="1" t="s">
        <v>841</v>
      </c>
      <c r="B851" t="s">
        <v>82</v>
      </c>
      <c r="C851" t="s">
        <v>182</v>
      </c>
      <c r="D851" s="2">
        <v>0.5</v>
      </c>
      <c r="E851" t="str">
        <f>HYPERLINK("https://swtp-sose24.atlassian.net/browse/KAN-74", "KAN-74")</f>
        <v>KAN-74</v>
      </c>
      <c r="F851" t="str">
        <f>HYPERLINK("https://swtp-sose24.atlassian.net/browse/KAN-43", "KAN-43")</f>
        <v>KAN-43</v>
      </c>
      <c r="G851" t="s">
        <v>86</v>
      </c>
      <c r="I851" t="s">
        <v>37</v>
      </c>
      <c r="J851" t="s">
        <v>28</v>
      </c>
    </row>
    <row r="852" spans="1:10" x14ac:dyDescent="0.3">
      <c r="A852" s="1" t="s">
        <v>315</v>
      </c>
      <c r="B852" t="s">
        <v>82</v>
      </c>
      <c r="C852" t="s">
        <v>90</v>
      </c>
      <c r="D852" s="2">
        <v>0.5</v>
      </c>
      <c r="E852" t="str">
        <f>HYPERLINK("https://swtp-sose24.atlassian.net/browse/KAN-82", "KAN-82")</f>
        <v>KAN-82</v>
      </c>
      <c r="F852" t="str">
        <f>HYPERLINK("https://swtp-sose24.atlassian.net/browse/KAN-24", "KAN-24")</f>
        <v>KAN-24</v>
      </c>
      <c r="G852" t="s">
        <v>88</v>
      </c>
      <c r="H852" t="s">
        <v>91</v>
      </c>
      <c r="I852" t="s">
        <v>32</v>
      </c>
      <c r="J852" t="s">
        <v>559</v>
      </c>
    </row>
    <row r="853" spans="1:10" x14ac:dyDescent="0.3">
      <c r="A853" s="1" t="s">
        <v>841</v>
      </c>
      <c r="B853" t="s">
        <v>82</v>
      </c>
      <c r="C853" t="s">
        <v>180</v>
      </c>
      <c r="D853" s="2">
        <v>0.33</v>
      </c>
      <c r="E853" t="str">
        <f>HYPERLINK("https://swtp-sose24.atlassian.net/browse/KAN-71", "KAN-71")</f>
        <v>KAN-71</v>
      </c>
      <c r="F853" t="str">
        <f>HYPERLINK("https://swtp-sose24.atlassian.net/browse/KAN-43", "KAN-43")</f>
        <v>KAN-43</v>
      </c>
      <c r="G853" t="s">
        <v>165</v>
      </c>
      <c r="H853" t="s">
        <v>181</v>
      </c>
      <c r="I853" t="s">
        <v>37</v>
      </c>
      <c r="J853" t="s">
        <v>28</v>
      </c>
    </row>
    <row r="854" spans="1:10" x14ac:dyDescent="0.3">
      <c r="A854" s="1" t="s">
        <v>315</v>
      </c>
      <c r="B854" t="s">
        <v>82</v>
      </c>
      <c r="C854" t="s">
        <v>87</v>
      </c>
      <c r="D854" s="2">
        <v>1.1499999999999999</v>
      </c>
      <c r="E854" t="str">
        <f>HYPERLINK("https://swtp-sose24.atlassian.net/browse/KAN-82", "KAN-82")</f>
        <v>KAN-82</v>
      </c>
      <c r="F854" t="str">
        <f>HYPERLINK("https://swtp-sose24.atlassian.net/browse/KAN-24", "KAN-24")</f>
        <v>KAN-24</v>
      </c>
      <c r="G854" t="s">
        <v>88</v>
      </c>
      <c r="H854" t="s">
        <v>89</v>
      </c>
      <c r="I854" t="s">
        <v>32</v>
      </c>
      <c r="J854" t="s">
        <v>559</v>
      </c>
    </row>
    <row r="855" spans="1:10" x14ac:dyDescent="0.3">
      <c r="A855" s="1" t="s">
        <v>315</v>
      </c>
      <c r="B855" t="s">
        <v>82</v>
      </c>
      <c r="C855" t="s">
        <v>85</v>
      </c>
      <c r="D855" s="2">
        <v>0.25</v>
      </c>
      <c r="E855" t="str">
        <f>HYPERLINK("https://swtp-sose24.atlassian.net/browse/KAN-74", "KAN-74")</f>
        <v>KAN-74</v>
      </c>
      <c r="F855" t="str">
        <f>HYPERLINK("https://swtp-sose24.atlassian.net/browse/KAN-43", "KAN-43")</f>
        <v>KAN-43</v>
      </c>
      <c r="G855" t="s">
        <v>86</v>
      </c>
      <c r="I855" t="s">
        <v>37</v>
      </c>
      <c r="J855" t="s">
        <v>28</v>
      </c>
    </row>
    <row r="856" spans="1:10" x14ac:dyDescent="0.3">
      <c r="A856" s="1" t="s">
        <v>9</v>
      </c>
      <c r="B856" t="s">
        <v>82</v>
      </c>
      <c r="C856" t="s">
        <v>309</v>
      </c>
      <c r="D856" s="2">
        <v>3.67</v>
      </c>
      <c r="E856" t="str">
        <f>HYPERLINK("https://swtp-sose24.atlassian.net/browse/KAN-9", "KAN-9")</f>
        <v>KAN-9</v>
      </c>
      <c r="F856" t="str">
        <f>HYPERLINK("https://swtp-sose24.atlassian.net/browse/KAN-1", "KAN-1")</f>
        <v>KAN-1</v>
      </c>
      <c r="G856" t="s">
        <v>213</v>
      </c>
      <c r="I856" t="s">
        <v>156</v>
      </c>
      <c r="J856" t="s">
        <v>28</v>
      </c>
    </row>
    <row r="857" spans="1:10" x14ac:dyDescent="0.3">
      <c r="A857" s="1" t="s">
        <v>9</v>
      </c>
      <c r="B857" t="s">
        <v>82</v>
      </c>
      <c r="C857" t="s">
        <v>308</v>
      </c>
      <c r="D857" s="2">
        <v>2.33</v>
      </c>
      <c r="E857" t="str">
        <f>HYPERLINK("https://swtp-sose24.atlassian.net/browse/KAN-6", "KAN-6")</f>
        <v>KAN-6</v>
      </c>
      <c r="F857" t="str">
        <f>HYPERLINK("https://swtp-sose24.atlassian.net/browse/KAN-2", "KAN-2")</f>
        <v>KAN-2</v>
      </c>
      <c r="G857" t="s">
        <v>136</v>
      </c>
      <c r="I857" t="s">
        <v>55</v>
      </c>
      <c r="J857" t="s">
        <v>138</v>
      </c>
    </row>
    <row r="858" spans="1:10" x14ac:dyDescent="0.3">
      <c r="A858" s="1" t="s">
        <v>9</v>
      </c>
      <c r="B858" t="s">
        <v>82</v>
      </c>
      <c r="C858" t="s">
        <v>307</v>
      </c>
      <c r="D858" s="2">
        <v>4.7</v>
      </c>
      <c r="E858" t="str">
        <f>HYPERLINK("https://swtp-sose24.atlassian.net/browse/KAN-5", "KAN-5")</f>
        <v>KAN-5</v>
      </c>
      <c r="F858" t="str">
        <f>HYPERLINK("https://swtp-sose24.atlassian.net/browse/KAN-46", "KAN-46")</f>
        <v>KAN-46</v>
      </c>
      <c r="G858" t="s">
        <v>285</v>
      </c>
      <c r="I858" t="s">
        <v>55</v>
      </c>
      <c r="J858" t="s">
        <v>558</v>
      </c>
    </row>
    <row r="859" spans="1:10" x14ac:dyDescent="0.3">
      <c r="A859" s="1" t="s">
        <v>8</v>
      </c>
      <c r="B859" t="s">
        <v>82</v>
      </c>
      <c r="C859" t="s">
        <v>296</v>
      </c>
      <c r="D859" s="2">
        <v>1</v>
      </c>
      <c r="E859" t="str">
        <f>HYPERLINK("https://swtp-sose24.atlassian.net/browse/KAN-5", "KAN-5")</f>
        <v>KAN-5</v>
      </c>
      <c r="F859" t="str">
        <f>HYPERLINK("https://swtp-sose24.atlassian.net/browse/KAN-46", "KAN-46")</f>
        <v>KAN-46</v>
      </c>
      <c r="G859" t="s">
        <v>285</v>
      </c>
      <c r="H859" t="s">
        <v>297</v>
      </c>
      <c r="I859" t="s">
        <v>55</v>
      </c>
      <c r="J859" t="s">
        <v>558</v>
      </c>
    </row>
    <row r="860" spans="1:10" x14ac:dyDescent="0.3">
      <c r="A860" s="1" t="s">
        <v>4</v>
      </c>
      <c r="B860" t="s">
        <v>82</v>
      </c>
      <c r="C860" t="s">
        <v>262</v>
      </c>
      <c r="D860" s="2">
        <v>0.83</v>
      </c>
      <c r="E860" t="str">
        <f>HYPERLINK("https://swtp-sose24.atlassian.net/browse/KAN-91", "KAN-91")</f>
        <v>KAN-91</v>
      </c>
      <c r="F860" t="str">
        <f>HYPERLINK("https://swtp-sose24.atlassian.net/browse/KAN-46", "KAN-46")</f>
        <v>KAN-46</v>
      </c>
      <c r="G860" t="s">
        <v>257</v>
      </c>
      <c r="I860" t="s">
        <v>55</v>
      </c>
      <c r="J860" t="s">
        <v>558</v>
      </c>
    </row>
    <row r="861" spans="1:10" x14ac:dyDescent="0.3">
      <c r="A861" s="1" t="s">
        <v>8</v>
      </c>
      <c r="B861" t="s">
        <v>82</v>
      </c>
      <c r="C861" t="s">
        <v>294</v>
      </c>
      <c r="D861" s="2">
        <v>1</v>
      </c>
      <c r="E861" t="str">
        <f>HYPERLINK("https://swtp-sose24.atlassian.net/browse/KAN-85", "KAN-85")</f>
        <v>KAN-85</v>
      </c>
      <c r="F861" t="str">
        <f>HYPERLINK("https://swtp-sose24.atlassian.net/browse/KAN-9", "KAN-9")</f>
        <v>KAN-9</v>
      </c>
      <c r="G861" t="s">
        <v>295</v>
      </c>
      <c r="I861" t="s">
        <v>156</v>
      </c>
      <c r="J861" t="s">
        <v>28</v>
      </c>
    </row>
    <row r="862" spans="1:10" x14ac:dyDescent="0.3">
      <c r="A862" s="1" t="s">
        <v>8</v>
      </c>
      <c r="B862" t="s">
        <v>82</v>
      </c>
      <c r="C862" t="s">
        <v>291</v>
      </c>
      <c r="D862" s="2">
        <v>0.25</v>
      </c>
      <c r="E862" t="str">
        <f>HYPERLINK("https://swtp-sose24.atlassian.net/browse/KAN-107", "KAN-107")</f>
        <v>KAN-107</v>
      </c>
      <c r="F862" t="str">
        <f>HYPERLINK("https://swtp-sose24.atlassian.net/browse/KAN-1", "KAN-1")</f>
        <v>KAN-1</v>
      </c>
      <c r="G862" t="s">
        <v>292</v>
      </c>
      <c r="H862" t="s">
        <v>293</v>
      </c>
      <c r="I862" t="s">
        <v>156</v>
      </c>
      <c r="J862" t="s">
        <v>50</v>
      </c>
    </row>
    <row r="863" spans="1:10" x14ac:dyDescent="0.3">
      <c r="A863" s="1" t="s">
        <v>9</v>
      </c>
      <c r="B863" t="s">
        <v>82</v>
      </c>
      <c r="C863" t="s">
        <v>306</v>
      </c>
      <c r="D863" s="2">
        <v>3.67</v>
      </c>
      <c r="E863" t="str">
        <f>HYPERLINK("https://swtp-sose24.atlassian.net/browse/KAN-67", "KAN-67")</f>
        <v>KAN-67</v>
      </c>
      <c r="F863" t="str">
        <f>HYPERLINK("https://swtp-sose24.atlassian.net/browse/KAN-9", "KAN-9")</f>
        <v>KAN-9</v>
      </c>
      <c r="G863" t="s">
        <v>153</v>
      </c>
      <c r="I863" t="s">
        <v>156</v>
      </c>
      <c r="J863" t="s">
        <v>28</v>
      </c>
    </row>
    <row r="864" spans="1:10" x14ac:dyDescent="0.3">
      <c r="A864" s="1" t="s">
        <v>841</v>
      </c>
      <c r="B864" t="s">
        <v>82</v>
      </c>
      <c r="C864" t="s">
        <v>178</v>
      </c>
      <c r="D864" s="2">
        <v>2.75</v>
      </c>
      <c r="E864" t="str">
        <f>HYPERLINK("https://swtp-sose24.atlassian.net/browse/KAN-93", "KAN-93")</f>
        <v>KAN-93</v>
      </c>
      <c r="F864" t="str">
        <f>HYPERLINK("https://swtp-sose24.atlassian.net/browse/KAN-12", "KAN-12")</f>
        <v>KAN-12</v>
      </c>
      <c r="G864" t="s">
        <v>415</v>
      </c>
      <c r="H864" t="s">
        <v>179</v>
      </c>
      <c r="I864" t="s">
        <v>37</v>
      </c>
      <c r="J864" t="s">
        <v>559</v>
      </c>
    </row>
    <row r="865" spans="1:10" x14ac:dyDescent="0.3">
      <c r="A865" s="1" t="s">
        <v>3</v>
      </c>
      <c r="B865" t="s">
        <v>82</v>
      </c>
      <c r="C865" t="s">
        <v>178</v>
      </c>
      <c r="D865" s="2">
        <v>2</v>
      </c>
      <c r="E865" t="str">
        <f>HYPERLINK("https://swtp-sose24.atlassian.net/browse/KAN-32", "KAN-32")</f>
        <v>KAN-32</v>
      </c>
      <c r="F865" t="str">
        <f>HYPERLINK("https://swtp-sose24.atlassian.net/browse/KAN-21", "KAN-21")</f>
        <v>KAN-21</v>
      </c>
      <c r="G865" t="s">
        <v>115</v>
      </c>
      <c r="H865" t="s">
        <v>230</v>
      </c>
      <c r="I865" t="s">
        <v>27</v>
      </c>
      <c r="J865" t="s">
        <v>558</v>
      </c>
    </row>
    <row r="866" spans="1:10" x14ac:dyDescent="0.3">
      <c r="A866" s="1" t="s">
        <v>4</v>
      </c>
      <c r="B866" t="s">
        <v>82</v>
      </c>
      <c r="C866" t="s">
        <v>178</v>
      </c>
      <c r="D866" s="2">
        <v>2</v>
      </c>
      <c r="E866" t="str">
        <f>HYPERLINK("https://swtp-sose24.atlassian.net/browse/KAN-32", "KAN-32")</f>
        <v>KAN-32</v>
      </c>
      <c r="F866" t="str">
        <f>HYPERLINK("https://swtp-sose24.atlassian.net/browse/KAN-21", "KAN-21")</f>
        <v>KAN-21</v>
      </c>
      <c r="G866" t="s">
        <v>115</v>
      </c>
      <c r="I866" t="s">
        <v>27</v>
      </c>
      <c r="J866" t="s">
        <v>558</v>
      </c>
    </row>
    <row r="867" spans="1:10" x14ac:dyDescent="0.3">
      <c r="A867" s="1" t="s">
        <v>5</v>
      </c>
      <c r="B867" t="s">
        <v>82</v>
      </c>
      <c r="C867" t="s">
        <v>178</v>
      </c>
      <c r="D867" s="2">
        <v>1.5</v>
      </c>
      <c r="E867" t="str">
        <f>HYPERLINK("https://swtp-sose24.atlassian.net/browse/KAN-32", "KAN-32")</f>
        <v>KAN-32</v>
      </c>
      <c r="F867" t="str">
        <f>HYPERLINK("https://swtp-sose24.atlassian.net/browse/KAN-21", "KAN-21")</f>
        <v>KAN-21</v>
      </c>
      <c r="G867" t="s">
        <v>115</v>
      </c>
      <c r="I867" t="s">
        <v>27</v>
      </c>
      <c r="J867" t="s">
        <v>558</v>
      </c>
    </row>
    <row r="868" spans="1:10" x14ac:dyDescent="0.3">
      <c r="A868" s="1" t="s">
        <v>8</v>
      </c>
      <c r="B868" t="s">
        <v>82</v>
      </c>
      <c r="C868" t="s">
        <v>178</v>
      </c>
      <c r="D868" s="2">
        <v>1</v>
      </c>
      <c r="E868" t="str">
        <f>HYPERLINK("https://swtp-sose24.atlassian.net/browse/KAN-32", "KAN-32")</f>
        <v>KAN-32</v>
      </c>
      <c r="F868" t="str">
        <f>HYPERLINK("https://swtp-sose24.atlassian.net/browse/KAN-21", "KAN-21")</f>
        <v>KAN-21</v>
      </c>
      <c r="G868" t="s">
        <v>115</v>
      </c>
      <c r="I868" t="s">
        <v>27</v>
      </c>
      <c r="J868" t="s">
        <v>558</v>
      </c>
    </row>
    <row r="869" spans="1:10" x14ac:dyDescent="0.3">
      <c r="A869" s="1" t="s">
        <v>9</v>
      </c>
      <c r="B869" t="s">
        <v>82</v>
      </c>
      <c r="C869" t="s">
        <v>178</v>
      </c>
      <c r="D869" s="2">
        <v>0.67</v>
      </c>
      <c r="E869" t="str">
        <f>HYPERLINK("https://swtp-sose24.atlassian.net/browse/KAN-32", "KAN-32")</f>
        <v>KAN-32</v>
      </c>
      <c r="F869" t="str">
        <f>HYPERLINK("https://swtp-sose24.atlassian.net/browse/KAN-21", "KAN-21")</f>
        <v>KAN-21</v>
      </c>
      <c r="G869" t="s">
        <v>115</v>
      </c>
      <c r="I869" t="s">
        <v>27</v>
      </c>
      <c r="J869" t="s">
        <v>558</v>
      </c>
    </row>
    <row r="870" spans="1:10" x14ac:dyDescent="0.3">
      <c r="A870" s="8" t="s">
        <v>320</v>
      </c>
      <c r="B870" s="5"/>
      <c r="C870" s="5"/>
      <c r="D870" s="9"/>
      <c r="E870" s="5"/>
      <c r="F870" s="5"/>
      <c r="G870" s="5"/>
      <c r="H870" s="5"/>
      <c r="I870" s="5"/>
      <c r="J870" s="5"/>
    </row>
    <row r="871" spans="1:10" x14ac:dyDescent="0.3">
      <c r="A871" s="1" t="s">
        <v>315</v>
      </c>
      <c r="B871" t="s">
        <v>82</v>
      </c>
      <c r="C871" t="s">
        <v>83</v>
      </c>
      <c r="D871" s="2">
        <v>1</v>
      </c>
      <c r="E871" t="str">
        <f>HYPERLINK("https://swtp-sose24.atlassian.net/browse/KAN-35", "KAN-35")</f>
        <v>KAN-35</v>
      </c>
      <c r="F871" t="str">
        <f>HYPERLINK("https://swtp-sose24.atlassian.net/browse/KAN-22", "KAN-22")</f>
        <v>KAN-22</v>
      </c>
      <c r="G871" t="s">
        <v>84</v>
      </c>
      <c r="I871" t="s">
        <v>27</v>
      </c>
      <c r="J871" t="s">
        <v>558</v>
      </c>
    </row>
    <row r="872" spans="1:10" x14ac:dyDescent="0.3">
      <c r="A872" s="1" t="s">
        <v>841</v>
      </c>
      <c r="B872" t="s">
        <v>82</v>
      </c>
      <c r="C872" t="s">
        <v>83</v>
      </c>
      <c r="D872" s="2">
        <v>1</v>
      </c>
      <c r="E872" t="str">
        <f>HYPERLINK("https://swtp-sose24.atlassian.net/browse/KAN-35", "KAN-35")</f>
        <v>KAN-35</v>
      </c>
      <c r="F872" t="str">
        <f>HYPERLINK("https://swtp-sose24.atlassian.net/browse/KAN-22", "KAN-22")</f>
        <v>KAN-22</v>
      </c>
      <c r="G872" t="s">
        <v>84</v>
      </c>
      <c r="I872" t="s">
        <v>27</v>
      </c>
      <c r="J872" t="s">
        <v>558</v>
      </c>
    </row>
    <row r="873" spans="1:10" x14ac:dyDescent="0.3">
      <c r="A873" s="1" t="s">
        <v>3</v>
      </c>
      <c r="B873" t="s">
        <v>82</v>
      </c>
      <c r="C873" t="s">
        <v>83</v>
      </c>
      <c r="D873" s="2">
        <v>1</v>
      </c>
      <c r="E873" t="str">
        <f>HYPERLINK("https://swtp-sose24.atlassian.net/browse/KAN-35", "KAN-35")</f>
        <v>KAN-35</v>
      </c>
      <c r="F873" t="str">
        <f>HYPERLINK("https://swtp-sose24.atlassian.net/browse/KAN-22", "KAN-22")</f>
        <v>KAN-22</v>
      </c>
      <c r="G873" t="s">
        <v>84</v>
      </c>
      <c r="I873" t="s">
        <v>27</v>
      </c>
      <c r="J873" t="s">
        <v>558</v>
      </c>
    </row>
    <row r="874" spans="1:10" x14ac:dyDescent="0.3">
      <c r="A874" s="1" t="s">
        <v>4</v>
      </c>
      <c r="B874" t="s">
        <v>82</v>
      </c>
      <c r="C874" t="s">
        <v>83</v>
      </c>
      <c r="D874" s="2">
        <v>1</v>
      </c>
      <c r="E874" t="str">
        <f>HYPERLINK("https://swtp-sose24.atlassian.net/browse/KAN-35", "KAN-35")</f>
        <v>KAN-35</v>
      </c>
      <c r="F874" t="str">
        <f>HYPERLINK("https://swtp-sose24.atlassian.net/browse/KAN-22", "KAN-22")</f>
        <v>KAN-22</v>
      </c>
      <c r="G874" t="s">
        <v>84</v>
      </c>
      <c r="I874" t="s">
        <v>27</v>
      </c>
      <c r="J874" t="s">
        <v>558</v>
      </c>
    </row>
    <row r="875" spans="1:10" x14ac:dyDescent="0.3">
      <c r="A875" s="1" t="s">
        <v>8</v>
      </c>
      <c r="B875" t="s">
        <v>82</v>
      </c>
      <c r="C875" t="s">
        <v>83</v>
      </c>
      <c r="D875" s="2">
        <v>1</v>
      </c>
      <c r="E875" t="str">
        <f>HYPERLINK("https://swtp-sose24.atlassian.net/browse/KAN-35", "KAN-35")</f>
        <v>KAN-35</v>
      </c>
      <c r="F875" t="str">
        <f>HYPERLINK("https://swtp-sose24.atlassian.net/browse/KAN-22", "KAN-22")</f>
        <v>KAN-22</v>
      </c>
      <c r="G875" t="s">
        <v>84</v>
      </c>
      <c r="I875" t="s">
        <v>27</v>
      </c>
      <c r="J875" t="s">
        <v>558</v>
      </c>
    </row>
    <row r="876" spans="1:10" x14ac:dyDescent="0.3">
      <c r="A876" s="1" t="s">
        <v>9</v>
      </c>
      <c r="B876" t="s">
        <v>82</v>
      </c>
      <c r="C876" t="s">
        <v>83</v>
      </c>
      <c r="D876" s="2">
        <v>1</v>
      </c>
      <c r="E876" t="str">
        <f>HYPERLINK("https://swtp-sose24.atlassian.net/browse/KAN-35", "KAN-35")</f>
        <v>KAN-35</v>
      </c>
      <c r="F876" t="str">
        <f>HYPERLINK("https://swtp-sose24.atlassian.net/browse/KAN-22", "KAN-22")</f>
        <v>KAN-22</v>
      </c>
      <c r="G876" t="s">
        <v>84</v>
      </c>
      <c r="I876" t="s">
        <v>27</v>
      </c>
      <c r="J876" t="s">
        <v>558</v>
      </c>
    </row>
    <row r="877" spans="1:10" x14ac:dyDescent="0.3">
      <c r="A877" s="1" t="s">
        <v>5</v>
      </c>
      <c r="B877" t="s">
        <v>82</v>
      </c>
      <c r="C877" t="s">
        <v>278</v>
      </c>
      <c r="D877" s="2">
        <v>1</v>
      </c>
      <c r="E877" t="str">
        <f>HYPERLINK("https://swtp-sose24.atlassian.net/browse/KAN-35", "KAN-35")</f>
        <v>KAN-35</v>
      </c>
      <c r="F877" t="str">
        <f>HYPERLINK("https://swtp-sose24.atlassian.net/browse/KAN-22", "KAN-22")</f>
        <v>KAN-22</v>
      </c>
      <c r="G877" t="s">
        <v>84</v>
      </c>
      <c r="I877" t="s">
        <v>27</v>
      </c>
      <c r="J877" t="s">
        <v>558</v>
      </c>
    </row>
    <row r="878" spans="1:10" x14ac:dyDescent="0.3">
      <c r="A878" s="1" t="s">
        <v>3</v>
      </c>
      <c r="B878" t="s">
        <v>173</v>
      </c>
      <c r="C878" t="s">
        <v>228</v>
      </c>
      <c r="D878" s="2">
        <v>4</v>
      </c>
      <c r="E878" t="str">
        <f>HYPERLINK("https://swtp-sose24.atlassian.net/browse/KAN-76", "KAN-76")</f>
        <v>KAN-76</v>
      </c>
      <c r="F878" t="str">
        <f>HYPERLINK("https://swtp-sose24.atlassian.net/browse/KAN-56", "KAN-56")</f>
        <v>KAN-56</v>
      </c>
      <c r="G878" t="s">
        <v>39</v>
      </c>
      <c r="H878" t="s">
        <v>229</v>
      </c>
      <c r="I878" t="s">
        <v>32</v>
      </c>
      <c r="J878" t="s">
        <v>28</v>
      </c>
    </row>
    <row r="879" spans="1:10" x14ac:dyDescent="0.3">
      <c r="A879" s="1" t="s">
        <v>8</v>
      </c>
      <c r="B879" t="s">
        <v>173</v>
      </c>
      <c r="C879" t="s">
        <v>289</v>
      </c>
      <c r="D879" s="2">
        <v>2.25</v>
      </c>
      <c r="E879" t="str">
        <f>HYPERLINK("https://swtp-sose24.atlassian.net/browse/KAN-73", "KAN-73")</f>
        <v>KAN-73</v>
      </c>
      <c r="F879" t="str">
        <f>HYPERLINK("https://swtp-sose24.atlassian.net/browse/KAN-43", "KAN-43")</f>
        <v>KAN-43</v>
      </c>
      <c r="G879" t="s">
        <v>171</v>
      </c>
      <c r="H879" t="s">
        <v>290</v>
      </c>
      <c r="I879" t="s">
        <v>37</v>
      </c>
      <c r="J879" t="s">
        <v>28</v>
      </c>
    </row>
    <row r="880" spans="1:10" x14ac:dyDescent="0.3">
      <c r="A880" s="1" t="s">
        <v>841</v>
      </c>
      <c r="B880" t="s">
        <v>173</v>
      </c>
      <c r="C880" t="s">
        <v>176</v>
      </c>
      <c r="D880" s="2">
        <v>0.25</v>
      </c>
      <c r="E880" t="str">
        <f>HYPERLINK("https://swtp-sose24.atlassian.net/browse/KAN-75", "KAN-75")</f>
        <v>KAN-75</v>
      </c>
      <c r="F880" t="str">
        <f>HYPERLINK("https://swtp-sose24.atlassian.net/browse/KAN-48", "KAN-48")</f>
        <v>KAN-48</v>
      </c>
      <c r="G880" t="s">
        <v>581</v>
      </c>
      <c r="H880" t="s">
        <v>177</v>
      </c>
      <c r="I880" t="s">
        <v>156</v>
      </c>
      <c r="J880" t="s">
        <v>558</v>
      </c>
    </row>
    <row r="881" spans="1:10" x14ac:dyDescent="0.3">
      <c r="A881" s="1" t="s">
        <v>5</v>
      </c>
      <c r="B881" t="s">
        <v>173</v>
      </c>
      <c r="C881" t="s">
        <v>276</v>
      </c>
      <c r="D881" s="2">
        <v>3</v>
      </c>
      <c r="E881" t="str">
        <f>HYPERLINK("https://swtp-sose24.atlassian.net/browse/KAN-23", "KAN-23")</f>
        <v>KAN-23</v>
      </c>
      <c r="F881" t="str">
        <f>HYPERLINK("https://swtp-sose24.atlassian.net/browse/KAN-3", "KAN-3")</f>
        <v>KAN-3</v>
      </c>
      <c r="G881" t="s">
        <v>259</v>
      </c>
      <c r="H881" t="s">
        <v>277</v>
      </c>
      <c r="I881" t="s">
        <v>32</v>
      </c>
      <c r="J881" t="s">
        <v>50</v>
      </c>
    </row>
    <row r="882" spans="1:10" x14ac:dyDescent="0.3">
      <c r="A882" s="1" t="s">
        <v>841</v>
      </c>
      <c r="B882" t="s">
        <v>173</v>
      </c>
      <c r="C882" t="s">
        <v>174</v>
      </c>
      <c r="D882" s="2">
        <v>0.83</v>
      </c>
      <c r="E882" t="str">
        <f>HYPERLINK("https://swtp-sose24.atlassian.net/browse/KAN-71", "KAN-71")</f>
        <v>KAN-71</v>
      </c>
      <c r="F882" t="str">
        <f>HYPERLINK("https://swtp-sose24.atlassian.net/browse/KAN-43", "KAN-43")</f>
        <v>KAN-43</v>
      </c>
      <c r="G882" t="s">
        <v>165</v>
      </c>
      <c r="H882" t="s">
        <v>175</v>
      </c>
      <c r="I882" t="s">
        <v>37</v>
      </c>
      <c r="J882" t="s">
        <v>28</v>
      </c>
    </row>
    <row r="883" spans="1:10" x14ac:dyDescent="0.3">
      <c r="A883" s="1" t="s">
        <v>5</v>
      </c>
      <c r="B883" t="s">
        <v>78</v>
      </c>
      <c r="C883" t="s">
        <v>274</v>
      </c>
      <c r="D883" s="2">
        <v>0.75</v>
      </c>
      <c r="E883" t="str">
        <f>HYPERLINK("https://swtp-sose24.atlassian.net/browse/KAN-23", "KAN-23")</f>
        <v>KAN-23</v>
      </c>
      <c r="F883" t="str">
        <f>HYPERLINK("https://swtp-sose24.atlassian.net/browse/KAN-3", "KAN-3")</f>
        <v>KAN-3</v>
      </c>
      <c r="G883" t="s">
        <v>259</v>
      </c>
      <c r="H883" t="s">
        <v>275</v>
      </c>
      <c r="I883" t="s">
        <v>32</v>
      </c>
      <c r="J883" t="s">
        <v>50</v>
      </c>
    </row>
    <row r="884" spans="1:10" x14ac:dyDescent="0.3">
      <c r="A884" s="1" t="s">
        <v>315</v>
      </c>
      <c r="B884" t="s">
        <v>78</v>
      </c>
      <c r="C884" t="s">
        <v>79</v>
      </c>
      <c r="D884" s="2">
        <v>2</v>
      </c>
      <c r="E884" t="str">
        <f>HYPERLINK("https://swtp-sose24.atlassian.net/browse/KAN-77", "KAN-77")</f>
        <v>KAN-77</v>
      </c>
      <c r="F884" t="str">
        <f>HYPERLINK("https://swtp-sose24.atlassian.net/browse/KAN-56", "KAN-56")</f>
        <v>KAN-56</v>
      </c>
      <c r="G884" t="s">
        <v>80</v>
      </c>
      <c r="H884" t="s">
        <v>81</v>
      </c>
      <c r="I884" t="s">
        <v>32</v>
      </c>
      <c r="J884" t="s">
        <v>28</v>
      </c>
    </row>
    <row r="885" spans="1:10" x14ac:dyDescent="0.3">
      <c r="A885" s="1" t="s">
        <v>8</v>
      </c>
      <c r="B885" t="s">
        <v>78</v>
      </c>
      <c r="C885" t="s">
        <v>287</v>
      </c>
      <c r="D885" s="2">
        <v>4</v>
      </c>
      <c r="E885" t="str">
        <f>HYPERLINK("https://swtp-sose24.atlassian.net/browse/KAN-5", "KAN-5")</f>
        <v>KAN-5</v>
      </c>
      <c r="F885" t="str">
        <f>HYPERLINK("https://swtp-sose24.atlassian.net/browse/KAN-46", "KAN-46")</f>
        <v>KAN-46</v>
      </c>
      <c r="G885" t="s">
        <v>285</v>
      </c>
      <c r="H885" t="s">
        <v>288</v>
      </c>
      <c r="I885" t="s">
        <v>55</v>
      </c>
      <c r="J885" t="s">
        <v>558</v>
      </c>
    </row>
    <row r="886" spans="1:10" x14ac:dyDescent="0.3">
      <c r="A886" s="1" t="s">
        <v>4</v>
      </c>
      <c r="B886" t="s">
        <v>78</v>
      </c>
      <c r="C886" t="s">
        <v>260</v>
      </c>
      <c r="D886" s="2">
        <v>0.75</v>
      </c>
      <c r="E886" t="str">
        <f>HYPERLINK("https://swtp-sose24.atlassian.net/browse/KAN-90", "KAN-90")</f>
        <v>KAN-90</v>
      </c>
      <c r="F886" t="str">
        <f>HYPERLINK("https://swtp-sose24.atlassian.net/browse/KAN-46", "KAN-46")</f>
        <v>KAN-46</v>
      </c>
      <c r="G886" t="s">
        <v>261</v>
      </c>
      <c r="I886" t="s">
        <v>55</v>
      </c>
      <c r="J886" t="s">
        <v>558</v>
      </c>
    </row>
    <row r="887" spans="1:10" x14ac:dyDescent="0.3">
      <c r="A887" s="1" t="s">
        <v>841</v>
      </c>
      <c r="B887" t="s">
        <v>78</v>
      </c>
      <c r="C887" t="s">
        <v>170</v>
      </c>
      <c r="D887" s="2">
        <v>0.33</v>
      </c>
      <c r="E887" t="str">
        <f>HYPERLINK("https://swtp-sose24.atlassian.net/browse/KAN-73", "KAN-73")</f>
        <v>KAN-73</v>
      </c>
      <c r="F887" t="str">
        <f>HYPERLINK("https://swtp-sose24.atlassian.net/browse/KAN-43", "KAN-43")</f>
        <v>KAN-43</v>
      </c>
      <c r="G887" t="s">
        <v>171</v>
      </c>
      <c r="H887" t="s">
        <v>172</v>
      </c>
      <c r="I887" t="s">
        <v>37</v>
      </c>
      <c r="J887" t="s">
        <v>28</v>
      </c>
    </row>
    <row r="888" spans="1:10" x14ac:dyDescent="0.3">
      <c r="A888" s="1" t="s">
        <v>841</v>
      </c>
      <c r="B888" t="s">
        <v>78</v>
      </c>
      <c r="C888" t="s">
        <v>168</v>
      </c>
      <c r="D888" s="2">
        <v>0.67</v>
      </c>
      <c r="E888" t="str">
        <f>HYPERLINK("https://swtp-sose24.atlassian.net/browse/KAN-71", "KAN-71")</f>
        <v>KAN-71</v>
      </c>
      <c r="F888" t="str">
        <f>HYPERLINK("https://swtp-sose24.atlassian.net/browse/KAN-43", "KAN-43")</f>
        <v>KAN-43</v>
      </c>
      <c r="G888" t="s">
        <v>165</v>
      </c>
      <c r="H888" t="s">
        <v>169</v>
      </c>
      <c r="I888" t="s">
        <v>37</v>
      </c>
      <c r="J888" t="s">
        <v>28</v>
      </c>
    </row>
    <row r="889" spans="1:10" s="5" customFormat="1" x14ac:dyDescent="0.3">
      <c r="A889" s="1" t="s">
        <v>8</v>
      </c>
      <c r="B889" t="s">
        <v>78</v>
      </c>
      <c r="C889" t="s">
        <v>284</v>
      </c>
      <c r="D889" s="2">
        <v>3.17</v>
      </c>
      <c r="E889" t="str">
        <f>HYPERLINK("https://swtp-sose24.atlassian.net/browse/KAN-5", "KAN-5")</f>
        <v>KAN-5</v>
      </c>
      <c r="F889" t="str">
        <f>HYPERLINK("https://swtp-sose24.atlassian.net/browse/KAN-46", "KAN-46")</f>
        <v>KAN-46</v>
      </c>
      <c r="G889" t="s">
        <v>285</v>
      </c>
      <c r="H889" t="s">
        <v>286</v>
      </c>
      <c r="I889" t="s">
        <v>55</v>
      </c>
      <c r="J889" t="s">
        <v>558</v>
      </c>
    </row>
    <row r="890" spans="1:10" x14ac:dyDescent="0.3">
      <c r="A890" s="1" t="s">
        <v>5</v>
      </c>
      <c r="B890" t="s">
        <v>75</v>
      </c>
      <c r="C890" t="s">
        <v>272</v>
      </c>
      <c r="D890" s="2">
        <v>1.5</v>
      </c>
      <c r="E890" t="str">
        <f>HYPERLINK("https://swtp-sose24.atlassian.net/browse/KAN-23", "KAN-23")</f>
        <v>KAN-23</v>
      </c>
      <c r="F890" t="str">
        <f>HYPERLINK("https://swtp-sose24.atlassian.net/browse/KAN-3", "KAN-3")</f>
        <v>KAN-3</v>
      </c>
      <c r="G890" t="s">
        <v>259</v>
      </c>
      <c r="H890" t="s">
        <v>273</v>
      </c>
      <c r="I890" t="s">
        <v>32</v>
      </c>
      <c r="J890" t="s">
        <v>50</v>
      </c>
    </row>
    <row r="891" spans="1:10" x14ac:dyDescent="0.3">
      <c r="A891" s="1" t="s">
        <v>841</v>
      </c>
      <c r="B891" t="s">
        <v>75</v>
      </c>
      <c r="C891" t="s">
        <v>167</v>
      </c>
      <c r="D891" s="2">
        <v>1.83</v>
      </c>
      <c r="E891" t="str">
        <f>HYPERLINK("https://swtp-sose24.atlassian.net/browse/KAN-31", "KAN-31")</f>
        <v>KAN-31</v>
      </c>
      <c r="F891" t="str">
        <f>HYPERLINK("https://swtp-sose24.atlassian.net/browse/KAN-21", "KAN-21")</f>
        <v>KAN-21</v>
      </c>
      <c r="G891" t="s">
        <v>77</v>
      </c>
      <c r="I891" t="s">
        <v>27</v>
      </c>
      <c r="J891" t="s">
        <v>558</v>
      </c>
    </row>
    <row r="892" spans="1:10" x14ac:dyDescent="0.3">
      <c r="A892" s="1" t="s">
        <v>5</v>
      </c>
      <c r="B892" t="s">
        <v>75</v>
      </c>
      <c r="C892" t="s">
        <v>167</v>
      </c>
      <c r="D892" s="2">
        <v>1.83</v>
      </c>
      <c r="E892" t="str">
        <f>HYPERLINK("https://swtp-sose24.atlassian.net/browse/KAN-31", "KAN-31")</f>
        <v>KAN-31</v>
      </c>
      <c r="F892" t="str">
        <f>HYPERLINK("https://swtp-sose24.atlassian.net/browse/KAN-21", "KAN-21")</f>
        <v>KAN-21</v>
      </c>
      <c r="G892" t="s">
        <v>77</v>
      </c>
      <c r="I892" t="s">
        <v>27</v>
      </c>
      <c r="J892" t="s">
        <v>558</v>
      </c>
    </row>
    <row r="893" spans="1:10" x14ac:dyDescent="0.3">
      <c r="A893" s="1" t="s">
        <v>9</v>
      </c>
      <c r="B893" t="s">
        <v>75</v>
      </c>
      <c r="C893" t="s">
        <v>167</v>
      </c>
      <c r="D893" s="2">
        <v>1.83</v>
      </c>
      <c r="E893" t="str">
        <f>HYPERLINK("https://swtp-sose24.atlassian.net/browse/KAN-31", "KAN-31")</f>
        <v>KAN-31</v>
      </c>
      <c r="F893" t="str">
        <f>HYPERLINK("https://swtp-sose24.atlassian.net/browse/KAN-21", "KAN-21")</f>
        <v>KAN-21</v>
      </c>
      <c r="G893" t="s">
        <v>77</v>
      </c>
      <c r="I893" t="s">
        <v>27</v>
      </c>
      <c r="J893" t="s">
        <v>558</v>
      </c>
    </row>
    <row r="894" spans="1:10" x14ac:dyDescent="0.3">
      <c r="A894" s="1" t="s">
        <v>315</v>
      </c>
      <c r="B894" t="s">
        <v>75</v>
      </c>
      <c r="C894" t="s">
        <v>76</v>
      </c>
      <c r="D894" s="2">
        <v>1.83</v>
      </c>
      <c r="E894" t="str">
        <f>HYPERLINK("https://swtp-sose24.atlassian.net/browse/KAN-31", "KAN-31")</f>
        <v>KAN-31</v>
      </c>
      <c r="F894" t="str">
        <f>HYPERLINK("https://swtp-sose24.atlassian.net/browse/KAN-21", "KAN-21")</f>
        <v>KAN-21</v>
      </c>
      <c r="G894" t="s">
        <v>77</v>
      </c>
      <c r="I894" t="s">
        <v>27</v>
      </c>
      <c r="J894" t="s">
        <v>558</v>
      </c>
    </row>
    <row r="895" spans="1:10" x14ac:dyDescent="0.3">
      <c r="A895" s="1" t="s">
        <v>3</v>
      </c>
      <c r="B895" t="s">
        <v>75</v>
      </c>
      <c r="C895" t="s">
        <v>76</v>
      </c>
      <c r="D895" s="2">
        <v>1.5</v>
      </c>
      <c r="E895" t="str">
        <f>HYPERLINK("https://swtp-sose24.atlassian.net/browse/KAN-31", "KAN-31")</f>
        <v>KAN-31</v>
      </c>
      <c r="F895" t="str">
        <f>HYPERLINK("https://swtp-sose24.atlassian.net/browse/KAN-21", "KAN-21")</f>
        <v>KAN-21</v>
      </c>
      <c r="G895" t="s">
        <v>77</v>
      </c>
      <c r="I895" t="s">
        <v>27</v>
      </c>
      <c r="J895" t="s">
        <v>558</v>
      </c>
    </row>
    <row r="896" spans="1:10" x14ac:dyDescent="0.3">
      <c r="A896" s="1" t="s">
        <v>8</v>
      </c>
      <c r="B896" t="s">
        <v>75</v>
      </c>
      <c r="C896" t="s">
        <v>76</v>
      </c>
      <c r="D896" s="2">
        <v>1.5</v>
      </c>
      <c r="E896" t="str">
        <f>HYPERLINK("https://swtp-sose24.atlassian.net/browse/KAN-31", "KAN-31")</f>
        <v>KAN-31</v>
      </c>
      <c r="F896" t="str">
        <f>HYPERLINK("https://swtp-sose24.atlassian.net/browse/KAN-21", "KAN-21")</f>
        <v>KAN-21</v>
      </c>
      <c r="G896" t="s">
        <v>77</v>
      </c>
      <c r="I896" t="s">
        <v>27</v>
      </c>
      <c r="J896" t="s">
        <v>558</v>
      </c>
    </row>
    <row r="897" spans="1:10" x14ac:dyDescent="0.3">
      <c r="A897" s="1" t="s">
        <v>315</v>
      </c>
      <c r="B897" t="s">
        <v>70</v>
      </c>
      <c r="C897" t="s">
        <v>71</v>
      </c>
      <c r="D897" s="2">
        <v>0.42</v>
      </c>
      <c r="E897" t="str">
        <f>HYPERLINK("https://swtp-sose24.atlassian.net/browse/KAN-95", "KAN-95")</f>
        <v>KAN-95</v>
      </c>
      <c r="F897" t="str">
        <f>HYPERLINK("https://swtp-sose24.atlassian.net/browse/KAN-43", "KAN-43")</f>
        <v>KAN-43</v>
      </c>
      <c r="G897" t="s">
        <v>72</v>
      </c>
      <c r="H897" t="s">
        <v>73</v>
      </c>
      <c r="I897" t="s">
        <v>37</v>
      </c>
      <c r="J897" t="s">
        <v>28</v>
      </c>
    </row>
    <row r="898" spans="1:10" x14ac:dyDescent="0.3">
      <c r="A898" s="1" t="s">
        <v>3</v>
      </c>
      <c r="B898" t="s">
        <v>70</v>
      </c>
      <c r="C898" t="s">
        <v>226</v>
      </c>
      <c r="D898" s="2">
        <v>2.5</v>
      </c>
      <c r="E898" t="str">
        <f>HYPERLINK("https://swtp-sose24.atlassian.net/browse/KAN-10", "KAN-10")</f>
        <v>KAN-10</v>
      </c>
      <c r="F898" t="str">
        <f>HYPERLINK("https://swtp-sose24.atlassian.net/browse/KAN-2", "KAN-2")</f>
        <v>KAN-2</v>
      </c>
      <c r="G898" t="s">
        <v>148</v>
      </c>
      <c r="H898" t="s">
        <v>227</v>
      </c>
      <c r="I898" t="s">
        <v>55</v>
      </c>
      <c r="J898" t="s">
        <v>138</v>
      </c>
    </row>
    <row r="899" spans="1:10" x14ac:dyDescent="0.3">
      <c r="A899" s="1" t="s">
        <v>3</v>
      </c>
      <c r="B899" t="s">
        <v>70</v>
      </c>
      <c r="C899" t="s">
        <v>224</v>
      </c>
      <c r="D899" s="2">
        <v>2.25</v>
      </c>
      <c r="E899" t="str">
        <f>HYPERLINK("https://swtp-sose24.atlassian.net/browse/KAN-79", "KAN-79")</f>
        <v>KAN-79</v>
      </c>
      <c r="F899" t="str">
        <f>HYPERLINK("https://swtp-sose24.atlassian.net/browse/KAN-55", "KAN-55")</f>
        <v>KAN-55</v>
      </c>
      <c r="G899" t="s">
        <v>31</v>
      </c>
      <c r="H899" t="s">
        <v>225</v>
      </c>
      <c r="I899" t="s">
        <v>32</v>
      </c>
      <c r="J899" t="s">
        <v>558</v>
      </c>
    </row>
    <row r="900" spans="1:10" x14ac:dyDescent="0.3">
      <c r="A900" s="1" t="s">
        <v>3</v>
      </c>
      <c r="B900" t="s">
        <v>70</v>
      </c>
      <c r="C900" t="s">
        <v>222</v>
      </c>
      <c r="D900" s="2">
        <v>0.5</v>
      </c>
      <c r="E900" t="str">
        <f>HYPERLINK("https://swtp-sose24.atlassian.net/browse/KAN-95", "KAN-95")</f>
        <v>KAN-95</v>
      </c>
      <c r="F900" t="str">
        <f>HYPERLINK("https://swtp-sose24.atlassian.net/browse/KAN-43", "KAN-43")</f>
        <v>KAN-43</v>
      </c>
      <c r="G900" t="s">
        <v>72</v>
      </c>
      <c r="H900" t="s">
        <v>223</v>
      </c>
      <c r="I900" t="s">
        <v>37</v>
      </c>
      <c r="J900" t="s">
        <v>28</v>
      </c>
    </row>
    <row r="901" spans="1:10" x14ac:dyDescent="0.3">
      <c r="A901" s="1" t="s">
        <v>5</v>
      </c>
      <c r="B901" t="s">
        <v>70</v>
      </c>
      <c r="C901" t="s">
        <v>270</v>
      </c>
      <c r="D901" s="2">
        <v>1</v>
      </c>
      <c r="E901" t="str">
        <f>HYPERLINK("https://swtp-sose24.atlassian.net/browse/KAN-91", "KAN-91")</f>
        <v>KAN-91</v>
      </c>
      <c r="F901" t="str">
        <f>HYPERLINK("https://swtp-sose24.atlassian.net/browse/KAN-46", "KAN-46")</f>
        <v>KAN-46</v>
      </c>
      <c r="G901" t="s">
        <v>257</v>
      </c>
      <c r="H901" t="s">
        <v>271</v>
      </c>
      <c r="I901" t="s">
        <v>55</v>
      </c>
      <c r="J901" t="s">
        <v>558</v>
      </c>
    </row>
    <row r="902" spans="1:10" x14ac:dyDescent="0.3">
      <c r="A902" s="1" t="s">
        <v>3</v>
      </c>
      <c r="B902" t="s">
        <v>70</v>
      </c>
      <c r="C902" t="s">
        <v>221</v>
      </c>
      <c r="D902" s="2">
        <v>1</v>
      </c>
      <c r="E902" t="str">
        <f>HYPERLINK("https://swtp-sose24.atlassian.net/browse/KAN-80", "KAN-80")</f>
        <v>KAN-80</v>
      </c>
      <c r="F902" t="str">
        <f>HYPERLINK("https://swtp-sose24.atlassian.net/browse/KAN-55", "KAN-55")</f>
        <v>KAN-55</v>
      </c>
      <c r="G902" t="s">
        <v>66</v>
      </c>
      <c r="I902" t="s">
        <v>32</v>
      </c>
      <c r="J902" t="s">
        <v>558</v>
      </c>
    </row>
    <row r="903" spans="1:10" x14ac:dyDescent="0.3">
      <c r="A903" s="1" t="s">
        <v>315</v>
      </c>
      <c r="B903" t="s">
        <v>67</v>
      </c>
      <c r="C903" t="s">
        <v>68</v>
      </c>
      <c r="D903" s="2">
        <v>1.62</v>
      </c>
      <c r="E903" t="str">
        <f>HYPERLINK("https://swtp-sose24.atlassian.net/browse/KAN-81", "KAN-81")</f>
        <v>KAN-81</v>
      </c>
      <c r="F903" t="str">
        <f>HYPERLINK("https://swtp-sose24.atlassian.net/browse/KAN-55", "KAN-55")</f>
        <v>KAN-55</v>
      </c>
      <c r="G903" t="s">
        <v>69</v>
      </c>
      <c r="I903" t="s">
        <v>32</v>
      </c>
      <c r="J903" t="s">
        <v>558</v>
      </c>
    </row>
    <row r="904" spans="1:10" x14ac:dyDescent="0.3">
      <c r="A904" s="1" t="s">
        <v>841</v>
      </c>
      <c r="B904" t="s">
        <v>67</v>
      </c>
      <c r="C904" t="s">
        <v>164</v>
      </c>
      <c r="D904" s="2">
        <v>1.5</v>
      </c>
      <c r="E904" t="str">
        <f>HYPERLINK("https://swtp-sose24.atlassian.net/browse/KAN-71", "KAN-71")</f>
        <v>KAN-71</v>
      </c>
      <c r="F904" t="str">
        <f>HYPERLINK("https://swtp-sose24.atlassian.net/browse/KAN-43", "KAN-43")</f>
        <v>KAN-43</v>
      </c>
      <c r="G904" t="s">
        <v>165</v>
      </c>
      <c r="H904" t="s">
        <v>166</v>
      </c>
      <c r="I904" t="s">
        <v>37</v>
      </c>
      <c r="J904" t="s">
        <v>28</v>
      </c>
    </row>
    <row r="905" spans="1:10" x14ac:dyDescent="0.3">
      <c r="A905" s="1" t="s">
        <v>315</v>
      </c>
      <c r="B905" t="s">
        <v>64</v>
      </c>
      <c r="C905" t="s">
        <v>65</v>
      </c>
      <c r="D905" s="2">
        <v>0.17</v>
      </c>
      <c r="E905" t="str">
        <f>HYPERLINK("https://swtp-sose24.atlassian.net/browse/KAN-80", "KAN-80")</f>
        <v>KAN-80</v>
      </c>
      <c r="F905" t="str">
        <f>HYPERLINK("https://swtp-sose24.atlassian.net/browse/KAN-55", "KAN-55")</f>
        <v>KAN-55</v>
      </c>
      <c r="G905" t="s">
        <v>66</v>
      </c>
      <c r="I905" t="s">
        <v>32</v>
      </c>
      <c r="J905" t="s">
        <v>558</v>
      </c>
    </row>
    <row r="906" spans="1:10" x14ac:dyDescent="0.3">
      <c r="A906" s="1" t="s">
        <v>5</v>
      </c>
      <c r="B906" t="s">
        <v>64</v>
      </c>
      <c r="C906" t="s">
        <v>268</v>
      </c>
      <c r="D906" s="2">
        <v>2.5</v>
      </c>
      <c r="E906" t="str">
        <f>HYPERLINK("https://swtp-sose24.atlassian.net/browse/KAN-76", "KAN-76")</f>
        <v>KAN-76</v>
      </c>
      <c r="F906" t="str">
        <f>HYPERLINK("https://swtp-sose24.atlassian.net/browse/KAN-56", "KAN-56")</f>
        <v>KAN-56</v>
      </c>
      <c r="G906" t="s">
        <v>39</v>
      </c>
      <c r="H906" t="s">
        <v>269</v>
      </c>
      <c r="I906" t="s">
        <v>32</v>
      </c>
      <c r="J906" t="s">
        <v>28</v>
      </c>
    </row>
    <row r="907" spans="1:10" x14ac:dyDescent="0.3">
      <c r="A907" s="1" t="s">
        <v>4</v>
      </c>
      <c r="B907" t="s">
        <v>64</v>
      </c>
      <c r="C907" t="s">
        <v>258</v>
      </c>
      <c r="D907" s="2">
        <v>0.75</v>
      </c>
      <c r="E907" t="str">
        <f>HYPERLINK("https://swtp-sose24.atlassian.net/browse/KAN-70", "KAN-70")</f>
        <v>KAN-70</v>
      </c>
      <c r="F907" t="str">
        <f>HYPERLINK("https://swtp-sose24.atlassian.net/browse/KAN-43", "KAN-43")</f>
        <v>KAN-43</v>
      </c>
      <c r="G907" t="s">
        <v>35</v>
      </c>
      <c r="I907" t="s">
        <v>37</v>
      </c>
      <c r="J907" t="s">
        <v>28</v>
      </c>
    </row>
    <row r="908" spans="1:10" x14ac:dyDescent="0.3">
      <c r="A908" s="1" t="s">
        <v>4</v>
      </c>
      <c r="B908" t="s">
        <v>64</v>
      </c>
      <c r="C908" t="s">
        <v>620</v>
      </c>
      <c r="D908" s="2">
        <v>5.5</v>
      </c>
      <c r="E908" t="str">
        <f>HYPERLINK("https://swtp-sose24.atlassian.net/browse/KAN-117", "KAN-117")</f>
        <v>KAN-117</v>
      </c>
      <c r="F908" t="str">
        <f>HYPERLINK("https://swtp-sose24.atlassian.net/browse/KAN-3", "KAN-3")</f>
        <v>KAN-3</v>
      </c>
      <c r="G908" t="s">
        <v>621</v>
      </c>
      <c r="I908" t="s">
        <v>32</v>
      </c>
      <c r="J908" t="s">
        <v>559</v>
      </c>
    </row>
    <row r="909" spans="1:10" x14ac:dyDescent="0.3">
      <c r="A909" s="1" t="s">
        <v>841</v>
      </c>
      <c r="B909" t="s">
        <v>59</v>
      </c>
      <c r="C909" t="s">
        <v>162</v>
      </c>
      <c r="D909" s="2">
        <v>2</v>
      </c>
      <c r="E909" t="str">
        <f>HYPERLINK("https://swtp-sose24.atlassian.net/browse/KAN-79", "KAN-79")</f>
        <v>KAN-79</v>
      </c>
      <c r="F909" t="str">
        <f>HYPERLINK("https://swtp-sose24.atlassian.net/browse/KAN-55", "KAN-55")</f>
        <v>KAN-55</v>
      </c>
      <c r="G909" t="s">
        <v>31</v>
      </c>
      <c r="H909" t="s">
        <v>163</v>
      </c>
      <c r="I909" t="s">
        <v>32</v>
      </c>
      <c r="J909" t="s">
        <v>558</v>
      </c>
    </row>
    <row r="910" spans="1:10" x14ac:dyDescent="0.3">
      <c r="A910" s="1" t="s">
        <v>841</v>
      </c>
      <c r="B910" t="s">
        <v>59</v>
      </c>
      <c r="C910" t="s">
        <v>161</v>
      </c>
      <c r="D910" s="2">
        <v>1.75</v>
      </c>
      <c r="E910" t="str">
        <f>HYPERLINK("https://swtp-sose24.atlassian.net/browse/KAN-76", "KAN-76")</f>
        <v>KAN-76</v>
      </c>
      <c r="F910" t="str">
        <f>HYPERLINK("https://swtp-sose24.atlassian.net/browse/KAN-56", "KAN-56")</f>
        <v>KAN-56</v>
      </c>
      <c r="G910" t="s">
        <v>39</v>
      </c>
      <c r="I910" t="s">
        <v>32</v>
      </c>
      <c r="J910" t="s">
        <v>28</v>
      </c>
    </row>
    <row r="911" spans="1:10" x14ac:dyDescent="0.3">
      <c r="A911" s="1" t="s">
        <v>4</v>
      </c>
      <c r="B911" t="s">
        <v>59</v>
      </c>
      <c r="C911" t="s">
        <v>256</v>
      </c>
      <c r="D911" s="2">
        <v>4</v>
      </c>
      <c r="E911" t="str">
        <f>HYPERLINK("https://swtp-sose24.atlassian.net/browse/KAN-91", "KAN-91")</f>
        <v>KAN-91</v>
      </c>
      <c r="F911" t="str">
        <f>HYPERLINK("https://swtp-sose24.atlassian.net/browse/KAN-46", "KAN-46")</f>
        <v>KAN-46</v>
      </c>
      <c r="G911" t="s">
        <v>257</v>
      </c>
      <c r="I911" t="s">
        <v>55</v>
      </c>
      <c r="J911" t="s">
        <v>558</v>
      </c>
    </row>
    <row r="912" spans="1:10" x14ac:dyDescent="0.3">
      <c r="A912" s="1" t="s">
        <v>315</v>
      </c>
      <c r="B912" t="s">
        <v>59</v>
      </c>
      <c r="C912" t="s">
        <v>62</v>
      </c>
      <c r="D912" s="2">
        <v>1.5</v>
      </c>
      <c r="E912" t="str">
        <f>HYPERLINK("https://swtp-sose24.atlassian.net/browse/KAN-30", "KAN-30")</f>
        <v>KAN-30</v>
      </c>
      <c r="F912" t="str">
        <f>HYPERLINK("https://swtp-sose24.atlassian.net/browse/KAN-21", "KAN-21")</f>
        <v>KAN-21</v>
      </c>
      <c r="G912" t="s">
        <v>63</v>
      </c>
      <c r="I912" t="s">
        <v>27</v>
      </c>
      <c r="J912" t="s">
        <v>558</v>
      </c>
    </row>
    <row r="913" spans="1:10" x14ac:dyDescent="0.3">
      <c r="A913" s="1" t="s">
        <v>841</v>
      </c>
      <c r="B913" t="s">
        <v>59</v>
      </c>
      <c r="C913" t="s">
        <v>62</v>
      </c>
      <c r="D913" s="2">
        <v>1</v>
      </c>
      <c r="E913" t="str">
        <f>HYPERLINK("https://swtp-sose24.atlassian.net/browse/KAN-30", "KAN-30")</f>
        <v>KAN-30</v>
      </c>
      <c r="F913" t="str">
        <f>HYPERLINK("https://swtp-sose24.atlassian.net/browse/KAN-21", "KAN-21")</f>
        <v>KAN-21</v>
      </c>
      <c r="G913" t="s">
        <v>63</v>
      </c>
      <c r="I913" t="s">
        <v>27</v>
      </c>
      <c r="J913" t="s">
        <v>558</v>
      </c>
    </row>
    <row r="914" spans="1:10" x14ac:dyDescent="0.3">
      <c r="A914" s="1" t="s">
        <v>3</v>
      </c>
      <c r="B914" t="s">
        <v>59</v>
      </c>
      <c r="C914" t="s">
        <v>62</v>
      </c>
      <c r="D914" s="2">
        <v>1.5</v>
      </c>
      <c r="E914" t="str">
        <f>HYPERLINK("https://swtp-sose24.atlassian.net/browse/KAN-30", "KAN-30")</f>
        <v>KAN-30</v>
      </c>
      <c r="F914" t="str">
        <f>HYPERLINK("https://swtp-sose24.atlassian.net/browse/KAN-21", "KAN-21")</f>
        <v>KAN-21</v>
      </c>
      <c r="G914" t="s">
        <v>63</v>
      </c>
      <c r="I914" t="s">
        <v>27</v>
      </c>
      <c r="J914" t="s">
        <v>558</v>
      </c>
    </row>
    <row r="915" spans="1:10" x14ac:dyDescent="0.3">
      <c r="A915" s="1" t="s">
        <v>5</v>
      </c>
      <c r="B915" t="s">
        <v>59</v>
      </c>
      <c r="C915" t="s">
        <v>62</v>
      </c>
      <c r="D915" s="2">
        <v>1.5</v>
      </c>
      <c r="E915" t="str">
        <f>HYPERLINK("https://swtp-sose24.atlassian.net/browse/KAN-30", "KAN-30")</f>
        <v>KAN-30</v>
      </c>
      <c r="F915" t="str">
        <f>HYPERLINK("https://swtp-sose24.atlassian.net/browse/KAN-21", "KAN-21")</f>
        <v>KAN-21</v>
      </c>
      <c r="G915" t="s">
        <v>63</v>
      </c>
      <c r="I915" t="s">
        <v>27</v>
      </c>
      <c r="J915" t="s">
        <v>558</v>
      </c>
    </row>
    <row r="916" spans="1:10" x14ac:dyDescent="0.3">
      <c r="A916" s="1" t="s">
        <v>9</v>
      </c>
      <c r="B916" t="s">
        <v>59</v>
      </c>
      <c r="C916" t="s">
        <v>62</v>
      </c>
      <c r="D916" s="2">
        <v>1.5</v>
      </c>
      <c r="E916" t="str">
        <f>HYPERLINK("https://swtp-sose24.atlassian.net/browse/KAN-30", "KAN-30")</f>
        <v>KAN-30</v>
      </c>
      <c r="F916" t="str">
        <f>HYPERLINK("https://swtp-sose24.atlassian.net/browse/KAN-21", "KAN-21")</f>
        <v>KAN-21</v>
      </c>
      <c r="G916" t="s">
        <v>63</v>
      </c>
      <c r="I916" t="s">
        <v>27</v>
      </c>
      <c r="J916" t="s">
        <v>558</v>
      </c>
    </row>
    <row r="917" spans="1:10" x14ac:dyDescent="0.3">
      <c r="A917" s="1" t="s">
        <v>315</v>
      </c>
      <c r="B917" t="s">
        <v>59</v>
      </c>
      <c r="C917" t="s">
        <v>60</v>
      </c>
      <c r="D917" s="2">
        <v>1</v>
      </c>
      <c r="E917" t="str">
        <f>HYPERLINK("https://swtp-sose24.atlassian.net/browse/KAN-34", "KAN-34")</f>
        <v>KAN-34</v>
      </c>
      <c r="F917" t="str">
        <f>HYPERLINK("https://swtp-sose24.atlassian.net/browse/KAN-22", "KAN-22")</f>
        <v>KAN-22</v>
      </c>
      <c r="G917" t="s">
        <v>61</v>
      </c>
      <c r="I917" t="s">
        <v>27</v>
      </c>
      <c r="J917" t="s">
        <v>558</v>
      </c>
    </row>
    <row r="918" spans="1:10" x14ac:dyDescent="0.3">
      <c r="A918" s="1" t="s">
        <v>841</v>
      </c>
      <c r="B918" t="s">
        <v>59</v>
      </c>
      <c r="C918" t="s">
        <v>60</v>
      </c>
      <c r="D918" s="2">
        <v>1</v>
      </c>
      <c r="E918" t="str">
        <f>HYPERLINK("https://swtp-sose24.atlassian.net/browse/KAN-34", "KAN-34")</f>
        <v>KAN-34</v>
      </c>
      <c r="F918" t="str">
        <f>HYPERLINK("https://swtp-sose24.atlassian.net/browse/KAN-22", "KAN-22")</f>
        <v>KAN-22</v>
      </c>
      <c r="G918" t="s">
        <v>61</v>
      </c>
      <c r="I918" t="s">
        <v>27</v>
      </c>
      <c r="J918" t="s">
        <v>558</v>
      </c>
    </row>
    <row r="919" spans="1:10" x14ac:dyDescent="0.3">
      <c r="A919" s="1" t="s">
        <v>3</v>
      </c>
      <c r="B919" t="s">
        <v>59</v>
      </c>
      <c r="C919" t="s">
        <v>60</v>
      </c>
      <c r="D919" s="2">
        <v>1</v>
      </c>
      <c r="E919" t="str">
        <f>HYPERLINK("https://swtp-sose24.atlassian.net/browse/KAN-34", "KAN-34")</f>
        <v>KAN-34</v>
      </c>
      <c r="F919" t="str">
        <f>HYPERLINK("https://swtp-sose24.atlassian.net/browse/KAN-22", "KAN-22")</f>
        <v>KAN-22</v>
      </c>
      <c r="G919" t="s">
        <v>61</v>
      </c>
      <c r="I919" t="s">
        <v>27</v>
      </c>
      <c r="J919" t="s">
        <v>558</v>
      </c>
    </row>
    <row r="920" spans="1:10" x14ac:dyDescent="0.3">
      <c r="A920" s="1" t="s">
        <v>4</v>
      </c>
      <c r="B920" t="s">
        <v>59</v>
      </c>
      <c r="C920" t="s">
        <v>60</v>
      </c>
      <c r="D920" s="2">
        <v>0.5</v>
      </c>
      <c r="E920" t="str">
        <f>HYPERLINK("https://swtp-sose24.atlassian.net/browse/KAN-34", "KAN-34")</f>
        <v>KAN-34</v>
      </c>
      <c r="F920" t="str">
        <f>HYPERLINK("https://swtp-sose24.atlassian.net/browse/KAN-22", "KAN-22")</f>
        <v>KAN-22</v>
      </c>
      <c r="G920" t="s">
        <v>61</v>
      </c>
      <c r="I920" t="s">
        <v>27</v>
      </c>
      <c r="J920" t="s">
        <v>558</v>
      </c>
    </row>
    <row r="921" spans="1:10" x14ac:dyDescent="0.3">
      <c r="A921" s="1" t="s">
        <v>8</v>
      </c>
      <c r="B921" t="s">
        <v>59</v>
      </c>
      <c r="C921" t="s">
        <v>60</v>
      </c>
      <c r="D921" s="2">
        <v>1</v>
      </c>
      <c r="E921" t="str">
        <f>HYPERLINK("https://swtp-sose24.atlassian.net/browse/KAN-34", "KAN-34")</f>
        <v>KAN-34</v>
      </c>
      <c r="F921" t="str">
        <f>HYPERLINK("https://swtp-sose24.atlassian.net/browse/KAN-22", "KAN-22")</f>
        <v>KAN-22</v>
      </c>
      <c r="G921" t="s">
        <v>61</v>
      </c>
      <c r="I921" t="s">
        <v>27</v>
      </c>
      <c r="J921" t="s">
        <v>558</v>
      </c>
    </row>
    <row r="922" spans="1:10" x14ac:dyDescent="0.3">
      <c r="A922" s="1" t="s">
        <v>9</v>
      </c>
      <c r="B922" t="s">
        <v>59</v>
      </c>
      <c r="C922" t="s">
        <v>60</v>
      </c>
      <c r="D922" s="2">
        <v>1</v>
      </c>
      <c r="E922" t="str">
        <f>HYPERLINK("https://swtp-sose24.atlassian.net/browse/KAN-34", "KAN-34")</f>
        <v>KAN-34</v>
      </c>
      <c r="F922" t="str">
        <f>HYPERLINK("https://swtp-sose24.atlassian.net/browse/KAN-22", "KAN-22")</f>
        <v>KAN-22</v>
      </c>
      <c r="G922" t="s">
        <v>61</v>
      </c>
      <c r="I922" t="s">
        <v>27</v>
      </c>
      <c r="J922" t="s">
        <v>558</v>
      </c>
    </row>
    <row r="923" spans="1:10" x14ac:dyDescent="0.3">
      <c r="A923" s="1" t="s">
        <v>5</v>
      </c>
      <c r="B923" t="s">
        <v>59</v>
      </c>
      <c r="C923" t="s">
        <v>267</v>
      </c>
      <c r="D923" s="2">
        <v>1</v>
      </c>
      <c r="E923" t="str">
        <f>HYPERLINK("https://swtp-sose24.atlassian.net/browse/KAN-34", "KAN-34")</f>
        <v>KAN-34</v>
      </c>
      <c r="F923" t="str">
        <f>HYPERLINK("https://swtp-sose24.atlassian.net/browse/KAN-22", "KAN-22")</f>
        <v>KAN-22</v>
      </c>
      <c r="G923" t="s">
        <v>61</v>
      </c>
      <c r="I923" t="s">
        <v>27</v>
      </c>
      <c r="J923" t="s">
        <v>558</v>
      </c>
    </row>
    <row r="924" spans="1:10" x14ac:dyDescent="0.3">
      <c r="A924" s="1" t="s">
        <v>315</v>
      </c>
      <c r="B924" t="s">
        <v>51</v>
      </c>
      <c r="C924" t="s">
        <v>56</v>
      </c>
      <c r="D924" s="2">
        <v>1.1499999999999999</v>
      </c>
      <c r="E924" t="str">
        <f>HYPERLINK("https://swtp-sose24.atlassian.net/browse/KAN-99", "KAN-99")</f>
        <v>KAN-99</v>
      </c>
      <c r="F924" t="str">
        <f>HYPERLINK("https://swtp-sose24.atlassian.net/browse/KAN-24", "KAN-24")</f>
        <v>KAN-24</v>
      </c>
      <c r="G924" t="s">
        <v>57</v>
      </c>
      <c r="H924" t="s">
        <v>58</v>
      </c>
      <c r="I924" t="s">
        <v>32</v>
      </c>
      <c r="J924" t="s">
        <v>559</v>
      </c>
    </row>
    <row r="925" spans="1:10" x14ac:dyDescent="0.3">
      <c r="A925" s="1" t="s">
        <v>315</v>
      </c>
      <c r="B925" t="s">
        <v>51</v>
      </c>
      <c r="C925" t="s">
        <v>52</v>
      </c>
      <c r="D925" s="2">
        <v>1</v>
      </c>
      <c r="E925" t="str">
        <f>HYPERLINK("https://swtp-sose24.atlassian.net/browse/KAN-89", "KAN-89")</f>
        <v>KAN-89</v>
      </c>
      <c r="F925" t="str">
        <f>HYPERLINK("https://swtp-sose24.atlassian.net/browse/KAN-46", "KAN-46")</f>
        <v>KAN-46</v>
      </c>
      <c r="G925" t="s">
        <v>53</v>
      </c>
      <c r="H925" t="s">
        <v>54</v>
      </c>
      <c r="I925" t="s">
        <v>55</v>
      </c>
      <c r="J925" t="s">
        <v>558</v>
      </c>
    </row>
    <row r="926" spans="1:10" x14ac:dyDescent="0.3">
      <c r="A926" s="1" t="s">
        <v>4</v>
      </c>
      <c r="B926" t="s">
        <v>254</v>
      </c>
      <c r="C926" t="s">
        <v>255</v>
      </c>
      <c r="D926" s="2">
        <v>1.67</v>
      </c>
      <c r="E926" t="str">
        <f>HYPERLINK("https://swtp-sose24.atlassian.net/browse/KAN-56", "KAN-56")</f>
        <v>KAN-56</v>
      </c>
      <c r="F926" t="str">
        <f>HYPERLINK("https://swtp-sose24.atlassian.net/browse/KAN-3", "KAN-3")</f>
        <v>KAN-3</v>
      </c>
      <c r="G926" t="s">
        <v>253</v>
      </c>
      <c r="I926" t="s">
        <v>32</v>
      </c>
      <c r="J926" t="s">
        <v>28</v>
      </c>
    </row>
    <row r="927" spans="1:10" x14ac:dyDescent="0.3">
      <c r="A927" s="1" t="s">
        <v>841</v>
      </c>
      <c r="B927" t="s">
        <v>41</v>
      </c>
      <c r="C927" t="s">
        <v>160</v>
      </c>
      <c r="D927" s="2">
        <v>0.83</v>
      </c>
      <c r="E927" t="str">
        <f>HYPERLINK("https://swtp-sose24.atlassian.net/browse/KAN-48", "KAN-48")</f>
        <v>KAN-48</v>
      </c>
      <c r="F927" t="str">
        <f>HYPERLINK("https://swtp-sose24.atlassian.net/browse/KAN-1", "KAN-1")</f>
        <v>KAN-1</v>
      </c>
      <c r="G927" t="s">
        <v>159</v>
      </c>
      <c r="I927" t="s">
        <v>156</v>
      </c>
      <c r="J927" t="s">
        <v>558</v>
      </c>
    </row>
    <row r="928" spans="1:10" x14ac:dyDescent="0.3">
      <c r="A928" s="1" t="s">
        <v>841</v>
      </c>
      <c r="B928" t="s">
        <v>41</v>
      </c>
      <c r="C928" t="s">
        <v>158</v>
      </c>
      <c r="D928" s="2">
        <v>0.5</v>
      </c>
      <c r="E928" t="str">
        <f>HYPERLINK("https://swtp-sose24.atlassian.net/browse/KAN-48", "KAN-48")</f>
        <v>KAN-48</v>
      </c>
      <c r="F928" t="str">
        <f>HYPERLINK("https://swtp-sose24.atlassian.net/browse/KAN-1", "KAN-1")</f>
        <v>KAN-1</v>
      </c>
      <c r="G928" t="s">
        <v>159</v>
      </c>
      <c r="I928" t="s">
        <v>156</v>
      </c>
      <c r="J928" t="s">
        <v>558</v>
      </c>
    </row>
    <row r="929" spans="1:10" x14ac:dyDescent="0.3">
      <c r="A929" s="1" t="s">
        <v>315</v>
      </c>
      <c r="B929" t="s">
        <v>41</v>
      </c>
      <c r="C929" t="s">
        <v>47</v>
      </c>
      <c r="D929" s="2">
        <v>4</v>
      </c>
      <c r="E929" t="str">
        <f>HYPERLINK("https://swtp-sose24.atlassian.net/browse/KAN-92", "KAN-92")</f>
        <v>KAN-92</v>
      </c>
      <c r="F929" t="str">
        <f>HYPERLINK("https://swtp-sose24.atlassian.net/browse/KAN-12", "KAN-12")</f>
        <v>KAN-12</v>
      </c>
      <c r="G929" t="s">
        <v>48</v>
      </c>
      <c r="H929" t="s">
        <v>49</v>
      </c>
      <c r="I929" t="s">
        <v>37</v>
      </c>
      <c r="J929" t="s">
        <v>559</v>
      </c>
    </row>
    <row r="930" spans="1:10" x14ac:dyDescent="0.3">
      <c r="A930" s="1" t="s">
        <v>9</v>
      </c>
      <c r="B930" t="s">
        <v>41</v>
      </c>
      <c r="C930" t="s">
        <v>304</v>
      </c>
      <c r="D930" s="2">
        <v>1</v>
      </c>
      <c r="E930" t="str">
        <f>HYPERLINK("https://swtp-sose24.atlassian.net/browse/KAN-43", "KAN-43")</f>
        <v>KAN-43</v>
      </c>
      <c r="F930" t="str">
        <f>HYPERLINK("https://swtp-sose24.atlassian.net/browse/KAN-26", "KAN-26")</f>
        <v>KAN-26</v>
      </c>
      <c r="G930" t="s">
        <v>305</v>
      </c>
      <c r="I930" t="s">
        <v>37</v>
      </c>
      <c r="J930" t="s">
        <v>28</v>
      </c>
    </row>
    <row r="931" spans="1:10" x14ac:dyDescent="0.3">
      <c r="A931" s="1" t="s">
        <v>315</v>
      </c>
      <c r="B931" t="s">
        <v>41</v>
      </c>
      <c r="C931" t="s">
        <v>44</v>
      </c>
      <c r="D931" s="2">
        <v>0.75</v>
      </c>
      <c r="E931" t="str">
        <f>HYPERLINK("https://swtp-sose24.atlassian.net/browse/KAN-84", "KAN-84")</f>
        <v>KAN-84</v>
      </c>
      <c r="F931" t="str">
        <f>HYPERLINK("https://swtp-sose24.atlassian.net/browse/KAN-43", "KAN-43")</f>
        <v>KAN-43</v>
      </c>
      <c r="G931" t="s">
        <v>45</v>
      </c>
      <c r="H931" t="s">
        <v>46</v>
      </c>
      <c r="I931" t="s">
        <v>37</v>
      </c>
      <c r="J931" t="s">
        <v>28</v>
      </c>
    </row>
    <row r="932" spans="1:10" x14ac:dyDescent="0.3">
      <c r="A932" s="1" t="s">
        <v>4</v>
      </c>
      <c r="B932" t="s">
        <v>41</v>
      </c>
      <c r="C932" t="s">
        <v>619</v>
      </c>
      <c r="D932" s="2">
        <v>2.5</v>
      </c>
      <c r="E932" t="str">
        <f>HYPERLINK("https://swtp-sose24.atlassian.net/browse/KAN-6", "KAN-6")</f>
        <v>KAN-6</v>
      </c>
      <c r="F932" t="str">
        <f>HYPERLINK("https://swtp-sose24.atlassian.net/browse/KAN-2", "KAN-2")</f>
        <v>KAN-2</v>
      </c>
      <c r="G932" t="s">
        <v>136</v>
      </c>
      <c r="I932" t="s">
        <v>55</v>
      </c>
      <c r="J932" t="s">
        <v>138</v>
      </c>
    </row>
    <row r="933" spans="1:10" x14ac:dyDescent="0.3">
      <c r="A933" s="1" t="s">
        <v>841</v>
      </c>
      <c r="B933" t="s">
        <v>41</v>
      </c>
      <c r="C933" t="s">
        <v>154</v>
      </c>
      <c r="D933" s="2">
        <v>0.75</v>
      </c>
      <c r="E933" t="str">
        <f>HYPERLINK("https://swtp-sose24.atlassian.net/browse/KAN-47", "KAN-47")</f>
        <v>KAN-47</v>
      </c>
      <c r="F933" t="str">
        <f>HYPERLINK("https://swtp-sose24.atlassian.net/browse/KAN-1", "KAN-1")</f>
        <v>KAN-1</v>
      </c>
      <c r="G933" t="s">
        <v>155</v>
      </c>
      <c r="I933" t="s">
        <v>156</v>
      </c>
      <c r="J933" t="s">
        <v>157</v>
      </c>
    </row>
    <row r="934" spans="1:10" x14ac:dyDescent="0.3">
      <c r="A934" s="1" t="s">
        <v>4</v>
      </c>
      <c r="B934" t="s">
        <v>41</v>
      </c>
      <c r="C934" t="s">
        <v>252</v>
      </c>
      <c r="D934" s="2">
        <v>0.33</v>
      </c>
      <c r="E934" t="str">
        <f>HYPERLINK("https://swtp-sose24.atlassian.net/browse/KAN-56", "KAN-56")</f>
        <v>KAN-56</v>
      </c>
      <c r="F934" t="str">
        <f>HYPERLINK("https://swtp-sose24.atlassian.net/browse/KAN-3", "KAN-3")</f>
        <v>KAN-3</v>
      </c>
      <c r="G934" t="s">
        <v>253</v>
      </c>
      <c r="I934" t="s">
        <v>32</v>
      </c>
      <c r="J934" t="s">
        <v>28</v>
      </c>
    </row>
    <row r="935" spans="1:10" x14ac:dyDescent="0.3">
      <c r="A935" s="1" t="s">
        <v>8</v>
      </c>
      <c r="B935" t="s">
        <v>41</v>
      </c>
      <c r="C935" t="s">
        <v>283</v>
      </c>
      <c r="D935" s="2">
        <v>0.92</v>
      </c>
      <c r="E935" t="str">
        <f>HYPERLINK("https://swtp-sose24.atlassian.net/browse/KAN-29", "KAN-29")</f>
        <v>KAN-29</v>
      </c>
      <c r="F935" t="str">
        <f>HYPERLINK("https://swtp-sose24.atlassian.net/browse/KAN-21", "KAN-21")</f>
        <v>KAN-21</v>
      </c>
      <c r="G935" t="s">
        <v>43</v>
      </c>
      <c r="I935" t="s">
        <v>27</v>
      </c>
      <c r="J935" t="s">
        <v>558</v>
      </c>
    </row>
    <row r="936" spans="1:10" x14ac:dyDescent="0.3">
      <c r="A936" s="1" t="s">
        <v>315</v>
      </c>
      <c r="B936" t="s">
        <v>41</v>
      </c>
      <c r="C936" t="s">
        <v>42</v>
      </c>
      <c r="D936" s="2">
        <v>0.92</v>
      </c>
      <c r="E936" t="str">
        <f>HYPERLINK("https://swtp-sose24.atlassian.net/browse/KAN-29", "KAN-29")</f>
        <v>KAN-29</v>
      </c>
      <c r="F936" t="str">
        <f>HYPERLINK("https://swtp-sose24.atlassian.net/browse/KAN-21", "KAN-21")</f>
        <v>KAN-21</v>
      </c>
      <c r="G936" t="s">
        <v>43</v>
      </c>
      <c r="I936" t="s">
        <v>27</v>
      </c>
      <c r="J936" t="s">
        <v>558</v>
      </c>
    </row>
    <row r="937" spans="1:10" x14ac:dyDescent="0.3">
      <c r="A937" s="1" t="s">
        <v>841</v>
      </c>
      <c r="B937" t="s">
        <v>41</v>
      </c>
      <c r="C937" t="s">
        <v>42</v>
      </c>
      <c r="D937" s="2">
        <v>0.92</v>
      </c>
      <c r="E937" t="str">
        <f>HYPERLINK("https://swtp-sose24.atlassian.net/browse/KAN-29", "KAN-29")</f>
        <v>KAN-29</v>
      </c>
      <c r="F937" t="str">
        <f>HYPERLINK("https://swtp-sose24.atlassian.net/browse/KAN-21", "KAN-21")</f>
        <v>KAN-21</v>
      </c>
      <c r="G937" t="s">
        <v>43</v>
      </c>
      <c r="I937" t="s">
        <v>27</v>
      </c>
      <c r="J937" t="s">
        <v>558</v>
      </c>
    </row>
    <row r="938" spans="1:10" x14ac:dyDescent="0.3">
      <c r="A938" s="1" t="s">
        <v>5</v>
      </c>
      <c r="B938" t="s">
        <v>41</v>
      </c>
      <c r="C938" t="s">
        <v>42</v>
      </c>
      <c r="D938" s="2">
        <v>0.75</v>
      </c>
      <c r="E938" t="str">
        <f>HYPERLINK("https://swtp-sose24.atlassian.net/browse/KAN-29", "KAN-29")</f>
        <v>KAN-29</v>
      </c>
      <c r="F938" t="str">
        <f>HYPERLINK("https://swtp-sose24.atlassian.net/browse/KAN-21", "KAN-21")</f>
        <v>KAN-21</v>
      </c>
      <c r="G938" t="s">
        <v>43</v>
      </c>
      <c r="I938" t="s">
        <v>27</v>
      </c>
      <c r="J938" t="s">
        <v>558</v>
      </c>
    </row>
    <row r="939" spans="1:10" x14ac:dyDescent="0.3">
      <c r="A939" s="1" t="s">
        <v>9</v>
      </c>
      <c r="B939" t="s">
        <v>41</v>
      </c>
      <c r="C939" t="s">
        <v>42</v>
      </c>
      <c r="D939" s="2">
        <v>0.92</v>
      </c>
      <c r="E939" t="str">
        <f>HYPERLINK("https://swtp-sose24.atlassian.net/browse/KAN-29", "KAN-29")</f>
        <v>KAN-29</v>
      </c>
      <c r="F939" t="str">
        <f>HYPERLINK("https://swtp-sose24.atlassian.net/browse/KAN-21", "KAN-21")</f>
        <v>KAN-21</v>
      </c>
      <c r="G939" t="s">
        <v>43</v>
      </c>
      <c r="I939" t="s">
        <v>27</v>
      </c>
      <c r="J939" t="s">
        <v>558</v>
      </c>
    </row>
    <row r="940" spans="1:10" x14ac:dyDescent="0.3">
      <c r="A940" s="1" t="s">
        <v>3</v>
      </c>
      <c r="B940" t="s">
        <v>41</v>
      </c>
      <c r="C940" t="s">
        <v>220</v>
      </c>
      <c r="D940" s="2">
        <v>1.5</v>
      </c>
      <c r="E940" t="str">
        <f>HYPERLINK("https://swtp-sose24.atlassian.net/browse/KAN-29", "KAN-29")</f>
        <v>KAN-29</v>
      </c>
      <c r="F940" t="str">
        <f>HYPERLINK("https://swtp-sose24.atlassian.net/browse/KAN-21", "KAN-21")</f>
        <v>KAN-21</v>
      </c>
      <c r="G940" t="s">
        <v>43</v>
      </c>
      <c r="I940" t="s">
        <v>27</v>
      </c>
      <c r="J940" t="s">
        <v>558</v>
      </c>
    </row>
    <row r="941" spans="1:10" x14ac:dyDescent="0.3">
      <c r="A941" s="1" t="s">
        <v>841</v>
      </c>
      <c r="B941" t="s">
        <v>41</v>
      </c>
      <c r="C941" t="s">
        <v>152</v>
      </c>
      <c r="D941" s="2">
        <v>1.08</v>
      </c>
      <c r="E941" t="str">
        <f>HYPERLINK("https://swtp-sose24.atlassian.net/browse/KAN-67", "KAN-67")</f>
        <v>KAN-67</v>
      </c>
      <c r="F941" t="str">
        <f>HYPERLINK("https://swtp-sose24.atlassian.net/browse/KAN-9", "KAN-9")</f>
        <v>KAN-9</v>
      </c>
      <c r="G941" t="s">
        <v>153</v>
      </c>
      <c r="I941" t="s">
        <v>156</v>
      </c>
      <c r="J941" t="s">
        <v>28</v>
      </c>
    </row>
    <row r="942" spans="1:10" x14ac:dyDescent="0.3">
      <c r="A942" s="1" t="s">
        <v>3</v>
      </c>
      <c r="B942" t="s">
        <v>41</v>
      </c>
      <c r="C942" t="s">
        <v>218</v>
      </c>
      <c r="D942" s="2">
        <v>1.5</v>
      </c>
      <c r="E942" t="str">
        <f>HYPERLINK("https://swtp-sose24.atlassian.net/browse/KAN-46", "KAN-46")</f>
        <v>KAN-46</v>
      </c>
      <c r="F942" t="str">
        <f>HYPERLINK("https://swtp-sose24.atlassian.net/browse/KAN-2", "KAN-2")</f>
        <v>KAN-2</v>
      </c>
      <c r="G942" t="s">
        <v>140</v>
      </c>
      <c r="H942" t="s">
        <v>219</v>
      </c>
      <c r="I942" t="s">
        <v>55</v>
      </c>
      <c r="J942" t="s">
        <v>558</v>
      </c>
    </row>
    <row r="943" spans="1:10" x14ac:dyDescent="0.3">
      <c r="A943" s="1" t="s">
        <v>3</v>
      </c>
      <c r="B943" t="s">
        <v>41</v>
      </c>
      <c r="C943" t="s">
        <v>216</v>
      </c>
      <c r="D943" s="2">
        <v>3</v>
      </c>
      <c r="E943" t="str">
        <f>HYPERLINK("https://swtp-sose24.atlassian.net/browse/KAN-10", "KAN-10")</f>
        <v>KAN-10</v>
      </c>
      <c r="F943" t="str">
        <f>HYPERLINK("https://swtp-sose24.atlassian.net/browse/KAN-2", "KAN-2")</f>
        <v>KAN-2</v>
      </c>
      <c r="G943" t="s">
        <v>148</v>
      </c>
      <c r="H943" t="s">
        <v>217</v>
      </c>
      <c r="I943" t="s">
        <v>55</v>
      </c>
      <c r="J943" t="s">
        <v>138</v>
      </c>
    </row>
    <row r="944" spans="1:10" x14ac:dyDescent="0.3">
      <c r="A944" s="1" t="s">
        <v>3</v>
      </c>
      <c r="B944" t="s">
        <v>41</v>
      </c>
      <c r="C944" t="s">
        <v>214</v>
      </c>
      <c r="D944" s="2">
        <v>0.75</v>
      </c>
      <c r="E944" t="str">
        <f>HYPERLINK("https://swtp-sose24.atlassian.net/browse/KAN-84", "KAN-84")</f>
        <v>KAN-84</v>
      </c>
      <c r="F944" t="str">
        <f>HYPERLINK("https://swtp-sose24.atlassian.net/browse/KAN-43", "KAN-43")</f>
        <v>KAN-43</v>
      </c>
      <c r="G944" t="s">
        <v>45</v>
      </c>
      <c r="H944" t="s">
        <v>215</v>
      </c>
      <c r="I944" t="s">
        <v>37</v>
      </c>
      <c r="J944" t="s">
        <v>28</v>
      </c>
    </row>
    <row r="945" spans="1:10" x14ac:dyDescent="0.3">
      <c r="A945" s="1" t="s">
        <v>3</v>
      </c>
      <c r="B945" t="s">
        <v>41</v>
      </c>
      <c r="C945" t="s">
        <v>211</v>
      </c>
      <c r="D945" s="2">
        <v>0.75</v>
      </c>
      <c r="E945" t="str">
        <f>HYPERLINK("https://swtp-sose24.atlassian.net/browse/KAN-44", "KAN-44")</f>
        <v>KAN-44</v>
      </c>
      <c r="F945" t="str">
        <f>HYPERLINK("https://swtp-sose24.atlassian.net/browse/KAN-46", "KAN-46")</f>
        <v>KAN-46</v>
      </c>
      <c r="G945" t="s">
        <v>212</v>
      </c>
      <c r="I945" t="s">
        <v>55</v>
      </c>
      <c r="J945" t="s">
        <v>558</v>
      </c>
    </row>
    <row r="946" spans="1:10" x14ac:dyDescent="0.3">
      <c r="A946" s="1" t="s">
        <v>3</v>
      </c>
      <c r="B946" t="s">
        <v>41</v>
      </c>
      <c r="C946" t="s">
        <v>211</v>
      </c>
      <c r="D946" s="2">
        <v>0.5</v>
      </c>
      <c r="E946" t="str">
        <f>HYPERLINK("https://swtp-sose24.atlassian.net/browse/KAN-9", "KAN-9")</f>
        <v>KAN-9</v>
      </c>
      <c r="F946" t="str">
        <f>HYPERLINK("https://swtp-sose24.atlassian.net/browse/KAN-1", "KAN-1")</f>
        <v>KAN-1</v>
      </c>
      <c r="G946" t="s">
        <v>213</v>
      </c>
      <c r="I946" t="s">
        <v>156</v>
      </c>
      <c r="J946" t="s">
        <v>28</v>
      </c>
    </row>
    <row r="947" spans="1:10" x14ac:dyDescent="0.3">
      <c r="A947" s="1" t="s">
        <v>3</v>
      </c>
      <c r="B947" t="s">
        <v>33</v>
      </c>
      <c r="C947" t="s">
        <v>210</v>
      </c>
      <c r="D947" s="2">
        <v>2</v>
      </c>
      <c r="E947" t="str">
        <f>HYPERLINK("https://swtp-sose24.atlassian.net/browse/KAN-6", "KAN-6")</f>
        <v>KAN-6</v>
      </c>
      <c r="F947" t="str">
        <f>HYPERLINK("https://swtp-sose24.atlassian.net/browse/KAN-2", "KAN-2")</f>
        <v>KAN-2</v>
      </c>
      <c r="G947" t="s">
        <v>136</v>
      </c>
      <c r="I947" t="s">
        <v>55</v>
      </c>
      <c r="J947" t="s">
        <v>138</v>
      </c>
    </row>
    <row r="948" spans="1:10" x14ac:dyDescent="0.3">
      <c r="A948" s="1" t="s">
        <v>315</v>
      </c>
      <c r="B948" t="s">
        <v>33</v>
      </c>
      <c r="C948" t="s">
        <v>38</v>
      </c>
      <c r="D948" s="2">
        <v>4</v>
      </c>
      <c r="E948" t="str">
        <f>HYPERLINK("https://swtp-sose24.atlassian.net/browse/KAN-76", "KAN-76")</f>
        <v>KAN-76</v>
      </c>
      <c r="F948" t="str">
        <f>HYPERLINK("https://swtp-sose24.atlassian.net/browse/KAN-56", "KAN-56")</f>
        <v>KAN-56</v>
      </c>
      <c r="G948" t="s">
        <v>39</v>
      </c>
      <c r="H948" t="s">
        <v>40</v>
      </c>
      <c r="I948" t="s">
        <v>32</v>
      </c>
      <c r="J948" t="s">
        <v>28</v>
      </c>
    </row>
    <row r="949" spans="1:10" x14ac:dyDescent="0.3">
      <c r="A949" s="1" t="s">
        <v>315</v>
      </c>
      <c r="B949" t="s">
        <v>33</v>
      </c>
      <c r="C949" t="s">
        <v>34</v>
      </c>
      <c r="D949" s="2">
        <v>1</v>
      </c>
      <c r="E949" t="str">
        <f>HYPERLINK("https://swtp-sose24.atlassian.net/browse/KAN-70", "KAN-70")</f>
        <v>KAN-70</v>
      </c>
      <c r="F949" t="str">
        <f>HYPERLINK("https://swtp-sose24.atlassian.net/browse/KAN-43", "KAN-43")</f>
        <v>KAN-43</v>
      </c>
      <c r="G949" t="s">
        <v>35</v>
      </c>
      <c r="H949" t="s">
        <v>36</v>
      </c>
      <c r="I949" t="s">
        <v>37</v>
      </c>
      <c r="J949" t="s">
        <v>28</v>
      </c>
    </row>
    <row r="950" spans="1:10" x14ac:dyDescent="0.3">
      <c r="A950" s="1" t="s">
        <v>841</v>
      </c>
      <c r="B950" t="s">
        <v>33</v>
      </c>
      <c r="C950" t="s">
        <v>151</v>
      </c>
      <c r="D950" s="2">
        <v>0.33</v>
      </c>
      <c r="E950" t="str">
        <f>HYPERLINK("https://swtp-sose24.atlassian.net/browse/KAN-70", "KAN-70")</f>
        <v>KAN-70</v>
      </c>
      <c r="F950" t="str">
        <f>HYPERLINK("https://swtp-sose24.atlassian.net/browse/KAN-43", "KAN-43")</f>
        <v>KAN-43</v>
      </c>
      <c r="G950" t="s">
        <v>35</v>
      </c>
      <c r="I950" t="s">
        <v>37</v>
      </c>
      <c r="J950" t="s">
        <v>28</v>
      </c>
    </row>
    <row r="951" spans="1:10" x14ac:dyDescent="0.3">
      <c r="A951" s="1" t="s">
        <v>841</v>
      </c>
      <c r="B951" t="s">
        <v>33</v>
      </c>
      <c r="C951" t="s">
        <v>149</v>
      </c>
      <c r="D951" s="2">
        <v>1.67</v>
      </c>
      <c r="E951" t="str">
        <f>HYPERLINK("https://swtp-sose24.atlassian.net/browse/KAN-10", "KAN-10")</f>
        <v>KAN-10</v>
      </c>
      <c r="F951" t="str">
        <f>HYPERLINK("https://swtp-sose24.atlassian.net/browse/KAN-2", "KAN-2")</f>
        <v>KAN-2</v>
      </c>
      <c r="G951" t="s">
        <v>148</v>
      </c>
      <c r="H951" t="s">
        <v>150</v>
      </c>
      <c r="I951" t="s">
        <v>55</v>
      </c>
      <c r="J951" t="s">
        <v>138</v>
      </c>
    </row>
    <row r="952" spans="1:10" x14ac:dyDescent="0.3">
      <c r="A952" s="1" t="s">
        <v>841</v>
      </c>
      <c r="B952" t="s">
        <v>33</v>
      </c>
      <c r="C952" t="s">
        <v>147</v>
      </c>
      <c r="D952" s="2">
        <v>0.42</v>
      </c>
      <c r="E952" t="str">
        <f>HYPERLINK("https://swtp-sose24.atlassian.net/browse/KAN-10", "KAN-10")</f>
        <v>KAN-10</v>
      </c>
      <c r="F952" t="str">
        <f>HYPERLINK("https://swtp-sose24.atlassian.net/browse/KAN-2", "KAN-2")</f>
        <v>KAN-2</v>
      </c>
      <c r="G952" t="s">
        <v>148</v>
      </c>
      <c r="I952" t="s">
        <v>55</v>
      </c>
      <c r="J952" t="s">
        <v>138</v>
      </c>
    </row>
    <row r="953" spans="1:10" x14ac:dyDescent="0.3">
      <c r="A953" s="1" t="s">
        <v>841</v>
      </c>
      <c r="B953" t="s">
        <v>33</v>
      </c>
      <c r="C953" t="s">
        <v>145</v>
      </c>
      <c r="D953" s="2">
        <v>1</v>
      </c>
      <c r="E953" t="str">
        <f>HYPERLINK("https://swtp-sose24.atlassian.net/browse/KAN-16", "KAN-16")</f>
        <v>KAN-16</v>
      </c>
      <c r="F953" t="str">
        <f>HYPERLINK("https://swtp-sose24.atlassian.net/browse/KAN-2", "KAN-2")</f>
        <v>KAN-2</v>
      </c>
      <c r="G953" t="s">
        <v>143</v>
      </c>
      <c r="H953" t="s">
        <v>146</v>
      </c>
      <c r="I953" t="s">
        <v>55</v>
      </c>
      <c r="J953" t="s">
        <v>138</v>
      </c>
    </row>
    <row r="954" spans="1:10" x14ac:dyDescent="0.3">
      <c r="A954" s="1" t="s">
        <v>841</v>
      </c>
      <c r="B954" t="s">
        <v>33</v>
      </c>
      <c r="C954" t="s">
        <v>142</v>
      </c>
      <c r="D954" s="2">
        <v>1.08</v>
      </c>
      <c r="E954" t="str">
        <f>HYPERLINK("https://swtp-sose24.atlassian.net/browse/KAN-16", "KAN-16")</f>
        <v>KAN-16</v>
      </c>
      <c r="F954" t="str">
        <f>HYPERLINK("https://swtp-sose24.atlassian.net/browse/KAN-2", "KAN-2")</f>
        <v>KAN-2</v>
      </c>
      <c r="G954" t="s">
        <v>143</v>
      </c>
      <c r="H954" t="s">
        <v>144</v>
      </c>
      <c r="I954" t="s">
        <v>55</v>
      </c>
      <c r="J954" t="s">
        <v>138</v>
      </c>
    </row>
    <row r="955" spans="1:10" x14ac:dyDescent="0.3">
      <c r="A955" s="1" t="s">
        <v>841</v>
      </c>
      <c r="B955" t="s">
        <v>33</v>
      </c>
      <c r="C955" t="s">
        <v>139</v>
      </c>
      <c r="D955" s="2">
        <v>0.42</v>
      </c>
      <c r="E955" t="str">
        <f>HYPERLINK("https://swtp-sose24.atlassian.net/browse/KAN-46", "KAN-46")</f>
        <v>KAN-46</v>
      </c>
      <c r="F955" t="str">
        <f>HYPERLINK("https://swtp-sose24.atlassian.net/browse/KAN-2", "KAN-2")</f>
        <v>KAN-2</v>
      </c>
      <c r="G955" t="s">
        <v>140</v>
      </c>
      <c r="I955" t="s">
        <v>55</v>
      </c>
      <c r="J955" t="s">
        <v>558</v>
      </c>
    </row>
    <row r="956" spans="1:10" x14ac:dyDescent="0.3">
      <c r="A956" s="1" t="s">
        <v>3</v>
      </c>
      <c r="B956" t="s">
        <v>33</v>
      </c>
      <c r="C956" t="s">
        <v>207</v>
      </c>
      <c r="D956" s="2">
        <v>4</v>
      </c>
      <c r="E956" t="str">
        <f>HYPERLINK("https://swtp-sose24.atlassian.net/browse/KAN-88", "KAN-88")</f>
        <v>KAN-88</v>
      </c>
      <c r="F956" t="str">
        <f>HYPERLINK("https://swtp-sose24.atlassian.net/browse/KAN-46", "KAN-46")</f>
        <v>KAN-46</v>
      </c>
      <c r="G956" t="s">
        <v>208</v>
      </c>
      <c r="H956" t="s">
        <v>209</v>
      </c>
      <c r="I956" t="s">
        <v>55</v>
      </c>
      <c r="J956" t="s">
        <v>558</v>
      </c>
    </row>
    <row r="957" spans="1:10" x14ac:dyDescent="0.3">
      <c r="A957" s="1" t="s">
        <v>315</v>
      </c>
      <c r="B957" t="s">
        <v>29</v>
      </c>
      <c r="C957" t="s">
        <v>30</v>
      </c>
      <c r="D957" s="2">
        <v>3.5</v>
      </c>
      <c r="E957" t="str">
        <f>HYPERLINK("https://swtp-sose24.atlassian.net/browse/KAN-79", "KAN-79")</f>
        <v>KAN-79</v>
      </c>
      <c r="F957" t="str">
        <f>HYPERLINK("https://swtp-sose24.atlassian.net/browse/KAN-55", "KAN-55")</f>
        <v>KAN-55</v>
      </c>
      <c r="G957" t="s">
        <v>31</v>
      </c>
      <c r="I957" t="s">
        <v>32</v>
      </c>
      <c r="J957" t="s">
        <v>558</v>
      </c>
    </row>
    <row r="958" spans="1:10" x14ac:dyDescent="0.3">
      <c r="A958" s="1" t="s">
        <v>841</v>
      </c>
      <c r="B958" t="s">
        <v>29</v>
      </c>
      <c r="C958" t="s">
        <v>135</v>
      </c>
      <c r="D958" s="2">
        <v>2.75</v>
      </c>
      <c r="E958" t="str">
        <f>HYPERLINK("https://swtp-sose24.atlassian.net/browse/KAN-6", "KAN-6")</f>
        <v>KAN-6</v>
      </c>
      <c r="F958" t="str">
        <f>HYPERLINK("https://swtp-sose24.atlassian.net/browse/KAN-2", "KAN-2")</f>
        <v>KAN-2</v>
      </c>
      <c r="G958" t="s">
        <v>136</v>
      </c>
      <c r="H958" t="s">
        <v>137</v>
      </c>
      <c r="I958" t="s">
        <v>55</v>
      </c>
      <c r="J958" t="s">
        <v>138</v>
      </c>
    </row>
    <row r="959" spans="1:10" x14ac:dyDescent="0.3">
      <c r="A959" s="1" t="s">
        <v>4</v>
      </c>
      <c r="B959" t="s">
        <v>250</v>
      </c>
      <c r="C959" t="s">
        <v>251</v>
      </c>
      <c r="D959" s="2">
        <v>0.92</v>
      </c>
      <c r="E959" t="str">
        <f>HYPERLINK("https://swtp-sose24.atlassian.net/browse/KAN-29", "KAN-29")</f>
        <v>KAN-29</v>
      </c>
      <c r="F959" t="str">
        <f>HYPERLINK("https://swtp-sose24.atlassian.net/browse/KAN-21", "KAN-21")</f>
        <v>KAN-21</v>
      </c>
      <c r="G959" t="s">
        <v>43</v>
      </c>
      <c r="I959" t="s">
        <v>27</v>
      </c>
      <c r="J959" t="s">
        <v>558</v>
      </c>
    </row>
    <row r="960" spans="1:10" x14ac:dyDescent="0.3">
      <c r="A960" s="1" t="s">
        <v>9</v>
      </c>
      <c r="B960" t="s">
        <v>250</v>
      </c>
      <c r="C960" t="s">
        <v>303</v>
      </c>
      <c r="D960" s="2">
        <v>1</v>
      </c>
      <c r="E960" t="str">
        <f>HYPERLINK("https://swtp-sose24.atlassian.net/browse/KAN-6", "KAN-6")</f>
        <v>KAN-6</v>
      </c>
      <c r="F960" t="str">
        <f>HYPERLINK("https://swtp-sose24.atlassian.net/browse/KAN-2", "KAN-2")</f>
        <v>KAN-2</v>
      </c>
      <c r="G960" t="s">
        <v>136</v>
      </c>
      <c r="I960" t="s">
        <v>55</v>
      </c>
      <c r="J960" t="s">
        <v>138</v>
      </c>
    </row>
    <row r="961" spans="1:10" x14ac:dyDescent="0.3">
      <c r="A961" s="1" t="s">
        <v>315</v>
      </c>
      <c r="B961" t="s">
        <v>23</v>
      </c>
      <c r="C961" t="s">
        <v>24</v>
      </c>
      <c r="D961" s="2">
        <v>2.33</v>
      </c>
      <c r="E961" t="str">
        <f>HYPERLINK("https://swtp-sose24.atlassian.net/browse/KAN-33", "KAN-33")</f>
        <v>KAN-33</v>
      </c>
      <c r="F961" t="str">
        <f>HYPERLINK("https://swtp-sose24.atlassian.net/browse/KAN-22", "KAN-22")</f>
        <v>KAN-22</v>
      </c>
      <c r="G961" t="s">
        <v>25</v>
      </c>
      <c r="H961" t="s">
        <v>26</v>
      </c>
      <c r="I961" t="s">
        <v>27</v>
      </c>
      <c r="J961" t="s">
        <v>558</v>
      </c>
    </row>
    <row r="962" spans="1:10" x14ac:dyDescent="0.3">
      <c r="A962" s="1" t="s">
        <v>841</v>
      </c>
      <c r="B962" t="s">
        <v>23</v>
      </c>
      <c r="C962" t="s">
        <v>24</v>
      </c>
      <c r="D962" s="2">
        <v>2.33</v>
      </c>
      <c r="E962" t="str">
        <f>HYPERLINK("https://swtp-sose24.atlassian.net/browse/KAN-33", "KAN-33")</f>
        <v>KAN-33</v>
      </c>
      <c r="F962" t="str">
        <f>HYPERLINK("https://swtp-sose24.atlassian.net/browse/KAN-22", "KAN-22")</f>
        <v>KAN-22</v>
      </c>
      <c r="G962" t="s">
        <v>25</v>
      </c>
      <c r="H962" t="s">
        <v>26</v>
      </c>
      <c r="I962" t="s">
        <v>27</v>
      </c>
      <c r="J962" t="s">
        <v>558</v>
      </c>
    </row>
    <row r="963" spans="1:10" x14ac:dyDescent="0.3">
      <c r="A963" s="1" t="s">
        <v>3</v>
      </c>
      <c r="B963" t="s">
        <v>23</v>
      </c>
      <c r="C963" t="s">
        <v>24</v>
      </c>
      <c r="D963" s="2">
        <v>2.33</v>
      </c>
      <c r="E963" t="str">
        <f>HYPERLINK("https://swtp-sose24.atlassian.net/browse/KAN-33", "KAN-33")</f>
        <v>KAN-33</v>
      </c>
      <c r="F963" t="str">
        <f>HYPERLINK("https://swtp-sose24.atlassian.net/browse/KAN-22", "KAN-22")</f>
        <v>KAN-22</v>
      </c>
      <c r="G963" t="s">
        <v>25</v>
      </c>
      <c r="H963" t="s">
        <v>26</v>
      </c>
      <c r="I963" t="s">
        <v>27</v>
      </c>
      <c r="J963" t="s">
        <v>558</v>
      </c>
    </row>
    <row r="964" spans="1:10" x14ac:dyDescent="0.3">
      <c r="A964" s="1" t="s">
        <v>4</v>
      </c>
      <c r="B964" t="s">
        <v>23</v>
      </c>
      <c r="C964" t="s">
        <v>24</v>
      </c>
      <c r="D964" s="2">
        <v>1.75</v>
      </c>
      <c r="E964" t="str">
        <f>HYPERLINK("https://swtp-sose24.atlassian.net/browse/KAN-33", "KAN-33")</f>
        <v>KAN-33</v>
      </c>
      <c r="F964" t="str">
        <f>HYPERLINK("https://swtp-sose24.atlassian.net/browse/KAN-22", "KAN-22")</f>
        <v>KAN-22</v>
      </c>
      <c r="G964" t="s">
        <v>25</v>
      </c>
      <c r="H964" t="s">
        <v>26</v>
      </c>
      <c r="I964" t="s">
        <v>27</v>
      </c>
      <c r="J964" t="s">
        <v>558</v>
      </c>
    </row>
    <row r="965" spans="1:10" x14ac:dyDescent="0.3">
      <c r="A965" s="1" t="s">
        <v>5</v>
      </c>
      <c r="B965" t="s">
        <v>23</v>
      </c>
      <c r="C965" t="s">
        <v>24</v>
      </c>
      <c r="D965" s="2">
        <v>2.33</v>
      </c>
      <c r="E965" t="str">
        <f>HYPERLINK("https://swtp-sose24.atlassian.net/browse/KAN-33", "KAN-33")</f>
        <v>KAN-33</v>
      </c>
      <c r="F965" t="str">
        <f>HYPERLINK("https://swtp-sose24.atlassian.net/browse/KAN-22", "KAN-22")</f>
        <v>KAN-22</v>
      </c>
      <c r="G965" t="s">
        <v>25</v>
      </c>
      <c r="H965" t="s">
        <v>26</v>
      </c>
      <c r="I965" t="s">
        <v>27</v>
      </c>
      <c r="J965" t="s">
        <v>558</v>
      </c>
    </row>
    <row r="966" spans="1:10" x14ac:dyDescent="0.3">
      <c r="A966" s="1" t="s">
        <v>8</v>
      </c>
      <c r="B966" t="s">
        <v>23</v>
      </c>
      <c r="C966" t="s">
        <v>24</v>
      </c>
      <c r="D966" s="2">
        <v>2.33</v>
      </c>
      <c r="E966" t="str">
        <f>HYPERLINK("https://swtp-sose24.atlassian.net/browse/KAN-33", "KAN-33")</f>
        <v>KAN-33</v>
      </c>
      <c r="F966" t="str">
        <f>HYPERLINK("https://swtp-sose24.atlassian.net/browse/KAN-22", "KAN-22")</f>
        <v>KAN-22</v>
      </c>
      <c r="G966" t="s">
        <v>25</v>
      </c>
      <c r="H966" t="s">
        <v>26</v>
      </c>
      <c r="I966" t="s">
        <v>27</v>
      </c>
      <c r="J966" t="s">
        <v>558</v>
      </c>
    </row>
    <row r="967" spans="1:10" x14ac:dyDescent="0.3">
      <c r="A967" s="1" t="s">
        <v>9</v>
      </c>
      <c r="B967" t="s">
        <v>23</v>
      </c>
      <c r="C967" t="s">
        <v>24</v>
      </c>
      <c r="D967" s="2">
        <v>2.33</v>
      </c>
      <c r="E967" t="str">
        <f>HYPERLINK("https://swtp-sose24.atlassian.net/browse/KAN-33", "KAN-33")</f>
        <v>KAN-33</v>
      </c>
      <c r="F967" t="str">
        <f>HYPERLINK("https://swtp-sose24.atlassian.net/browse/KAN-22", "KAN-22")</f>
        <v>KAN-22</v>
      </c>
      <c r="G967" t="s">
        <v>25</v>
      </c>
      <c r="I967" t="s">
        <v>27</v>
      </c>
      <c r="J967" t="s">
        <v>558</v>
      </c>
    </row>
  </sheetData>
  <autoFilter ref="A1:J967" xr:uid="{00000000-0001-0000-0100-000000000000}">
    <sortState xmlns:xlrd2="http://schemas.microsoft.com/office/spreadsheetml/2017/richdata2" ref="A2:J967">
      <sortCondition descending="1" ref="C1:C967"/>
    </sortState>
  </autoFilter>
  <sortState xmlns:xlrd2="http://schemas.microsoft.com/office/spreadsheetml/2017/richdata2" ref="A393:J828">
    <sortCondition descending="1" ref="C393:C828"/>
    <sortCondition ref="A393:A828"/>
  </sortState>
  <pageMargins left="0.7" right="0.7" top="0.78740157499999996" bottom="0.78740157499999996" header="0.3" footer="0.3"/>
  <pageSetup paperSize="9" orientation="portrait" r:id="rId1"/>
  <ignoredErrors>
    <ignoredError sqref="A1:C1 G1 I1 J1 D1:F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185"/>
  <sheetViews>
    <sheetView workbookViewId="0">
      <selection activeCell="A2" sqref="A2:XFD185"/>
    </sheetView>
  </sheetViews>
  <sheetFormatPr baseColWidth="10" defaultRowHeight="15.6" x14ac:dyDescent="0.3"/>
  <cols>
    <col min="1" max="1" width="13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4.19921875" bestFit="1" customWidth="1"/>
    <col min="8" max="8" width="81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2172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315</v>
      </c>
      <c r="B3" t="s">
        <v>2224</v>
      </c>
      <c r="C3" t="s">
        <v>2225</v>
      </c>
      <c r="D3" s="2">
        <v>11.2</v>
      </c>
      <c r="E3" t="s">
        <v>2290</v>
      </c>
      <c r="F3" t="s">
        <v>386</v>
      </c>
      <c r="G3" t="s">
        <v>2222</v>
      </c>
      <c r="I3" t="s">
        <v>37</v>
      </c>
      <c r="J3" t="s">
        <v>2223</v>
      </c>
    </row>
    <row r="4" spans="1:10" x14ac:dyDescent="0.3">
      <c r="A4" s="1" t="s">
        <v>315</v>
      </c>
      <c r="B4" t="s">
        <v>2220</v>
      </c>
      <c r="C4" t="s">
        <v>2221</v>
      </c>
      <c r="D4" s="2">
        <v>0.97</v>
      </c>
      <c r="E4" t="s">
        <v>2290</v>
      </c>
      <c r="F4" t="s">
        <v>386</v>
      </c>
      <c r="G4" t="s">
        <v>2222</v>
      </c>
      <c r="I4" t="s">
        <v>37</v>
      </c>
      <c r="J4" t="s">
        <v>2223</v>
      </c>
    </row>
    <row r="5" spans="1:10" x14ac:dyDescent="0.3">
      <c r="A5" s="8" t="s">
        <v>2147</v>
      </c>
      <c r="B5" s="5"/>
      <c r="C5" s="5"/>
      <c r="D5" s="9"/>
      <c r="E5" s="5"/>
      <c r="F5" s="5"/>
      <c r="G5" s="5"/>
      <c r="H5" s="5"/>
      <c r="I5" s="5"/>
      <c r="J5" s="5"/>
    </row>
    <row r="6" spans="1:10" x14ac:dyDescent="0.3">
      <c r="A6" s="1" t="s">
        <v>315</v>
      </c>
      <c r="B6" t="s">
        <v>2212</v>
      </c>
      <c r="C6" t="s">
        <v>2217</v>
      </c>
      <c r="D6" s="2">
        <v>2.2999999999999998</v>
      </c>
      <c r="E6" t="s">
        <v>2374</v>
      </c>
      <c r="F6" t="s">
        <v>357</v>
      </c>
      <c r="G6" t="s">
        <v>2218</v>
      </c>
      <c r="I6" t="s">
        <v>32</v>
      </c>
      <c r="J6" t="s">
        <v>2219</v>
      </c>
    </row>
    <row r="7" spans="1:10" x14ac:dyDescent="0.3">
      <c r="A7" s="1" t="s">
        <v>315</v>
      </c>
      <c r="B7" t="s">
        <v>2212</v>
      </c>
      <c r="C7" t="s">
        <v>2215</v>
      </c>
      <c r="D7" s="2">
        <v>1.47</v>
      </c>
      <c r="E7" t="s">
        <v>2289</v>
      </c>
      <c r="F7" t="s">
        <v>341</v>
      </c>
      <c r="G7" t="s">
        <v>2216</v>
      </c>
      <c r="I7" t="s">
        <v>27</v>
      </c>
      <c r="J7" t="s">
        <v>1979</v>
      </c>
    </row>
    <row r="8" spans="1:10" x14ac:dyDescent="0.3">
      <c r="A8" s="1" t="s">
        <v>315</v>
      </c>
      <c r="B8" t="s">
        <v>2212</v>
      </c>
      <c r="C8" t="s">
        <v>2213</v>
      </c>
      <c r="D8" s="2">
        <v>3.3</v>
      </c>
      <c r="E8" t="s">
        <v>2288</v>
      </c>
      <c r="F8" t="s">
        <v>328</v>
      </c>
      <c r="G8" t="s">
        <v>2214</v>
      </c>
      <c r="I8" t="s">
        <v>27</v>
      </c>
      <c r="J8" t="s">
        <v>1979</v>
      </c>
    </row>
    <row r="9" spans="1:10" x14ac:dyDescent="0.3">
      <c r="A9" s="1" t="s">
        <v>315</v>
      </c>
      <c r="B9" t="s">
        <v>2004</v>
      </c>
      <c r="C9" t="s">
        <v>2005</v>
      </c>
      <c r="D9" s="2">
        <v>0.8</v>
      </c>
      <c r="E9" t="s">
        <v>1936</v>
      </c>
      <c r="F9" t="s">
        <v>357</v>
      </c>
      <c r="G9" t="s">
        <v>1993</v>
      </c>
      <c r="H9" t="s">
        <v>2006</v>
      </c>
      <c r="I9" t="s">
        <v>32</v>
      </c>
      <c r="J9" t="s">
        <v>1984</v>
      </c>
    </row>
    <row r="10" spans="1:10" x14ac:dyDescent="0.3">
      <c r="A10" s="1" t="s">
        <v>315</v>
      </c>
      <c r="B10" t="s">
        <v>1998</v>
      </c>
      <c r="C10" t="s">
        <v>2003</v>
      </c>
      <c r="D10" s="2">
        <v>1.33</v>
      </c>
      <c r="E10" t="s">
        <v>1944</v>
      </c>
      <c r="F10" t="s">
        <v>1945</v>
      </c>
      <c r="G10" t="s">
        <v>1868</v>
      </c>
      <c r="I10" t="s">
        <v>156</v>
      </c>
      <c r="J10" t="s">
        <v>1984</v>
      </c>
    </row>
    <row r="11" spans="1:10" x14ac:dyDescent="0.3">
      <c r="A11" s="1" t="s">
        <v>315</v>
      </c>
      <c r="B11" t="s">
        <v>1998</v>
      </c>
      <c r="C11" t="s">
        <v>2001</v>
      </c>
      <c r="D11" s="2">
        <v>1.25</v>
      </c>
      <c r="E11" t="s">
        <v>1936</v>
      </c>
      <c r="F11" t="s">
        <v>357</v>
      </c>
      <c r="G11" t="s">
        <v>1993</v>
      </c>
      <c r="H11" t="s">
        <v>2002</v>
      </c>
      <c r="I11" t="s">
        <v>32</v>
      </c>
      <c r="J11" t="s">
        <v>1984</v>
      </c>
    </row>
    <row r="12" spans="1:10" x14ac:dyDescent="0.3">
      <c r="A12" s="1" t="s">
        <v>315</v>
      </c>
      <c r="B12" t="s">
        <v>1998</v>
      </c>
      <c r="C12" t="s">
        <v>1999</v>
      </c>
      <c r="D12" s="2">
        <v>2.75</v>
      </c>
      <c r="E12" t="s">
        <v>1936</v>
      </c>
      <c r="F12" t="s">
        <v>357</v>
      </c>
      <c r="G12" t="s">
        <v>1993</v>
      </c>
      <c r="H12" t="s">
        <v>2000</v>
      </c>
      <c r="I12" t="s">
        <v>32</v>
      </c>
      <c r="J12" t="s">
        <v>1984</v>
      </c>
    </row>
    <row r="13" spans="1:10" x14ac:dyDescent="0.3">
      <c r="A13" s="1" t="s">
        <v>315</v>
      </c>
      <c r="B13" t="s">
        <v>1985</v>
      </c>
      <c r="C13" t="s">
        <v>1997</v>
      </c>
      <c r="D13" s="2">
        <v>0.27</v>
      </c>
      <c r="E13" t="s">
        <v>1935</v>
      </c>
      <c r="F13" t="s">
        <v>1936</v>
      </c>
      <c r="G13" t="s">
        <v>1862</v>
      </c>
      <c r="I13" t="s">
        <v>32</v>
      </c>
      <c r="J13" t="s">
        <v>1984</v>
      </c>
    </row>
    <row r="14" spans="1:10" x14ac:dyDescent="0.3">
      <c r="A14" s="1" t="s">
        <v>315</v>
      </c>
      <c r="B14" t="s">
        <v>1985</v>
      </c>
      <c r="C14" t="s">
        <v>1995</v>
      </c>
      <c r="D14" s="2">
        <v>2.25</v>
      </c>
      <c r="E14" t="s">
        <v>2148</v>
      </c>
      <c r="F14" t="s">
        <v>1936</v>
      </c>
      <c r="G14" t="s">
        <v>1990</v>
      </c>
      <c r="H14" t="s">
        <v>1996</v>
      </c>
      <c r="I14" t="s">
        <v>32</v>
      </c>
      <c r="J14" t="s">
        <v>1984</v>
      </c>
    </row>
    <row r="15" spans="1:10" x14ac:dyDescent="0.3">
      <c r="A15" s="1" t="s">
        <v>315</v>
      </c>
      <c r="B15" t="s">
        <v>1985</v>
      </c>
      <c r="C15" t="s">
        <v>1992</v>
      </c>
      <c r="D15" s="2">
        <v>0.03</v>
      </c>
      <c r="E15" t="s">
        <v>1936</v>
      </c>
      <c r="F15" t="s">
        <v>357</v>
      </c>
      <c r="G15" t="s">
        <v>1993</v>
      </c>
      <c r="H15" t="s">
        <v>1994</v>
      </c>
      <c r="I15" t="s">
        <v>32</v>
      </c>
      <c r="J15" t="s">
        <v>1984</v>
      </c>
    </row>
    <row r="16" spans="1:10" x14ac:dyDescent="0.3">
      <c r="A16" s="1" t="s">
        <v>315</v>
      </c>
      <c r="B16" t="s">
        <v>1985</v>
      </c>
      <c r="C16" t="s">
        <v>1991</v>
      </c>
      <c r="D16" s="2">
        <v>0.77</v>
      </c>
      <c r="E16" t="s">
        <v>2148</v>
      </c>
      <c r="F16" t="s">
        <v>1936</v>
      </c>
      <c r="G16" t="s">
        <v>1990</v>
      </c>
      <c r="I16" t="s">
        <v>32</v>
      </c>
      <c r="J16" t="s">
        <v>1984</v>
      </c>
    </row>
    <row r="17" spans="1:10" x14ac:dyDescent="0.3">
      <c r="A17" s="1" t="s">
        <v>315</v>
      </c>
      <c r="B17" t="s">
        <v>1985</v>
      </c>
      <c r="C17" t="s">
        <v>1989</v>
      </c>
      <c r="D17" s="2">
        <v>2.83</v>
      </c>
      <c r="E17" t="s">
        <v>2148</v>
      </c>
      <c r="F17" t="s">
        <v>1936</v>
      </c>
      <c r="G17" t="s">
        <v>1990</v>
      </c>
      <c r="I17" t="s">
        <v>32</v>
      </c>
      <c r="J17" t="s">
        <v>1984</v>
      </c>
    </row>
    <row r="18" spans="1:10" x14ac:dyDescent="0.3">
      <c r="A18" s="1" t="s">
        <v>315</v>
      </c>
      <c r="B18" t="s">
        <v>1985</v>
      </c>
      <c r="C18" t="s">
        <v>1988</v>
      </c>
      <c r="D18" s="2">
        <v>1.03</v>
      </c>
      <c r="E18" t="s">
        <v>2149</v>
      </c>
      <c r="F18" t="s">
        <v>1936</v>
      </c>
      <c r="G18" t="s">
        <v>1987</v>
      </c>
      <c r="I18" t="s">
        <v>32</v>
      </c>
      <c r="J18" t="s">
        <v>1984</v>
      </c>
    </row>
    <row r="19" spans="1:10" x14ac:dyDescent="0.3">
      <c r="A19" s="1" t="s">
        <v>315</v>
      </c>
      <c r="B19" t="s">
        <v>1985</v>
      </c>
      <c r="C19" t="s">
        <v>1986</v>
      </c>
      <c r="D19" s="2">
        <v>0.32</v>
      </c>
      <c r="E19" t="s">
        <v>2149</v>
      </c>
      <c r="F19" t="s">
        <v>1936</v>
      </c>
      <c r="G19" t="s">
        <v>1987</v>
      </c>
      <c r="I19" t="s">
        <v>32</v>
      </c>
      <c r="J19" t="s">
        <v>1984</v>
      </c>
    </row>
    <row r="20" spans="1:10" x14ac:dyDescent="0.3">
      <c r="A20" s="1" t="s">
        <v>315</v>
      </c>
      <c r="B20" t="s">
        <v>1976</v>
      </c>
      <c r="C20" t="s">
        <v>1982</v>
      </c>
      <c r="D20" s="2">
        <v>0.78</v>
      </c>
      <c r="E20" t="s">
        <v>2150</v>
      </c>
      <c r="F20" t="s">
        <v>1945</v>
      </c>
      <c r="G20" t="s">
        <v>1983</v>
      </c>
      <c r="I20" t="s">
        <v>156</v>
      </c>
      <c r="J20" t="s">
        <v>1984</v>
      </c>
    </row>
    <row r="21" spans="1:10" x14ac:dyDescent="0.3">
      <c r="A21" s="1" t="s">
        <v>315</v>
      </c>
      <c r="B21" t="s">
        <v>1976</v>
      </c>
      <c r="C21" t="s">
        <v>1980</v>
      </c>
      <c r="D21" s="2">
        <v>1.47</v>
      </c>
      <c r="E21" t="s">
        <v>2151</v>
      </c>
      <c r="F21" t="s">
        <v>341</v>
      </c>
      <c r="G21" t="s">
        <v>1981</v>
      </c>
      <c r="I21" t="s">
        <v>27</v>
      </c>
      <c r="J21" t="s">
        <v>1979</v>
      </c>
    </row>
    <row r="22" spans="1:10" x14ac:dyDescent="0.3">
      <c r="A22" s="8" t="s">
        <v>1757</v>
      </c>
      <c r="B22" s="5"/>
      <c r="C22" s="5"/>
      <c r="D22" s="9"/>
      <c r="E22" s="5"/>
      <c r="F22" s="5"/>
      <c r="G22" s="5"/>
      <c r="H22" s="5"/>
      <c r="I22" s="5"/>
      <c r="J22" s="5"/>
    </row>
    <row r="23" spans="1:10" x14ac:dyDescent="0.3">
      <c r="A23" s="1" t="s">
        <v>315</v>
      </c>
      <c r="B23" t="s">
        <v>1976</v>
      </c>
      <c r="C23" t="s">
        <v>1977</v>
      </c>
      <c r="D23" s="2">
        <v>0.6</v>
      </c>
      <c r="E23" t="s">
        <v>2152</v>
      </c>
      <c r="F23" t="s">
        <v>328</v>
      </c>
      <c r="G23" t="s">
        <v>1978</v>
      </c>
      <c r="I23" t="s">
        <v>27</v>
      </c>
      <c r="J23" t="s">
        <v>1979</v>
      </c>
    </row>
    <row r="24" spans="1:10" x14ac:dyDescent="0.3">
      <c r="A24" s="1" t="s">
        <v>315</v>
      </c>
      <c r="B24" t="s">
        <v>1864</v>
      </c>
      <c r="C24" t="s">
        <v>1865</v>
      </c>
      <c r="D24" s="2">
        <v>1.65</v>
      </c>
      <c r="E24" t="s">
        <v>1934</v>
      </c>
      <c r="F24" t="s">
        <v>341</v>
      </c>
      <c r="G24" t="s">
        <v>1866</v>
      </c>
      <c r="I24" t="s">
        <v>27</v>
      </c>
      <c r="J24" t="s">
        <v>1617</v>
      </c>
    </row>
    <row r="25" spans="1:10" x14ac:dyDescent="0.3">
      <c r="A25" s="1" t="s">
        <v>315</v>
      </c>
      <c r="B25" t="s">
        <v>1855</v>
      </c>
      <c r="C25" t="s">
        <v>1861</v>
      </c>
      <c r="D25" s="2">
        <v>1.68</v>
      </c>
      <c r="E25" t="s">
        <v>1935</v>
      </c>
      <c r="F25" t="s">
        <v>1936</v>
      </c>
      <c r="G25" t="s">
        <v>1862</v>
      </c>
      <c r="H25" t="s">
        <v>1863</v>
      </c>
      <c r="I25" t="s">
        <v>32</v>
      </c>
      <c r="J25" t="s">
        <v>1627</v>
      </c>
    </row>
    <row r="26" spans="1:10" x14ac:dyDescent="0.3">
      <c r="A26" s="1" t="s">
        <v>315</v>
      </c>
      <c r="B26" t="s">
        <v>1855</v>
      </c>
      <c r="C26" t="s">
        <v>1859</v>
      </c>
      <c r="D26" s="2">
        <v>1.73</v>
      </c>
      <c r="E26" t="s">
        <v>1937</v>
      </c>
      <c r="F26" t="s">
        <v>1936</v>
      </c>
      <c r="G26" t="s">
        <v>1857</v>
      </c>
      <c r="H26" t="s">
        <v>1860</v>
      </c>
      <c r="I26" t="s">
        <v>32</v>
      </c>
      <c r="J26" t="s">
        <v>1627</v>
      </c>
    </row>
    <row r="27" spans="1:10" x14ac:dyDescent="0.3">
      <c r="A27" s="1" t="s">
        <v>315</v>
      </c>
      <c r="B27" t="s">
        <v>1855</v>
      </c>
      <c r="C27" t="s">
        <v>1856</v>
      </c>
      <c r="D27" s="2">
        <v>1.05</v>
      </c>
      <c r="E27" t="s">
        <v>1937</v>
      </c>
      <c r="F27" t="s">
        <v>1936</v>
      </c>
      <c r="G27" t="s">
        <v>1857</v>
      </c>
      <c r="H27" t="s">
        <v>1858</v>
      </c>
      <c r="I27" t="s">
        <v>32</v>
      </c>
      <c r="J27" t="s">
        <v>1627</v>
      </c>
    </row>
    <row r="28" spans="1:10" x14ac:dyDescent="0.3">
      <c r="A28" s="1" t="s">
        <v>315</v>
      </c>
      <c r="B28" t="s">
        <v>1852</v>
      </c>
      <c r="C28" t="s">
        <v>1853</v>
      </c>
      <c r="D28" s="2">
        <v>0.93</v>
      </c>
      <c r="E28" t="s">
        <v>359</v>
      </c>
      <c r="F28" t="s">
        <v>360</v>
      </c>
      <c r="G28" t="s">
        <v>104</v>
      </c>
      <c r="H28" t="s">
        <v>1854</v>
      </c>
      <c r="I28" t="s">
        <v>27</v>
      </c>
      <c r="J28" t="s">
        <v>1617</v>
      </c>
    </row>
    <row r="29" spans="1:10" x14ac:dyDescent="0.3">
      <c r="A29" s="1" t="s">
        <v>315</v>
      </c>
      <c r="B29" t="s">
        <v>1847</v>
      </c>
      <c r="C29" t="s">
        <v>1850</v>
      </c>
      <c r="D29" s="2">
        <v>0.78</v>
      </c>
      <c r="E29" t="s">
        <v>1938</v>
      </c>
      <c r="F29" t="s">
        <v>1936</v>
      </c>
      <c r="G29" t="s">
        <v>1851</v>
      </c>
      <c r="I29" t="s">
        <v>32</v>
      </c>
      <c r="J29" t="s">
        <v>1627</v>
      </c>
    </row>
    <row r="30" spans="1:10" x14ac:dyDescent="0.3">
      <c r="A30" s="1" t="s">
        <v>315</v>
      </c>
      <c r="B30" t="s">
        <v>1847</v>
      </c>
      <c r="C30" t="s">
        <v>1848</v>
      </c>
      <c r="D30" s="2">
        <v>0.93</v>
      </c>
      <c r="E30" t="s">
        <v>1939</v>
      </c>
      <c r="F30" t="s">
        <v>1936</v>
      </c>
      <c r="G30" t="s">
        <v>1849</v>
      </c>
      <c r="I30" t="s">
        <v>32</v>
      </c>
      <c r="J30" t="s">
        <v>1627</v>
      </c>
    </row>
    <row r="31" spans="1:10" x14ac:dyDescent="0.3">
      <c r="A31" s="1" t="s">
        <v>315</v>
      </c>
      <c r="B31" t="s">
        <v>1842</v>
      </c>
      <c r="C31" t="s">
        <v>1845</v>
      </c>
      <c r="D31" s="2">
        <v>0.48</v>
      </c>
      <c r="E31" t="s">
        <v>1940</v>
      </c>
      <c r="F31" t="s">
        <v>1936</v>
      </c>
      <c r="G31" t="s">
        <v>1846</v>
      </c>
      <c r="I31" t="s">
        <v>32</v>
      </c>
      <c r="J31" t="s">
        <v>1627</v>
      </c>
    </row>
    <row r="32" spans="1:10" x14ac:dyDescent="0.3">
      <c r="A32" s="1" t="s">
        <v>315</v>
      </c>
      <c r="B32" t="s">
        <v>1842</v>
      </c>
      <c r="C32" t="s">
        <v>1843</v>
      </c>
      <c r="D32" s="2">
        <v>1.5</v>
      </c>
      <c r="E32" t="s">
        <v>1941</v>
      </c>
      <c r="F32" t="s">
        <v>328</v>
      </c>
      <c r="G32" t="s">
        <v>1844</v>
      </c>
      <c r="I32" t="s">
        <v>27</v>
      </c>
      <c r="J32" t="s">
        <v>1617</v>
      </c>
    </row>
    <row r="33" spans="1:10" x14ac:dyDescent="0.3">
      <c r="A33" s="1" t="s">
        <v>315</v>
      </c>
      <c r="B33" t="s">
        <v>1839</v>
      </c>
      <c r="C33" t="s">
        <v>1840</v>
      </c>
      <c r="D33" s="2">
        <v>1.75</v>
      </c>
      <c r="E33" t="s">
        <v>1598</v>
      </c>
      <c r="F33" t="s">
        <v>357</v>
      </c>
      <c r="G33" t="s">
        <v>1354</v>
      </c>
      <c r="H33" t="s">
        <v>1841</v>
      </c>
      <c r="I33" t="s">
        <v>32</v>
      </c>
      <c r="J33" t="s">
        <v>1620</v>
      </c>
    </row>
    <row r="34" spans="1:10" x14ac:dyDescent="0.3">
      <c r="A34" s="1" t="s">
        <v>315</v>
      </c>
      <c r="B34" t="s">
        <v>1645</v>
      </c>
      <c r="C34" s="10">
        <v>45467.726388888892</v>
      </c>
      <c r="D34" s="2">
        <v>0.37</v>
      </c>
      <c r="E34" t="s">
        <v>1598</v>
      </c>
      <c r="F34" t="s">
        <v>357</v>
      </c>
      <c r="G34" t="s">
        <v>1354</v>
      </c>
      <c r="H34" t="s">
        <v>1655</v>
      </c>
      <c r="I34" t="s">
        <v>32</v>
      </c>
      <c r="J34" t="s">
        <v>1620</v>
      </c>
    </row>
    <row r="35" spans="1:10" x14ac:dyDescent="0.3">
      <c r="A35" s="1" t="s">
        <v>315</v>
      </c>
      <c r="B35" t="s">
        <v>1645</v>
      </c>
      <c r="C35" t="s">
        <v>1653</v>
      </c>
      <c r="D35" s="2">
        <v>1.05</v>
      </c>
      <c r="E35" t="s">
        <v>1598</v>
      </c>
      <c r="F35" t="s">
        <v>357</v>
      </c>
      <c r="G35" t="s">
        <v>1354</v>
      </c>
      <c r="H35" t="s">
        <v>1654</v>
      </c>
      <c r="I35" t="s">
        <v>32</v>
      </c>
      <c r="J35" t="s">
        <v>1620</v>
      </c>
    </row>
    <row r="36" spans="1:10" x14ac:dyDescent="0.3">
      <c r="A36" s="1" t="s">
        <v>315</v>
      </c>
      <c r="B36" t="s">
        <v>1645</v>
      </c>
      <c r="C36" t="s">
        <v>1651</v>
      </c>
      <c r="D36" s="2">
        <v>1.33</v>
      </c>
      <c r="E36" t="s">
        <v>1598</v>
      </c>
      <c r="F36" t="s">
        <v>357</v>
      </c>
      <c r="G36" t="s">
        <v>1354</v>
      </c>
      <c r="H36" t="s">
        <v>1652</v>
      </c>
      <c r="I36" t="s">
        <v>32</v>
      </c>
      <c r="J36" t="s">
        <v>1620</v>
      </c>
    </row>
    <row r="37" spans="1:10" x14ac:dyDescent="0.3">
      <c r="A37" s="1" t="s">
        <v>315</v>
      </c>
      <c r="B37" t="s">
        <v>1645</v>
      </c>
      <c r="C37" t="s">
        <v>1649</v>
      </c>
      <c r="D37" s="2">
        <v>0.4</v>
      </c>
      <c r="E37" t="s">
        <v>1598</v>
      </c>
      <c r="F37" t="s">
        <v>357</v>
      </c>
      <c r="G37" t="s">
        <v>1354</v>
      </c>
      <c r="H37" t="s">
        <v>1650</v>
      </c>
      <c r="I37" t="s">
        <v>32</v>
      </c>
      <c r="J37" t="s">
        <v>1620</v>
      </c>
    </row>
    <row r="38" spans="1:10" x14ac:dyDescent="0.3">
      <c r="A38" s="1" t="s">
        <v>315</v>
      </c>
      <c r="B38" t="s">
        <v>1645</v>
      </c>
      <c r="C38" t="s">
        <v>1646</v>
      </c>
      <c r="D38" s="2">
        <v>1.08</v>
      </c>
      <c r="E38" t="s">
        <v>1647</v>
      </c>
      <c r="F38" t="s">
        <v>341</v>
      </c>
      <c r="G38" t="s">
        <v>1648</v>
      </c>
      <c r="I38" t="s">
        <v>27</v>
      </c>
      <c r="J38" t="s">
        <v>1617</v>
      </c>
    </row>
    <row r="39" spans="1:10" x14ac:dyDescent="0.3">
      <c r="A39" s="1" t="s">
        <v>315</v>
      </c>
      <c r="B39" t="s">
        <v>1642</v>
      </c>
      <c r="C39" t="s">
        <v>1643</v>
      </c>
      <c r="D39" s="2">
        <v>3.48</v>
      </c>
      <c r="E39" t="s">
        <v>1598</v>
      </c>
      <c r="F39" t="s">
        <v>357</v>
      </c>
      <c r="G39" t="s">
        <v>1354</v>
      </c>
      <c r="H39" t="s">
        <v>1644</v>
      </c>
      <c r="I39" t="s">
        <v>32</v>
      </c>
      <c r="J39" t="s">
        <v>1620</v>
      </c>
    </row>
    <row r="40" spans="1:10" x14ac:dyDescent="0.3">
      <c r="A40" s="1" t="s">
        <v>315</v>
      </c>
      <c r="B40" t="s">
        <v>1635</v>
      </c>
      <c r="C40" t="s">
        <v>1640</v>
      </c>
      <c r="D40" s="2">
        <v>2.5</v>
      </c>
      <c r="E40" t="s">
        <v>1598</v>
      </c>
      <c r="F40" t="s">
        <v>357</v>
      </c>
      <c r="G40" t="s">
        <v>1354</v>
      </c>
      <c r="H40" t="s">
        <v>1641</v>
      </c>
      <c r="I40" t="s">
        <v>32</v>
      </c>
      <c r="J40" t="s">
        <v>1620</v>
      </c>
    </row>
    <row r="41" spans="1:10" x14ac:dyDescent="0.3">
      <c r="A41" s="1" t="s">
        <v>315</v>
      </c>
      <c r="B41" t="s">
        <v>1635</v>
      </c>
      <c r="C41" t="s">
        <v>1638</v>
      </c>
      <c r="D41" s="2">
        <v>1.27</v>
      </c>
      <c r="E41" t="s">
        <v>1598</v>
      </c>
      <c r="F41" t="s">
        <v>357</v>
      </c>
      <c r="G41" t="s">
        <v>1354</v>
      </c>
      <c r="H41" t="s">
        <v>1639</v>
      </c>
      <c r="I41" t="s">
        <v>32</v>
      </c>
      <c r="J41" t="s">
        <v>1620</v>
      </c>
    </row>
    <row r="42" spans="1:10" x14ac:dyDescent="0.3">
      <c r="A42" s="1" t="s">
        <v>315</v>
      </c>
      <c r="B42" t="s">
        <v>1635</v>
      </c>
      <c r="C42" t="s">
        <v>1636</v>
      </c>
      <c r="D42" s="2">
        <v>1.03</v>
      </c>
      <c r="E42" t="s">
        <v>1598</v>
      </c>
      <c r="F42" t="s">
        <v>357</v>
      </c>
      <c r="G42" t="s">
        <v>1354</v>
      </c>
      <c r="H42" t="s">
        <v>1637</v>
      </c>
      <c r="I42" t="s">
        <v>32</v>
      </c>
      <c r="J42" t="s">
        <v>1620</v>
      </c>
    </row>
    <row r="43" spans="1:10" x14ac:dyDescent="0.3">
      <c r="A43" s="1" t="s">
        <v>315</v>
      </c>
      <c r="B43" t="s">
        <v>1631</v>
      </c>
      <c r="C43" t="s">
        <v>1633</v>
      </c>
      <c r="D43" s="2">
        <v>3.18</v>
      </c>
      <c r="E43" t="s">
        <v>1598</v>
      </c>
      <c r="F43" t="s">
        <v>357</v>
      </c>
      <c r="G43" t="s">
        <v>1354</v>
      </c>
      <c r="H43" t="s">
        <v>1634</v>
      </c>
      <c r="I43" t="s">
        <v>32</v>
      </c>
      <c r="J43" t="s">
        <v>1620</v>
      </c>
    </row>
    <row r="44" spans="1:10" x14ac:dyDescent="0.3">
      <c r="A44" s="1" t="s">
        <v>315</v>
      </c>
      <c r="B44" t="s">
        <v>1631</v>
      </c>
      <c r="C44" t="s">
        <v>1632</v>
      </c>
      <c r="D44" s="2">
        <v>0.33</v>
      </c>
      <c r="E44" t="s">
        <v>1629</v>
      </c>
      <c r="F44" t="s">
        <v>1598</v>
      </c>
      <c r="G44" t="s">
        <v>1630</v>
      </c>
      <c r="I44" t="s">
        <v>32</v>
      </c>
      <c r="J44" t="s">
        <v>1620</v>
      </c>
    </row>
    <row r="45" spans="1:10" x14ac:dyDescent="0.3">
      <c r="A45" s="1" t="s">
        <v>315</v>
      </c>
      <c r="B45" t="s">
        <v>1613</v>
      </c>
      <c r="C45" t="s">
        <v>1628</v>
      </c>
      <c r="D45" s="2">
        <v>2.4300000000000002</v>
      </c>
      <c r="E45" t="s">
        <v>1629</v>
      </c>
      <c r="F45" t="s">
        <v>1598</v>
      </c>
      <c r="G45" t="s">
        <v>1630</v>
      </c>
      <c r="I45" t="s">
        <v>32</v>
      </c>
      <c r="J45" t="s">
        <v>1620</v>
      </c>
    </row>
    <row r="46" spans="1:10" x14ac:dyDescent="0.3">
      <c r="A46" s="1" t="s">
        <v>315</v>
      </c>
      <c r="B46" t="s">
        <v>1613</v>
      </c>
      <c r="C46" t="s">
        <v>1624</v>
      </c>
      <c r="D46" s="2">
        <v>3.87</v>
      </c>
      <c r="E46" t="s">
        <v>1625</v>
      </c>
      <c r="F46" t="s">
        <v>357</v>
      </c>
      <c r="G46" t="s">
        <v>1626</v>
      </c>
      <c r="I46" t="s">
        <v>32</v>
      </c>
      <c r="J46" t="s">
        <v>1627</v>
      </c>
    </row>
    <row r="47" spans="1:10" x14ac:dyDescent="0.3">
      <c r="A47" s="1" t="s">
        <v>315</v>
      </c>
      <c r="B47" t="s">
        <v>1613</v>
      </c>
      <c r="C47" t="s">
        <v>1621</v>
      </c>
      <c r="D47" s="2">
        <v>0.97</v>
      </c>
      <c r="E47" t="s">
        <v>1622</v>
      </c>
      <c r="F47" t="s">
        <v>341</v>
      </c>
      <c r="G47" t="s">
        <v>1623</v>
      </c>
      <c r="I47" t="s">
        <v>27</v>
      </c>
      <c r="J47" t="s">
        <v>1617</v>
      </c>
    </row>
    <row r="48" spans="1:10" x14ac:dyDescent="0.3">
      <c r="A48" s="1" t="s">
        <v>315</v>
      </c>
      <c r="B48" t="s">
        <v>1613</v>
      </c>
      <c r="C48" t="s">
        <v>1618</v>
      </c>
      <c r="D48" s="2">
        <v>0.02</v>
      </c>
      <c r="E48" t="s">
        <v>1598</v>
      </c>
      <c r="F48" t="s">
        <v>357</v>
      </c>
      <c r="G48" t="s">
        <v>1354</v>
      </c>
      <c r="H48" t="s">
        <v>1619</v>
      </c>
      <c r="I48" t="s">
        <v>32</v>
      </c>
      <c r="J48" t="s">
        <v>1620</v>
      </c>
    </row>
    <row r="49" spans="1:10" x14ac:dyDescent="0.3">
      <c r="A49" s="8" t="s">
        <v>1339</v>
      </c>
      <c r="B49" s="5"/>
      <c r="C49" s="5"/>
      <c r="D49" s="9"/>
      <c r="E49" s="5"/>
      <c r="F49" s="5"/>
      <c r="G49" s="5"/>
      <c r="H49" s="5"/>
      <c r="I49" s="5"/>
      <c r="J49" s="5"/>
    </row>
    <row r="50" spans="1:10" x14ac:dyDescent="0.3">
      <c r="A50" s="1" t="s">
        <v>315</v>
      </c>
      <c r="B50" t="s">
        <v>1613</v>
      </c>
      <c r="C50" t="s">
        <v>1614</v>
      </c>
      <c r="D50" s="2">
        <v>1</v>
      </c>
      <c r="E50" t="s">
        <v>1615</v>
      </c>
      <c r="F50" t="s">
        <v>328</v>
      </c>
      <c r="G50" t="s">
        <v>1616</v>
      </c>
      <c r="I50" t="s">
        <v>27</v>
      </c>
      <c r="J50" t="s">
        <v>1617</v>
      </c>
    </row>
    <row r="51" spans="1:10" x14ac:dyDescent="0.3">
      <c r="A51" s="1" t="s">
        <v>315</v>
      </c>
      <c r="B51" t="s">
        <v>1531</v>
      </c>
      <c r="C51" t="s">
        <v>1532</v>
      </c>
      <c r="D51" s="2">
        <v>2.62</v>
      </c>
      <c r="E51" t="s">
        <v>1598</v>
      </c>
      <c r="F51" t="s">
        <v>357</v>
      </c>
      <c r="G51" t="s">
        <v>1354</v>
      </c>
      <c r="H51" t="s">
        <v>1533</v>
      </c>
      <c r="I51" t="s">
        <v>32</v>
      </c>
      <c r="J51" t="s">
        <v>1397</v>
      </c>
    </row>
    <row r="52" spans="1:10" x14ac:dyDescent="0.3">
      <c r="A52" s="1" t="s">
        <v>315</v>
      </c>
      <c r="B52" t="s">
        <v>1524</v>
      </c>
      <c r="C52" t="s">
        <v>1530</v>
      </c>
      <c r="D52" s="2">
        <v>0.57999999999999996</v>
      </c>
      <c r="E52" t="s">
        <v>1598</v>
      </c>
      <c r="F52" t="s">
        <v>357</v>
      </c>
      <c r="G52" t="s">
        <v>1354</v>
      </c>
      <c r="I52" t="s">
        <v>32</v>
      </c>
      <c r="J52" t="s">
        <v>1397</v>
      </c>
    </row>
    <row r="53" spans="1:10" x14ac:dyDescent="0.3">
      <c r="A53" s="1" t="s">
        <v>315</v>
      </c>
      <c r="B53" t="s">
        <v>1524</v>
      </c>
      <c r="C53" t="s">
        <v>1528</v>
      </c>
      <c r="D53" s="2">
        <v>1.78</v>
      </c>
      <c r="E53" t="s">
        <v>1598</v>
      </c>
      <c r="F53" t="s">
        <v>357</v>
      </c>
      <c r="G53" t="s">
        <v>1354</v>
      </c>
      <c r="H53" t="s">
        <v>1529</v>
      </c>
      <c r="I53" t="s">
        <v>32</v>
      </c>
      <c r="J53" t="s">
        <v>1397</v>
      </c>
    </row>
    <row r="54" spans="1:10" x14ac:dyDescent="0.3">
      <c r="A54" s="1" t="s">
        <v>315</v>
      </c>
      <c r="B54" t="s">
        <v>1524</v>
      </c>
      <c r="C54" t="s">
        <v>1526</v>
      </c>
      <c r="D54" s="2">
        <v>3.15</v>
      </c>
      <c r="E54" t="s">
        <v>1598</v>
      </c>
      <c r="F54" t="s">
        <v>357</v>
      </c>
      <c r="G54" t="s">
        <v>1354</v>
      </c>
      <c r="H54" t="s">
        <v>1527</v>
      </c>
      <c r="I54" t="s">
        <v>32</v>
      </c>
      <c r="J54" t="s">
        <v>1397</v>
      </c>
    </row>
    <row r="55" spans="1:10" s="5" customFormat="1" x14ac:dyDescent="0.3">
      <c r="A55" s="1" t="s">
        <v>315</v>
      </c>
      <c r="B55" t="s">
        <v>1524</v>
      </c>
      <c r="C55" s="10">
        <v>45460.479166666664</v>
      </c>
      <c r="D55" s="2">
        <v>1.67</v>
      </c>
      <c r="E55" t="s">
        <v>1599</v>
      </c>
      <c r="F55" t="s">
        <v>341</v>
      </c>
      <c r="G55" t="s">
        <v>1525</v>
      </c>
      <c r="H55"/>
      <c r="I55" t="s">
        <v>27</v>
      </c>
      <c r="J55" t="s">
        <v>1349</v>
      </c>
    </row>
    <row r="56" spans="1:10" x14ac:dyDescent="0.3">
      <c r="A56" s="1" t="s">
        <v>315</v>
      </c>
      <c r="B56" t="s">
        <v>1519</v>
      </c>
      <c r="C56" t="s">
        <v>1522</v>
      </c>
      <c r="D56" s="2">
        <v>1.63</v>
      </c>
      <c r="E56" t="s">
        <v>1600</v>
      </c>
      <c r="F56" t="s">
        <v>341</v>
      </c>
      <c r="G56" t="s">
        <v>1523</v>
      </c>
      <c r="I56" t="s">
        <v>27</v>
      </c>
      <c r="J56" t="s">
        <v>1349</v>
      </c>
    </row>
    <row r="57" spans="1:10" x14ac:dyDescent="0.3">
      <c r="A57" s="1" t="s">
        <v>315</v>
      </c>
      <c r="B57" t="s">
        <v>1519</v>
      </c>
      <c r="C57" t="s">
        <v>1520</v>
      </c>
      <c r="D57" s="2">
        <v>0.78</v>
      </c>
      <c r="E57" t="s">
        <v>1601</v>
      </c>
      <c r="F57" t="s">
        <v>328</v>
      </c>
      <c r="G57" t="s">
        <v>1521</v>
      </c>
      <c r="I57" t="s">
        <v>27</v>
      </c>
      <c r="J57" t="s">
        <v>1349</v>
      </c>
    </row>
    <row r="58" spans="1:10" x14ac:dyDescent="0.3">
      <c r="A58" s="1" t="s">
        <v>315</v>
      </c>
      <c r="B58" t="s">
        <v>1515</v>
      </c>
      <c r="C58" t="s">
        <v>1517</v>
      </c>
      <c r="D58" s="2">
        <v>2.0699999999999998</v>
      </c>
      <c r="E58" t="s">
        <v>1472</v>
      </c>
      <c r="F58" t="s">
        <v>1212</v>
      </c>
      <c r="G58" t="s">
        <v>1354</v>
      </c>
      <c r="H58" t="s">
        <v>1518</v>
      </c>
      <c r="I58" t="s">
        <v>32</v>
      </c>
      <c r="J58" t="s">
        <v>1343</v>
      </c>
    </row>
    <row r="59" spans="1:10" x14ac:dyDescent="0.3">
      <c r="A59" s="1" t="s">
        <v>315</v>
      </c>
      <c r="B59" t="s">
        <v>1515</v>
      </c>
      <c r="C59" t="s">
        <v>1516</v>
      </c>
      <c r="D59" s="2">
        <v>2.83</v>
      </c>
      <c r="E59" t="s">
        <v>1472</v>
      </c>
      <c r="F59" t="s">
        <v>1212</v>
      </c>
      <c r="G59" t="s">
        <v>1354</v>
      </c>
      <c r="I59" t="s">
        <v>32</v>
      </c>
      <c r="J59" t="s">
        <v>1343</v>
      </c>
    </row>
    <row r="60" spans="1:10" x14ac:dyDescent="0.3">
      <c r="A60" s="1" t="s">
        <v>315</v>
      </c>
      <c r="B60" t="s">
        <v>1368</v>
      </c>
      <c r="C60" t="s">
        <v>1513</v>
      </c>
      <c r="D60" s="2">
        <v>1.92</v>
      </c>
      <c r="E60" t="s">
        <v>1472</v>
      </c>
      <c r="F60" t="s">
        <v>1212</v>
      </c>
      <c r="G60" t="s">
        <v>1354</v>
      </c>
      <c r="H60" t="s">
        <v>1514</v>
      </c>
      <c r="I60" t="s">
        <v>32</v>
      </c>
      <c r="J60" t="s">
        <v>1343</v>
      </c>
    </row>
    <row r="61" spans="1:10" x14ac:dyDescent="0.3">
      <c r="A61" s="1" t="s">
        <v>315</v>
      </c>
      <c r="B61" t="s">
        <v>1368</v>
      </c>
      <c r="C61" t="s">
        <v>1511</v>
      </c>
      <c r="D61" s="2">
        <v>1.22</v>
      </c>
      <c r="E61" t="s">
        <v>1472</v>
      </c>
      <c r="F61" t="s">
        <v>1212</v>
      </c>
      <c r="G61" t="s">
        <v>1354</v>
      </c>
      <c r="H61" t="s">
        <v>1512</v>
      </c>
      <c r="I61" t="s">
        <v>32</v>
      </c>
      <c r="J61" t="s">
        <v>1343</v>
      </c>
    </row>
    <row r="62" spans="1:10" x14ac:dyDescent="0.3">
      <c r="A62" s="1" t="s">
        <v>315</v>
      </c>
      <c r="B62" t="s">
        <v>1368</v>
      </c>
      <c r="C62" t="s">
        <v>1371</v>
      </c>
      <c r="D62" s="2">
        <v>3.97</v>
      </c>
      <c r="E62" t="s">
        <v>1472</v>
      </c>
      <c r="F62" t="s">
        <v>1212</v>
      </c>
      <c r="G62" t="s">
        <v>1354</v>
      </c>
      <c r="H62" t="s">
        <v>1372</v>
      </c>
      <c r="I62" t="s">
        <v>32</v>
      </c>
      <c r="J62" t="s">
        <v>1343</v>
      </c>
    </row>
    <row r="63" spans="1:10" x14ac:dyDescent="0.3">
      <c r="A63" s="1" t="s">
        <v>315</v>
      </c>
      <c r="B63" t="s">
        <v>1368</v>
      </c>
      <c r="C63" t="s">
        <v>1371</v>
      </c>
      <c r="D63" s="2">
        <v>3.97</v>
      </c>
      <c r="E63" t="s">
        <v>1472</v>
      </c>
      <c r="F63" t="s">
        <v>1212</v>
      </c>
      <c r="G63" t="s">
        <v>1354</v>
      </c>
      <c r="H63" t="s">
        <v>1372</v>
      </c>
      <c r="I63" t="s">
        <v>32</v>
      </c>
      <c r="J63" t="s">
        <v>1343</v>
      </c>
    </row>
    <row r="64" spans="1:10" x14ac:dyDescent="0.3">
      <c r="A64" s="1" t="s">
        <v>315</v>
      </c>
      <c r="B64" t="s">
        <v>1368</v>
      </c>
      <c r="C64" t="s">
        <v>1369</v>
      </c>
      <c r="D64" s="2">
        <v>0.95</v>
      </c>
      <c r="E64" t="s">
        <v>1472</v>
      </c>
      <c r="F64" t="s">
        <v>1212</v>
      </c>
      <c r="G64" t="s">
        <v>1354</v>
      </c>
      <c r="H64" t="s">
        <v>1370</v>
      </c>
      <c r="I64" t="s">
        <v>32</v>
      </c>
      <c r="J64" t="s">
        <v>1343</v>
      </c>
    </row>
    <row r="65" spans="1:10" s="5" customFormat="1" x14ac:dyDescent="0.3">
      <c r="A65" s="1" t="s">
        <v>315</v>
      </c>
      <c r="B65" t="s">
        <v>1363</v>
      </c>
      <c r="C65" t="s">
        <v>1367</v>
      </c>
      <c r="D65" s="2">
        <v>0.02</v>
      </c>
      <c r="E65" t="s">
        <v>1472</v>
      </c>
      <c r="F65" t="s">
        <v>1212</v>
      </c>
      <c r="G65" t="s">
        <v>1354</v>
      </c>
      <c r="H65"/>
      <c r="I65" t="s">
        <v>32</v>
      </c>
      <c r="J65" t="s">
        <v>1343</v>
      </c>
    </row>
    <row r="66" spans="1:10" s="7" customFormat="1" x14ac:dyDescent="0.3">
      <c r="A66" s="1" t="s">
        <v>315</v>
      </c>
      <c r="B66" t="s">
        <v>1363</v>
      </c>
      <c r="C66" t="s">
        <v>1366</v>
      </c>
      <c r="D66" s="2">
        <v>3.75</v>
      </c>
      <c r="E66" t="s">
        <v>1472</v>
      </c>
      <c r="F66" t="s">
        <v>1212</v>
      </c>
      <c r="G66" t="s">
        <v>1354</v>
      </c>
      <c r="H66" t="s">
        <v>1354</v>
      </c>
      <c r="I66" t="s">
        <v>32</v>
      </c>
      <c r="J66" t="s">
        <v>1343</v>
      </c>
    </row>
    <row r="67" spans="1:10" x14ac:dyDescent="0.3">
      <c r="A67" s="1" t="s">
        <v>315</v>
      </c>
      <c r="B67" t="s">
        <v>1363</v>
      </c>
      <c r="C67" t="s">
        <v>1364</v>
      </c>
      <c r="D67" s="2">
        <v>1.1499999999999999</v>
      </c>
      <c r="E67" t="s">
        <v>1473</v>
      </c>
      <c r="F67" t="s">
        <v>341</v>
      </c>
      <c r="G67" t="s">
        <v>1365</v>
      </c>
      <c r="I67" t="s">
        <v>27</v>
      </c>
      <c r="J67" t="s">
        <v>1349</v>
      </c>
    </row>
    <row r="68" spans="1:10" x14ac:dyDescent="0.3">
      <c r="A68" s="1" t="s">
        <v>315</v>
      </c>
      <c r="B68" t="s">
        <v>1359</v>
      </c>
      <c r="C68" t="s">
        <v>1360</v>
      </c>
      <c r="D68" s="2">
        <v>3.77</v>
      </c>
      <c r="E68" t="s">
        <v>1474</v>
      </c>
      <c r="F68" t="s">
        <v>1475</v>
      </c>
      <c r="G68" t="s">
        <v>1361</v>
      </c>
      <c r="I68" t="s">
        <v>32</v>
      </c>
      <c r="J68" t="s">
        <v>1362</v>
      </c>
    </row>
    <row r="69" spans="1:10" x14ac:dyDescent="0.3">
      <c r="A69" s="8" t="s">
        <v>323</v>
      </c>
      <c r="B69" s="5"/>
      <c r="C69" s="5"/>
      <c r="D69" s="9"/>
      <c r="E69" s="5"/>
      <c r="F69" s="5"/>
      <c r="G69" s="5"/>
      <c r="H69" s="5"/>
      <c r="I69" s="5"/>
      <c r="J69" s="5"/>
    </row>
    <row r="70" spans="1:10" s="5" customFormat="1" x14ac:dyDescent="0.3">
      <c r="A70" s="1" t="s">
        <v>315</v>
      </c>
      <c r="B70" t="s">
        <v>1356</v>
      </c>
      <c r="C70" t="s">
        <v>1358</v>
      </c>
      <c r="D70" s="2">
        <v>0.5</v>
      </c>
      <c r="E70" t="s">
        <v>1212</v>
      </c>
      <c r="F70" t="s">
        <v>357</v>
      </c>
      <c r="G70" t="s">
        <v>1090</v>
      </c>
      <c r="H70"/>
      <c r="I70" t="s">
        <v>32</v>
      </c>
      <c r="J70" t="s">
        <v>1343</v>
      </c>
    </row>
    <row r="71" spans="1:10" x14ac:dyDescent="0.3">
      <c r="A71" s="1" t="s">
        <v>315</v>
      </c>
      <c r="B71" t="s">
        <v>1356</v>
      </c>
      <c r="C71" t="s">
        <v>1357</v>
      </c>
      <c r="D71" s="2">
        <v>3.43</v>
      </c>
      <c r="E71" t="s">
        <v>1212</v>
      </c>
      <c r="F71" t="s">
        <v>357</v>
      </c>
      <c r="G71" t="s">
        <v>1090</v>
      </c>
      <c r="I71" t="s">
        <v>32</v>
      </c>
      <c r="J71" t="s">
        <v>1343</v>
      </c>
    </row>
    <row r="72" spans="1:10" x14ac:dyDescent="0.3">
      <c r="A72" s="1" t="s">
        <v>315</v>
      </c>
      <c r="B72" t="s">
        <v>1350</v>
      </c>
      <c r="C72" t="s">
        <v>1353</v>
      </c>
      <c r="D72" s="2">
        <v>1.58</v>
      </c>
      <c r="E72" t="s">
        <v>1472</v>
      </c>
      <c r="F72" t="s">
        <v>1212</v>
      </c>
      <c r="G72" t="s">
        <v>1354</v>
      </c>
      <c r="H72" t="s">
        <v>1355</v>
      </c>
      <c r="I72" t="s">
        <v>32</v>
      </c>
      <c r="J72" t="s">
        <v>1343</v>
      </c>
    </row>
    <row r="73" spans="1:10" x14ac:dyDescent="0.3">
      <c r="A73" s="1" t="s">
        <v>315</v>
      </c>
      <c r="B73" t="s">
        <v>1350</v>
      </c>
      <c r="C73" t="s">
        <v>1351</v>
      </c>
      <c r="D73" s="2">
        <v>4</v>
      </c>
      <c r="E73" t="s">
        <v>1476</v>
      </c>
      <c r="F73" t="s">
        <v>1212</v>
      </c>
      <c r="G73" t="s">
        <v>1352</v>
      </c>
      <c r="I73" t="s">
        <v>32</v>
      </c>
      <c r="J73" t="s">
        <v>1343</v>
      </c>
    </row>
    <row r="74" spans="1:10" x14ac:dyDescent="0.3">
      <c r="A74" s="1" t="s">
        <v>315</v>
      </c>
      <c r="B74" t="s">
        <v>1346</v>
      </c>
      <c r="C74" t="s">
        <v>1347</v>
      </c>
      <c r="D74" s="2">
        <v>1.23</v>
      </c>
      <c r="E74" t="s">
        <v>1477</v>
      </c>
      <c r="F74" t="s">
        <v>341</v>
      </c>
      <c r="G74" t="s">
        <v>1348</v>
      </c>
      <c r="I74" t="s">
        <v>27</v>
      </c>
      <c r="J74" t="s">
        <v>1349</v>
      </c>
    </row>
    <row r="75" spans="1:10" x14ac:dyDescent="0.3">
      <c r="A75" s="1" t="s">
        <v>315</v>
      </c>
      <c r="B75" t="s">
        <v>1344</v>
      </c>
      <c r="C75" t="s">
        <v>1345</v>
      </c>
      <c r="D75" s="2">
        <v>1.5</v>
      </c>
      <c r="E75" t="s">
        <v>844</v>
      </c>
      <c r="F75" t="s">
        <v>857</v>
      </c>
      <c r="G75" t="s">
        <v>703</v>
      </c>
      <c r="I75" t="s">
        <v>37</v>
      </c>
      <c r="J75" t="s">
        <v>1052</v>
      </c>
    </row>
    <row r="76" spans="1:10" x14ac:dyDescent="0.3">
      <c r="A76" s="1" t="s">
        <v>315</v>
      </c>
      <c r="B76" t="s">
        <v>1340</v>
      </c>
      <c r="C76" t="s">
        <v>1341</v>
      </c>
      <c r="D76" s="2">
        <v>1.42</v>
      </c>
      <c r="E76" t="s">
        <v>1212</v>
      </c>
      <c r="F76" t="s">
        <v>357</v>
      </c>
      <c r="G76" t="s">
        <v>1090</v>
      </c>
      <c r="H76" t="s">
        <v>1342</v>
      </c>
      <c r="I76" t="s">
        <v>32</v>
      </c>
      <c r="J76" t="s">
        <v>1343</v>
      </c>
    </row>
    <row r="77" spans="1:10" x14ac:dyDescent="0.3">
      <c r="A77" s="1" t="s">
        <v>315</v>
      </c>
      <c r="B77" t="s">
        <v>1109</v>
      </c>
      <c r="C77" t="s">
        <v>1112</v>
      </c>
      <c r="D77" s="2">
        <v>0.25</v>
      </c>
      <c r="E77" t="s">
        <v>1212</v>
      </c>
      <c r="F77" t="s">
        <v>357</v>
      </c>
      <c r="G77" t="s">
        <v>1090</v>
      </c>
      <c r="I77" t="s">
        <v>32</v>
      </c>
      <c r="J77" t="s">
        <v>1040</v>
      </c>
    </row>
    <row r="78" spans="1:10" x14ac:dyDescent="0.3">
      <c r="A78" s="1" t="s">
        <v>315</v>
      </c>
      <c r="B78" t="s">
        <v>1109</v>
      </c>
      <c r="C78" t="s">
        <v>1110</v>
      </c>
      <c r="D78" s="2">
        <v>0.98</v>
      </c>
      <c r="E78" t="s">
        <v>1212</v>
      </c>
      <c r="F78" t="s">
        <v>357</v>
      </c>
      <c r="G78" t="s">
        <v>1090</v>
      </c>
      <c r="H78" t="s">
        <v>1111</v>
      </c>
      <c r="I78" t="s">
        <v>32</v>
      </c>
      <c r="J78" t="s">
        <v>1040</v>
      </c>
    </row>
    <row r="79" spans="1:10" x14ac:dyDescent="0.3">
      <c r="A79" s="1" t="s">
        <v>315</v>
      </c>
      <c r="B79" t="s">
        <v>1096</v>
      </c>
      <c r="C79" t="s">
        <v>1107</v>
      </c>
      <c r="D79" s="2">
        <v>0.2</v>
      </c>
      <c r="E79" t="s">
        <v>1212</v>
      </c>
      <c r="F79" t="s">
        <v>357</v>
      </c>
      <c r="G79" t="s">
        <v>1090</v>
      </c>
      <c r="H79" t="s">
        <v>1108</v>
      </c>
      <c r="I79" t="s">
        <v>32</v>
      </c>
      <c r="J79" t="s">
        <v>1040</v>
      </c>
    </row>
    <row r="80" spans="1:10" x14ac:dyDescent="0.3">
      <c r="A80" s="1" t="s">
        <v>315</v>
      </c>
      <c r="B80" t="s">
        <v>1096</v>
      </c>
      <c r="C80" t="s">
        <v>1105</v>
      </c>
      <c r="D80" s="2">
        <v>1.28</v>
      </c>
      <c r="E80" t="s">
        <v>858</v>
      </c>
      <c r="F80" t="s">
        <v>357</v>
      </c>
      <c r="G80" t="s">
        <v>787</v>
      </c>
      <c r="H80" t="s">
        <v>1106</v>
      </c>
      <c r="I80" t="s">
        <v>32</v>
      </c>
      <c r="J80" t="s">
        <v>1040</v>
      </c>
    </row>
    <row r="81" spans="1:10" x14ac:dyDescent="0.3">
      <c r="A81" s="1" t="s">
        <v>315</v>
      </c>
      <c r="B81" t="s">
        <v>1096</v>
      </c>
      <c r="C81" t="s">
        <v>1103</v>
      </c>
      <c r="D81" s="2">
        <v>1.65</v>
      </c>
      <c r="E81" t="s">
        <v>858</v>
      </c>
      <c r="F81" t="s">
        <v>357</v>
      </c>
      <c r="G81" t="s">
        <v>787</v>
      </c>
      <c r="H81" t="s">
        <v>1104</v>
      </c>
      <c r="I81" t="s">
        <v>32</v>
      </c>
      <c r="J81" t="s">
        <v>1040</v>
      </c>
    </row>
    <row r="82" spans="1:10" x14ac:dyDescent="0.3">
      <c r="A82" s="1" t="s">
        <v>315</v>
      </c>
      <c r="B82" t="s">
        <v>1096</v>
      </c>
      <c r="C82" t="s">
        <v>1101</v>
      </c>
      <c r="D82" s="2">
        <v>0.97</v>
      </c>
      <c r="E82" t="s">
        <v>1212</v>
      </c>
      <c r="F82" t="s">
        <v>357</v>
      </c>
      <c r="G82" t="s">
        <v>1090</v>
      </c>
      <c r="H82" t="s">
        <v>1102</v>
      </c>
      <c r="I82" t="s">
        <v>32</v>
      </c>
      <c r="J82" t="s">
        <v>1040</v>
      </c>
    </row>
    <row r="83" spans="1:10" x14ac:dyDescent="0.3">
      <c r="A83" s="1" t="s">
        <v>315</v>
      </c>
      <c r="B83" t="s">
        <v>1096</v>
      </c>
      <c r="C83" t="s">
        <v>1099</v>
      </c>
      <c r="D83" s="2">
        <v>0.55000000000000004</v>
      </c>
      <c r="E83" t="s">
        <v>1212</v>
      </c>
      <c r="F83" t="s">
        <v>357</v>
      </c>
      <c r="G83" t="s">
        <v>1090</v>
      </c>
      <c r="H83" t="s">
        <v>1100</v>
      </c>
      <c r="I83" t="s">
        <v>32</v>
      </c>
      <c r="J83" t="s">
        <v>1040</v>
      </c>
    </row>
    <row r="84" spans="1:10" x14ac:dyDescent="0.3">
      <c r="A84" s="1" t="s">
        <v>315</v>
      </c>
      <c r="B84" t="s">
        <v>1096</v>
      </c>
      <c r="C84" t="s">
        <v>1097</v>
      </c>
      <c r="D84" s="2">
        <v>0.25</v>
      </c>
      <c r="E84" t="s">
        <v>858</v>
      </c>
      <c r="F84" t="s">
        <v>357</v>
      </c>
      <c r="G84" t="s">
        <v>787</v>
      </c>
      <c r="H84" t="s">
        <v>1098</v>
      </c>
      <c r="I84" t="s">
        <v>32</v>
      </c>
      <c r="J84" t="s">
        <v>1040</v>
      </c>
    </row>
    <row r="85" spans="1:10" x14ac:dyDescent="0.3">
      <c r="A85" s="1" t="s">
        <v>315</v>
      </c>
      <c r="B85" t="s">
        <v>1088</v>
      </c>
      <c r="C85" t="s">
        <v>1094</v>
      </c>
      <c r="D85" s="2">
        <v>2.92</v>
      </c>
      <c r="E85" t="s">
        <v>1212</v>
      </c>
      <c r="F85" t="s">
        <v>357</v>
      </c>
      <c r="G85" t="s">
        <v>1090</v>
      </c>
      <c r="H85" t="s">
        <v>1095</v>
      </c>
      <c r="I85" t="s">
        <v>32</v>
      </c>
      <c r="J85" t="s">
        <v>1040</v>
      </c>
    </row>
    <row r="86" spans="1:10" x14ac:dyDescent="0.3">
      <c r="A86" s="1" t="s">
        <v>315</v>
      </c>
      <c r="B86" t="s">
        <v>1088</v>
      </c>
      <c r="C86" t="s">
        <v>1092</v>
      </c>
      <c r="D86" s="2">
        <v>0.68</v>
      </c>
      <c r="E86" t="s">
        <v>1213</v>
      </c>
      <c r="F86" t="s">
        <v>1212</v>
      </c>
      <c r="G86" t="s">
        <v>1093</v>
      </c>
      <c r="I86" t="s">
        <v>32</v>
      </c>
      <c r="J86" t="s">
        <v>1040</v>
      </c>
    </row>
    <row r="87" spans="1:10" x14ac:dyDescent="0.3">
      <c r="A87" s="1" t="s">
        <v>315</v>
      </c>
      <c r="B87" t="s">
        <v>1088</v>
      </c>
      <c r="C87" t="s">
        <v>1089</v>
      </c>
      <c r="D87" s="2">
        <v>3.77</v>
      </c>
      <c r="E87" t="s">
        <v>1212</v>
      </c>
      <c r="F87" t="s">
        <v>357</v>
      </c>
      <c r="G87" t="s">
        <v>1090</v>
      </c>
      <c r="H87" t="s">
        <v>1091</v>
      </c>
      <c r="I87" t="s">
        <v>32</v>
      </c>
      <c r="J87" t="s">
        <v>1040</v>
      </c>
    </row>
    <row r="88" spans="1:10" x14ac:dyDescent="0.3">
      <c r="A88" s="1" t="s">
        <v>315</v>
      </c>
      <c r="B88" t="s">
        <v>1082</v>
      </c>
      <c r="C88" t="s">
        <v>1086</v>
      </c>
      <c r="D88" s="2">
        <v>1.78</v>
      </c>
      <c r="E88" t="s">
        <v>1214</v>
      </c>
      <c r="F88" t="s">
        <v>1212</v>
      </c>
      <c r="G88" t="s">
        <v>1084</v>
      </c>
      <c r="H88" t="s">
        <v>1087</v>
      </c>
      <c r="I88" t="s">
        <v>32</v>
      </c>
      <c r="J88" t="s">
        <v>1040</v>
      </c>
    </row>
    <row r="89" spans="1:10" x14ac:dyDescent="0.3">
      <c r="A89" s="1" t="s">
        <v>315</v>
      </c>
      <c r="B89" t="s">
        <v>1082</v>
      </c>
      <c r="C89" t="s">
        <v>1083</v>
      </c>
      <c r="D89" s="2">
        <v>1.9</v>
      </c>
      <c r="E89" t="s">
        <v>1214</v>
      </c>
      <c r="F89" t="s">
        <v>1212</v>
      </c>
      <c r="G89" t="s">
        <v>1084</v>
      </c>
      <c r="H89" t="s">
        <v>1085</v>
      </c>
      <c r="I89" t="s">
        <v>32</v>
      </c>
      <c r="J89" t="s">
        <v>1040</v>
      </c>
    </row>
    <row r="90" spans="1:10" x14ac:dyDescent="0.3">
      <c r="A90" s="1" t="s">
        <v>315</v>
      </c>
      <c r="B90" t="s">
        <v>1069</v>
      </c>
      <c r="C90" t="s">
        <v>1079</v>
      </c>
      <c r="D90" s="2">
        <v>0.22</v>
      </c>
      <c r="E90" t="s">
        <v>1215</v>
      </c>
      <c r="F90" t="s">
        <v>1212</v>
      </c>
      <c r="G90" t="s">
        <v>1080</v>
      </c>
      <c r="H90" t="s">
        <v>1081</v>
      </c>
      <c r="I90" t="s">
        <v>32</v>
      </c>
      <c r="J90" t="s">
        <v>1040</v>
      </c>
    </row>
    <row r="91" spans="1:10" x14ac:dyDescent="0.3">
      <c r="A91" s="1" t="s">
        <v>315</v>
      </c>
      <c r="B91" t="s">
        <v>1069</v>
      </c>
      <c r="C91" t="s">
        <v>1078</v>
      </c>
      <c r="D91" s="2">
        <v>1</v>
      </c>
      <c r="E91" t="s">
        <v>1216</v>
      </c>
      <c r="F91" t="s">
        <v>1212</v>
      </c>
      <c r="G91" t="s">
        <v>1065</v>
      </c>
      <c r="I91" t="s">
        <v>32</v>
      </c>
      <c r="J91" t="s">
        <v>1040</v>
      </c>
    </row>
    <row r="92" spans="1:10" x14ac:dyDescent="0.3">
      <c r="A92" s="1" t="s">
        <v>315</v>
      </c>
      <c r="B92" t="s">
        <v>1069</v>
      </c>
      <c r="C92" t="s">
        <v>1075</v>
      </c>
      <c r="D92" s="2">
        <v>0.77</v>
      </c>
      <c r="E92" t="s">
        <v>1217</v>
      </c>
      <c r="F92" t="s">
        <v>1212</v>
      </c>
      <c r="G92" t="s">
        <v>1076</v>
      </c>
      <c r="H92" t="s">
        <v>1077</v>
      </c>
      <c r="I92" t="s">
        <v>32</v>
      </c>
      <c r="J92" t="s">
        <v>1040</v>
      </c>
    </row>
    <row r="93" spans="1:10" x14ac:dyDescent="0.3">
      <c r="A93" s="1" t="s">
        <v>315</v>
      </c>
      <c r="B93" t="s">
        <v>1069</v>
      </c>
      <c r="C93" t="s">
        <v>1072</v>
      </c>
      <c r="D93" s="2">
        <v>0.35</v>
      </c>
      <c r="E93" t="s">
        <v>1218</v>
      </c>
      <c r="F93" t="s">
        <v>1212</v>
      </c>
      <c r="G93" t="s">
        <v>1073</v>
      </c>
      <c r="H93" t="s">
        <v>1074</v>
      </c>
      <c r="I93" t="s">
        <v>32</v>
      </c>
      <c r="J93" t="s">
        <v>1040</v>
      </c>
    </row>
    <row r="94" spans="1:10" x14ac:dyDescent="0.3">
      <c r="A94" s="1" t="s">
        <v>315</v>
      </c>
      <c r="B94" t="s">
        <v>1069</v>
      </c>
      <c r="C94" t="s">
        <v>1070</v>
      </c>
      <c r="D94" s="2">
        <v>2.2200000000000002</v>
      </c>
      <c r="E94" t="s">
        <v>1219</v>
      </c>
      <c r="F94" t="s">
        <v>1212</v>
      </c>
      <c r="G94" t="s">
        <v>1067</v>
      </c>
      <c r="H94" t="s">
        <v>1071</v>
      </c>
      <c r="I94" t="s">
        <v>32</v>
      </c>
      <c r="J94" t="s">
        <v>1040</v>
      </c>
    </row>
    <row r="95" spans="1:10" x14ac:dyDescent="0.3">
      <c r="A95" s="1" t="s">
        <v>315</v>
      </c>
      <c r="B95" t="s">
        <v>1054</v>
      </c>
      <c r="C95" t="s">
        <v>1066</v>
      </c>
      <c r="D95" s="2">
        <v>3.72</v>
      </c>
      <c r="E95" t="s">
        <v>1219</v>
      </c>
      <c r="F95" t="s">
        <v>1212</v>
      </c>
      <c r="G95" t="s">
        <v>1067</v>
      </c>
      <c r="H95" t="s">
        <v>1068</v>
      </c>
      <c r="I95" t="s">
        <v>32</v>
      </c>
      <c r="J95" t="s">
        <v>1040</v>
      </c>
    </row>
    <row r="96" spans="1:10" x14ac:dyDescent="0.3">
      <c r="A96" s="1" t="s">
        <v>315</v>
      </c>
      <c r="B96" t="s">
        <v>1054</v>
      </c>
      <c r="C96" t="s">
        <v>1064</v>
      </c>
      <c r="D96" s="2">
        <v>0.47</v>
      </c>
      <c r="E96" t="s">
        <v>1216</v>
      </c>
      <c r="F96" t="s">
        <v>1212</v>
      </c>
      <c r="G96" t="s">
        <v>1065</v>
      </c>
      <c r="I96" t="s">
        <v>32</v>
      </c>
      <c r="J96" t="s">
        <v>1040</v>
      </c>
    </row>
    <row r="97" spans="1:10" x14ac:dyDescent="0.3">
      <c r="A97" s="1" t="s">
        <v>315</v>
      </c>
      <c r="B97" t="s">
        <v>1054</v>
      </c>
      <c r="C97" t="s">
        <v>1062</v>
      </c>
      <c r="D97" s="2">
        <v>0.95</v>
      </c>
      <c r="E97" t="s">
        <v>359</v>
      </c>
      <c r="F97" t="s">
        <v>360</v>
      </c>
      <c r="G97" t="s">
        <v>104</v>
      </c>
      <c r="H97" t="s">
        <v>1063</v>
      </c>
      <c r="I97" t="s">
        <v>27</v>
      </c>
      <c r="J97" t="s">
        <v>1057</v>
      </c>
    </row>
    <row r="98" spans="1:10" x14ac:dyDescent="0.3">
      <c r="A98" s="1" t="s">
        <v>315</v>
      </c>
      <c r="B98" t="s">
        <v>1054</v>
      </c>
      <c r="C98" t="s">
        <v>1060</v>
      </c>
      <c r="D98" s="2">
        <v>1.27</v>
      </c>
      <c r="E98" t="s">
        <v>1220</v>
      </c>
      <c r="F98" t="s">
        <v>1212</v>
      </c>
      <c r="G98" t="s">
        <v>1048</v>
      </c>
      <c r="H98" t="s">
        <v>1061</v>
      </c>
      <c r="I98" t="s">
        <v>32</v>
      </c>
      <c r="J98" t="s">
        <v>1040</v>
      </c>
    </row>
    <row r="99" spans="1:10" x14ac:dyDescent="0.3">
      <c r="A99" s="1" t="s">
        <v>315</v>
      </c>
      <c r="B99" t="s">
        <v>1054</v>
      </c>
      <c r="C99" t="s">
        <v>1058</v>
      </c>
      <c r="D99" s="2">
        <v>1.1299999999999999</v>
      </c>
      <c r="E99" t="s">
        <v>1221</v>
      </c>
      <c r="F99" t="s">
        <v>341</v>
      </c>
      <c r="G99" t="s">
        <v>1059</v>
      </c>
      <c r="I99" t="s">
        <v>27</v>
      </c>
      <c r="J99" t="s">
        <v>1057</v>
      </c>
    </row>
    <row r="100" spans="1:10" x14ac:dyDescent="0.3">
      <c r="A100" s="8" t="s">
        <v>322</v>
      </c>
      <c r="B100" s="5"/>
      <c r="C100" s="5"/>
      <c r="D100" s="9"/>
      <c r="E100" s="5"/>
      <c r="F100" s="5"/>
      <c r="G100" s="5"/>
      <c r="H100" s="5"/>
      <c r="I100" s="5"/>
      <c r="J100" s="5"/>
    </row>
    <row r="101" spans="1:10" x14ac:dyDescent="0.3">
      <c r="A101" s="1" t="s">
        <v>315</v>
      </c>
      <c r="B101" t="s">
        <v>1054</v>
      </c>
      <c r="C101" t="s">
        <v>1055</v>
      </c>
      <c r="D101" s="2">
        <v>1</v>
      </c>
      <c r="E101" t="s">
        <v>1222</v>
      </c>
      <c r="F101" t="s">
        <v>328</v>
      </c>
      <c r="G101" t="s">
        <v>1056</v>
      </c>
      <c r="I101" t="s">
        <v>27</v>
      </c>
      <c r="J101" t="s">
        <v>1057</v>
      </c>
    </row>
    <row r="102" spans="1:10" x14ac:dyDescent="0.3">
      <c r="A102" s="1" t="s">
        <v>315</v>
      </c>
      <c r="B102" t="s">
        <v>1036</v>
      </c>
      <c r="C102" t="s">
        <v>1053</v>
      </c>
      <c r="D102" s="2">
        <v>1.08</v>
      </c>
      <c r="E102" t="s">
        <v>1220</v>
      </c>
      <c r="F102" t="s">
        <v>1212</v>
      </c>
      <c r="G102" t="s">
        <v>1048</v>
      </c>
      <c r="H102" t="s">
        <v>1049</v>
      </c>
      <c r="I102" t="s">
        <v>32</v>
      </c>
      <c r="J102" t="s">
        <v>1040</v>
      </c>
    </row>
    <row r="103" spans="1:10" x14ac:dyDescent="0.3">
      <c r="A103" s="1" t="s">
        <v>315</v>
      </c>
      <c r="B103" t="s">
        <v>1036</v>
      </c>
      <c r="C103" t="s">
        <v>1050</v>
      </c>
      <c r="D103" s="2">
        <v>0.95</v>
      </c>
      <c r="E103" t="s">
        <v>844</v>
      </c>
      <c r="F103" t="s">
        <v>857</v>
      </c>
      <c r="G103" t="s">
        <v>703</v>
      </c>
      <c r="H103" t="s">
        <v>1051</v>
      </c>
      <c r="I103" t="s">
        <v>37</v>
      </c>
      <c r="J103" t="s">
        <v>1052</v>
      </c>
    </row>
    <row r="104" spans="1:10" x14ac:dyDescent="0.3">
      <c r="A104" s="1" t="s">
        <v>315</v>
      </c>
      <c r="B104" t="s">
        <v>1036</v>
      </c>
      <c r="C104" t="s">
        <v>1047</v>
      </c>
      <c r="D104" s="2">
        <v>0.23</v>
      </c>
      <c r="E104" t="s">
        <v>1220</v>
      </c>
      <c r="F104" t="s">
        <v>1212</v>
      </c>
      <c r="G104" t="s">
        <v>1048</v>
      </c>
      <c r="H104" t="s">
        <v>1049</v>
      </c>
      <c r="I104" t="s">
        <v>32</v>
      </c>
      <c r="J104" t="s">
        <v>1040</v>
      </c>
    </row>
    <row r="105" spans="1:10" s="5" customFormat="1" x14ac:dyDescent="0.3">
      <c r="A105" s="1" t="s">
        <v>315</v>
      </c>
      <c r="B105" t="s">
        <v>1036</v>
      </c>
      <c r="C105" t="s">
        <v>1044</v>
      </c>
      <c r="D105" s="2">
        <v>0.15</v>
      </c>
      <c r="E105" t="s">
        <v>1223</v>
      </c>
      <c r="F105" t="s">
        <v>1212</v>
      </c>
      <c r="G105" t="s">
        <v>1045</v>
      </c>
      <c r="H105" t="s">
        <v>1046</v>
      </c>
      <c r="I105" t="s">
        <v>32</v>
      </c>
      <c r="J105" t="s">
        <v>1040</v>
      </c>
    </row>
    <row r="106" spans="1:10" x14ac:dyDescent="0.3">
      <c r="A106" s="1" t="s">
        <v>315</v>
      </c>
      <c r="B106" t="s">
        <v>1036</v>
      </c>
      <c r="C106" t="s">
        <v>1041</v>
      </c>
      <c r="D106" s="2">
        <v>1.07</v>
      </c>
      <c r="E106" t="s">
        <v>1224</v>
      </c>
      <c r="F106" t="s">
        <v>1212</v>
      </c>
      <c r="G106" t="s">
        <v>1042</v>
      </c>
      <c r="H106" t="s">
        <v>1043</v>
      </c>
      <c r="I106" t="s">
        <v>32</v>
      </c>
      <c r="J106" t="s">
        <v>1040</v>
      </c>
    </row>
    <row r="107" spans="1:10" x14ac:dyDescent="0.3">
      <c r="A107" s="1" t="s">
        <v>315</v>
      </c>
      <c r="B107" t="s">
        <v>1036</v>
      </c>
      <c r="C107" t="s">
        <v>1037</v>
      </c>
      <c r="D107" s="2">
        <v>2.75</v>
      </c>
      <c r="E107" t="s">
        <v>1225</v>
      </c>
      <c r="F107" t="s">
        <v>843</v>
      </c>
      <c r="G107" t="s">
        <v>1038</v>
      </c>
      <c r="H107" t="s">
        <v>1039</v>
      </c>
      <c r="I107" t="s">
        <v>32</v>
      </c>
      <c r="J107" t="s">
        <v>1040</v>
      </c>
    </row>
    <row r="108" spans="1:10" x14ac:dyDescent="0.3">
      <c r="A108" s="1" t="s">
        <v>315</v>
      </c>
      <c r="B108" t="s">
        <v>701</v>
      </c>
      <c r="C108" t="s">
        <v>707</v>
      </c>
      <c r="D108" s="2">
        <v>0.1</v>
      </c>
      <c r="E108" t="s">
        <v>842</v>
      </c>
      <c r="F108" t="s">
        <v>843</v>
      </c>
      <c r="G108" t="s">
        <v>706</v>
      </c>
      <c r="I108" t="s">
        <v>32</v>
      </c>
      <c r="J108" t="s">
        <v>625</v>
      </c>
    </row>
    <row r="109" spans="1:10" x14ac:dyDescent="0.3">
      <c r="A109" s="1" t="s">
        <v>315</v>
      </c>
      <c r="B109" t="s">
        <v>701</v>
      </c>
      <c r="C109" t="s">
        <v>705</v>
      </c>
      <c r="D109" s="2">
        <v>1.58</v>
      </c>
      <c r="E109" t="s">
        <v>842</v>
      </c>
      <c r="F109" t="s">
        <v>843</v>
      </c>
      <c r="G109" t="s">
        <v>706</v>
      </c>
      <c r="I109" t="s">
        <v>32</v>
      </c>
      <c r="J109" t="s">
        <v>625</v>
      </c>
    </row>
    <row r="110" spans="1:10" x14ac:dyDescent="0.3">
      <c r="A110" s="1" t="s">
        <v>315</v>
      </c>
      <c r="B110" t="s">
        <v>701</v>
      </c>
      <c r="C110" t="s">
        <v>702</v>
      </c>
      <c r="D110" s="2">
        <v>0.17</v>
      </c>
      <c r="E110" t="s">
        <v>844</v>
      </c>
      <c r="F110" t="s">
        <v>371</v>
      </c>
      <c r="G110" t="s">
        <v>703</v>
      </c>
      <c r="H110" t="s">
        <v>704</v>
      </c>
      <c r="I110" t="s">
        <v>156</v>
      </c>
      <c r="J110" t="s">
        <v>625</v>
      </c>
    </row>
    <row r="111" spans="1:10" x14ac:dyDescent="0.3">
      <c r="A111" s="1" t="s">
        <v>315</v>
      </c>
      <c r="B111" t="s">
        <v>698</v>
      </c>
      <c r="C111" t="s">
        <v>699</v>
      </c>
      <c r="D111" s="2">
        <v>1.58</v>
      </c>
      <c r="E111" t="s">
        <v>845</v>
      </c>
      <c r="F111" t="s">
        <v>341</v>
      </c>
      <c r="G111" t="s">
        <v>700</v>
      </c>
      <c r="I111" t="s">
        <v>27</v>
      </c>
      <c r="J111" t="s">
        <v>558</v>
      </c>
    </row>
    <row r="112" spans="1:10" x14ac:dyDescent="0.3">
      <c r="A112" s="1" t="s">
        <v>315</v>
      </c>
      <c r="B112" t="s">
        <v>695</v>
      </c>
      <c r="C112" t="s">
        <v>696</v>
      </c>
      <c r="D112" s="2">
        <v>0.68</v>
      </c>
      <c r="E112" t="s">
        <v>846</v>
      </c>
      <c r="F112" t="s">
        <v>843</v>
      </c>
      <c r="G112" t="s">
        <v>690</v>
      </c>
      <c r="H112" t="s">
        <v>697</v>
      </c>
      <c r="I112" t="s">
        <v>32</v>
      </c>
      <c r="J112" t="s">
        <v>625</v>
      </c>
    </row>
    <row r="113" spans="1:10" x14ac:dyDescent="0.3">
      <c r="A113" s="1" t="s">
        <v>315</v>
      </c>
      <c r="B113" t="s">
        <v>692</v>
      </c>
      <c r="C113" t="s">
        <v>693</v>
      </c>
      <c r="D113" s="2">
        <v>0.55000000000000004</v>
      </c>
      <c r="E113" t="s">
        <v>846</v>
      </c>
      <c r="F113" t="s">
        <v>843</v>
      </c>
      <c r="G113" t="s">
        <v>690</v>
      </c>
      <c r="H113" t="s">
        <v>694</v>
      </c>
      <c r="I113" t="s">
        <v>32</v>
      </c>
      <c r="J113" t="s">
        <v>625</v>
      </c>
    </row>
    <row r="114" spans="1:10" x14ac:dyDescent="0.3">
      <c r="A114" s="1" t="s">
        <v>315</v>
      </c>
      <c r="B114" t="s">
        <v>681</v>
      </c>
      <c r="C114" t="s">
        <v>689</v>
      </c>
      <c r="D114" s="2">
        <v>1.63</v>
      </c>
      <c r="E114" t="s">
        <v>846</v>
      </c>
      <c r="F114" t="s">
        <v>843</v>
      </c>
      <c r="G114" t="s">
        <v>690</v>
      </c>
      <c r="H114" t="s">
        <v>691</v>
      </c>
      <c r="I114" t="s">
        <v>32</v>
      </c>
      <c r="J114" t="s">
        <v>625</v>
      </c>
    </row>
    <row r="115" spans="1:10" x14ac:dyDescent="0.3">
      <c r="A115" s="1" t="s">
        <v>315</v>
      </c>
      <c r="B115" t="s">
        <v>681</v>
      </c>
      <c r="C115" t="s">
        <v>688</v>
      </c>
      <c r="D115" s="2">
        <v>0.77</v>
      </c>
      <c r="E115" t="s">
        <v>847</v>
      </c>
      <c r="F115" t="s">
        <v>843</v>
      </c>
      <c r="G115" t="s">
        <v>686</v>
      </c>
      <c r="I115" t="s">
        <v>32</v>
      </c>
      <c r="J115" t="s">
        <v>625</v>
      </c>
    </row>
    <row r="116" spans="1:10" x14ac:dyDescent="0.3">
      <c r="A116" s="1" t="s">
        <v>315</v>
      </c>
      <c r="B116" t="s">
        <v>681</v>
      </c>
      <c r="C116" t="s">
        <v>685</v>
      </c>
      <c r="D116" s="2">
        <v>2.0499999999999998</v>
      </c>
      <c r="E116" t="s">
        <v>847</v>
      </c>
      <c r="F116" t="s">
        <v>843</v>
      </c>
      <c r="G116" t="s">
        <v>686</v>
      </c>
      <c r="H116" t="s">
        <v>687</v>
      </c>
      <c r="I116" t="s">
        <v>32</v>
      </c>
      <c r="J116" t="s">
        <v>625</v>
      </c>
    </row>
    <row r="117" spans="1:10" x14ac:dyDescent="0.3">
      <c r="A117" s="1" t="s">
        <v>315</v>
      </c>
      <c r="B117" t="s">
        <v>681</v>
      </c>
      <c r="C117" t="s">
        <v>683</v>
      </c>
      <c r="D117" s="2">
        <v>0.75</v>
      </c>
      <c r="E117" t="s">
        <v>848</v>
      </c>
      <c r="F117" t="s">
        <v>359</v>
      </c>
      <c r="G117" t="s">
        <v>684</v>
      </c>
      <c r="I117" t="s">
        <v>27</v>
      </c>
      <c r="J117" t="s">
        <v>558</v>
      </c>
    </row>
    <row r="118" spans="1:10" x14ac:dyDescent="0.3">
      <c r="A118" s="1" t="s">
        <v>315</v>
      </c>
      <c r="B118" t="s">
        <v>681</v>
      </c>
      <c r="C118" t="s">
        <v>682</v>
      </c>
      <c r="D118" s="2">
        <v>1.22</v>
      </c>
      <c r="E118" t="s">
        <v>546</v>
      </c>
      <c r="F118" t="s">
        <v>357</v>
      </c>
      <c r="G118" t="s">
        <v>462</v>
      </c>
      <c r="I118" t="s">
        <v>32</v>
      </c>
      <c r="J118" t="s">
        <v>559</v>
      </c>
    </row>
    <row r="119" spans="1:10" x14ac:dyDescent="0.3">
      <c r="A119" s="1" t="s">
        <v>315</v>
      </c>
      <c r="B119" t="s">
        <v>666</v>
      </c>
      <c r="C119" t="s">
        <v>678</v>
      </c>
      <c r="D119" s="2">
        <v>1.85</v>
      </c>
      <c r="E119" t="s">
        <v>849</v>
      </c>
      <c r="F119" t="s">
        <v>850</v>
      </c>
      <c r="G119" t="s">
        <v>679</v>
      </c>
      <c r="H119" t="s">
        <v>680</v>
      </c>
      <c r="I119" t="s">
        <v>32</v>
      </c>
      <c r="J119" t="s">
        <v>625</v>
      </c>
    </row>
    <row r="120" spans="1:10" x14ac:dyDescent="0.3">
      <c r="A120" s="1" t="s">
        <v>315</v>
      </c>
      <c r="B120" t="s">
        <v>666</v>
      </c>
      <c r="C120" t="s">
        <v>676</v>
      </c>
      <c r="D120" s="2">
        <v>1.03</v>
      </c>
      <c r="E120" t="s">
        <v>359</v>
      </c>
      <c r="F120" t="s">
        <v>360</v>
      </c>
      <c r="G120" t="s">
        <v>104</v>
      </c>
      <c r="H120" t="s">
        <v>677</v>
      </c>
      <c r="I120" t="s">
        <v>27</v>
      </c>
      <c r="J120" t="s">
        <v>558</v>
      </c>
    </row>
    <row r="121" spans="1:10" x14ac:dyDescent="0.3">
      <c r="A121" s="1" t="s">
        <v>315</v>
      </c>
      <c r="B121" t="s">
        <v>666</v>
      </c>
      <c r="C121" t="s">
        <v>674</v>
      </c>
      <c r="D121" s="2">
        <v>1.82</v>
      </c>
      <c r="E121" t="s">
        <v>851</v>
      </c>
      <c r="F121" t="s">
        <v>357</v>
      </c>
      <c r="G121" t="s">
        <v>672</v>
      </c>
      <c r="H121" t="s">
        <v>675</v>
      </c>
      <c r="I121" t="s">
        <v>32</v>
      </c>
      <c r="J121" t="s">
        <v>625</v>
      </c>
    </row>
    <row r="122" spans="1:10" x14ac:dyDescent="0.3">
      <c r="A122" s="1" t="s">
        <v>315</v>
      </c>
      <c r="B122" t="s">
        <v>666</v>
      </c>
      <c r="C122" t="s">
        <v>671</v>
      </c>
      <c r="D122" s="2">
        <v>1.57</v>
      </c>
      <c r="E122" t="s">
        <v>851</v>
      </c>
      <c r="F122" t="s">
        <v>357</v>
      </c>
      <c r="G122" t="s">
        <v>672</v>
      </c>
      <c r="H122" t="s">
        <v>673</v>
      </c>
      <c r="I122" t="s">
        <v>32</v>
      </c>
      <c r="J122" t="s">
        <v>625</v>
      </c>
    </row>
    <row r="123" spans="1:10" x14ac:dyDescent="0.3">
      <c r="A123" s="1" t="s">
        <v>315</v>
      </c>
      <c r="B123" t="s">
        <v>666</v>
      </c>
      <c r="C123" t="s">
        <v>669</v>
      </c>
      <c r="D123" s="2">
        <v>1.1499999999999999</v>
      </c>
      <c r="E123" t="s">
        <v>852</v>
      </c>
      <c r="F123" t="s">
        <v>341</v>
      </c>
      <c r="G123" t="s">
        <v>670</v>
      </c>
      <c r="I123" t="s">
        <v>27</v>
      </c>
      <c r="J123" t="s">
        <v>558</v>
      </c>
    </row>
    <row r="124" spans="1:10" x14ac:dyDescent="0.3">
      <c r="A124" s="1" t="s">
        <v>315</v>
      </c>
      <c r="B124" t="s">
        <v>666</v>
      </c>
      <c r="C124" t="s">
        <v>667</v>
      </c>
      <c r="D124" s="2">
        <v>1</v>
      </c>
      <c r="E124" t="s">
        <v>853</v>
      </c>
      <c r="F124" t="s">
        <v>328</v>
      </c>
      <c r="G124" t="s">
        <v>668</v>
      </c>
      <c r="I124" t="s">
        <v>27</v>
      </c>
      <c r="J124" t="s">
        <v>558</v>
      </c>
    </row>
    <row r="125" spans="1:10" x14ac:dyDescent="0.3">
      <c r="A125" s="1" t="s">
        <v>315</v>
      </c>
      <c r="B125" t="s">
        <v>578</v>
      </c>
      <c r="C125" t="s">
        <v>579</v>
      </c>
      <c r="D125" s="2">
        <v>2.9</v>
      </c>
      <c r="E125" t="s">
        <v>546</v>
      </c>
      <c r="F125" t="s">
        <v>357</v>
      </c>
      <c r="G125" t="s">
        <v>462</v>
      </c>
      <c r="H125" t="s">
        <v>580</v>
      </c>
      <c r="I125" t="s">
        <v>32</v>
      </c>
      <c r="J125" t="s">
        <v>559</v>
      </c>
    </row>
    <row r="126" spans="1:10" x14ac:dyDescent="0.3">
      <c r="A126" s="1" t="s">
        <v>315</v>
      </c>
      <c r="B126" t="s">
        <v>569</v>
      </c>
      <c r="C126" t="s">
        <v>576</v>
      </c>
      <c r="D126" s="2">
        <v>3.2</v>
      </c>
      <c r="E126" t="s">
        <v>537</v>
      </c>
      <c r="F126" t="s">
        <v>356</v>
      </c>
      <c r="G126" t="s">
        <v>411</v>
      </c>
      <c r="H126" t="s">
        <v>577</v>
      </c>
      <c r="I126" t="s">
        <v>32</v>
      </c>
      <c r="J126" t="s">
        <v>559</v>
      </c>
    </row>
    <row r="127" spans="1:10" x14ac:dyDescent="0.3">
      <c r="A127" s="1" t="s">
        <v>315</v>
      </c>
      <c r="B127" t="s">
        <v>569</v>
      </c>
      <c r="C127" t="s">
        <v>574</v>
      </c>
      <c r="D127" s="2">
        <v>3.08</v>
      </c>
      <c r="E127" t="s">
        <v>546</v>
      </c>
      <c r="F127" t="s">
        <v>357</v>
      </c>
      <c r="G127" t="s">
        <v>462</v>
      </c>
      <c r="H127" t="s">
        <v>575</v>
      </c>
      <c r="I127" t="s">
        <v>32</v>
      </c>
      <c r="J127" t="s">
        <v>559</v>
      </c>
    </row>
    <row r="128" spans="1:10" x14ac:dyDescent="0.3">
      <c r="A128" s="1" t="s">
        <v>315</v>
      </c>
      <c r="B128" t="s">
        <v>569</v>
      </c>
      <c r="C128" t="s">
        <v>572</v>
      </c>
      <c r="D128" s="2">
        <v>0.75</v>
      </c>
      <c r="E128" t="s">
        <v>546</v>
      </c>
      <c r="F128" t="s">
        <v>357</v>
      </c>
      <c r="G128" t="s">
        <v>462</v>
      </c>
      <c r="H128" t="s">
        <v>573</v>
      </c>
      <c r="I128" t="s">
        <v>32</v>
      </c>
      <c r="J128" t="s">
        <v>559</v>
      </c>
    </row>
    <row r="129" spans="1:10" x14ac:dyDescent="0.3">
      <c r="A129" s="1" t="s">
        <v>315</v>
      </c>
      <c r="B129" t="s">
        <v>569</v>
      </c>
      <c r="C129" t="s">
        <v>570</v>
      </c>
      <c r="D129" s="2">
        <v>1.45</v>
      </c>
      <c r="E129" t="s">
        <v>650</v>
      </c>
      <c r="F129" t="s">
        <v>341</v>
      </c>
      <c r="G129" t="s">
        <v>571</v>
      </c>
      <c r="I129" t="s">
        <v>27</v>
      </c>
      <c r="J129" t="s">
        <v>558</v>
      </c>
    </row>
    <row r="130" spans="1:10" x14ac:dyDescent="0.3">
      <c r="A130" s="1" t="s">
        <v>315</v>
      </c>
      <c r="B130" t="s">
        <v>567</v>
      </c>
      <c r="C130" t="s">
        <v>568</v>
      </c>
      <c r="D130" s="2">
        <v>3</v>
      </c>
      <c r="E130" t="s">
        <v>359</v>
      </c>
      <c r="F130" t="s">
        <v>360</v>
      </c>
      <c r="G130" t="s">
        <v>104</v>
      </c>
      <c r="I130" t="s">
        <v>27</v>
      </c>
      <c r="J130" t="s">
        <v>558</v>
      </c>
    </row>
    <row r="131" spans="1:10" x14ac:dyDescent="0.3">
      <c r="A131" s="1" t="s">
        <v>315</v>
      </c>
      <c r="B131" t="s">
        <v>564</v>
      </c>
      <c r="C131" t="s">
        <v>565</v>
      </c>
      <c r="D131" s="2">
        <v>2.2200000000000002</v>
      </c>
      <c r="E131" t="s">
        <v>359</v>
      </c>
      <c r="F131" t="s">
        <v>360</v>
      </c>
      <c r="G131" t="s">
        <v>104</v>
      </c>
      <c r="H131" t="s">
        <v>566</v>
      </c>
      <c r="I131" t="s">
        <v>27</v>
      </c>
      <c r="J131" t="s">
        <v>558</v>
      </c>
    </row>
    <row r="132" spans="1:10" x14ac:dyDescent="0.3">
      <c r="A132" s="8" t="s">
        <v>321</v>
      </c>
      <c r="B132" s="5"/>
      <c r="C132" s="5"/>
      <c r="D132" s="9"/>
      <c r="E132" s="5"/>
      <c r="F132" s="5"/>
      <c r="G132" s="5"/>
      <c r="H132" s="5"/>
      <c r="I132" s="5"/>
      <c r="J132" s="5"/>
    </row>
    <row r="133" spans="1:10" x14ac:dyDescent="0.3">
      <c r="A133" s="1" t="s">
        <v>315</v>
      </c>
      <c r="B133" t="s">
        <v>562</v>
      </c>
      <c r="C133" t="s">
        <v>563</v>
      </c>
      <c r="D133" s="2">
        <v>2.2799999999999998</v>
      </c>
      <c r="E133" t="s">
        <v>356</v>
      </c>
      <c r="F133" t="s">
        <v>357</v>
      </c>
      <c r="G133" t="s">
        <v>125</v>
      </c>
      <c r="I133" t="s">
        <v>32</v>
      </c>
      <c r="J133" t="s">
        <v>559</v>
      </c>
    </row>
    <row r="134" spans="1:10" x14ac:dyDescent="0.3">
      <c r="A134" s="1" t="s">
        <v>315</v>
      </c>
      <c r="B134" t="s">
        <v>412</v>
      </c>
      <c r="C134" t="s">
        <v>560</v>
      </c>
      <c r="D134" s="2">
        <v>2.68</v>
      </c>
      <c r="E134" t="s">
        <v>356</v>
      </c>
      <c r="F134" t="s">
        <v>357</v>
      </c>
      <c r="G134" t="s">
        <v>125</v>
      </c>
      <c r="H134" t="s">
        <v>561</v>
      </c>
      <c r="I134" t="s">
        <v>32</v>
      </c>
      <c r="J134" t="s">
        <v>559</v>
      </c>
    </row>
    <row r="135" spans="1:10" x14ac:dyDescent="0.3">
      <c r="A135" s="1" t="s">
        <v>315</v>
      </c>
      <c r="B135" t="s">
        <v>412</v>
      </c>
      <c r="C135" t="s">
        <v>413</v>
      </c>
      <c r="D135" s="2">
        <v>2.85</v>
      </c>
      <c r="E135" t="s">
        <v>356</v>
      </c>
      <c r="F135" t="s">
        <v>357</v>
      </c>
      <c r="G135" t="s">
        <v>125</v>
      </c>
      <c r="H135" t="s">
        <v>414</v>
      </c>
      <c r="I135" t="s">
        <v>32</v>
      </c>
      <c r="J135" t="s">
        <v>559</v>
      </c>
    </row>
    <row r="136" spans="1:10" x14ac:dyDescent="0.3">
      <c r="A136" s="1" t="s">
        <v>315</v>
      </c>
      <c r="B136" t="s">
        <v>407</v>
      </c>
      <c r="C136" t="s">
        <v>410</v>
      </c>
      <c r="D136" s="2">
        <v>1.58</v>
      </c>
      <c r="E136" t="s">
        <v>537</v>
      </c>
      <c r="F136" t="s">
        <v>356</v>
      </c>
      <c r="G136" t="s">
        <v>411</v>
      </c>
      <c r="I136" t="s">
        <v>32</v>
      </c>
      <c r="J136" t="s">
        <v>559</v>
      </c>
    </row>
    <row r="137" spans="1:10" x14ac:dyDescent="0.3">
      <c r="A137" s="1" t="s">
        <v>315</v>
      </c>
      <c r="B137" t="s">
        <v>407</v>
      </c>
      <c r="C137" t="s">
        <v>408</v>
      </c>
      <c r="D137" s="2">
        <v>1.87</v>
      </c>
      <c r="E137" t="s">
        <v>538</v>
      </c>
      <c r="F137" t="s">
        <v>341</v>
      </c>
      <c r="G137" t="s">
        <v>409</v>
      </c>
      <c r="I137" t="s">
        <v>27</v>
      </c>
      <c r="J137" t="s">
        <v>558</v>
      </c>
    </row>
    <row r="138" spans="1:10" x14ac:dyDescent="0.3">
      <c r="A138" s="1" t="s">
        <v>315</v>
      </c>
      <c r="B138" t="s">
        <v>402</v>
      </c>
      <c r="C138" t="s">
        <v>404</v>
      </c>
      <c r="D138" s="2">
        <v>2.4</v>
      </c>
      <c r="E138" t="s">
        <v>356</v>
      </c>
      <c r="F138" t="s">
        <v>357</v>
      </c>
      <c r="G138" t="s">
        <v>125</v>
      </c>
      <c r="H138" t="s">
        <v>405</v>
      </c>
      <c r="I138" t="s">
        <v>32</v>
      </c>
      <c r="J138" t="s">
        <v>559</v>
      </c>
    </row>
    <row r="139" spans="1:10" x14ac:dyDescent="0.3">
      <c r="A139" s="1" t="s">
        <v>315</v>
      </c>
      <c r="B139" t="s">
        <v>402</v>
      </c>
      <c r="C139" t="s">
        <v>404</v>
      </c>
      <c r="D139" s="2">
        <v>4</v>
      </c>
      <c r="E139" t="s">
        <v>356</v>
      </c>
      <c r="F139" t="s">
        <v>357</v>
      </c>
      <c r="G139" t="s">
        <v>125</v>
      </c>
      <c r="H139" t="s">
        <v>406</v>
      </c>
      <c r="I139" t="s">
        <v>32</v>
      </c>
      <c r="J139" t="s">
        <v>559</v>
      </c>
    </row>
    <row r="140" spans="1:10" x14ac:dyDescent="0.3">
      <c r="A140" s="1" t="s">
        <v>315</v>
      </c>
      <c r="B140" t="s">
        <v>402</v>
      </c>
      <c r="C140" t="s">
        <v>403</v>
      </c>
      <c r="D140" s="2">
        <v>0.56999999999999995</v>
      </c>
      <c r="E140" t="s">
        <v>356</v>
      </c>
      <c r="F140" t="s">
        <v>357</v>
      </c>
      <c r="G140" t="s">
        <v>125</v>
      </c>
      <c r="I140" t="s">
        <v>32</v>
      </c>
      <c r="J140" t="s">
        <v>559</v>
      </c>
    </row>
    <row r="141" spans="1:10" x14ac:dyDescent="0.3">
      <c r="A141" s="1" t="s">
        <v>315</v>
      </c>
      <c r="B141" t="s">
        <v>395</v>
      </c>
      <c r="C141" t="s">
        <v>400</v>
      </c>
      <c r="D141" s="2">
        <v>0.33</v>
      </c>
      <c r="E141" t="s">
        <v>359</v>
      </c>
      <c r="F141" t="s">
        <v>360</v>
      </c>
      <c r="G141" t="s">
        <v>104</v>
      </c>
      <c r="H141" t="s">
        <v>401</v>
      </c>
      <c r="I141" t="s">
        <v>27</v>
      </c>
      <c r="J141" t="s">
        <v>558</v>
      </c>
    </row>
    <row r="142" spans="1:10" x14ac:dyDescent="0.3">
      <c r="A142" s="1" t="s">
        <v>315</v>
      </c>
      <c r="B142" t="s">
        <v>395</v>
      </c>
      <c r="C142" t="s">
        <v>398</v>
      </c>
      <c r="D142" s="2">
        <v>3</v>
      </c>
      <c r="E142" t="s">
        <v>539</v>
      </c>
      <c r="F142" t="s">
        <v>356</v>
      </c>
      <c r="G142" t="s">
        <v>399</v>
      </c>
      <c r="I142" t="s">
        <v>32</v>
      </c>
      <c r="J142" t="s">
        <v>559</v>
      </c>
    </row>
    <row r="143" spans="1:10" x14ac:dyDescent="0.3">
      <c r="A143" s="1" t="s">
        <v>315</v>
      </c>
      <c r="B143" t="s">
        <v>395</v>
      </c>
      <c r="C143" t="s">
        <v>396</v>
      </c>
      <c r="D143" s="2">
        <v>1</v>
      </c>
      <c r="E143" t="s">
        <v>540</v>
      </c>
      <c r="F143" t="s">
        <v>356</v>
      </c>
      <c r="G143" t="s">
        <v>397</v>
      </c>
      <c r="I143" t="s">
        <v>32</v>
      </c>
      <c r="J143" t="s">
        <v>559</v>
      </c>
    </row>
    <row r="144" spans="1:10" x14ac:dyDescent="0.3">
      <c r="A144" s="1" t="s">
        <v>315</v>
      </c>
      <c r="B144" t="s">
        <v>388</v>
      </c>
      <c r="C144" t="s">
        <v>393</v>
      </c>
      <c r="D144" s="2">
        <v>1.38</v>
      </c>
      <c r="E144" t="s">
        <v>541</v>
      </c>
      <c r="F144" t="s">
        <v>356</v>
      </c>
      <c r="G144" t="s">
        <v>394</v>
      </c>
      <c r="I144" t="s">
        <v>32</v>
      </c>
      <c r="J144" t="s">
        <v>559</v>
      </c>
    </row>
    <row r="145" spans="1:10" x14ac:dyDescent="0.3">
      <c r="A145" s="1" t="s">
        <v>315</v>
      </c>
      <c r="B145" t="s">
        <v>388</v>
      </c>
      <c r="C145" t="s">
        <v>391</v>
      </c>
      <c r="D145" s="2">
        <v>1.9</v>
      </c>
      <c r="E145" t="s">
        <v>542</v>
      </c>
      <c r="F145" t="s">
        <v>341</v>
      </c>
      <c r="G145" t="s">
        <v>392</v>
      </c>
      <c r="I145" t="s">
        <v>27</v>
      </c>
      <c r="J145" t="s">
        <v>558</v>
      </c>
    </row>
    <row r="146" spans="1:10" x14ac:dyDescent="0.3">
      <c r="A146" s="1" t="s">
        <v>315</v>
      </c>
      <c r="B146" t="s">
        <v>388</v>
      </c>
      <c r="C146" t="s">
        <v>389</v>
      </c>
      <c r="D146" s="2">
        <v>1</v>
      </c>
      <c r="E146" t="s">
        <v>543</v>
      </c>
      <c r="F146" t="s">
        <v>328</v>
      </c>
      <c r="G146" t="s">
        <v>390</v>
      </c>
      <c r="I146" t="s">
        <v>27</v>
      </c>
      <c r="J146" t="s">
        <v>558</v>
      </c>
    </row>
    <row r="147" spans="1:10" x14ac:dyDescent="0.3">
      <c r="A147" s="1" t="s">
        <v>315</v>
      </c>
      <c r="B147" t="s">
        <v>130</v>
      </c>
      <c r="C147" t="s">
        <v>133</v>
      </c>
      <c r="D147" s="2">
        <v>0.32</v>
      </c>
      <c r="E147" t="s">
        <v>356</v>
      </c>
      <c r="F147" t="s">
        <v>357</v>
      </c>
      <c r="G147" t="s">
        <v>125</v>
      </c>
      <c r="H147" t="s">
        <v>134</v>
      </c>
      <c r="I147" t="s">
        <v>32</v>
      </c>
      <c r="J147" t="s">
        <v>559</v>
      </c>
    </row>
    <row r="148" spans="1:10" x14ac:dyDescent="0.3">
      <c r="A148" s="1" t="s">
        <v>315</v>
      </c>
      <c r="B148" t="s">
        <v>130</v>
      </c>
      <c r="C148" t="s">
        <v>131</v>
      </c>
      <c r="D148" s="2">
        <v>1.53</v>
      </c>
      <c r="E148" t="s">
        <v>356</v>
      </c>
      <c r="F148" t="s">
        <v>357</v>
      </c>
      <c r="G148" t="s">
        <v>125</v>
      </c>
      <c r="H148" t="s">
        <v>132</v>
      </c>
      <c r="I148" t="s">
        <v>32</v>
      </c>
      <c r="J148" t="s">
        <v>559</v>
      </c>
    </row>
    <row r="149" spans="1:10" x14ac:dyDescent="0.3">
      <c r="A149" s="1" t="s">
        <v>315</v>
      </c>
      <c r="B149" t="s">
        <v>130</v>
      </c>
      <c r="C149" t="s">
        <v>248</v>
      </c>
      <c r="D149" s="2">
        <v>0.5</v>
      </c>
      <c r="E149" t="s">
        <v>359</v>
      </c>
      <c r="F149" t="s">
        <v>360</v>
      </c>
      <c r="G149" t="s">
        <v>104</v>
      </c>
      <c r="H149" t="s">
        <v>387</v>
      </c>
      <c r="I149" t="s">
        <v>27</v>
      </c>
      <c r="J149" t="s">
        <v>558</v>
      </c>
    </row>
    <row r="150" spans="1:10" x14ac:dyDescent="0.3">
      <c r="A150" s="1" t="s">
        <v>315</v>
      </c>
      <c r="B150" t="s">
        <v>113</v>
      </c>
      <c r="C150" t="s">
        <v>128</v>
      </c>
      <c r="D150" s="2">
        <v>2.72</v>
      </c>
      <c r="E150" t="s">
        <v>356</v>
      </c>
      <c r="F150" t="s">
        <v>357</v>
      </c>
      <c r="G150" t="s">
        <v>125</v>
      </c>
      <c r="H150" t="s">
        <v>129</v>
      </c>
      <c r="I150" t="s">
        <v>32</v>
      </c>
      <c r="J150" t="s">
        <v>559</v>
      </c>
    </row>
    <row r="151" spans="1:10" x14ac:dyDescent="0.3">
      <c r="A151" s="1" t="s">
        <v>315</v>
      </c>
      <c r="B151" t="s">
        <v>113</v>
      </c>
      <c r="C151" t="s">
        <v>127</v>
      </c>
      <c r="D151" s="2">
        <v>0.5</v>
      </c>
      <c r="E151" t="s">
        <v>363</v>
      </c>
      <c r="F151" t="s">
        <v>364</v>
      </c>
      <c r="G151" t="s">
        <v>111</v>
      </c>
      <c r="I151" t="s">
        <v>156</v>
      </c>
      <c r="J151" t="s">
        <v>28</v>
      </c>
    </row>
    <row r="152" spans="1:10" x14ac:dyDescent="0.3">
      <c r="A152" s="1" t="s">
        <v>315</v>
      </c>
      <c r="B152" t="s">
        <v>113</v>
      </c>
      <c r="C152" t="s">
        <v>124</v>
      </c>
      <c r="D152" s="2">
        <v>1.85</v>
      </c>
      <c r="E152" t="s">
        <v>356</v>
      </c>
      <c r="F152" t="s">
        <v>357</v>
      </c>
      <c r="G152" t="s">
        <v>125</v>
      </c>
      <c r="H152" t="s">
        <v>126</v>
      </c>
      <c r="I152" t="s">
        <v>32</v>
      </c>
      <c r="J152" t="s">
        <v>559</v>
      </c>
    </row>
    <row r="153" spans="1:10" x14ac:dyDescent="0.3">
      <c r="A153" s="1" t="s">
        <v>315</v>
      </c>
      <c r="B153" t="s">
        <v>113</v>
      </c>
      <c r="C153" t="s">
        <v>122</v>
      </c>
      <c r="D153" s="2">
        <v>0.25</v>
      </c>
      <c r="E153" t="s">
        <v>355</v>
      </c>
      <c r="F153" t="s">
        <v>343</v>
      </c>
      <c r="G153" t="s">
        <v>415</v>
      </c>
      <c r="H153" t="s">
        <v>123</v>
      </c>
      <c r="I153" t="s">
        <v>37</v>
      </c>
      <c r="J153" t="s">
        <v>559</v>
      </c>
    </row>
    <row r="154" spans="1:10" x14ac:dyDescent="0.3">
      <c r="A154" s="1" t="s">
        <v>315</v>
      </c>
      <c r="B154" t="s">
        <v>113</v>
      </c>
      <c r="C154" t="s">
        <v>119</v>
      </c>
      <c r="D154" s="2">
        <v>1.07</v>
      </c>
      <c r="E154" t="s">
        <v>362</v>
      </c>
      <c r="F154" t="s">
        <v>341</v>
      </c>
      <c r="G154" t="s">
        <v>120</v>
      </c>
      <c r="H154" t="s">
        <v>121</v>
      </c>
      <c r="I154" t="s">
        <v>27</v>
      </c>
      <c r="J154" t="s">
        <v>558</v>
      </c>
    </row>
    <row r="155" spans="1:10" x14ac:dyDescent="0.3">
      <c r="A155" s="1" t="s">
        <v>315</v>
      </c>
      <c r="B155" t="s">
        <v>113</v>
      </c>
      <c r="C155" t="s">
        <v>117</v>
      </c>
      <c r="D155" s="2">
        <v>1.22</v>
      </c>
      <c r="E155" t="s">
        <v>361</v>
      </c>
      <c r="F155" t="s">
        <v>341</v>
      </c>
      <c r="G155" t="s">
        <v>115</v>
      </c>
      <c r="H155" t="s">
        <v>118</v>
      </c>
      <c r="I155" t="s">
        <v>27</v>
      </c>
      <c r="J155" t="s">
        <v>558</v>
      </c>
    </row>
    <row r="156" spans="1:10" x14ac:dyDescent="0.3">
      <c r="A156" s="1" t="s">
        <v>315</v>
      </c>
      <c r="B156" t="s">
        <v>113</v>
      </c>
      <c r="C156" t="s">
        <v>116</v>
      </c>
      <c r="D156" s="2">
        <v>0.05</v>
      </c>
      <c r="E156" t="s">
        <v>361</v>
      </c>
      <c r="F156" t="s">
        <v>341</v>
      </c>
      <c r="G156" t="s">
        <v>115</v>
      </c>
      <c r="I156" t="s">
        <v>27</v>
      </c>
      <c r="J156" t="s">
        <v>558</v>
      </c>
    </row>
    <row r="157" spans="1:10" x14ac:dyDescent="0.3">
      <c r="A157" s="1" t="s">
        <v>315</v>
      </c>
      <c r="B157" t="s">
        <v>113</v>
      </c>
      <c r="C157" t="s">
        <v>114</v>
      </c>
      <c r="D157" s="2">
        <v>7.0000000000000007E-2</v>
      </c>
      <c r="E157" t="s">
        <v>361</v>
      </c>
      <c r="F157" t="s">
        <v>341</v>
      </c>
      <c r="G157" t="s">
        <v>115</v>
      </c>
      <c r="I157" t="s">
        <v>27</v>
      </c>
      <c r="J157" t="s">
        <v>558</v>
      </c>
    </row>
    <row r="158" spans="1:10" x14ac:dyDescent="0.3">
      <c r="A158" s="1" t="s">
        <v>315</v>
      </c>
      <c r="B158" t="s">
        <v>102</v>
      </c>
      <c r="C158" t="s">
        <v>110</v>
      </c>
      <c r="D158" s="2">
        <v>1.83</v>
      </c>
      <c r="E158" t="s">
        <v>363</v>
      </c>
      <c r="F158" t="s">
        <v>364</v>
      </c>
      <c r="G158" t="s">
        <v>111</v>
      </c>
      <c r="H158" t="s">
        <v>112</v>
      </c>
      <c r="I158" t="s">
        <v>156</v>
      </c>
      <c r="J158" t="s">
        <v>28</v>
      </c>
    </row>
    <row r="159" spans="1:10" x14ac:dyDescent="0.3">
      <c r="A159" s="1" t="s">
        <v>315</v>
      </c>
      <c r="B159" t="s">
        <v>102</v>
      </c>
      <c r="C159" t="s">
        <v>107</v>
      </c>
      <c r="D159" s="2">
        <v>1.5</v>
      </c>
      <c r="E159" t="s">
        <v>354</v>
      </c>
      <c r="F159" t="s">
        <v>330</v>
      </c>
      <c r="G159" t="s">
        <v>108</v>
      </c>
      <c r="H159" t="s">
        <v>109</v>
      </c>
      <c r="I159" t="s">
        <v>32</v>
      </c>
      <c r="J159" t="s">
        <v>558</v>
      </c>
    </row>
    <row r="160" spans="1:10" x14ac:dyDescent="0.3">
      <c r="A160" s="1" t="s">
        <v>315</v>
      </c>
      <c r="B160" t="s">
        <v>102</v>
      </c>
      <c r="C160" t="s">
        <v>103</v>
      </c>
      <c r="D160" s="2">
        <v>1.25</v>
      </c>
      <c r="E160" t="s">
        <v>359</v>
      </c>
      <c r="F160" t="s">
        <v>360</v>
      </c>
      <c r="G160" t="s">
        <v>104</v>
      </c>
      <c r="H160" t="s">
        <v>106</v>
      </c>
      <c r="I160" t="s">
        <v>27</v>
      </c>
      <c r="J160" t="s">
        <v>558</v>
      </c>
    </row>
    <row r="161" spans="1:10" x14ac:dyDescent="0.3">
      <c r="A161" s="1" t="s">
        <v>315</v>
      </c>
      <c r="B161" t="s">
        <v>95</v>
      </c>
      <c r="C161" t="s">
        <v>100</v>
      </c>
      <c r="D161" s="2">
        <v>0.42</v>
      </c>
      <c r="E161" t="s">
        <v>335</v>
      </c>
      <c r="F161" t="s">
        <v>336</v>
      </c>
      <c r="G161" t="s">
        <v>57</v>
      </c>
      <c r="H161" t="s">
        <v>101</v>
      </c>
      <c r="I161" t="s">
        <v>32</v>
      </c>
      <c r="J161" t="s">
        <v>559</v>
      </c>
    </row>
    <row r="162" spans="1:10" x14ac:dyDescent="0.3">
      <c r="A162" s="1" t="s">
        <v>315</v>
      </c>
      <c r="B162" t="s">
        <v>95</v>
      </c>
      <c r="C162" t="s">
        <v>98</v>
      </c>
      <c r="D162" s="2">
        <v>2.5</v>
      </c>
      <c r="E162" t="s">
        <v>352</v>
      </c>
      <c r="F162" t="s">
        <v>330</v>
      </c>
      <c r="G162" t="s">
        <v>99</v>
      </c>
      <c r="I162" t="s">
        <v>32</v>
      </c>
      <c r="J162" t="s">
        <v>558</v>
      </c>
    </row>
    <row r="163" spans="1:10" x14ac:dyDescent="0.3">
      <c r="A163" s="1" t="s">
        <v>315</v>
      </c>
      <c r="B163" t="s">
        <v>95</v>
      </c>
      <c r="C163" t="s">
        <v>96</v>
      </c>
      <c r="D163" s="2">
        <v>2.2799999999999998</v>
      </c>
      <c r="E163" t="s">
        <v>335</v>
      </c>
      <c r="F163" t="s">
        <v>336</v>
      </c>
      <c r="G163" t="s">
        <v>57</v>
      </c>
      <c r="H163" t="s">
        <v>97</v>
      </c>
      <c r="I163" t="s">
        <v>32</v>
      </c>
      <c r="J163" t="s">
        <v>559</v>
      </c>
    </row>
    <row r="164" spans="1:10" x14ac:dyDescent="0.3">
      <c r="A164" s="1" t="s">
        <v>315</v>
      </c>
      <c r="B164" t="s">
        <v>92</v>
      </c>
      <c r="C164" t="s">
        <v>93</v>
      </c>
      <c r="D164" s="2">
        <v>2.0299999999999998</v>
      </c>
      <c r="E164" t="s">
        <v>335</v>
      </c>
      <c r="F164" t="s">
        <v>336</v>
      </c>
      <c r="G164" t="s">
        <v>57</v>
      </c>
      <c r="H164" t="s">
        <v>94</v>
      </c>
      <c r="I164" t="s">
        <v>32</v>
      </c>
      <c r="J164" t="s">
        <v>559</v>
      </c>
    </row>
    <row r="165" spans="1:10" x14ac:dyDescent="0.3">
      <c r="A165" s="1" t="s">
        <v>315</v>
      </c>
      <c r="B165" t="s">
        <v>82</v>
      </c>
      <c r="C165" t="s">
        <v>90</v>
      </c>
      <c r="D165" s="2">
        <v>0.5</v>
      </c>
      <c r="E165" t="s">
        <v>348</v>
      </c>
      <c r="F165" t="s">
        <v>336</v>
      </c>
      <c r="G165" t="s">
        <v>88</v>
      </c>
      <c r="H165" t="s">
        <v>91</v>
      </c>
      <c r="I165" t="s">
        <v>32</v>
      </c>
      <c r="J165" t="s">
        <v>559</v>
      </c>
    </row>
    <row r="166" spans="1:10" x14ac:dyDescent="0.3">
      <c r="A166" s="1" t="s">
        <v>315</v>
      </c>
      <c r="B166" t="s">
        <v>82</v>
      </c>
      <c r="C166" t="s">
        <v>87</v>
      </c>
      <c r="D166" s="2">
        <v>1.1499999999999999</v>
      </c>
      <c r="E166" t="s">
        <v>348</v>
      </c>
      <c r="F166" t="s">
        <v>336</v>
      </c>
      <c r="G166" t="s">
        <v>88</v>
      </c>
      <c r="H166" t="s">
        <v>89</v>
      </c>
      <c r="I166" t="s">
        <v>32</v>
      </c>
      <c r="J166" t="s">
        <v>559</v>
      </c>
    </row>
    <row r="167" spans="1:10" x14ac:dyDescent="0.3">
      <c r="A167" s="1" t="s">
        <v>315</v>
      </c>
      <c r="B167" t="s">
        <v>82</v>
      </c>
      <c r="C167" t="s">
        <v>85</v>
      </c>
      <c r="D167" s="2">
        <v>0.25</v>
      </c>
      <c r="E167" t="s">
        <v>347</v>
      </c>
      <c r="F167" t="s">
        <v>334</v>
      </c>
      <c r="G167" t="s">
        <v>86</v>
      </c>
      <c r="I167" t="s">
        <v>37</v>
      </c>
      <c r="J167" t="s">
        <v>28</v>
      </c>
    </row>
    <row r="168" spans="1:10" x14ac:dyDescent="0.3">
      <c r="A168" s="8" t="s">
        <v>320</v>
      </c>
      <c r="B168" s="5"/>
      <c r="C168" s="5"/>
      <c r="D168" s="9"/>
      <c r="E168" s="5"/>
      <c r="F168" s="5"/>
      <c r="G168" s="5"/>
      <c r="H168" s="5"/>
      <c r="I168" s="5"/>
      <c r="J168" s="5"/>
    </row>
    <row r="169" spans="1:10" x14ac:dyDescent="0.3">
      <c r="A169" s="1" t="s">
        <v>315</v>
      </c>
      <c r="B169" t="s">
        <v>82</v>
      </c>
      <c r="C169" t="s">
        <v>83</v>
      </c>
      <c r="D169" s="2">
        <v>1</v>
      </c>
      <c r="E169" t="s">
        <v>358</v>
      </c>
      <c r="F169" t="s">
        <v>328</v>
      </c>
      <c r="G169" t="s">
        <v>84</v>
      </c>
      <c r="I169" t="s">
        <v>27</v>
      </c>
      <c r="J169" t="s">
        <v>558</v>
      </c>
    </row>
    <row r="170" spans="1:10" x14ac:dyDescent="0.3">
      <c r="A170" s="1" t="s">
        <v>315</v>
      </c>
      <c r="B170" t="s">
        <v>78</v>
      </c>
      <c r="C170" t="s">
        <v>79</v>
      </c>
      <c r="D170" s="2">
        <v>2</v>
      </c>
      <c r="E170" t="s">
        <v>344</v>
      </c>
      <c r="F170" t="s">
        <v>332</v>
      </c>
      <c r="G170" t="s">
        <v>80</v>
      </c>
      <c r="H170" t="s">
        <v>81</v>
      </c>
      <c r="I170" t="s">
        <v>32</v>
      </c>
      <c r="J170" t="s">
        <v>28</v>
      </c>
    </row>
    <row r="171" spans="1:10" x14ac:dyDescent="0.3">
      <c r="A171" s="1" t="s">
        <v>315</v>
      </c>
      <c r="B171" t="s">
        <v>75</v>
      </c>
      <c r="C171" t="s">
        <v>76</v>
      </c>
      <c r="D171" s="2">
        <v>1.83</v>
      </c>
      <c r="E171" t="s">
        <v>353</v>
      </c>
      <c r="F171" t="s">
        <v>341</v>
      </c>
      <c r="G171" t="s">
        <v>77</v>
      </c>
      <c r="I171" t="s">
        <v>27</v>
      </c>
      <c r="J171" t="s">
        <v>558</v>
      </c>
    </row>
    <row r="172" spans="1:10" x14ac:dyDescent="0.3">
      <c r="A172" s="1" t="s">
        <v>315</v>
      </c>
      <c r="B172" t="s">
        <v>70</v>
      </c>
      <c r="C172" t="s">
        <v>71</v>
      </c>
      <c r="D172" s="2">
        <v>0.42</v>
      </c>
      <c r="E172" t="s">
        <v>346</v>
      </c>
      <c r="F172" t="s">
        <v>334</v>
      </c>
      <c r="G172" t="s">
        <v>72</v>
      </c>
      <c r="H172" t="s">
        <v>73</v>
      </c>
      <c r="I172" t="s">
        <v>37</v>
      </c>
      <c r="J172" t="s">
        <v>28</v>
      </c>
    </row>
    <row r="173" spans="1:10" x14ac:dyDescent="0.3">
      <c r="A173" s="1" t="s">
        <v>315</v>
      </c>
      <c r="B173" t="s">
        <v>67</v>
      </c>
      <c r="C173" t="s">
        <v>68</v>
      </c>
      <c r="D173" s="2">
        <v>1.62</v>
      </c>
      <c r="E173" t="s">
        <v>339</v>
      </c>
      <c r="F173" t="s">
        <v>330</v>
      </c>
      <c r="G173" t="s">
        <v>69</v>
      </c>
      <c r="I173" t="s">
        <v>32</v>
      </c>
      <c r="J173" t="s">
        <v>558</v>
      </c>
    </row>
    <row r="174" spans="1:10" x14ac:dyDescent="0.3">
      <c r="A174" s="1" t="s">
        <v>315</v>
      </c>
      <c r="B174" t="s">
        <v>64</v>
      </c>
      <c r="C174" t="s">
        <v>65</v>
      </c>
      <c r="D174" s="2">
        <v>0.17</v>
      </c>
      <c r="E174" t="s">
        <v>338</v>
      </c>
      <c r="F174" t="s">
        <v>330</v>
      </c>
      <c r="G174" t="s">
        <v>66</v>
      </c>
      <c r="I174" t="s">
        <v>32</v>
      </c>
      <c r="J174" t="s">
        <v>558</v>
      </c>
    </row>
    <row r="175" spans="1:10" x14ac:dyDescent="0.3">
      <c r="A175" s="1" t="s">
        <v>315</v>
      </c>
      <c r="B175" t="s">
        <v>59</v>
      </c>
      <c r="C175" t="s">
        <v>62</v>
      </c>
      <c r="D175" s="2">
        <v>1.5</v>
      </c>
      <c r="E175" t="s">
        <v>351</v>
      </c>
      <c r="F175" t="s">
        <v>341</v>
      </c>
      <c r="G175" t="s">
        <v>63</v>
      </c>
      <c r="I175" t="s">
        <v>27</v>
      </c>
      <c r="J175" t="s">
        <v>558</v>
      </c>
    </row>
    <row r="176" spans="1:10" x14ac:dyDescent="0.3">
      <c r="A176" s="1" t="s">
        <v>315</v>
      </c>
      <c r="B176" t="s">
        <v>59</v>
      </c>
      <c r="C176" t="s">
        <v>60</v>
      </c>
      <c r="D176" s="2">
        <v>1</v>
      </c>
      <c r="E176" t="s">
        <v>345</v>
      </c>
      <c r="F176" t="s">
        <v>328</v>
      </c>
      <c r="G176" t="s">
        <v>61</v>
      </c>
      <c r="I176" t="s">
        <v>27</v>
      </c>
      <c r="J176" t="s">
        <v>558</v>
      </c>
    </row>
    <row r="177" spans="1:10" x14ac:dyDescent="0.3">
      <c r="A177" s="1" t="s">
        <v>315</v>
      </c>
      <c r="B177" t="s">
        <v>51</v>
      </c>
      <c r="C177" t="s">
        <v>56</v>
      </c>
      <c r="D177" s="2">
        <v>1.1499999999999999</v>
      </c>
      <c r="E177" t="s">
        <v>335</v>
      </c>
      <c r="F177" t="s">
        <v>336</v>
      </c>
      <c r="G177" t="s">
        <v>57</v>
      </c>
      <c r="H177" t="s">
        <v>58</v>
      </c>
      <c r="I177" t="s">
        <v>32</v>
      </c>
      <c r="J177" t="s">
        <v>559</v>
      </c>
    </row>
    <row r="178" spans="1:10" x14ac:dyDescent="0.3">
      <c r="A178" s="1" t="s">
        <v>315</v>
      </c>
      <c r="B178" t="s">
        <v>51</v>
      </c>
      <c r="C178" t="s">
        <v>52</v>
      </c>
      <c r="D178" s="2">
        <v>1</v>
      </c>
      <c r="E178" t="s">
        <v>349</v>
      </c>
      <c r="F178" t="s">
        <v>350</v>
      </c>
      <c r="G178" t="s">
        <v>53</v>
      </c>
      <c r="H178" t="s">
        <v>54</v>
      </c>
      <c r="I178" t="s">
        <v>55</v>
      </c>
      <c r="J178" t="s">
        <v>558</v>
      </c>
    </row>
    <row r="179" spans="1:10" x14ac:dyDescent="0.3">
      <c r="A179" s="1" t="s">
        <v>315</v>
      </c>
      <c r="B179" t="s">
        <v>41</v>
      </c>
      <c r="C179" t="s">
        <v>47</v>
      </c>
      <c r="D179" s="2">
        <v>4</v>
      </c>
      <c r="E179" t="s">
        <v>342</v>
      </c>
      <c r="F179" t="s">
        <v>343</v>
      </c>
      <c r="G179" t="s">
        <v>48</v>
      </c>
      <c r="H179" t="s">
        <v>49</v>
      </c>
      <c r="I179" t="s">
        <v>37</v>
      </c>
      <c r="J179" t="s">
        <v>559</v>
      </c>
    </row>
    <row r="180" spans="1:10" x14ac:dyDescent="0.3">
      <c r="A180" s="1" t="s">
        <v>315</v>
      </c>
      <c r="B180" t="s">
        <v>41</v>
      </c>
      <c r="C180" t="s">
        <v>44</v>
      </c>
      <c r="D180" s="2">
        <v>0.75</v>
      </c>
      <c r="E180" t="s">
        <v>337</v>
      </c>
      <c r="F180" t="s">
        <v>334</v>
      </c>
      <c r="G180" t="s">
        <v>45</v>
      </c>
      <c r="H180" t="s">
        <v>46</v>
      </c>
      <c r="I180" t="s">
        <v>37</v>
      </c>
      <c r="J180" t="s">
        <v>28</v>
      </c>
    </row>
    <row r="181" spans="1:10" x14ac:dyDescent="0.3">
      <c r="A181" s="1" t="s">
        <v>315</v>
      </c>
      <c r="B181" t="s">
        <v>41</v>
      </c>
      <c r="C181" t="s">
        <v>42</v>
      </c>
      <c r="D181" s="2">
        <v>0.92</v>
      </c>
      <c r="E181" t="s">
        <v>340</v>
      </c>
      <c r="F181" t="s">
        <v>341</v>
      </c>
      <c r="G181" t="s">
        <v>43</v>
      </c>
      <c r="I181" t="s">
        <v>27</v>
      </c>
      <c r="J181" t="s">
        <v>558</v>
      </c>
    </row>
    <row r="182" spans="1:10" x14ac:dyDescent="0.3">
      <c r="A182" s="1" t="s">
        <v>315</v>
      </c>
      <c r="B182" t="s">
        <v>33</v>
      </c>
      <c r="C182" t="s">
        <v>38</v>
      </c>
      <c r="D182" s="2">
        <v>4</v>
      </c>
      <c r="E182" t="s">
        <v>331</v>
      </c>
      <c r="F182" t="s">
        <v>332</v>
      </c>
      <c r="G182" t="s">
        <v>39</v>
      </c>
      <c r="H182" t="s">
        <v>40</v>
      </c>
      <c r="I182" t="s">
        <v>32</v>
      </c>
      <c r="J182" t="s">
        <v>28</v>
      </c>
    </row>
    <row r="183" spans="1:10" x14ac:dyDescent="0.3">
      <c r="A183" s="1" t="s">
        <v>315</v>
      </c>
      <c r="B183" t="s">
        <v>33</v>
      </c>
      <c r="C183" t="s">
        <v>34</v>
      </c>
      <c r="D183" s="2">
        <v>1</v>
      </c>
      <c r="E183" t="s">
        <v>333</v>
      </c>
      <c r="F183" t="s">
        <v>334</v>
      </c>
      <c r="G183" t="s">
        <v>35</v>
      </c>
      <c r="H183" t="s">
        <v>36</v>
      </c>
      <c r="I183" t="s">
        <v>37</v>
      </c>
      <c r="J183" t="s">
        <v>28</v>
      </c>
    </row>
    <row r="184" spans="1:10" x14ac:dyDescent="0.3">
      <c r="A184" s="1" t="s">
        <v>315</v>
      </c>
      <c r="B184" t="s">
        <v>29</v>
      </c>
      <c r="C184" t="s">
        <v>30</v>
      </c>
      <c r="D184" s="2">
        <v>3.5</v>
      </c>
      <c r="E184" t="s">
        <v>329</v>
      </c>
      <c r="F184" t="s">
        <v>330</v>
      </c>
      <c r="G184" t="s">
        <v>31</v>
      </c>
      <c r="I184" t="s">
        <v>32</v>
      </c>
      <c r="J184" t="s">
        <v>558</v>
      </c>
    </row>
    <row r="185" spans="1:10" x14ac:dyDescent="0.3">
      <c r="A185" s="1" t="s">
        <v>315</v>
      </c>
      <c r="B185" t="s">
        <v>23</v>
      </c>
      <c r="C185" t="s">
        <v>24</v>
      </c>
      <c r="D185" s="2">
        <v>2.33</v>
      </c>
      <c r="E185" t="s">
        <v>327</v>
      </c>
      <c r="F185" t="s">
        <v>328</v>
      </c>
      <c r="G185" t="s">
        <v>25</v>
      </c>
      <c r="H185" t="s">
        <v>26</v>
      </c>
      <c r="I185" t="s">
        <v>27</v>
      </c>
      <c r="J185" t="s">
        <v>558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208"/>
  <sheetViews>
    <sheetView workbookViewId="0">
      <selection activeCell="A2" sqref="A2:XFD208"/>
    </sheetView>
  </sheetViews>
  <sheetFormatPr baseColWidth="10" defaultRowHeight="15.6" x14ac:dyDescent="0.3"/>
  <cols>
    <col min="1" max="1" width="10.0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5.19921875" bestFit="1" customWidth="1"/>
    <col min="8" max="8" width="76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2172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841</v>
      </c>
      <c r="B3" t="s">
        <v>2253</v>
      </c>
      <c r="C3" t="s">
        <v>2261</v>
      </c>
      <c r="D3" s="2">
        <v>1</v>
      </c>
      <c r="E3" t="s">
        <v>2290</v>
      </c>
      <c r="F3" t="s">
        <v>386</v>
      </c>
      <c r="G3" t="s">
        <v>2222</v>
      </c>
      <c r="H3" t="s">
        <v>2262</v>
      </c>
      <c r="I3" t="s">
        <v>37</v>
      </c>
      <c r="J3" t="s">
        <v>2223</v>
      </c>
    </row>
    <row r="4" spans="1:10" x14ac:dyDescent="0.3">
      <c r="A4" s="1" t="s">
        <v>841</v>
      </c>
      <c r="B4" t="s">
        <v>2253</v>
      </c>
      <c r="C4" t="s">
        <v>2258</v>
      </c>
      <c r="D4" s="2">
        <v>1</v>
      </c>
      <c r="E4" t="s">
        <v>2295</v>
      </c>
      <c r="F4" t="s">
        <v>2296</v>
      </c>
      <c r="G4" t="s">
        <v>2259</v>
      </c>
      <c r="H4" t="s">
        <v>2260</v>
      </c>
      <c r="I4" t="s">
        <v>32</v>
      </c>
      <c r="J4" t="s">
        <v>2257</v>
      </c>
    </row>
    <row r="5" spans="1:10" x14ac:dyDescent="0.3">
      <c r="A5" s="1" t="s">
        <v>841</v>
      </c>
      <c r="B5" t="s">
        <v>2253</v>
      </c>
      <c r="C5" t="s">
        <v>2254</v>
      </c>
      <c r="D5" s="2">
        <v>1.33</v>
      </c>
      <c r="E5" t="s">
        <v>2294</v>
      </c>
      <c r="F5" t="s">
        <v>371</v>
      </c>
      <c r="G5" t="s">
        <v>2255</v>
      </c>
      <c r="H5" t="s">
        <v>2256</v>
      </c>
      <c r="I5" t="s">
        <v>156</v>
      </c>
      <c r="J5" t="s">
        <v>2257</v>
      </c>
    </row>
    <row r="6" spans="1:10" x14ac:dyDescent="0.3">
      <c r="A6" s="1" t="s">
        <v>841</v>
      </c>
      <c r="B6" t="s">
        <v>2251</v>
      </c>
      <c r="C6" t="s">
        <v>2252</v>
      </c>
      <c r="D6" s="2">
        <v>4</v>
      </c>
      <c r="E6" t="s">
        <v>2290</v>
      </c>
      <c r="F6" t="s">
        <v>386</v>
      </c>
      <c r="G6" t="s">
        <v>2222</v>
      </c>
      <c r="H6" t="s">
        <v>2250</v>
      </c>
      <c r="I6" t="s">
        <v>37</v>
      </c>
      <c r="J6" t="s">
        <v>2223</v>
      </c>
    </row>
    <row r="7" spans="1:10" x14ac:dyDescent="0.3">
      <c r="A7" s="1" t="s">
        <v>841</v>
      </c>
      <c r="B7" t="s">
        <v>2224</v>
      </c>
      <c r="C7" t="s">
        <v>2249</v>
      </c>
      <c r="D7" s="2">
        <v>3.27</v>
      </c>
      <c r="E7" t="s">
        <v>2290</v>
      </c>
      <c r="F7" t="s">
        <v>386</v>
      </c>
      <c r="G7" t="s">
        <v>2222</v>
      </c>
      <c r="H7" t="s">
        <v>2250</v>
      </c>
      <c r="I7" t="s">
        <v>37</v>
      </c>
      <c r="J7" t="s">
        <v>2223</v>
      </c>
    </row>
    <row r="8" spans="1:10" x14ac:dyDescent="0.3">
      <c r="A8" s="1" t="s">
        <v>841</v>
      </c>
      <c r="B8" t="s">
        <v>2224</v>
      </c>
      <c r="C8" t="s">
        <v>2248</v>
      </c>
      <c r="D8" s="2">
        <v>3.87</v>
      </c>
      <c r="E8" t="s">
        <v>2290</v>
      </c>
      <c r="F8" t="s">
        <v>386</v>
      </c>
      <c r="G8" t="s">
        <v>2222</v>
      </c>
      <c r="I8" t="s">
        <v>37</v>
      </c>
      <c r="J8" t="s">
        <v>2223</v>
      </c>
    </row>
    <row r="9" spans="1:10" x14ac:dyDescent="0.3">
      <c r="A9" s="1" t="s">
        <v>841</v>
      </c>
      <c r="B9" t="s">
        <v>2224</v>
      </c>
      <c r="C9" t="s">
        <v>2247</v>
      </c>
      <c r="D9" s="2">
        <v>0.48</v>
      </c>
      <c r="E9" t="s">
        <v>2293</v>
      </c>
      <c r="F9" t="s">
        <v>1943</v>
      </c>
      <c r="G9" t="s">
        <v>1378</v>
      </c>
      <c r="I9" t="s">
        <v>37</v>
      </c>
      <c r="J9" t="s">
        <v>2223</v>
      </c>
    </row>
    <row r="10" spans="1:10" x14ac:dyDescent="0.3">
      <c r="A10" s="1" t="s">
        <v>841</v>
      </c>
      <c r="B10" t="s">
        <v>2224</v>
      </c>
      <c r="C10" t="s">
        <v>2246</v>
      </c>
      <c r="D10" s="2">
        <v>0.72</v>
      </c>
      <c r="E10" t="s">
        <v>2290</v>
      </c>
      <c r="F10" t="s">
        <v>386</v>
      </c>
      <c r="G10" t="s">
        <v>2222</v>
      </c>
      <c r="I10" t="s">
        <v>37</v>
      </c>
      <c r="J10" t="s">
        <v>2223</v>
      </c>
    </row>
    <row r="11" spans="1:10" x14ac:dyDescent="0.3">
      <c r="A11" s="1" t="s">
        <v>841</v>
      </c>
      <c r="B11" t="s">
        <v>2243</v>
      </c>
      <c r="C11" t="s">
        <v>2244</v>
      </c>
      <c r="D11" s="2">
        <v>1.5</v>
      </c>
      <c r="E11" t="s">
        <v>2292</v>
      </c>
      <c r="F11" t="s">
        <v>386</v>
      </c>
      <c r="G11" t="s">
        <v>2245</v>
      </c>
      <c r="I11" t="s">
        <v>37</v>
      </c>
      <c r="J11" t="s">
        <v>2223</v>
      </c>
    </row>
    <row r="12" spans="1:10" x14ac:dyDescent="0.3">
      <c r="A12" s="8" t="s">
        <v>2147</v>
      </c>
      <c r="B12" s="5"/>
      <c r="C12" s="5"/>
      <c r="D12" s="9"/>
      <c r="E12" s="5"/>
      <c r="F12" s="5"/>
      <c r="G12" s="5"/>
      <c r="H12" s="5"/>
      <c r="I12" s="5"/>
      <c r="J12" s="5"/>
    </row>
    <row r="13" spans="1:10" x14ac:dyDescent="0.3">
      <c r="A13" s="1" t="s">
        <v>841</v>
      </c>
      <c r="B13" t="s">
        <v>2220</v>
      </c>
      <c r="C13" t="s">
        <v>2242</v>
      </c>
      <c r="D13" s="2">
        <v>1.03</v>
      </c>
      <c r="E13" t="s">
        <v>1942</v>
      </c>
      <c r="F13" t="s">
        <v>1943</v>
      </c>
      <c r="G13" t="s">
        <v>1897</v>
      </c>
      <c r="I13" t="s">
        <v>37</v>
      </c>
      <c r="J13" t="s">
        <v>2223</v>
      </c>
    </row>
    <row r="14" spans="1:10" x14ac:dyDescent="0.3">
      <c r="A14" s="1" t="s">
        <v>841</v>
      </c>
      <c r="B14" t="s">
        <v>2220</v>
      </c>
      <c r="C14" t="s">
        <v>2240</v>
      </c>
      <c r="D14" s="2">
        <v>1.5</v>
      </c>
      <c r="E14" t="s">
        <v>1946</v>
      </c>
      <c r="F14" t="s">
        <v>1943</v>
      </c>
      <c r="G14" t="s">
        <v>1888</v>
      </c>
      <c r="H14" t="s">
        <v>2241</v>
      </c>
      <c r="I14" t="s">
        <v>37</v>
      </c>
      <c r="J14" t="s">
        <v>2223</v>
      </c>
    </row>
    <row r="15" spans="1:10" x14ac:dyDescent="0.3">
      <c r="A15" s="1" t="s">
        <v>841</v>
      </c>
      <c r="B15" t="s">
        <v>2232</v>
      </c>
      <c r="C15" t="s">
        <v>2238</v>
      </c>
      <c r="D15" s="2">
        <v>2.13</v>
      </c>
      <c r="E15" t="s">
        <v>2291</v>
      </c>
      <c r="F15" t="s">
        <v>2290</v>
      </c>
      <c r="G15" t="s">
        <v>2239</v>
      </c>
      <c r="I15" t="s">
        <v>37</v>
      </c>
      <c r="J15" t="s">
        <v>2223</v>
      </c>
    </row>
    <row r="16" spans="1:10" x14ac:dyDescent="0.3">
      <c r="A16" s="1" t="s">
        <v>841</v>
      </c>
      <c r="B16" t="s">
        <v>2232</v>
      </c>
      <c r="C16" t="s">
        <v>2236</v>
      </c>
      <c r="D16" s="2">
        <v>1.28</v>
      </c>
      <c r="E16" t="s">
        <v>2290</v>
      </c>
      <c r="F16" t="s">
        <v>386</v>
      </c>
      <c r="G16" t="s">
        <v>2222</v>
      </c>
      <c r="H16" t="s">
        <v>2237</v>
      </c>
      <c r="I16" t="s">
        <v>37</v>
      </c>
      <c r="J16" t="s">
        <v>2223</v>
      </c>
    </row>
    <row r="17" spans="1:10" x14ac:dyDescent="0.3">
      <c r="A17" s="1" t="s">
        <v>841</v>
      </c>
      <c r="B17" t="s">
        <v>2232</v>
      </c>
      <c r="C17" t="s">
        <v>2234</v>
      </c>
      <c r="D17" s="2">
        <v>3.68</v>
      </c>
      <c r="E17" t="s">
        <v>2290</v>
      </c>
      <c r="F17" t="s">
        <v>386</v>
      </c>
      <c r="G17" t="s">
        <v>2222</v>
      </c>
      <c r="H17" t="s">
        <v>2235</v>
      </c>
      <c r="I17" t="s">
        <v>37</v>
      </c>
      <c r="J17" t="s">
        <v>2223</v>
      </c>
    </row>
    <row r="18" spans="1:10" x14ac:dyDescent="0.3">
      <c r="A18" s="1" t="s">
        <v>841</v>
      </c>
      <c r="B18" t="s">
        <v>2232</v>
      </c>
      <c r="C18" t="s">
        <v>2233</v>
      </c>
      <c r="D18" s="2">
        <v>0.43</v>
      </c>
      <c r="E18" t="s">
        <v>2290</v>
      </c>
      <c r="F18" t="s">
        <v>386</v>
      </c>
      <c r="G18" t="s">
        <v>2222</v>
      </c>
      <c r="I18" t="s">
        <v>37</v>
      </c>
      <c r="J18" t="s">
        <v>2223</v>
      </c>
    </row>
    <row r="19" spans="1:10" x14ac:dyDescent="0.3">
      <c r="A19" s="1" t="s">
        <v>841</v>
      </c>
      <c r="B19" t="s">
        <v>2212</v>
      </c>
      <c r="C19" t="s">
        <v>2229</v>
      </c>
      <c r="D19" s="2">
        <v>0.33</v>
      </c>
      <c r="E19" t="s">
        <v>1945</v>
      </c>
      <c r="F19" t="s">
        <v>371</v>
      </c>
      <c r="G19" t="s">
        <v>2230</v>
      </c>
      <c r="H19" t="s">
        <v>2231</v>
      </c>
      <c r="I19" t="s">
        <v>156</v>
      </c>
      <c r="J19" t="s">
        <v>1984</v>
      </c>
    </row>
    <row r="20" spans="1:10" x14ac:dyDescent="0.3">
      <c r="A20" s="1" t="s">
        <v>841</v>
      </c>
      <c r="B20" t="s">
        <v>2212</v>
      </c>
      <c r="C20" t="s">
        <v>2228</v>
      </c>
      <c r="D20" s="2">
        <v>1.22</v>
      </c>
      <c r="E20" t="s">
        <v>2289</v>
      </c>
      <c r="F20" t="s">
        <v>341</v>
      </c>
      <c r="G20" t="s">
        <v>2216</v>
      </c>
      <c r="I20" t="s">
        <v>27</v>
      </c>
      <c r="J20" t="s">
        <v>1979</v>
      </c>
    </row>
    <row r="21" spans="1:10" x14ac:dyDescent="0.3">
      <c r="A21" s="1" t="s">
        <v>841</v>
      </c>
      <c r="B21" t="s">
        <v>2212</v>
      </c>
      <c r="C21" t="s">
        <v>2227</v>
      </c>
      <c r="D21" s="2">
        <v>3.52</v>
      </c>
      <c r="E21" t="s">
        <v>2288</v>
      </c>
      <c r="F21" t="s">
        <v>328</v>
      </c>
      <c r="G21" t="s">
        <v>2214</v>
      </c>
      <c r="I21" t="s">
        <v>27</v>
      </c>
      <c r="J21" t="s">
        <v>1979</v>
      </c>
    </row>
    <row r="22" spans="1:10" x14ac:dyDescent="0.3">
      <c r="A22" s="1" t="s">
        <v>841</v>
      </c>
      <c r="B22" t="s">
        <v>2004</v>
      </c>
      <c r="C22" t="s">
        <v>2226</v>
      </c>
      <c r="D22" s="2">
        <v>1.83</v>
      </c>
      <c r="E22" t="s">
        <v>2153</v>
      </c>
      <c r="F22" t="s">
        <v>1945</v>
      </c>
      <c r="G22" t="s">
        <v>2032</v>
      </c>
      <c r="I22" t="s">
        <v>156</v>
      </c>
      <c r="J22" t="s">
        <v>1984</v>
      </c>
    </row>
    <row r="23" spans="1:10" x14ac:dyDescent="0.3">
      <c r="A23" s="1" t="s">
        <v>841</v>
      </c>
      <c r="B23" t="s">
        <v>2004</v>
      </c>
      <c r="C23" t="s">
        <v>2033</v>
      </c>
      <c r="D23" s="2">
        <v>0.93</v>
      </c>
      <c r="E23" t="s">
        <v>2153</v>
      </c>
      <c r="F23" t="s">
        <v>1945</v>
      </c>
      <c r="G23" t="s">
        <v>2032</v>
      </c>
      <c r="I23" t="s">
        <v>156</v>
      </c>
      <c r="J23" t="s">
        <v>1984</v>
      </c>
    </row>
    <row r="24" spans="1:10" x14ac:dyDescent="0.3">
      <c r="A24" s="1" t="s">
        <v>841</v>
      </c>
      <c r="B24" t="s">
        <v>2030</v>
      </c>
      <c r="C24" t="s">
        <v>2031</v>
      </c>
      <c r="D24" s="2">
        <v>0.62</v>
      </c>
      <c r="E24" t="s">
        <v>2153</v>
      </c>
      <c r="F24" t="s">
        <v>1945</v>
      </c>
      <c r="G24" t="s">
        <v>2032</v>
      </c>
      <c r="I24" t="s">
        <v>156</v>
      </c>
      <c r="J24" t="s">
        <v>1984</v>
      </c>
    </row>
    <row r="25" spans="1:10" x14ac:dyDescent="0.3">
      <c r="A25" s="1" t="s">
        <v>841</v>
      </c>
      <c r="B25" t="s">
        <v>2026</v>
      </c>
      <c r="C25" t="s">
        <v>2029</v>
      </c>
      <c r="D25" s="2">
        <v>0.8</v>
      </c>
      <c r="E25" t="s">
        <v>1944</v>
      </c>
      <c r="F25" t="s">
        <v>1945</v>
      </c>
      <c r="G25" t="s">
        <v>1868</v>
      </c>
      <c r="I25" t="s">
        <v>156</v>
      </c>
      <c r="J25" t="s">
        <v>1984</v>
      </c>
    </row>
    <row r="26" spans="1:10" x14ac:dyDescent="0.3">
      <c r="A26" s="1" t="s">
        <v>841</v>
      </c>
      <c r="B26" t="s">
        <v>2026</v>
      </c>
      <c r="C26" t="s">
        <v>2027</v>
      </c>
      <c r="D26" s="2">
        <v>1.67</v>
      </c>
      <c r="E26" t="s">
        <v>2154</v>
      </c>
      <c r="F26" t="s">
        <v>341</v>
      </c>
      <c r="G26" t="s">
        <v>2028</v>
      </c>
      <c r="I26" t="s">
        <v>27</v>
      </c>
      <c r="J26" t="s">
        <v>1979</v>
      </c>
    </row>
    <row r="27" spans="1:10" x14ac:dyDescent="0.3">
      <c r="A27" s="1" t="s">
        <v>841</v>
      </c>
      <c r="B27" t="s">
        <v>1998</v>
      </c>
      <c r="C27" t="s">
        <v>2024</v>
      </c>
      <c r="D27" s="2">
        <v>0.65</v>
      </c>
      <c r="E27" t="s">
        <v>2155</v>
      </c>
      <c r="F27" t="s">
        <v>1478</v>
      </c>
      <c r="G27" t="s">
        <v>2018</v>
      </c>
      <c r="H27" t="s">
        <v>2025</v>
      </c>
      <c r="I27" t="s">
        <v>32</v>
      </c>
      <c r="J27" t="s">
        <v>2011</v>
      </c>
    </row>
    <row r="28" spans="1:10" x14ac:dyDescent="0.3">
      <c r="A28" s="1" t="s">
        <v>841</v>
      </c>
      <c r="B28" t="s">
        <v>1998</v>
      </c>
      <c r="C28" t="s">
        <v>2022</v>
      </c>
      <c r="D28" s="2">
        <v>0.27</v>
      </c>
      <c r="E28" t="s">
        <v>2155</v>
      </c>
      <c r="F28" t="s">
        <v>1478</v>
      </c>
      <c r="G28" t="s">
        <v>2018</v>
      </c>
      <c r="H28" t="s">
        <v>2023</v>
      </c>
      <c r="I28" t="s">
        <v>32</v>
      </c>
      <c r="J28" t="s">
        <v>2011</v>
      </c>
    </row>
    <row r="29" spans="1:10" x14ac:dyDescent="0.3">
      <c r="A29" s="1" t="s">
        <v>841</v>
      </c>
      <c r="B29" t="s">
        <v>1998</v>
      </c>
      <c r="C29" t="s">
        <v>2020</v>
      </c>
      <c r="D29" s="2">
        <v>0.1</v>
      </c>
      <c r="E29" t="s">
        <v>1948</v>
      </c>
      <c r="F29" t="s">
        <v>1936</v>
      </c>
      <c r="G29" t="s">
        <v>1873</v>
      </c>
      <c r="H29" t="s">
        <v>2021</v>
      </c>
      <c r="I29" t="s">
        <v>32</v>
      </c>
      <c r="J29" t="s">
        <v>1984</v>
      </c>
    </row>
    <row r="30" spans="1:10" x14ac:dyDescent="0.3">
      <c r="A30" s="1" t="s">
        <v>841</v>
      </c>
      <c r="B30" t="s">
        <v>1998</v>
      </c>
      <c r="C30" t="s">
        <v>2017</v>
      </c>
      <c r="D30" s="2">
        <v>0.9</v>
      </c>
      <c r="E30" t="s">
        <v>2155</v>
      </c>
      <c r="F30" t="s">
        <v>1478</v>
      </c>
      <c r="G30" t="s">
        <v>2018</v>
      </c>
      <c r="H30" t="s">
        <v>2019</v>
      </c>
      <c r="I30" t="s">
        <v>32</v>
      </c>
      <c r="J30" t="s">
        <v>2011</v>
      </c>
    </row>
    <row r="31" spans="1:10" x14ac:dyDescent="0.3">
      <c r="A31" s="1" t="s">
        <v>841</v>
      </c>
      <c r="B31" t="s">
        <v>1998</v>
      </c>
      <c r="C31" t="s">
        <v>2015</v>
      </c>
      <c r="D31" s="2">
        <v>0.25</v>
      </c>
      <c r="E31" t="s">
        <v>1480</v>
      </c>
      <c r="F31" t="s">
        <v>1478</v>
      </c>
      <c r="G31" t="s">
        <v>1395</v>
      </c>
      <c r="H31" t="s">
        <v>2016</v>
      </c>
      <c r="I31" t="s">
        <v>32</v>
      </c>
      <c r="J31" t="s">
        <v>2011</v>
      </c>
    </row>
    <row r="32" spans="1:10" x14ac:dyDescent="0.3">
      <c r="A32" s="1" t="s">
        <v>841</v>
      </c>
      <c r="B32" t="s">
        <v>1985</v>
      </c>
      <c r="C32" t="s">
        <v>2013</v>
      </c>
      <c r="D32" s="2">
        <v>0.93</v>
      </c>
      <c r="E32" t="s">
        <v>1480</v>
      </c>
      <c r="F32" t="s">
        <v>1478</v>
      </c>
      <c r="G32" t="s">
        <v>1395</v>
      </c>
      <c r="H32" t="s">
        <v>2014</v>
      </c>
      <c r="I32" t="s">
        <v>32</v>
      </c>
      <c r="J32" t="s">
        <v>2011</v>
      </c>
    </row>
    <row r="33" spans="1:10" x14ac:dyDescent="0.3">
      <c r="A33" s="1" t="s">
        <v>841</v>
      </c>
      <c r="B33" t="s">
        <v>1976</v>
      </c>
      <c r="C33" t="s">
        <v>2012</v>
      </c>
      <c r="D33" s="2">
        <v>0.57999999999999996</v>
      </c>
      <c r="E33" t="s">
        <v>1480</v>
      </c>
      <c r="F33" t="s">
        <v>1478</v>
      </c>
      <c r="G33" t="s">
        <v>1395</v>
      </c>
      <c r="I33" t="s">
        <v>32</v>
      </c>
      <c r="J33" t="s">
        <v>2011</v>
      </c>
    </row>
    <row r="34" spans="1:10" x14ac:dyDescent="0.3">
      <c r="A34" s="1" t="s">
        <v>841</v>
      </c>
      <c r="B34" t="s">
        <v>1976</v>
      </c>
      <c r="C34" t="s">
        <v>2009</v>
      </c>
      <c r="D34" s="2">
        <v>1.98</v>
      </c>
      <c r="E34" t="s">
        <v>1480</v>
      </c>
      <c r="F34" t="s">
        <v>1478</v>
      </c>
      <c r="G34" t="s">
        <v>1395</v>
      </c>
      <c r="H34" t="s">
        <v>2010</v>
      </c>
      <c r="I34" t="s">
        <v>32</v>
      </c>
      <c r="J34" t="s">
        <v>2011</v>
      </c>
    </row>
    <row r="35" spans="1:10" x14ac:dyDescent="0.3">
      <c r="A35" s="1" t="s">
        <v>841</v>
      </c>
      <c r="B35" t="s">
        <v>1976</v>
      </c>
      <c r="C35" t="s">
        <v>2007</v>
      </c>
      <c r="D35" s="2">
        <v>0.55000000000000004</v>
      </c>
      <c r="E35" t="s">
        <v>2156</v>
      </c>
      <c r="F35" t="s">
        <v>386</v>
      </c>
      <c r="G35" t="s">
        <v>2008</v>
      </c>
      <c r="I35" t="s">
        <v>37</v>
      </c>
      <c r="J35" t="s">
        <v>1984</v>
      </c>
    </row>
    <row r="36" spans="1:10" x14ac:dyDescent="0.3">
      <c r="A36" s="8" t="s">
        <v>1757</v>
      </c>
      <c r="B36" s="5"/>
      <c r="C36" s="5"/>
      <c r="D36" s="9"/>
      <c r="E36" s="5"/>
      <c r="F36" s="5"/>
      <c r="G36" s="5"/>
      <c r="H36" s="5"/>
      <c r="I36" s="5"/>
      <c r="J36" s="5"/>
    </row>
    <row r="37" spans="1:10" x14ac:dyDescent="0.3">
      <c r="A37" s="1" t="s">
        <v>841</v>
      </c>
      <c r="B37" t="s">
        <v>1895</v>
      </c>
      <c r="C37" t="s">
        <v>1896</v>
      </c>
      <c r="D37" s="2">
        <v>1.1200000000000001</v>
      </c>
      <c r="E37" t="s">
        <v>1942</v>
      </c>
      <c r="F37" t="s">
        <v>1943</v>
      </c>
      <c r="G37" t="s">
        <v>1897</v>
      </c>
      <c r="I37" t="s">
        <v>37</v>
      </c>
      <c r="J37" t="s">
        <v>1984</v>
      </c>
    </row>
    <row r="38" spans="1:10" x14ac:dyDescent="0.3">
      <c r="A38" s="1" t="s">
        <v>841</v>
      </c>
      <c r="B38" t="s">
        <v>1895</v>
      </c>
      <c r="C38" t="s">
        <v>1896</v>
      </c>
      <c r="D38" s="2">
        <v>1.1200000000000001</v>
      </c>
      <c r="E38" t="s">
        <v>1942</v>
      </c>
      <c r="F38" t="s">
        <v>1943</v>
      </c>
      <c r="G38" t="s">
        <v>1897</v>
      </c>
      <c r="I38" t="s">
        <v>37</v>
      </c>
      <c r="J38" t="s">
        <v>1627</v>
      </c>
    </row>
    <row r="39" spans="1:10" s="5" customFormat="1" x14ac:dyDescent="0.3">
      <c r="A39" s="1" t="s">
        <v>841</v>
      </c>
      <c r="B39" t="s">
        <v>1864</v>
      </c>
      <c r="C39" t="s">
        <v>1894</v>
      </c>
      <c r="D39" s="2">
        <v>1.58</v>
      </c>
      <c r="E39" t="s">
        <v>1934</v>
      </c>
      <c r="F39" t="s">
        <v>341</v>
      </c>
      <c r="G39" t="s">
        <v>1866</v>
      </c>
      <c r="H39"/>
      <c r="I39" t="s">
        <v>27</v>
      </c>
      <c r="J39" t="s">
        <v>1617</v>
      </c>
    </row>
    <row r="40" spans="1:10" x14ac:dyDescent="0.3">
      <c r="A40" s="1" t="s">
        <v>841</v>
      </c>
      <c r="B40" t="s">
        <v>1855</v>
      </c>
      <c r="C40" t="s">
        <v>1893</v>
      </c>
      <c r="D40" s="2">
        <v>1.08</v>
      </c>
      <c r="E40" t="s">
        <v>1944</v>
      </c>
      <c r="F40" t="s">
        <v>1945</v>
      </c>
      <c r="G40" t="s">
        <v>1868</v>
      </c>
      <c r="I40" t="s">
        <v>156</v>
      </c>
      <c r="J40" t="s">
        <v>1627</v>
      </c>
    </row>
    <row r="41" spans="1:10" x14ac:dyDescent="0.3">
      <c r="A41" s="1" t="s">
        <v>841</v>
      </c>
      <c r="B41" t="s">
        <v>1855</v>
      </c>
      <c r="C41" t="s">
        <v>1891</v>
      </c>
      <c r="D41" s="2">
        <v>0.75</v>
      </c>
      <c r="E41" t="s">
        <v>1946</v>
      </c>
      <c r="F41" t="s">
        <v>1943</v>
      </c>
      <c r="G41" t="s">
        <v>1888</v>
      </c>
      <c r="H41" t="s">
        <v>1892</v>
      </c>
      <c r="I41" t="s">
        <v>37</v>
      </c>
      <c r="J41" t="s">
        <v>1627</v>
      </c>
    </row>
    <row r="42" spans="1:10" x14ac:dyDescent="0.3">
      <c r="A42" s="1" t="s">
        <v>841</v>
      </c>
      <c r="B42" t="s">
        <v>1855</v>
      </c>
      <c r="C42" t="s">
        <v>1889</v>
      </c>
      <c r="D42" s="2">
        <v>3.25</v>
      </c>
      <c r="E42" t="s">
        <v>1946</v>
      </c>
      <c r="F42" t="s">
        <v>1943</v>
      </c>
      <c r="G42" t="s">
        <v>1888</v>
      </c>
      <c r="H42" t="s">
        <v>1890</v>
      </c>
      <c r="I42" t="s">
        <v>37</v>
      </c>
      <c r="J42" t="s">
        <v>1627</v>
      </c>
    </row>
    <row r="43" spans="1:10" x14ac:dyDescent="0.3">
      <c r="A43" s="1" t="s">
        <v>841</v>
      </c>
      <c r="B43" t="s">
        <v>1855</v>
      </c>
      <c r="C43" t="s">
        <v>1887</v>
      </c>
      <c r="D43" s="2">
        <v>2.17</v>
      </c>
      <c r="E43" t="s">
        <v>1946</v>
      </c>
      <c r="F43" t="s">
        <v>1943</v>
      </c>
      <c r="G43" t="s">
        <v>1888</v>
      </c>
      <c r="I43" t="s">
        <v>37</v>
      </c>
      <c r="J43" t="s">
        <v>1627</v>
      </c>
    </row>
    <row r="44" spans="1:10" x14ac:dyDescent="0.3">
      <c r="A44" s="1" t="s">
        <v>841</v>
      </c>
      <c r="B44" t="s">
        <v>1852</v>
      </c>
      <c r="C44" t="s">
        <v>1885</v>
      </c>
      <c r="D44" s="2">
        <v>0.17</v>
      </c>
      <c r="E44" t="s">
        <v>1943</v>
      </c>
      <c r="F44" t="s">
        <v>386</v>
      </c>
      <c r="G44" t="s">
        <v>1886</v>
      </c>
      <c r="I44" t="s">
        <v>37</v>
      </c>
      <c r="J44" t="s">
        <v>1627</v>
      </c>
    </row>
    <row r="45" spans="1:10" x14ac:dyDescent="0.3">
      <c r="A45" s="1" t="s">
        <v>841</v>
      </c>
      <c r="B45" t="s">
        <v>1852</v>
      </c>
      <c r="C45" t="s">
        <v>1883</v>
      </c>
      <c r="D45" s="2">
        <v>0.28000000000000003</v>
      </c>
      <c r="E45" t="s">
        <v>1763</v>
      </c>
      <c r="F45" t="s">
        <v>1760</v>
      </c>
      <c r="G45" t="s">
        <v>1669</v>
      </c>
      <c r="H45" t="s">
        <v>1884</v>
      </c>
      <c r="I45" t="s">
        <v>32</v>
      </c>
      <c r="J45" t="s">
        <v>1620</v>
      </c>
    </row>
    <row r="46" spans="1:10" x14ac:dyDescent="0.3">
      <c r="A46" s="1" t="s">
        <v>841</v>
      </c>
      <c r="B46" t="s">
        <v>1852</v>
      </c>
      <c r="C46" t="s">
        <v>1881</v>
      </c>
      <c r="D46" s="2">
        <v>1.75</v>
      </c>
      <c r="E46" t="s">
        <v>1763</v>
      </c>
      <c r="F46" t="s">
        <v>1760</v>
      </c>
      <c r="G46" t="s">
        <v>1669</v>
      </c>
      <c r="H46" t="s">
        <v>1882</v>
      </c>
      <c r="I46" t="s">
        <v>32</v>
      </c>
      <c r="J46" t="s">
        <v>1620</v>
      </c>
    </row>
    <row r="47" spans="1:10" x14ac:dyDescent="0.3">
      <c r="A47" s="1" t="s">
        <v>841</v>
      </c>
      <c r="B47" t="s">
        <v>1842</v>
      </c>
      <c r="C47" t="s">
        <v>1879</v>
      </c>
      <c r="D47" s="2">
        <v>1.62</v>
      </c>
      <c r="E47" t="s">
        <v>1763</v>
      </c>
      <c r="F47" t="s">
        <v>1760</v>
      </c>
      <c r="G47" t="s">
        <v>1669</v>
      </c>
      <c r="H47" t="s">
        <v>1880</v>
      </c>
      <c r="I47" t="s">
        <v>32</v>
      </c>
      <c r="J47" t="s">
        <v>1620</v>
      </c>
    </row>
    <row r="48" spans="1:10" x14ac:dyDescent="0.3">
      <c r="A48" s="1" t="s">
        <v>841</v>
      </c>
      <c r="B48" t="s">
        <v>1842</v>
      </c>
      <c r="C48" t="s">
        <v>1877</v>
      </c>
      <c r="D48" s="2">
        <v>0.55000000000000004</v>
      </c>
      <c r="E48" t="s">
        <v>1763</v>
      </c>
      <c r="F48" t="s">
        <v>1760</v>
      </c>
      <c r="G48" t="s">
        <v>1669</v>
      </c>
      <c r="H48" t="s">
        <v>1878</v>
      </c>
      <c r="I48" t="s">
        <v>32</v>
      </c>
      <c r="J48" t="s">
        <v>1620</v>
      </c>
    </row>
    <row r="49" spans="1:10" x14ac:dyDescent="0.3">
      <c r="A49" s="1" t="s">
        <v>841</v>
      </c>
      <c r="B49" t="s">
        <v>1842</v>
      </c>
      <c r="C49" t="s">
        <v>1875</v>
      </c>
      <c r="D49" s="2">
        <v>1.87</v>
      </c>
      <c r="E49" t="s">
        <v>1947</v>
      </c>
      <c r="F49" t="s">
        <v>341</v>
      </c>
      <c r="G49" t="s">
        <v>1876</v>
      </c>
      <c r="I49" t="s">
        <v>27</v>
      </c>
      <c r="J49" t="s">
        <v>1617</v>
      </c>
    </row>
    <row r="50" spans="1:10" x14ac:dyDescent="0.3">
      <c r="A50" s="1" t="s">
        <v>841</v>
      </c>
      <c r="B50" t="s">
        <v>1842</v>
      </c>
      <c r="C50" t="s">
        <v>1843</v>
      </c>
      <c r="D50" s="2">
        <v>1.17</v>
      </c>
      <c r="E50" t="s">
        <v>1941</v>
      </c>
      <c r="F50" t="s">
        <v>328</v>
      </c>
      <c r="G50" t="s">
        <v>1844</v>
      </c>
      <c r="I50" t="s">
        <v>27</v>
      </c>
      <c r="J50" t="s">
        <v>1617</v>
      </c>
    </row>
    <row r="51" spans="1:10" x14ac:dyDescent="0.3">
      <c r="A51" s="1" t="s">
        <v>841</v>
      </c>
      <c r="B51" t="s">
        <v>1842</v>
      </c>
      <c r="C51" t="s">
        <v>1874</v>
      </c>
      <c r="D51" s="2">
        <v>0.47</v>
      </c>
      <c r="E51" t="s">
        <v>1935</v>
      </c>
      <c r="F51" t="s">
        <v>1936</v>
      </c>
      <c r="G51" t="s">
        <v>1862</v>
      </c>
      <c r="I51" t="s">
        <v>32</v>
      </c>
      <c r="J51" t="s">
        <v>1627</v>
      </c>
    </row>
    <row r="52" spans="1:10" x14ac:dyDescent="0.3">
      <c r="A52" s="1" t="s">
        <v>841</v>
      </c>
      <c r="B52" t="s">
        <v>1839</v>
      </c>
      <c r="C52" t="s">
        <v>1872</v>
      </c>
      <c r="D52" s="2">
        <v>0.8</v>
      </c>
      <c r="E52" t="s">
        <v>1948</v>
      </c>
      <c r="F52" t="s">
        <v>1936</v>
      </c>
      <c r="G52" t="s">
        <v>1873</v>
      </c>
      <c r="I52" t="s">
        <v>32</v>
      </c>
      <c r="J52" t="s">
        <v>1627</v>
      </c>
    </row>
    <row r="53" spans="1:10" x14ac:dyDescent="0.3">
      <c r="A53" s="1" t="s">
        <v>841</v>
      </c>
      <c r="B53" t="s">
        <v>1839</v>
      </c>
      <c r="C53" t="s">
        <v>1870</v>
      </c>
      <c r="D53" s="2">
        <v>1.3</v>
      </c>
      <c r="E53" t="s">
        <v>1944</v>
      </c>
      <c r="F53" t="s">
        <v>1945</v>
      </c>
      <c r="G53" t="s">
        <v>1868</v>
      </c>
      <c r="H53" t="s">
        <v>1871</v>
      </c>
      <c r="I53" t="s">
        <v>156</v>
      </c>
      <c r="J53" t="s">
        <v>1627</v>
      </c>
    </row>
    <row r="54" spans="1:10" x14ac:dyDescent="0.3">
      <c r="A54" s="1" t="s">
        <v>841</v>
      </c>
      <c r="B54" t="s">
        <v>1839</v>
      </c>
      <c r="C54" t="s">
        <v>1867</v>
      </c>
      <c r="D54" s="2">
        <v>1.38</v>
      </c>
      <c r="E54" t="s">
        <v>1944</v>
      </c>
      <c r="F54" t="s">
        <v>1945</v>
      </c>
      <c r="G54" t="s">
        <v>1868</v>
      </c>
      <c r="H54" t="s">
        <v>1869</v>
      </c>
      <c r="I54" t="s">
        <v>156</v>
      </c>
      <c r="J54" t="s">
        <v>1627</v>
      </c>
    </row>
    <row r="55" spans="1:10" x14ac:dyDescent="0.3">
      <c r="A55" s="1" t="s">
        <v>841</v>
      </c>
      <c r="B55" t="s">
        <v>1686</v>
      </c>
      <c r="C55" t="s">
        <v>1687</v>
      </c>
      <c r="D55" s="2">
        <v>0.45</v>
      </c>
      <c r="E55" t="s">
        <v>1602</v>
      </c>
      <c r="F55" t="s">
        <v>1598</v>
      </c>
      <c r="G55" t="s">
        <v>1538</v>
      </c>
      <c r="H55" t="s">
        <v>1688</v>
      </c>
      <c r="I55" t="s">
        <v>32</v>
      </c>
      <c r="J55" t="s">
        <v>1620</v>
      </c>
    </row>
    <row r="56" spans="1:10" x14ac:dyDescent="0.3">
      <c r="A56" s="1" t="s">
        <v>841</v>
      </c>
      <c r="B56" t="s">
        <v>1645</v>
      </c>
      <c r="C56" t="s">
        <v>1685</v>
      </c>
      <c r="D56" s="2">
        <v>1.08</v>
      </c>
      <c r="E56" t="s">
        <v>1647</v>
      </c>
      <c r="F56" t="s">
        <v>341</v>
      </c>
      <c r="G56" t="s">
        <v>1648</v>
      </c>
      <c r="I56" t="s">
        <v>27</v>
      </c>
      <c r="J56" t="s">
        <v>1617</v>
      </c>
    </row>
    <row r="57" spans="1:10" x14ac:dyDescent="0.3">
      <c r="A57" s="1" t="s">
        <v>841</v>
      </c>
      <c r="B57" t="s">
        <v>1642</v>
      </c>
      <c r="C57" t="s">
        <v>1683</v>
      </c>
      <c r="D57" s="2">
        <v>0.47</v>
      </c>
      <c r="E57" t="s">
        <v>1759</v>
      </c>
      <c r="F57" t="s">
        <v>1760</v>
      </c>
      <c r="G57" t="s">
        <v>1406</v>
      </c>
      <c r="H57" t="s">
        <v>1684</v>
      </c>
      <c r="I57" t="s">
        <v>32</v>
      </c>
      <c r="J57" t="s">
        <v>1620</v>
      </c>
    </row>
    <row r="58" spans="1:10" x14ac:dyDescent="0.3">
      <c r="A58" s="1" t="s">
        <v>841</v>
      </c>
      <c r="B58" t="s">
        <v>1642</v>
      </c>
      <c r="C58" t="s">
        <v>1681</v>
      </c>
      <c r="D58" s="2">
        <v>0.8</v>
      </c>
      <c r="E58" t="s">
        <v>1759</v>
      </c>
      <c r="F58" t="s">
        <v>1760</v>
      </c>
      <c r="G58" t="s">
        <v>1406</v>
      </c>
      <c r="H58" t="s">
        <v>1682</v>
      </c>
      <c r="I58" t="s">
        <v>32</v>
      </c>
      <c r="J58" t="s">
        <v>1620</v>
      </c>
    </row>
    <row r="59" spans="1:10" x14ac:dyDescent="0.3">
      <c r="A59" s="1" t="s">
        <v>841</v>
      </c>
      <c r="B59" t="s">
        <v>1642</v>
      </c>
      <c r="C59" t="s">
        <v>1677</v>
      </c>
      <c r="D59" s="2">
        <v>0.43</v>
      </c>
      <c r="E59" t="s">
        <v>1761</v>
      </c>
      <c r="F59" t="s">
        <v>1762</v>
      </c>
      <c r="G59" t="s">
        <v>1678</v>
      </c>
      <c r="H59" t="s">
        <v>1679</v>
      </c>
      <c r="I59" t="s">
        <v>32</v>
      </c>
      <c r="J59" t="s">
        <v>1680</v>
      </c>
    </row>
    <row r="60" spans="1:10" x14ac:dyDescent="0.3">
      <c r="A60" s="1" t="s">
        <v>841</v>
      </c>
      <c r="B60" t="s">
        <v>1635</v>
      </c>
      <c r="C60" t="s">
        <v>1675</v>
      </c>
      <c r="D60" s="2">
        <v>2.2200000000000002</v>
      </c>
      <c r="E60" t="s">
        <v>1759</v>
      </c>
      <c r="F60" t="s">
        <v>1760</v>
      </c>
      <c r="G60" t="s">
        <v>1406</v>
      </c>
      <c r="H60" t="s">
        <v>1676</v>
      </c>
      <c r="I60" t="s">
        <v>32</v>
      </c>
      <c r="J60" t="s">
        <v>1620</v>
      </c>
    </row>
    <row r="61" spans="1:10" x14ac:dyDescent="0.3">
      <c r="A61" s="1" t="s">
        <v>841</v>
      </c>
      <c r="B61" t="s">
        <v>1635</v>
      </c>
      <c r="C61" t="s">
        <v>1673</v>
      </c>
      <c r="D61" s="2">
        <v>0.4</v>
      </c>
      <c r="E61" t="s">
        <v>1763</v>
      </c>
      <c r="F61" t="s">
        <v>1760</v>
      </c>
      <c r="G61" t="s">
        <v>1669</v>
      </c>
      <c r="H61" t="s">
        <v>1674</v>
      </c>
      <c r="I61" t="s">
        <v>32</v>
      </c>
      <c r="J61" t="s">
        <v>1620</v>
      </c>
    </row>
    <row r="62" spans="1:10" x14ac:dyDescent="0.3">
      <c r="A62" s="1" t="s">
        <v>841</v>
      </c>
      <c r="B62" t="s">
        <v>1635</v>
      </c>
      <c r="C62" t="s">
        <v>1671</v>
      </c>
      <c r="D62" s="2">
        <v>1.27</v>
      </c>
      <c r="E62" t="s">
        <v>1763</v>
      </c>
      <c r="F62" t="s">
        <v>1760</v>
      </c>
      <c r="G62" t="s">
        <v>1669</v>
      </c>
      <c r="H62" t="s">
        <v>1672</v>
      </c>
      <c r="I62" t="s">
        <v>32</v>
      </c>
      <c r="J62" t="s">
        <v>1620</v>
      </c>
    </row>
    <row r="63" spans="1:10" x14ac:dyDescent="0.3">
      <c r="A63" s="1" t="s">
        <v>841</v>
      </c>
      <c r="B63" t="s">
        <v>1635</v>
      </c>
      <c r="C63" t="s">
        <v>1668</v>
      </c>
      <c r="D63" s="2">
        <v>0.88</v>
      </c>
      <c r="E63" t="s">
        <v>1763</v>
      </c>
      <c r="F63" t="s">
        <v>1760</v>
      </c>
      <c r="G63" t="s">
        <v>1669</v>
      </c>
      <c r="H63" t="s">
        <v>1670</v>
      </c>
      <c r="I63" t="s">
        <v>32</v>
      </c>
      <c r="J63" t="s">
        <v>1620</v>
      </c>
    </row>
    <row r="64" spans="1:10" x14ac:dyDescent="0.3">
      <c r="A64" s="1" t="s">
        <v>841</v>
      </c>
      <c r="B64" t="s">
        <v>1635</v>
      </c>
      <c r="C64" t="s">
        <v>1666</v>
      </c>
      <c r="D64" s="2">
        <v>2.9</v>
      </c>
      <c r="E64" t="s">
        <v>1598</v>
      </c>
      <c r="F64" t="s">
        <v>357</v>
      </c>
      <c r="G64" t="s">
        <v>1354</v>
      </c>
      <c r="H64" t="s">
        <v>1667</v>
      </c>
      <c r="I64" t="s">
        <v>32</v>
      </c>
      <c r="J64" t="s">
        <v>1620</v>
      </c>
    </row>
    <row r="65" spans="1:10" x14ac:dyDescent="0.3">
      <c r="A65" s="1" t="s">
        <v>841</v>
      </c>
      <c r="B65" t="s">
        <v>1635</v>
      </c>
      <c r="C65" t="s">
        <v>1663</v>
      </c>
      <c r="D65" s="2">
        <v>0.63</v>
      </c>
      <c r="E65" t="s">
        <v>1764</v>
      </c>
      <c r="F65" t="s">
        <v>1598</v>
      </c>
      <c r="G65" t="s">
        <v>1664</v>
      </c>
      <c r="H65" t="s">
        <v>1665</v>
      </c>
      <c r="I65" t="s">
        <v>32</v>
      </c>
      <c r="J65" t="s">
        <v>1620</v>
      </c>
    </row>
    <row r="66" spans="1:10" x14ac:dyDescent="0.3">
      <c r="A66" s="1" t="s">
        <v>841</v>
      </c>
      <c r="B66" t="s">
        <v>1613</v>
      </c>
      <c r="C66" t="s">
        <v>1661</v>
      </c>
      <c r="D66" s="2">
        <v>0.78</v>
      </c>
      <c r="E66" t="s">
        <v>1598</v>
      </c>
      <c r="F66" t="s">
        <v>357</v>
      </c>
      <c r="G66" t="s">
        <v>1354</v>
      </c>
      <c r="H66" t="s">
        <v>1662</v>
      </c>
      <c r="I66" t="s">
        <v>32</v>
      </c>
      <c r="J66" t="s">
        <v>1620</v>
      </c>
    </row>
    <row r="67" spans="1:10" x14ac:dyDescent="0.3">
      <c r="A67" s="8" t="s">
        <v>1339</v>
      </c>
      <c r="B67" s="5"/>
      <c r="C67" s="5"/>
      <c r="D67" s="9"/>
      <c r="E67" s="5"/>
      <c r="F67" s="5"/>
      <c r="G67" s="5"/>
      <c r="H67" s="5"/>
      <c r="I67" s="5"/>
      <c r="J67" s="5"/>
    </row>
    <row r="68" spans="1:10" s="5" customFormat="1" x14ac:dyDescent="0.3">
      <c r="A68" s="1" t="s">
        <v>841</v>
      </c>
      <c r="B68" t="s">
        <v>1656</v>
      </c>
      <c r="C68" t="s">
        <v>1659</v>
      </c>
      <c r="D68" s="2">
        <v>1.63</v>
      </c>
      <c r="E68" t="s">
        <v>1598</v>
      </c>
      <c r="F68" t="s">
        <v>357</v>
      </c>
      <c r="G68" t="s">
        <v>1354</v>
      </c>
      <c r="H68" t="s">
        <v>1660</v>
      </c>
      <c r="I68" t="s">
        <v>32</v>
      </c>
      <c r="J68" t="s">
        <v>1620</v>
      </c>
    </row>
    <row r="69" spans="1:10" x14ac:dyDescent="0.3">
      <c r="A69" s="1" t="s">
        <v>841</v>
      </c>
      <c r="B69" t="s">
        <v>1656</v>
      </c>
      <c r="C69" t="s">
        <v>1657</v>
      </c>
      <c r="D69" s="2">
        <v>1.92</v>
      </c>
      <c r="E69" t="s">
        <v>1598</v>
      </c>
      <c r="F69" t="s">
        <v>357</v>
      </c>
      <c r="G69" t="s">
        <v>1354</v>
      </c>
      <c r="H69" t="s">
        <v>1658</v>
      </c>
      <c r="I69" t="s">
        <v>32</v>
      </c>
      <c r="J69" t="s">
        <v>1620</v>
      </c>
    </row>
    <row r="70" spans="1:10" x14ac:dyDescent="0.3">
      <c r="A70" s="1" t="s">
        <v>841</v>
      </c>
      <c r="B70" t="s">
        <v>1524</v>
      </c>
      <c r="C70" t="s">
        <v>1551</v>
      </c>
      <c r="D70" s="2">
        <v>0.38</v>
      </c>
      <c r="E70" t="s">
        <v>1602</v>
      </c>
      <c r="F70" t="s">
        <v>1598</v>
      </c>
      <c r="G70" t="s">
        <v>1538</v>
      </c>
      <c r="I70" t="s">
        <v>32</v>
      </c>
      <c r="J70" t="s">
        <v>1397</v>
      </c>
    </row>
    <row r="71" spans="1:10" x14ac:dyDescent="0.3">
      <c r="A71" s="1" t="s">
        <v>841</v>
      </c>
      <c r="B71" t="s">
        <v>1524</v>
      </c>
      <c r="C71" t="s">
        <v>1550</v>
      </c>
      <c r="D71" s="2">
        <v>1.67</v>
      </c>
      <c r="E71" t="s">
        <v>1599</v>
      </c>
      <c r="F71" t="s">
        <v>341</v>
      </c>
      <c r="G71" t="s">
        <v>1525</v>
      </c>
      <c r="I71" t="s">
        <v>27</v>
      </c>
      <c r="J71" t="s">
        <v>1349</v>
      </c>
    </row>
    <row r="72" spans="1:10" x14ac:dyDescent="0.3">
      <c r="A72" s="1" t="s">
        <v>841</v>
      </c>
      <c r="B72" t="s">
        <v>1547</v>
      </c>
      <c r="C72" t="s">
        <v>1548</v>
      </c>
      <c r="D72" s="2">
        <v>0.72</v>
      </c>
      <c r="E72" t="s">
        <v>1603</v>
      </c>
      <c r="F72" t="s">
        <v>359</v>
      </c>
      <c r="G72" t="s">
        <v>1549</v>
      </c>
      <c r="I72" t="s">
        <v>27</v>
      </c>
      <c r="J72" t="s">
        <v>1349</v>
      </c>
    </row>
    <row r="73" spans="1:10" x14ac:dyDescent="0.3">
      <c r="A73" s="1" t="s">
        <v>841</v>
      </c>
      <c r="B73" t="s">
        <v>1539</v>
      </c>
      <c r="C73" t="s">
        <v>1545</v>
      </c>
      <c r="D73" s="2">
        <v>1.97</v>
      </c>
      <c r="E73" t="s">
        <v>1604</v>
      </c>
      <c r="F73" t="s">
        <v>1478</v>
      </c>
      <c r="G73" t="s">
        <v>1541</v>
      </c>
      <c r="H73" t="s">
        <v>1546</v>
      </c>
      <c r="I73" t="s">
        <v>32</v>
      </c>
      <c r="J73" t="s">
        <v>1397</v>
      </c>
    </row>
    <row r="74" spans="1:10" x14ac:dyDescent="0.3">
      <c r="A74" s="1" t="s">
        <v>841</v>
      </c>
      <c r="B74" t="s">
        <v>1539</v>
      </c>
      <c r="C74" t="s">
        <v>1543</v>
      </c>
      <c r="D74" s="2">
        <v>0.93</v>
      </c>
      <c r="E74" t="s">
        <v>1604</v>
      </c>
      <c r="F74" t="s">
        <v>1478</v>
      </c>
      <c r="G74" t="s">
        <v>1541</v>
      </c>
      <c r="H74" t="s">
        <v>1544</v>
      </c>
      <c r="I74" t="s">
        <v>32</v>
      </c>
      <c r="J74" t="s">
        <v>1397</v>
      </c>
    </row>
    <row r="75" spans="1:10" x14ac:dyDescent="0.3">
      <c r="A75" s="1" t="s">
        <v>841</v>
      </c>
      <c r="B75" t="s">
        <v>1539</v>
      </c>
      <c r="C75" t="s">
        <v>1540</v>
      </c>
      <c r="D75" s="2">
        <v>0.65</v>
      </c>
      <c r="E75" t="s">
        <v>1604</v>
      </c>
      <c r="F75" t="s">
        <v>1478</v>
      </c>
      <c r="G75" t="s">
        <v>1541</v>
      </c>
      <c r="H75" t="s">
        <v>1542</v>
      </c>
      <c r="I75" t="s">
        <v>32</v>
      </c>
      <c r="J75" t="s">
        <v>1397</v>
      </c>
    </row>
    <row r="76" spans="1:10" x14ac:dyDescent="0.3">
      <c r="A76" s="1" t="s">
        <v>841</v>
      </c>
      <c r="B76" t="s">
        <v>1519</v>
      </c>
      <c r="C76" t="s">
        <v>1537</v>
      </c>
      <c r="D76" s="2">
        <v>0.88</v>
      </c>
      <c r="E76" t="s">
        <v>1602</v>
      </c>
      <c r="F76" t="s">
        <v>1598</v>
      </c>
      <c r="G76" t="s">
        <v>1538</v>
      </c>
      <c r="I76" t="s">
        <v>32</v>
      </c>
      <c r="J76" t="s">
        <v>1397</v>
      </c>
    </row>
    <row r="77" spans="1:10" x14ac:dyDescent="0.3">
      <c r="A77" s="1" t="s">
        <v>841</v>
      </c>
      <c r="B77" t="s">
        <v>1519</v>
      </c>
      <c r="C77" t="s">
        <v>1536</v>
      </c>
      <c r="D77" s="2">
        <v>0.65</v>
      </c>
      <c r="E77" t="s">
        <v>1598</v>
      </c>
      <c r="F77" t="s">
        <v>357</v>
      </c>
      <c r="G77" t="s">
        <v>1354</v>
      </c>
      <c r="I77" t="s">
        <v>32</v>
      </c>
      <c r="J77" t="s">
        <v>1397</v>
      </c>
    </row>
    <row r="78" spans="1:10" x14ac:dyDescent="0.3">
      <c r="A78" s="1" t="s">
        <v>841</v>
      </c>
      <c r="B78" t="s">
        <v>1519</v>
      </c>
      <c r="C78" t="s">
        <v>1535</v>
      </c>
      <c r="D78" s="2">
        <v>1.55</v>
      </c>
      <c r="E78" t="s">
        <v>1600</v>
      </c>
      <c r="F78" t="s">
        <v>341</v>
      </c>
      <c r="G78" t="s">
        <v>1523</v>
      </c>
      <c r="I78" t="s">
        <v>27</v>
      </c>
      <c r="J78" t="s">
        <v>1349</v>
      </c>
    </row>
    <row r="79" spans="1:10" x14ac:dyDescent="0.3">
      <c r="A79" s="1" t="s">
        <v>841</v>
      </c>
      <c r="B79" t="s">
        <v>1519</v>
      </c>
      <c r="C79" t="s">
        <v>1534</v>
      </c>
      <c r="D79" s="2">
        <v>0.88</v>
      </c>
      <c r="E79" t="s">
        <v>1601</v>
      </c>
      <c r="F79" t="s">
        <v>328</v>
      </c>
      <c r="G79" t="s">
        <v>1521</v>
      </c>
      <c r="I79" t="s">
        <v>27</v>
      </c>
      <c r="J79" t="s">
        <v>1349</v>
      </c>
    </row>
    <row r="80" spans="1:10" x14ac:dyDescent="0.3">
      <c r="A80" s="1" t="s">
        <v>841</v>
      </c>
      <c r="B80" t="s">
        <v>1368</v>
      </c>
      <c r="C80" t="s">
        <v>1408</v>
      </c>
      <c r="D80" s="2">
        <v>0.15</v>
      </c>
      <c r="E80" t="s">
        <v>1478</v>
      </c>
      <c r="F80" t="s">
        <v>357</v>
      </c>
      <c r="G80" t="s">
        <v>1409</v>
      </c>
      <c r="H80" t="s">
        <v>1410</v>
      </c>
      <c r="I80" t="s">
        <v>32</v>
      </c>
      <c r="J80" t="s">
        <v>1397</v>
      </c>
    </row>
    <row r="81" spans="1:10" x14ac:dyDescent="0.3">
      <c r="A81" s="1" t="s">
        <v>841</v>
      </c>
      <c r="B81" t="s">
        <v>1368</v>
      </c>
      <c r="C81" t="s">
        <v>1405</v>
      </c>
      <c r="D81" s="2">
        <v>1</v>
      </c>
      <c r="E81" t="s">
        <v>1479</v>
      </c>
      <c r="F81" t="s">
        <v>1478</v>
      </c>
      <c r="G81" t="s">
        <v>1406</v>
      </c>
      <c r="H81" t="s">
        <v>1407</v>
      </c>
      <c r="I81" t="s">
        <v>32</v>
      </c>
      <c r="J81" t="s">
        <v>1397</v>
      </c>
    </row>
    <row r="82" spans="1:10" x14ac:dyDescent="0.3">
      <c r="A82" s="1" t="s">
        <v>841</v>
      </c>
      <c r="B82" t="s">
        <v>1368</v>
      </c>
      <c r="C82" t="s">
        <v>1404</v>
      </c>
      <c r="D82" s="2">
        <v>0.45</v>
      </c>
      <c r="E82" t="s">
        <v>1480</v>
      </c>
      <c r="F82" t="s">
        <v>1478</v>
      </c>
      <c r="G82" t="s">
        <v>1395</v>
      </c>
      <c r="H82" t="s">
        <v>423</v>
      </c>
      <c r="I82" t="s">
        <v>32</v>
      </c>
      <c r="J82" t="s">
        <v>1397</v>
      </c>
    </row>
    <row r="83" spans="1:10" x14ac:dyDescent="0.3">
      <c r="A83" s="1" t="s">
        <v>841</v>
      </c>
      <c r="B83" t="s">
        <v>1363</v>
      </c>
      <c r="C83" t="s">
        <v>1403</v>
      </c>
      <c r="D83" s="2">
        <v>1.17</v>
      </c>
      <c r="E83" t="s">
        <v>1473</v>
      </c>
      <c r="F83" t="s">
        <v>341</v>
      </c>
      <c r="G83" t="s">
        <v>1365</v>
      </c>
      <c r="I83" t="s">
        <v>27</v>
      </c>
      <c r="J83" t="s">
        <v>1349</v>
      </c>
    </row>
    <row r="84" spans="1:10" x14ac:dyDescent="0.3">
      <c r="A84" s="1" t="s">
        <v>841</v>
      </c>
      <c r="B84" t="s">
        <v>1359</v>
      </c>
      <c r="C84" t="s">
        <v>1401</v>
      </c>
      <c r="D84" s="2">
        <v>0.93</v>
      </c>
      <c r="E84" t="s">
        <v>1480</v>
      </c>
      <c r="F84" t="s">
        <v>1478</v>
      </c>
      <c r="G84" t="s">
        <v>1395</v>
      </c>
      <c r="H84" t="s">
        <v>1402</v>
      </c>
      <c r="I84" t="s">
        <v>32</v>
      </c>
      <c r="J84" t="s">
        <v>1397</v>
      </c>
    </row>
    <row r="85" spans="1:10" x14ac:dyDescent="0.3">
      <c r="A85" s="8" t="s">
        <v>323</v>
      </c>
      <c r="B85" s="5"/>
      <c r="C85" s="5"/>
      <c r="D85" s="9"/>
      <c r="E85" s="5"/>
      <c r="F85" s="5"/>
      <c r="G85" s="5"/>
      <c r="H85" s="5"/>
      <c r="I85" s="5"/>
      <c r="J85" s="5"/>
    </row>
    <row r="86" spans="1:10" x14ac:dyDescent="0.3">
      <c r="A86" s="1" t="s">
        <v>841</v>
      </c>
      <c r="B86" t="s">
        <v>1398</v>
      </c>
      <c r="C86" t="s">
        <v>1399</v>
      </c>
      <c r="D86" s="2">
        <v>3.33</v>
      </c>
      <c r="E86" t="s">
        <v>1481</v>
      </c>
      <c r="F86" t="s">
        <v>328</v>
      </c>
      <c r="G86" t="s">
        <v>1400</v>
      </c>
      <c r="I86" t="s">
        <v>27</v>
      </c>
      <c r="J86" t="s">
        <v>1349</v>
      </c>
    </row>
    <row r="87" spans="1:10" x14ac:dyDescent="0.3">
      <c r="A87" s="1" t="s">
        <v>841</v>
      </c>
      <c r="B87" t="s">
        <v>1356</v>
      </c>
      <c r="C87" t="s">
        <v>1394</v>
      </c>
      <c r="D87" s="2">
        <v>0.62</v>
      </c>
      <c r="E87" t="s">
        <v>1480</v>
      </c>
      <c r="F87" t="s">
        <v>1478</v>
      </c>
      <c r="G87" t="s">
        <v>1395</v>
      </c>
      <c r="H87" t="s">
        <v>1396</v>
      </c>
      <c r="I87" t="s">
        <v>32</v>
      </c>
      <c r="J87" t="s">
        <v>1397</v>
      </c>
    </row>
    <row r="88" spans="1:10" x14ac:dyDescent="0.3">
      <c r="A88" s="1" t="s">
        <v>841</v>
      </c>
      <c r="B88" t="s">
        <v>1350</v>
      </c>
      <c r="C88" t="s">
        <v>1393</v>
      </c>
      <c r="D88" s="2">
        <v>0.43</v>
      </c>
      <c r="E88" t="s">
        <v>1482</v>
      </c>
      <c r="F88" t="s">
        <v>857</v>
      </c>
      <c r="G88" t="s">
        <v>1383</v>
      </c>
      <c r="I88" t="s">
        <v>37</v>
      </c>
      <c r="J88" t="s">
        <v>1052</v>
      </c>
    </row>
    <row r="89" spans="1:10" x14ac:dyDescent="0.3">
      <c r="A89" s="1" t="s">
        <v>841</v>
      </c>
      <c r="B89" t="s">
        <v>1350</v>
      </c>
      <c r="C89" t="s">
        <v>1391</v>
      </c>
      <c r="D89" s="2">
        <v>0.38</v>
      </c>
      <c r="E89" t="s">
        <v>1483</v>
      </c>
      <c r="F89" t="s">
        <v>857</v>
      </c>
      <c r="G89" t="s">
        <v>1392</v>
      </c>
      <c r="I89" t="s">
        <v>37</v>
      </c>
      <c r="J89" t="s">
        <v>1052</v>
      </c>
    </row>
    <row r="90" spans="1:10" x14ac:dyDescent="0.3">
      <c r="A90" s="1" t="s">
        <v>841</v>
      </c>
      <c r="B90" t="s">
        <v>1346</v>
      </c>
      <c r="C90" t="s">
        <v>1389</v>
      </c>
      <c r="D90" s="2">
        <v>0.55000000000000004</v>
      </c>
      <c r="E90" t="s">
        <v>1484</v>
      </c>
      <c r="F90" t="s">
        <v>857</v>
      </c>
      <c r="G90" t="s">
        <v>1375</v>
      </c>
      <c r="H90" t="s">
        <v>1390</v>
      </c>
      <c r="I90" t="s">
        <v>37</v>
      </c>
      <c r="J90" t="s">
        <v>1052</v>
      </c>
    </row>
    <row r="91" spans="1:10" x14ac:dyDescent="0.3">
      <c r="A91" s="1" t="s">
        <v>841</v>
      </c>
      <c r="B91" t="s">
        <v>1346</v>
      </c>
      <c r="C91" t="s">
        <v>1387</v>
      </c>
      <c r="D91" s="2">
        <v>1.58</v>
      </c>
      <c r="E91" t="s">
        <v>1477</v>
      </c>
      <c r="F91" t="s">
        <v>341</v>
      </c>
      <c r="G91" t="s">
        <v>1348</v>
      </c>
      <c r="H91" t="s">
        <v>1388</v>
      </c>
      <c r="I91" t="s">
        <v>27</v>
      </c>
      <c r="J91" t="s">
        <v>1349</v>
      </c>
    </row>
    <row r="92" spans="1:10" x14ac:dyDescent="0.3">
      <c r="A92" s="1" t="s">
        <v>841</v>
      </c>
      <c r="B92" t="s">
        <v>1344</v>
      </c>
      <c r="C92" t="s">
        <v>1386</v>
      </c>
      <c r="D92" s="2">
        <v>0.38</v>
      </c>
      <c r="E92" t="s">
        <v>1484</v>
      </c>
      <c r="F92" t="s">
        <v>857</v>
      </c>
      <c r="G92" t="s">
        <v>1375</v>
      </c>
      <c r="I92" t="s">
        <v>37</v>
      </c>
      <c r="J92" t="s">
        <v>1052</v>
      </c>
    </row>
    <row r="93" spans="1:10" x14ac:dyDescent="0.3">
      <c r="A93" s="1" t="s">
        <v>841</v>
      </c>
      <c r="B93" t="s">
        <v>1379</v>
      </c>
      <c r="C93" t="s">
        <v>1385</v>
      </c>
      <c r="D93" s="2">
        <v>0.38</v>
      </c>
      <c r="E93" t="s">
        <v>844</v>
      </c>
      <c r="F93" t="s">
        <v>857</v>
      </c>
      <c r="G93" t="s">
        <v>703</v>
      </c>
      <c r="H93" t="s">
        <v>423</v>
      </c>
      <c r="I93" t="s">
        <v>37</v>
      </c>
      <c r="J93" t="s">
        <v>1052</v>
      </c>
    </row>
    <row r="94" spans="1:10" x14ac:dyDescent="0.3">
      <c r="A94" s="1" t="s">
        <v>841</v>
      </c>
      <c r="B94" t="s">
        <v>1379</v>
      </c>
      <c r="C94" t="s">
        <v>1382</v>
      </c>
      <c r="D94" s="2">
        <v>3.03</v>
      </c>
      <c r="E94" t="s">
        <v>1482</v>
      </c>
      <c r="F94" t="s">
        <v>857</v>
      </c>
      <c r="G94" t="s">
        <v>1383</v>
      </c>
      <c r="H94" t="s">
        <v>1384</v>
      </c>
      <c r="I94" t="s">
        <v>37</v>
      </c>
      <c r="J94" t="s">
        <v>1052</v>
      </c>
    </row>
    <row r="95" spans="1:10" x14ac:dyDescent="0.3">
      <c r="A95" s="1" t="s">
        <v>841</v>
      </c>
      <c r="B95" t="s">
        <v>1379</v>
      </c>
      <c r="C95" t="s">
        <v>1380</v>
      </c>
      <c r="D95" s="2">
        <v>1.43</v>
      </c>
      <c r="E95" t="s">
        <v>844</v>
      </c>
      <c r="F95" t="s">
        <v>857</v>
      </c>
      <c r="G95" t="s">
        <v>703</v>
      </c>
      <c r="H95" t="s">
        <v>1381</v>
      </c>
      <c r="I95" t="s">
        <v>37</v>
      </c>
      <c r="J95" t="s">
        <v>1052</v>
      </c>
    </row>
    <row r="96" spans="1:10" x14ac:dyDescent="0.3">
      <c r="A96" s="1" t="s">
        <v>841</v>
      </c>
      <c r="B96" t="s">
        <v>1373</v>
      </c>
      <c r="C96" t="s">
        <v>1377</v>
      </c>
      <c r="D96" s="2">
        <v>1.9</v>
      </c>
      <c r="E96" t="s">
        <v>844</v>
      </c>
      <c r="F96" t="s">
        <v>857</v>
      </c>
      <c r="G96" t="s">
        <v>703</v>
      </c>
      <c r="H96" t="s">
        <v>1378</v>
      </c>
      <c r="I96" t="s">
        <v>37</v>
      </c>
      <c r="J96" t="s">
        <v>1052</v>
      </c>
    </row>
    <row r="97" spans="1:10" x14ac:dyDescent="0.3">
      <c r="A97" s="1" t="s">
        <v>841</v>
      </c>
      <c r="B97" t="s">
        <v>1373</v>
      </c>
      <c r="C97" t="s">
        <v>1374</v>
      </c>
      <c r="D97" s="2">
        <v>1.02</v>
      </c>
      <c r="E97" t="s">
        <v>1484</v>
      </c>
      <c r="F97" t="s">
        <v>857</v>
      </c>
      <c r="G97" t="s">
        <v>1375</v>
      </c>
      <c r="H97" t="s">
        <v>1376</v>
      </c>
      <c r="I97" t="s">
        <v>37</v>
      </c>
      <c r="J97" t="s">
        <v>1052</v>
      </c>
    </row>
    <row r="98" spans="1:10" x14ac:dyDescent="0.3">
      <c r="A98" s="1" t="s">
        <v>841</v>
      </c>
      <c r="B98" t="s">
        <v>1096</v>
      </c>
      <c r="C98" t="s">
        <v>1149</v>
      </c>
      <c r="D98" s="2">
        <v>1</v>
      </c>
      <c r="E98" t="s">
        <v>844</v>
      </c>
      <c r="F98" t="s">
        <v>857</v>
      </c>
      <c r="G98" t="s">
        <v>703</v>
      </c>
      <c r="H98" t="s">
        <v>1150</v>
      </c>
      <c r="I98" t="s">
        <v>37</v>
      </c>
      <c r="J98" t="s">
        <v>1052</v>
      </c>
    </row>
    <row r="99" spans="1:10" x14ac:dyDescent="0.3">
      <c r="A99" s="1" t="s">
        <v>841</v>
      </c>
      <c r="B99" t="s">
        <v>1088</v>
      </c>
      <c r="C99" t="s">
        <v>1147</v>
      </c>
      <c r="D99" s="2">
        <v>1.53</v>
      </c>
      <c r="E99" t="s">
        <v>844</v>
      </c>
      <c r="F99" t="s">
        <v>857</v>
      </c>
      <c r="G99" t="s">
        <v>703</v>
      </c>
      <c r="H99" t="s">
        <v>1148</v>
      </c>
      <c r="I99" t="s">
        <v>37</v>
      </c>
      <c r="J99" t="s">
        <v>1052</v>
      </c>
    </row>
    <row r="100" spans="1:10" x14ac:dyDescent="0.3">
      <c r="A100" s="1" t="s">
        <v>841</v>
      </c>
      <c r="B100" t="s">
        <v>1088</v>
      </c>
      <c r="C100" t="s">
        <v>1145</v>
      </c>
      <c r="D100" s="2">
        <v>1.28</v>
      </c>
      <c r="E100" t="s">
        <v>844</v>
      </c>
      <c r="F100" t="s">
        <v>857</v>
      </c>
      <c r="G100" t="s">
        <v>703</v>
      </c>
      <c r="H100" t="s">
        <v>1146</v>
      </c>
      <c r="I100" t="s">
        <v>37</v>
      </c>
      <c r="J100" t="s">
        <v>1052</v>
      </c>
    </row>
    <row r="101" spans="1:10" x14ac:dyDescent="0.3">
      <c r="A101" s="1" t="s">
        <v>841</v>
      </c>
      <c r="B101" t="s">
        <v>1082</v>
      </c>
      <c r="C101" t="s">
        <v>1143</v>
      </c>
      <c r="D101" s="2">
        <v>1.1000000000000001</v>
      </c>
      <c r="E101" t="s">
        <v>844</v>
      </c>
      <c r="F101" t="s">
        <v>857</v>
      </c>
      <c r="G101" t="s">
        <v>703</v>
      </c>
      <c r="H101" t="s">
        <v>1144</v>
      </c>
      <c r="I101" t="s">
        <v>37</v>
      </c>
      <c r="J101" t="s">
        <v>1052</v>
      </c>
    </row>
    <row r="102" spans="1:10" x14ac:dyDescent="0.3">
      <c r="A102" s="1" t="s">
        <v>841</v>
      </c>
      <c r="B102" t="s">
        <v>1082</v>
      </c>
      <c r="C102" t="s">
        <v>1141</v>
      </c>
      <c r="D102" s="2">
        <v>0.38</v>
      </c>
      <c r="E102" t="s">
        <v>844</v>
      </c>
      <c r="F102" t="s">
        <v>857</v>
      </c>
      <c r="G102" t="s">
        <v>703</v>
      </c>
      <c r="H102" t="s">
        <v>1142</v>
      </c>
      <c r="I102" t="s">
        <v>37</v>
      </c>
      <c r="J102" t="s">
        <v>1052</v>
      </c>
    </row>
    <row r="103" spans="1:10" x14ac:dyDescent="0.3">
      <c r="A103" s="1" t="s">
        <v>841</v>
      </c>
      <c r="B103" t="s">
        <v>1082</v>
      </c>
      <c r="C103" t="s">
        <v>1139</v>
      </c>
      <c r="D103" s="2">
        <v>1</v>
      </c>
      <c r="E103" t="s">
        <v>844</v>
      </c>
      <c r="F103" t="s">
        <v>857</v>
      </c>
      <c r="G103" t="s">
        <v>703</v>
      </c>
      <c r="H103" t="s">
        <v>1140</v>
      </c>
      <c r="I103" t="s">
        <v>37</v>
      </c>
      <c r="J103" t="s">
        <v>1052</v>
      </c>
    </row>
    <row r="104" spans="1:10" x14ac:dyDescent="0.3">
      <c r="A104" s="1" t="s">
        <v>841</v>
      </c>
      <c r="B104" t="s">
        <v>1069</v>
      </c>
      <c r="C104" t="s">
        <v>1137</v>
      </c>
      <c r="D104" s="2">
        <v>2.2799999999999998</v>
      </c>
      <c r="E104" t="s">
        <v>844</v>
      </c>
      <c r="F104" t="s">
        <v>857</v>
      </c>
      <c r="G104" t="s">
        <v>703</v>
      </c>
      <c r="H104" t="s">
        <v>1138</v>
      </c>
      <c r="I104" t="s">
        <v>37</v>
      </c>
      <c r="J104" t="s">
        <v>1052</v>
      </c>
    </row>
    <row r="105" spans="1:10" x14ac:dyDescent="0.3">
      <c r="A105" s="1" t="s">
        <v>841</v>
      </c>
      <c r="B105" t="s">
        <v>1069</v>
      </c>
      <c r="C105" t="s">
        <v>1135</v>
      </c>
      <c r="D105" s="2">
        <v>0.32</v>
      </c>
      <c r="E105" t="s">
        <v>844</v>
      </c>
      <c r="F105" t="s">
        <v>857</v>
      </c>
      <c r="G105" t="s">
        <v>703</v>
      </c>
      <c r="H105" t="s">
        <v>1136</v>
      </c>
      <c r="I105" t="s">
        <v>37</v>
      </c>
      <c r="J105" t="s">
        <v>1052</v>
      </c>
    </row>
    <row r="106" spans="1:10" x14ac:dyDescent="0.3">
      <c r="A106" s="1" t="s">
        <v>841</v>
      </c>
      <c r="B106" t="s">
        <v>1054</v>
      </c>
      <c r="C106" t="s">
        <v>1133</v>
      </c>
      <c r="D106" s="2">
        <v>3.08</v>
      </c>
      <c r="E106" t="s">
        <v>844</v>
      </c>
      <c r="F106" t="s">
        <v>857</v>
      </c>
      <c r="G106" t="s">
        <v>703</v>
      </c>
      <c r="H106" t="s">
        <v>1134</v>
      </c>
      <c r="I106" t="s">
        <v>37</v>
      </c>
      <c r="J106" t="s">
        <v>1052</v>
      </c>
    </row>
    <row r="107" spans="1:10" x14ac:dyDescent="0.3">
      <c r="A107" s="1" t="s">
        <v>841</v>
      </c>
      <c r="B107" t="s">
        <v>1054</v>
      </c>
      <c r="C107" t="s">
        <v>1131</v>
      </c>
      <c r="D107" s="2">
        <v>1.2</v>
      </c>
      <c r="E107" t="s">
        <v>544</v>
      </c>
      <c r="F107" t="s">
        <v>343</v>
      </c>
      <c r="G107" t="s">
        <v>423</v>
      </c>
      <c r="H107" t="s">
        <v>1132</v>
      </c>
      <c r="I107" t="s">
        <v>37</v>
      </c>
      <c r="J107" t="s">
        <v>1126</v>
      </c>
    </row>
    <row r="108" spans="1:10" x14ac:dyDescent="0.3">
      <c r="A108" s="1" t="s">
        <v>841</v>
      </c>
      <c r="B108" t="s">
        <v>1054</v>
      </c>
      <c r="C108" t="s">
        <v>1058</v>
      </c>
      <c r="D108" s="2">
        <v>1.1200000000000001</v>
      </c>
      <c r="E108" t="s">
        <v>1221</v>
      </c>
      <c r="F108" t="s">
        <v>341</v>
      </c>
      <c r="G108" t="s">
        <v>1059</v>
      </c>
      <c r="I108" t="s">
        <v>27</v>
      </c>
      <c r="J108" t="s">
        <v>1057</v>
      </c>
    </row>
    <row r="109" spans="1:10" x14ac:dyDescent="0.3">
      <c r="A109" s="8" t="s">
        <v>322</v>
      </c>
      <c r="B109" s="5"/>
      <c r="C109" s="5"/>
      <c r="D109" s="9"/>
      <c r="E109" s="5"/>
      <c r="F109" s="5"/>
      <c r="G109" s="5"/>
      <c r="H109" s="5"/>
      <c r="I109" s="5"/>
      <c r="J109" s="5"/>
    </row>
    <row r="110" spans="1:10" x14ac:dyDescent="0.3">
      <c r="A110" s="1" t="s">
        <v>841</v>
      </c>
      <c r="B110" t="s">
        <v>1054</v>
      </c>
      <c r="C110" t="s">
        <v>1129</v>
      </c>
      <c r="D110" s="2">
        <v>1</v>
      </c>
      <c r="E110" t="s">
        <v>1222</v>
      </c>
      <c r="F110" t="s">
        <v>328</v>
      </c>
      <c r="G110" t="s">
        <v>1056</v>
      </c>
      <c r="H110" t="s">
        <v>1130</v>
      </c>
      <c r="I110" t="s">
        <v>27</v>
      </c>
      <c r="J110" t="s">
        <v>1057</v>
      </c>
    </row>
    <row r="111" spans="1:10" x14ac:dyDescent="0.3">
      <c r="A111" s="1" t="s">
        <v>841</v>
      </c>
      <c r="B111" t="s">
        <v>1036</v>
      </c>
      <c r="C111" t="s">
        <v>1127</v>
      </c>
      <c r="D111" s="2">
        <v>0.57999999999999996</v>
      </c>
      <c r="E111" t="s">
        <v>544</v>
      </c>
      <c r="F111" t="s">
        <v>343</v>
      </c>
      <c r="G111" t="s">
        <v>423</v>
      </c>
      <c r="H111" t="s">
        <v>1128</v>
      </c>
      <c r="I111" t="s">
        <v>37</v>
      </c>
      <c r="J111" t="s">
        <v>1126</v>
      </c>
    </row>
    <row r="112" spans="1:10" x14ac:dyDescent="0.3">
      <c r="A112" s="1" t="s">
        <v>841</v>
      </c>
      <c r="B112" t="s">
        <v>1036</v>
      </c>
      <c r="C112" t="s">
        <v>1124</v>
      </c>
      <c r="D112" s="2">
        <v>0.17</v>
      </c>
      <c r="E112" t="s">
        <v>544</v>
      </c>
      <c r="F112" t="s">
        <v>343</v>
      </c>
      <c r="G112" t="s">
        <v>423</v>
      </c>
      <c r="H112" t="s">
        <v>1125</v>
      </c>
      <c r="I112" t="s">
        <v>37</v>
      </c>
      <c r="J112" t="s">
        <v>1126</v>
      </c>
    </row>
    <row r="113" spans="1:10" x14ac:dyDescent="0.3">
      <c r="A113" s="1" t="s">
        <v>841</v>
      </c>
      <c r="B113" t="s">
        <v>1036</v>
      </c>
      <c r="C113" t="s">
        <v>1122</v>
      </c>
      <c r="D113" s="2">
        <v>1</v>
      </c>
      <c r="E113" t="s">
        <v>844</v>
      </c>
      <c r="F113" t="s">
        <v>857</v>
      </c>
      <c r="G113" t="s">
        <v>703</v>
      </c>
      <c r="H113" t="s">
        <v>1123</v>
      </c>
      <c r="I113" t="s">
        <v>37</v>
      </c>
      <c r="J113" t="s">
        <v>1052</v>
      </c>
    </row>
    <row r="114" spans="1:10" x14ac:dyDescent="0.3">
      <c r="A114" s="1" t="s">
        <v>841</v>
      </c>
      <c r="B114" t="s">
        <v>1036</v>
      </c>
      <c r="C114" t="s">
        <v>1120</v>
      </c>
      <c r="D114" s="2">
        <v>0.53</v>
      </c>
      <c r="E114" t="s">
        <v>844</v>
      </c>
      <c r="F114" t="s">
        <v>857</v>
      </c>
      <c r="G114" t="s">
        <v>703</v>
      </c>
      <c r="H114" t="s">
        <v>1121</v>
      </c>
      <c r="I114" t="s">
        <v>37</v>
      </c>
      <c r="J114" t="s">
        <v>1052</v>
      </c>
    </row>
    <row r="115" spans="1:10" x14ac:dyDescent="0.3">
      <c r="A115" s="1" t="s">
        <v>841</v>
      </c>
      <c r="B115" t="s">
        <v>1036</v>
      </c>
      <c r="C115" t="s">
        <v>1118</v>
      </c>
      <c r="D115" s="2">
        <v>3.53</v>
      </c>
      <c r="E115" t="s">
        <v>844</v>
      </c>
      <c r="F115" t="s">
        <v>857</v>
      </c>
      <c r="G115" t="s">
        <v>703</v>
      </c>
      <c r="H115" t="s">
        <v>1119</v>
      </c>
      <c r="I115" t="s">
        <v>37</v>
      </c>
      <c r="J115" t="s">
        <v>1052</v>
      </c>
    </row>
    <row r="116" spans="1:10" x14ac:dyDescent="0.3">
      <c r="A116" s="1" t="s">
        <v>841</v>
      </c>
      <c r="B116" t="s">
        <v>1036</v>
      </c>
      <c r="C116" t="s">
        <v>1115</v>
      </c>
      <c r="D116" s="2">
        <v>0.37</v>
      </c>
      <c r="E116" t="s">
        <v>1226</v>
      </c>
      <c r="F116" t="s">
        <v>373</v>
      </c>
      <c r="G116" t="s">
        <v>1116</v>
      </c>
      <c r="H116" t="s">
        <v>1117</v>
      </c>
      <c r="I116" t="s">
        <v>156</v>
      </c>
      <c r="J116" t="s">
        <v>558</v>
      </c>
    </row>
    <row r="117" spans="1:10" x14ac:dyDescent="0.3">
      <c r="A117" s="1" t="s">
        <v>841</v>
      </c>
      <c r="B117" t="s">
        <v>701</v>
      </c>
      <c r="C117" t="s">
        <v>1113</v>
      </c>
      <c r="D117" s="2">
        <v>1.07</v>
      </c>
      <c r="E117" t="s">
        <v>844</v>
      </c>
      <c r="F117" t="s">
        <v>857</v>
      </c>
      <c r="G117" t="s">
        <v>703</v>
      </c>
      <c r="H117" t="s">
        <v>1114</v>
      </c>
      <c r="I117" t="s">
        <v>37</v>
      </c>
      <c r="J117" t="s">
        <v>1052</v>
      </c>
    </row>
    <row r="118" spans="1:10" x14ac:dyDescent="0.3">
      <c r="A118" s="1" t="s">
        <v>841</v>
      </c>
      <c r="B118" t="s">
        <v>701</v>
      </c>
      <c r="C118" t="s">
        <v>751</v>
      </c>
      <c r="D118" s="2">
        <v>0.28000000000000003</v>
      </c>
      <c r="E118" t="s">
        <v>373</v>
      </c>
      <c r="F118" t="s">
        <v>371</v>
      </c>
      <c r="G118" t="s">
        <v>159</v>
      </c>
      <c r="H118" t="s">
        <v>752</v>
      </c>
      <c r="I118" t="s">
        <v>156</v>
      </c>
      <c r="J118" t="s">
        <v>558</v>
      </c>
    </row>
    <row r="119" spans="1:10" x14ac:dyDescent="0.3">
      <c r="A119" s="1" t="s">
        <v>841</v>
      </c>
      <c r="B119" t="s">
        <v>701</v>
      </c>
      <c r="C119" t="s">
        <v>749</v>
      </c>
      <c r="D119" s="2">
        <v>1.78</v>
      </c>
      <c r="E119" t="s">
        <v>544</v>
      </c>
      <c r="F119" t="s">
        <v>343</v>
      </c>
      <c r="G119" t="s">
        <v>423</v>
      </c>
      <c r="H119" t="s">
        <v>750</v>
      </c>
      <c r="I119" t="s">
        <v>37</v>
      </c>
      <c r="J119" t="s">
        <v>559</v>
      </c>
    </row>
    <row r="120" spans="1:10" x14ac:dyDescent="0.3">
      <c r="A120" s="1" t="s">
        <v>841</v>
      </c>
      <c r="B120" t="s">
        <v>698</v>
      </c>
      <c r="C120" t="s">
        <v>747</v>
      </c>
      <c r="D120" s="2">
        <v>0.55000000000000004</v>
      </c>
      <c r="E120" t="s">
        <v>854</v>
      </c>
      <c r="F120" t="s">
        <v>336</v>
      </c>
      <c r="G120" t="s">
        <v>736</v>
      </c>
      <c r="H120" t="s">
        <v>748</v>
      </c>
      <c r="I120" t="s">
        <v>32</v>
      </c>
      <c r="J120" t="s">
        <v>559</v>
      </c>
    </row>
    <row r="121" spans="1:10" x14ac:dyDescent="0.3">
      <c r="A121" s="1" t="s">
        <v>841</v>
      </c>
      <c r="B121" t="s">
        <v>698</v>
      </c>
      <c r="C121" t="s">
        <v>745</v>
      </c>
      <c r="D121" s="2">
        <v>0.9</v>
      </c>
      <c r="E121" t="s">
        <v>854</v>
      </c>
      <c r="F121" t="s">
        <v>336</v>
      </c>
      <c r="G121" t="s">
        <v>736</v>
      </c>
      <c r="H121" t="s">
        <v>746</v>
      </c>
      <c r="I121" t="s">
        <v>32</v>
      </c>
      <c r="J121" t="s">
        <v>559</v>
      </c>
    </row>
    <row r="122" spans="1:10" x14ac:dyDescent="0.3">
      <c r="A122" s="1" t="s">
        <v>841</v>
      </c>
      <c r="B122" t="s">
        <v>698</v>
      </c>
      <c r="C122" t="s">
        <v>743</v>
      </c>
      <c r="D122" s="2">
        <v>0.73</v>
      </c>
      <c r="E122" t="s">
        <v>379</v>
      </c>
      <c r="F122" t="s">
        <v>357</v>
      </c>
      <c r="G122" t="s">
        <v>242</v>
      </c>
      <c r="H122" t="s">
        <v>744</v>
      </c>
      <c r="I122" t="s">
        <v>32</v>
      </c>
      <c r="J122" t="s">
        <v>559</v>
      </c>
    </row>
    <row r="123" spans="1:10" x14ac:dyDescent="0.3">
      <c r="A123" s="1" t="s">
        <v>841</v>
      </c>
      <c r="B123" t="s">
        <v>698</v>
      </c>
      <c r="C123" t="s">
        <v>741</v>
      </c>
      <c r="D123" s="2">
        <v>1.08</v>
      </c>
      <c r="E123" t="s">
        <v>546</v>
      </c>
      <c r="F123" t="s">
        <v>357</v>
      </c>
      <c r="G123" t="s">
        <v>462</v>
      </c>
      <c r="H123" t="s">
        <v>742</v>
      </c>
      <c r="I123" t="s">
        <v>32</v>
      </c>
      <c r="J123" t="s">
        <v>559</v>
      </c>
    </row>
    <row r="124" spans="1:10" x14ac:dyDescent="0.3">
      <c r="A124" s="1" t="s">
        <v>841</v>
      </c>
      <c r="B124" t="s">
        <v>698</v>
      </c>
      <c r="C124" t="s">
        <v>740</v>
      </c>
      <c r="D124" s="2">
        <v>1.47</v>
      </c>
      <c r="E124" t="s">
        <v>845</v>
      </c>
      <c r="F124" t="s">
        <v>341</v>
      </c>
      <c r="G124" t="s">
        <v>700</v>
      </c>
      <c r="I124" t="s">
        <v>27</v>
      </c>
      <c r="J124" t="s">
        <v>558</v>
      </c>
    </row>
    <row r="125" spans="1:10" x14ac:dyDescent="0.3">
      <c r="A125" s="1" t="s">
        <v>841</v>
      </c>
      <c r="B125" t="s">
        <v>698</v>
      </c>
      <c r="C125" t="s">
        <v>738</v>
      </c>
      <c r="D125" s="2">
        <v>0.77</v>
      </c>
      <c r="E125" t="s">
        <v>854</v>
      </c>
      <c r="F125" t="s">
        <v>336</v>
      </c>
      <c r="G125" t="s">
        <v>736</v>
      </c>
      <c r="H125" t="s">
        <v>739</v>
      </c>
      <c r="I125" t="s">
        <v>32</v>
      </c>
      <c r="J125" t="s">
        <v>559</v>
      </c>
    </row>
    <row r="126" spans="1:10" x14ac:dyDescent="0.3">
      <c r="A126" s="1" t="s">
        <v>841</v>
      </c>
      <c r="B126" t="s">
        <v>698</v>
      </c>
      <c r="C126" t="s">
        <v>735</v>
      </c>
      <c r="D126" s="2">
        <v>0.53</v>
      </c>
      <c r="E126" t="s">
        <v>854</v>
      </c>
      <c r="F126" t="s">
        <v>336</v>
      </c>
      <c r="G126" t="s">
        <v>736</v>
      </c>
      <c r="H126" t="s">
        <v>737</v>
      </c>
      <c r="I126" t="s">
        <v>32</v>
      </c>
      <c r="J126" t="s">
        <v>559</v>
      </c>
    </row>
    <row r="127" spans="1:10" x14ac:dyDescent="0.3">
      <c r="A127" s="1" t="s">
        <v>841</v>
      </c>
      <c r="B127" t="s">
        <v>698</v>
      </c>
      <c r="C127" t="s">
        <v>733</v>
      </c>
      <c r="D127" s="2">
        <v>0.42</v>
      </c>
      <c r="E127" t="s">
        <v>379</v>
      </c>
      <c r="F127" t="s">
        <v>357</v>
      </c>
      <c r="G127" t="s">
        <v>242</v>
      </c>
      <c r="H127" t="s">
        <v>734</v>
      </c>
      <c r="I127" t="s">
        <v>32</v>
      </c>
      <c r="J127" t="s">
        <v>559</v>
      </c>
    </row>
    <row r="128" spans="1:10" x14ac:dyDescent="0.3">
      <c r="A128" s="1" t="s">
        <v>841</v>
      </c>
      <c r="B128" t="s">
        <v>695</v>
      </c>
      <c r="C128" t="s">
        <v>731</v>
      </c>
      <c r="D128" s="2">
        <v>0.62</v>
      </c>
      <c r="E128" t="s">
        <v>546</v>
      </c>
      <c r="F128" t="s">
        <v>357</v>
      </c>
      <c r="G128" t="s">
        <v>462</v>
      </c>
      <c r="H128" t="s">
        <v>732</v>
      </c>
      <c r="I128" t="s">
        <v>32</v>
      </c>
      <c r="J128" t="s">
        <v>559</v>
      </c>
    </row>
    <row r="129" spans="1:10" x14ac:dyDescent="0.3">
      <c r="A129" s="1" t="s">
        <v>841</v>
      </c>
      <c r="B129" t="s">
        <v>695</v>
      </c>
      <c r="C129" t="s">
        <v>729</v>
      </c>
      <c r="D129" s="2">
        <v>0.68</v>
      </c>
      <c r="E129" t="s">
        <v>544</v>
      </c>
      <c r="F129" t="s">
        <v>343</v>
      </c>
      <c r="G129" t="s">
        <v>423</v>
      </c>
      <c r="H129" t="s">
        <v>730</v>
      </c>
      <c r="I129" t="s">
        <v>37</v>
      </c>
      <c r="J129" t="s">
        <v>559</v>
      </c>
    </row>
    <row r="130" spans="1:10" x14ac:dyDescent="0.3">
      <c r="A130" s="1" t="s">
        <v>841</v>
      </c>
      <c r="B130" t="s">
        <v>695</v>
      </c>
      <c r="C130" t="s">
        <v>727</v>
      </c>
      <c r="D130" s="2">
        <v>0.25</v>
      </c>
      <c r="E130" t="s">
        <v>844</v>
      </c>
      <c r="F130" t="s">
        <v>371</v>
      </c>
      <c r="G130" t="s">
        <v>703</v>
      </c>
      <c r="H130" t="s">
        <v>728</v>
      </c>
      <c r="I130" t="s">
        <v>156</v>
      </c>
      <c r="J130" t="s">
        <v>625</v>
      </c>
    </row>
    <row r="131" spans="1:10" x14ac:dyDescent="0.3">
      <c r="A131" s="1" t="s">
        <v>841</v>
      </c>
      <c r="B131" t="s">
        <v>681</v>
      </c>
      <c r="C131" t="s">
        <v>726</v>
      </c>
      <c r="D131" s="2">
        <v>0.42</v>
      </c>
      <c r="E131" t="s">
        <v>847</v>
      </c>
      <c r="F131" t="s">
        <v>843</v>
      </c>
      <c r="G131" t="s">
        <v>686</v>
      </c>
      <c r="I131" t="s">
        <v>32</v>
      </c>
      <c r="J131" t="s">
        <v>625</v>
      </c>
    </row>
    <row r="132" spans="1:10" x14ac:dyDescent="0.3">
      <c r="A132" s="1" t="s">
        <v>841</v>
      </c>
      <c r="B132" t="s">
        <v>666</v>
      </c>
      <c r="C132" t="s">
        <v>724</v>
      </c>
      <c r="D132" s="2">
        <v>1.38</v>
      </c>
      <c r="E132" t="s">
        <v>544</v>
      </c>
      <c r="F132" t="s">
        <v>343</v>
      </c>
      <c r="G132" t="s">
        <v>423</v>
      </c>
      <c r="H132" t="s">
        <v>725</v>
      </c>
      <c r="I132" t="s">
        <v>37</v>
      </c>
      <c r="J132" t="s">
        <v>559</v>
      </c>
    </row>
    <row r="133" spans="1:10" x14ac:dyDescent="0.3">
      <c r="A133" s="1" t="s">
        <v>841</v>
      </c>
      <c r="B133" t="s">
        <v>666</v>
      </c>
      <c r="C133" t="s">
        <v>722</v>
      </c>
      <c r="D133" s="2">
        <v>0.9</v>
      </c>
      <c r="E133" t="s">
        <v>375</v>
      </c>
      <c r="F133" t="s">
        <v>343</v>
      </c>
      <c r="G133" t="s">
        <v>189</v>
      </c>
      <c r="H133" t="s">
        <v>723</v>
      </c>
      <c r="I133" t="s">
        <v>37</v>
      </c>
      <c r="J133" t="s">
        <v>559</v>
      </c>
    </row>
    <row r="134" spans="1:10" x14ac:dyDescent="0.3">
      <c r="A134" s="1" t="s">
        <v>841</v>
      </c>
      <c r="B134" t="s">
        <v>666</v>
      </c>
      <c r="C134" t="s">
        <v>720</v>
      </c>
      <c r="D134" s="2">
        <v>1.2</v>
      </c>
      <c r="E134" t="s">
        <v>544</v>
      </c>
      <c r="F134" t="s">
        <v>343</v>
      </c>
      <c r="G134" t="s">
        <v>423</v>
      </c>
      <c r="H134" t="s">
        <v>721</v>
      </c>
      <c r="I134" t="s">
        <v>37</v>
      </c>
      <c r="J134" t="s">
        <v>559</v>
      </c>
    </row>
    <row r="135" spans="1:10" x14ac:dyDescent="0.3">
      <c r="A135" s="1" t="s">
        <v>841</v>
      </c>
      <c r="B135" t="s">
        <v>666</v>
      </c>
      <c r="C135" t="s">
        <v>718</v>
      </c>
      <c r="D135" s="2">
        <v>0.4</v>
      </c>
      <c r="E135" t="s">
        <v>359</v>
      </c>
      <c r="F135" t="s">
        <v>360</v>
      </c>
      <c r="G135" t="s">
        <v>104</v>
      </c>
      <c r="H135" t="s">
        <v>719</v>
      </c>
      <c r="I135" t="s">
        <v>27</v>
      </c>
      <c r="J135" t="s">
        <v>558</v>
      </c>
    </row>
    <row r="136" spans="1:10" x14ac:dyDescent="0.3">
      <c r="A136" s="1" t="s">
        <v>841</v>
      </c>
      <c r="B136" t="s">
        <v>666</v>
      </c>
      <c r="C136" t="s">
        <v>716</v>
      </c>
      <c r="D136" s="2">
        <v>1.35</v>
      </c>
      <c r="E136" t="s">
        <v>852</v>
      </c>
      <c r="F136" t="s">
        <v>341</v>
      </c>
      <c r="G136" t="s">
        <v>670</v>
      </c>
      <c r="H136" t="s">
        <v>717</v>
      </c>
      <c r="I136" t="s">
        <v>27</v>
      </c>
      <c r="J136" t="s">
        <v>558</v>
      </c>
    </row>
    <row r="137" spans="1:10" x14ac:dyDescent="0.3">
      <c r="A137" s="1" t="s">
        <v>841</v>
      </c>
      <c r="B137" t="s">
        <v>666</v>
      </c>
      <c r="C137" t="s">
        <v>714</v>
      </c>
      <c r="D137" s="2">
        <v>1</v>
      </c>
      <c r="E137" t="s">
        <v>853</v>
      </c>
      <c r="F137" t="s">
        <v>328</v>
      </c>
      <c r="G137" t="s">
        <v>668</v>
      </c>
      <c r="H137" t="s">
        <v>715</v>
      </c>
      <c r="I137" t="s">
        <v>27</v>
      </c>
      <c r="J137" t="s">
        <v>558</v>
      </c>
    </row>
    <row r="138" spans="1:10" x14ac:dyDescent="0.3">
      <c r="A138" s="1" t="s">
        <v>841</v>
      </c>
      <c r="B138" t="s">
        <v>708</v>
      </c>
      <c r="C138" t="s">
        <v>712</v>
      </c>
      <c r="D138" s="2">
        <v>1.88</v>
      </c>
      <c r="E138" t="s">
        <v>544</v>
      </c>
      <c r="F138" t="s">
        <v>343</v>
      </c>
      <c r="G138" t="s">
        <v>423</v>
      </c>
      <c r="H138" t="s">
        <v>713</v>
      </c>
      <c r="I138" t="s">
        <v>37</v>
      </c>
      <c r="J138" t="s">
        <v>559</v>
      </c>
    </row>
    <row r="139" spans="1:10" x14ac:dyDescent="0.3">
      <c r="A139" s="1" t="s">
        <v>841</v>
      </c>
      <c r="B139" t="s">
        <v>708</v>
      </c>
      <c r="C139" t="s">
        <v>709</v>
      </c>
      <c r="D139" s="2">
        <v>0.33</v>
      </c>
      <c r="E139" t="s">
        <v>855</v>
      </c>
      <c r="F139" t="s">
        <v>856</v>
      </c>
      <c r="G139" t="s">
        <v>710</v>
      </c>
      <c r="H139" t="s">
        <v>711</v>
      </c>
      <c r="I139" t="s">
        <v>156</v>
      </c>
      <c r="J139" t="s">
        <v>625</v>
      </c>
    </row>
    <row r="140" spans="1:10" x14ac:dyDescent="0.3">
      <c r="A140" s="1" t="s">
        <v>841</v>
      </c>
      <c r="B140" t="s">
        <v>578</v>
      </c>
      <c r="C140" t="s">
        <v>599</v>
      </c>
      <c r="D140" s="2">
        <v>1.2</v>
      </c>
      <c r="E140" t="s">
        <v>651</v>
      </c>
      <c r="F140" t="s">
        <v>350</v>
      </c>
      <c r="G140" t="s">
        <v>590</v>
      </c>
      <c r="I140" t="s">
        <v>55</v>
      </c>
      <c r="J140" t="s">
        <v>558</v>
      </c>
    </row>
    <row r="141" spans="1:10" x14ac:dyDescent="0.3">
      <c r="A141" s="1" t="s">
        <v>841</v>
      </c>
      <c r="B141" t="s">
        <v>569</v>
      </c>
      <c r="C141" t="s">
        <v>598</v>
      </c>
      <c r="D141" s="2">
        <v>1.43</v>
      </c>
      <c r="E141" t="s">
        <v>650</v>
      </c>
      <c r="F141" t="s">
        <v>341</v>
      </c>
      <c r="G141" t="s">
        <v>571</v>
      </c>
      <c r="I141" t="s">
        <v>27</v>
      </c>
      <c r="J141" t="s">
        <v>558</v>
      </c>
    </row>
    <row r="142" spans="1:10" x14ac:dyDescent="0.3">
      <c r="A142" s="1" t="s">
        <v>841</v>
      </c>
      <c r="B142" t="s">
        <v>595</v>
      </c>
      <c r="C142" t="s">
        <v>596</v>
      </c>
      <c r="D142" s="2">
        <v>1.53</v>
      </c>
      <c r="E142" t="s">
        <v>651</v>
      </c>
      <c r="F142" t="s">
        <v>350</v>
      </c>
      <c r="G142" t="s">
        <v>590</v>
      </c>
      <c r="H142" t="s">
        <v>597</v>
      </c>
      <c r="I142" t="s">
        <v>55</v>
      </c>
      <c r="J142" t="s">
        <v>558</v>
      </c>
    </row>
    <row r="143" spans="1:10" x14ac:dyDescent="0.3">
      <c r="A143" s="1" t="s">
        <v>841</v>
      </c>
      <c r="B143" t="s">
        <v>567</v>
      </c>
      <c r="C143" t="s">
        <v>593</v>
      </c>
      <c r="D143" s="2">
        <v>1.78</v>
      </c>
      <c r="E143" t="s">
        <v>651</v>
      </c>
      <c r="F143" t="s">
        <v>350</v>
      </c>
      <c r="G143" t="s">
        <v>590</v>
      </c>
      <c r="H143" t="s">
        <v>594</v>
      </c>
      <c r="I143" t="s">
        <v>55</v>
      </c>
      <c r="J143" t="s">
        <v>558</v>
      </c>
    </row>
    <row r="144" spans="1:10" x14ac:dyDescent="0.3">
      <c r="A144" s="1" t="s">
        <v>841</v>
      </c>
      <c r="B144" t="s">
        <v>567</v>
      </c>
      <c r="C144" t="s">
        <v>592</v>
      </c>
      <c r="D144" s="2">
        <v>0.85</v>
      </c>
      <c r="E144" t="s">
        <v>651</v>
      </c>
      <c r="F144" t="s">
        <v>350</v>
      </c>
      <c r="G144" t="s">
        <v>590</v>
      </c>
      <c r="H144" t="s">
        <v>591</v>
      </c>
      <c r="I144" t="s">
        <v>55</v>
      </c>
      <c r="J144" t="s">
        <v>558</v>
      </c>
    </row>
    <row r="145" spans="1:10" x14ac:dyDescent="0.3">
      <c r="A145" s="1" t="s">
        <v>841</v>
      </c>
      <c r="B145" t="s">
        <v>567</v>
      </c>
      <c r="C145" t="s">
        <v>589</v>
      </c>
      <c r="D145" s="2">
        <v>0.92</v>
      </c>
      <c r="E145" t="s">
        <v>651</v>
      </c>
      <c r="F145" t="s">
        <v>350</v>
      </c>
      <c r="G145" t="s">
        <v>590</v>
      </c>
      <c r="H145" t="s">
        <v>591</v>
      </c>
      <c r="I145" t="s">
        <v>55</v>
      </c>
      <c r="J145" t="s">
        <v>558</v>
      </c>
    </row>
    <row r="146" spans="1:10" x14ac:dyDescent="0.3">
      <c r="A146" s="1" t="s">
        <v>841</v>
      </c>
      <c r="B146" t="s">
        <v>564</v>
      </c>
      <c r="C146" t="s">
        <v>587</v>
      </c>
      <c r="D146" s="2">
        <v>0.75</v>
      </c>
      <c r="E146" t="s">
        <v>364</v>
      </c>
      <c r="F146" t="s">
        <v>371</v>
      </c>
      <c r="G146" t="s">
        <v>213</v>
      </c>
      <c r="H146" t="s">
        <v>588</v>
      </c>
      <c r="I146" t="s">
        <v>156</v>
      </c>
      <c r="J146" t="s">
        <v>28</v>
      </c>
    </row>
    <row r="147" spans="1:10" x14ac:dyDescent="0.3">
      <c r="A147" s="1" t="s">
        <v>841</v>
      </c>
      <c r="B147" t="s">
        <v>564</v>
      </c>
      <c r="C147" t="s">
        <v>584</v>
      </c>
      <c r="D147" s="2">
        <v>1.08</v>
      </c>
      <c r="E147" t="s">
        <v>652</v>
      </c>
      <c r="F147" t="s">
        <v>359</v>
      </c>
      <c r="G147" t="s">
        <v>585</v>
      </c>
      <c r="H147" t="s">
        <v>586</v>
      </c>
      <c r="I147" t="s">
        <v>27</v>
      </c>
      <c r="J147" t="s">
        <v>558</v>
      </c>
    </row>
    <row r="148" spans="1:10" x14ac:dyDescent="0.3">
      <c r="A148" s="8" t="s">
        <v>321</v>
      </c>
      <c r="B148" s="5"/>
      <c r="C148" s="5"/>
      <c r="D148" s="9"/>
      <c r="E148" s="5"/>
      <c r="F148" s="5"/>
      <c r="G148" s="5"/>
      <c r="H148" s="5"/>
      <c r="I148" s="5"/>
      <c r="J148" s="5"/>
    </row>
    <row r="149" spans="1:10" x14ac:dyDescent="0.3">
      <c r="A149" s="1" t="s">
        <v>841</v>
      </c>
      <c r="B149" t="s">
        <v>412</v>
      </c>
      <c r="C149" t="s">
        <v>582</v>
      </c>
      <c r="D149" s="2">
        <v>0.75</v>
      </c>
      <c r="E149" t="s">
        <v>653</v>
      </c>
      <c r="F149" t="s">
        <v>373</v>
      </c>
      <c r="G149" t="s">
        <v>583</v>
      </c>
      <c r="I149" t="s">
        <v>156</v>
      </c>
      <c r="J149" t="s">
        <v>558</v>
      </c>
    </row>
    <row r="150" spans="1:10" x14ac:dyDescent="0.3">
      <c r="A150" s="1" t="s">
        <v>841</v>
      </c>
      <c r="B150" t="s">
        <v>412</v>
      </c>
      <c r="C150" t="s">
        <v>441</v>
      </c>
      <c r="D150" s="2">
        <v>1.97</v>
      </c>
      <c r="E150" t="s">
        <v>355</v>
      </c>
      <c r="F150" t="s">
        <v>343</v>
      </c>
      <c r="G150" t="s">
        <v>415</v>
      </c>
      <c r="H150" t="s">
        <v>442</v>
      </c>
      <c r="I150" t="s">
        <v>37</v>
      </c>
      <c r="J150" t="s">
        <v>559</v>
      </c>
    </row>
    <row r="151" spans="1:10" x14ac:dyDescent="0.3">
      <c r="A151" s="1" t="s">
        <v>841</v>
      </c>
      <c r="B151" t="s">
        <v>412</v>
      </c>
      <c r="C151" t="s">
        <v>439</v>
      </c>
      <c r="D151" s="2">
        <v>0.57999999999999996</v>
      </c>
      <c r="E151" t="s">
        <v>355</v>
      </c>
      <c r="F151" t="s">
        <v>343</v>
      </c>
      <c r="G151" t="s">
        <v>415</v>
      </c>
      <c r="H151" t="s">
        <v>440</v>
      </c>
      <c r="I151" t="s">
        <v>37</v>
      </c>
      <c r="J151" t="s">
        <v>559</v>
      </c>
    </row>
    <row r="152" spans="1:10" s="5" customFormat="1" x14ac:dyDescent="0.3">
      <c r="A152" s="1" t="s">
        <v>841</v>
      </c>
      <c r="B152" t="s">
        <v>412</v>
      </c>
      <c r="C152" t="s">
        <v>437</v>
      </c>
      <c r="D152" s="2">
        <v>2.4</v>
      </c>
      <c r="E152" t="s">
        <v>355</v>
      </c>
      <c r="F152" t="s">
        <v>343</v>
      </c>
      <c r="G152" t="s">
        <v>415</v>
      </c>
      <c r="H152" t="s">
        <v>438</v>
      </c>
      <c r="I152" t="s">
        <v>37</v>
      </c>
      <c r="J152" t="s">
        <v>559</v>
      </c>
    </row>
    <row r="153" spans="1:10" x14ac:dyDescent="0.3">
      <c r="A153" s="1" t="s">
        <v>841</v>
      </c>
      <c r="B153" t="s">
        <v>407</v>
      </c>
      <c r="C153" t="s">
        <v>436</v>
      </c>
      <c r="D153" s="2">
        <v>0.4</v>
      </c>
      <c r="E153" t="s">
        <v>355</v>
      </c>
      <c r="F153" t="s">
        <v>343</v>
      </c>
      <c r="G153" t="s">
        <v>415</v>
      </c>
      <c r="I153" t="s">
        <v>37</v>
      </c>
      <c r="J153" t="s">
        <v>559</v>
      </c>
    </row>
    <row r="154" spans="1:10" x14ac:dyDescent="0.3">
      <c r="A154" s="1" t="s">
        <v>841</v>
      </c>
      <c r="B154" t="s">
        <v>407</v>
      </c>
      <c r="C154" t="s">
        <v>434</v>
      </c>
      <c r="D154" s="2">
        <v>1.05</v>
      </c>
      <c r="E154" t="s">
        <v>375</v>
      </c>
      <c r="F154" t="s">
        <v>343</v>
      </c>
      <c r="G154" t="s">
        <v>189</v>
      </c>
      <c r="H154" t="s">
        <v>435</v>
      </c>
      <c r="I154" t="s">
        <v>37</v>
      </c>
      <c r="J154" t="s">
        <v>559</v>
      </c>
    </row>
    <row r="155" spans="1:10" x14ac:dyDescent="0.3">
      <c r="A155" s="1" t="s">
        <v>841</v>
      </c>
      <c r="B155" t="s">
        <v>407</v>
      </c>
      <c r="C155" t="s">
        <v>408</v>
      </c>
      <c r="D155" s="2">
        <v>1.92</v>
      </c>
      <c r="E155" t="s">
        <v>538</v>
      </c>
      <c r="F155" t="s">
        <v>341</v>
      </c>
      <c r="G155" t="s">
        <v>409</v>
      </c>
      <c r="H155" t="s">
        <v>433</v>
      </c>
      <c r="I155" t="s">
        <v>27</v>
      </c>
      <c r="J155" t="s">
        <v>558</v>
      </c>
    </row>
    <row r="156" spans="1:10" x14ac:dyDescent="0.3">
      <c r="A156" s="1" t="s">
        <v>841</v>
      </c>
      <c r="B156" t="s">
        <v>426</v>
      </c>
      <c r="C156" t="s">
        <v>431</v>
      </c>
      <c r="D156" s="2">
        <v>1.63</v>
      </c>
      <c r="E156" t="s">
        <v>355</v>
      </c>
      <c r="F156" t="s">
        <v>343</v>
      </c>
      <c r="G156" t="s">
        <v>415</v>
      </c>
      <c r="H156" t="s">
        <v>432</v>
      </c>
      <c r="I156" t="s">
        <v>37</v>
      </c>
      <c r="J156" t="s">
        <v>559</v>
      </c>
    </row>
    <row r="157" spans="1:10" x14ac:dyDescent="0.3">
      <c r="A157" s="1" t="s">
        <v>841</v>
      </c>
      <c r="B157" t="s">
        <v>426</v>
      </c>
      <c r="C157" t="s">
        <v>430</v>
      </c>
      <c r="D157" s="2">
        <v>0.62</v>
      </c>
      <c r="E157" t="s">
        <v>355</v>
      </c>
      <c r="F157" t="s">
        <v>343</v>
      </c>
      <c r="G157" t="s">
        <v>415</v>
      </c>
      <c r="I157" t="s">
        <v>37</v>
      </c>
      <c r="J157" t="s">
        <v>559</v>
      </c>
    </row>
    <row r="158" spans="1:10" x14ac:dyDescent="0.3">
      <c r="A158" s="1" t="s">
        <v>841</v>
      </c>
      <c r="B158" t="s">
        <v>426</v>
      </c>
      <c r="C158" t="s">
        <v>428</v>
      </c>
      <c r="D158" s="2">
        <v>0.68</v>
      </c>
      <c r="E158" t="s">
        <v>375</v>
      </c>
      <c r="F158" t="s">
        <v>343</v>
      </c>
      <c r="G158" t="s">
        <v>189</v>
      </c>
      <c r="H158" t="s">
        <v>429</v>
      </c>
      <c r="I158" t="s">
        <v>37</v>
      </c>
      <c r="J158" t="s">
        <v>559</v>
      </c>
    </row>
    <row r="159" spans="1:10" x14ac:dyDescent="0.3">
      <c r="A159" s="1" t="s">
        <v>841</v>
      </c>
      <c r="B159" t="s">
        <v>426</v>
      </c>
      <c r="C159" t="s">
        <v>427</v>
      </c>
      <c r="D159" s="2">
        <v>0.33</v>
      </c>
      <c r="E159" t="s">
        <v>356</v>
      </c>
      <c r="F159" t="s">
        <v>357</v>
      </c>
      <c r="G159" t="s">
        <v>125</v>
      </c>
      <c r="I159" t="s">
        <v>32</v>
      </c>
      <c r="J159" t="s">
        <v>559</v>
      </c>
    </row>
    <row r="160" spans="1:10" x14ac:dyDescent="0.3">
      <c r="A160" s="1" t="s">
        <v>841</v>
      </c>
      <c r="B160" t="s">
        <v>395</v>
      </c>
      <c r="C160" t="s">
        <v>425</v>
      </c>
      <c r="D160" s="2">
        <v>2.92</v>
      </c>
      <c r="E160" t="s">
        <v>379</v>
      </c>
      <c r="F160" t="s">
        <v>357</v>
      </c>
      <c r="G160" t="s">
        <v>242</v>
      </c>
      <c r="I160" t="s">
        <v>32</v>
      </c>
      <c r="J160" t="s">
        <v>559</v>
      </c>
    </row>
    <row r="161" spans="1:10" x14ac:dyDescent="0.3">
      <c r="A161" s="1" t="s">
        <v>841</v>
      </c>
      <c r="B161" t="s">
        <v>388</v>
      </c>
      <c r="C161" t="s">
        <v>422</v>
      </c>
      <c r="D161" s="2">
        <v>2.0299999999999998</v>
      </c>
      <c r="E161" t="s">
        <v>544</v>
      </c>
      <c r="F161" t="s">
        <v>343</v>
      </c>
      <c r="G161" t="s">
        <v>423</v>
      </c>
      <c r="H161" t="s">
        <v>424</v>
      </c>
      <c r="I161" t="s">
        <v>37</v>
      </c>
      <c r="J161" t="s">
        <v>559</v>
      </c>
    </row>
    <row r="162" spans="1:10" x14ac:dyDescent="0.3">
      <c r="A162" s="1" t="s">
        <v>841</v>
      </c>
      <c r="B162" t="s">
        <v>388</v>
      </c>
      <c r="C162" t="s">
        <v>421</v>
      </c>
      <c r="D162" s="2">
        <v>1.58</v>
      </c>
      <c r="E162" t="s">
        <v>542</v>
      </c>
      <c r="F162" t="s">
        <v>341</v>
      </c>
      <c r="G162" t="s">
        <v>392</v>
      </c>
      <c r="I162" t="s">
        <v>27</v>
      </c>
      <c r="J162" t="s">
        <v>558</v>
      </c>
    </row>
    <row r="163" spans="1:10" x14ac:dyDescent="0.3">
      <c r="A163" s="1" t="s">
        <v>841</v>
      </c>
      <c r="B163" t="s">
        <v>388</v>
      </c>
      <c r="C163" t="s">
        <v>389</v>
      </c>
      <c r="D163" s="2">
        <v>1</v>
      </c>
      <c r="E163" t="s">
        <v>543</v>
      </c>
      <c r="F163" t="s">
        <v>328</v>
      </c>
      <c r="G163" t="s">
        <v>390</v>
      </c>
      <c r="I163" t="s">
        <v>27</v>
      </c>
      <c r="J163" t="s">
        <v>558</v>
      </c>
    </row>
    <row r="164" spans="1:10" x14ac:dyDescent="0.3">
      <c r="A164" s="1" t="s">
        <v>841</v>
      </c>
      <c r="B164" t="s">
        <v>418</v>
      </c>
      <c r="C164" t="s">
        <v>419</v>
      </c>
      <c r="D164" s="2">
        <v>1.1200000000000001</v>
      </c>
      <c r="E164" t="s">
        <v>545</v>
      </c>
      <c r="F164" t="s">
        <v>373</v>
      </c>
      <c r="G164" t="s">
        <v>420</v>
      </c>
      <c r="I164" t="s">
        <v>156</v>
      </c>
      <c r="J164" t="s">
        <v>558</v>
      </c>
    </row>
    <row r="165" spans="1:10" x14ac:dyDescent="0.3">
      <c r="A165" s="1" t="s">
        <v>841</v>
      </c>
      <c r="B165" t="s">
        <v>130</v>
      </c>
      <c r="C165" t="s">
        <v>416</v>
      </c>
      <c r="D165" s="2">
        <v>2.52</v>
      </c>
      <c r="E165" t="s">
        <v>355</v>
      </c>
      <c r="F165" t="s">
        <v>343</v>
      </c>
      <c r="G165" t="s">
        <v>415</v>
      </c>
      <c r="H165" t="s">
        <v>417</v>
      </c>
      <c r="I165" t="s">
        <v>37</v>
      </c>
      <c r="J165" t="s">
        <v>559</v>
      </c>
    </row>
    <row r="166" spans="1:10" x14ac:dyDescent="0.3">
      <c r="A166" s="1" t="s">
        <v>841</v>
      </c>
      <c r="B166" t="s">
        <v>130</v>
      </c>
      <c r="C166" t="s">
        <v>205</v>
      </c>
      <c r="D166" s="2">
        <v>0.4</v>
      </c>
      <c r="E166" t="s">
        <v>350</v>
      </c>
      <c r="F166" t="s">
        <v>366</v>
      </c>
      <c r="G166" t="s">
        <v>140</v>
      </c>
      <c r="H166" t="s">
        <v>206</v>
      </c>
      <c r="I166" t="s">
        <v>55</v>
      </c>
      <c r="J166" t="s">
        <v>558</v>
      </c>
    </row>
    <row r="167" spans="1:10" x14ac:dyDescent="0.3">
      <c r="A167" s="1" t="s">
        <v>841</v>
      </c>
      <c r="B167" t="s">
        <v>130</v>
      </c>
      <c r="C167" t="s">
        <v>203</v>
      </c>
      <c r="D167" s="2">
        <v>0.53</v>
      </c>
      <c r="E167" t="s">
        <v>356</v>
      </c>
      <c r="F167" t="s">
        <v>357</v>
      </c>
      <c r="G167" t="s">
        <v>125</v>
      </c>
      <c r="H167" t="s">
        <v>204</v>
      </c>
      <c r="I167" t="s">
        <v>32</v>
      </c>
      <c r="J167" t="s">
        <v>559</v>
      </c>
    </row>
    <row r="168" spans="1:10" x14ac:dyDescent="0.3">
      <c r="A168" s="1" t="s">
        <v>841</v>
      </c>
      <c r="B168" t="s">
        <v>130</v>
      </c>
      <c r="C168" t="s">
        <v>201</v>
      </c>
      <c r="D168" s="2">
        <v>0.56999999999999995</v>
      </c>
      <c r="E168" t="s">
        <v>355</v>
      </c>
      <c r="F168" t="s">
        <v>343</v>
      </c>
      <c r="G168" t="s">
        <v>415</v>
      </c>
      <c r="H168" t="s">
        <v>202</v>
      </c>
      <c r="I168" t="s">
        <v>37</v>
      </c>
      <c r="J168" t="s">
        <v>559</v>
      </c>
    </row>
    <row r="169" spans="1:10" x14ac:dyDescent="0.3">
      <c r="A169" s="1" t="s">
        <v>841</v>
      </c>
      <c r="B169" t="s">
        <v>113</v>
      </c>
      <c r="C169" t="s">
        <v>200</v>
      </c>
      <c r="D169" s="2">
        <v>1.33</v>
      </c>
      <c r="E169" t="s">
        <v>355</v>
      </c>
      <c r="F169" t="s">
        <v>343</v>
      </c>
      <c r="G169" t="s">
        <v>415</v>
      </c>
      <c r="H169" t="s">
        <v>198</v>
      </c>
      <c r="I169" t="s">
        <v>37</v>
      </c>
      <c r="J169" t="s">
        <v>559</v>
      </c>
    </row>
    <row r="170" spans="1:10" x14ac:dyDescent="0.3">
      <c r="A170" s="1" t="s">
        <v>841</v>
      </c>
      <c r="B170" t="s">
        <v>113</v>
      </c>
      <c r="C170" t="s">
        <v>199</v>
      </c>
      <c r="D170" s="2">
        <v>0.4</v>
      </c>
      <c r="E170" t="s">
        <v>356</v>
      </c>
      <c r="F170" t="s">
        <v>357</v>
      </c>
      <c r="G170" t="s">
        <v>125</v>
      </c>
      <c r="I170" t="s">
        <v>32</v>
      </c>
      <c r="J170" t="s">
        <v>559</v>
      </c>
    </row>
    <row r="171" spans="1:10" x14ac:dyDescent="0.3">
      <c r="A171" s="1" t="s">
        <v>841</v>
      </c>
      <c r="B171" t="s">
        <v>113</v>
      </c>
      <c r="C171" t="s">
        <v>197</v>
      </c>
      <c r="D171" s="2">
        <v>0.53</v>
      </c>
      <c r="E171" t="s">
        <v>355</v>
      </c>
      <c r="F171" t="s">
        <v>343</v>
      </c>
      <c r="G171" t="s">
        <v>415</v>
      </c>
      <c r="H171" t="s">
        <v>198</v>
      </c>
      <c r="I171" t="s">
        <v>37</v>
      </c>
      <c r="J171" t="s">
        <v>559</v>
      </c>
    </row>
    <row r="172" spans="1:10" x14ac:dyDescent="0.3">
      <c r="A172" s="1" t="s">
        <v>841</v>
      </c>
      <c r="B172" t="s">
        <v>113</v>
      </c>
      <c r="C172" t="s">
        <v>196</v>
      </c>
      <c r="D172" s="2">
        <v>0.65</v>
      </c>
      <c r="E172" t="s">
        <v>363</v>
      </c>
      <c r="F172" t="s">
        <v>364</v>
      </c>
      <c r="G172" t="s">
        <v>111</v>
      </c>
      <c r="I172" t="s">
        <v>156</v>
      </c>
      <c r="J172" t="s">
        <v>28</v>
      </c>
    </row>
    <row r="173" spans="1:10" x14ac:dyDescent="0.3">
      <c r="A173" s="1" t="s">
        <v>841</v>
      </c>
      <c r="B173" t="s">
        <v>113</v>
      </c>
      <c r="C173" t="s">
        <v>195</v>
      </c>
      <c r="D173" s="2">
        <v>0.88</v>
      </c>
      <c r="E173" t="s">
        <v>362</v>
      </c>
      <c r="F173" t="s">
        <v>341</v>
      </c>
      <c r="G173" t="s">
        <v>120</v>
      </c>
      <c r="I173" t="s">
        <v>27</v>
      </c>
      <c r="J173" t="s">
        <v>558</v>
      </c>
    </row>
    <row r="174" spans="1:10" x14ac:dyDescent="0.3">
      <c r="A174" s="1" t="s">
        <v>841</v>
      </c>
      <c r="B174" t="s">
        <v>102</v>
      </c>
      <c r="C174" t="s">
        <v>193</v>
      </c>
      <c r="D174" s="2">
        <v>1.6</v>
      </c>
      <c r="E174" t="s">
        <v>375</v>
      </c>
      <c r="F174" t="s">
        <v>343</v>
      </c>
      <c r="G174" t="s">
        <v>189</v>
      </c>
      <c r="H174" t="s">
        <v>194</v>
      </c>
      <c r="I174" t="s">
        <v>37</v>
      </c>
      <c r="J174" t="s">
        <v>559</v>
      </c>
    </row>
    <row r="175" spans="1:10" x14ac:dyDescent="0.3">
      <c r="A175" s="1" t="s">
        <v>841</v>
      </c>
      <c r="B175" t="s">
        <v>102</v>
      </c>
      <c r="C175" t="s">
        <v>191</v>
      </c>
      <c r="D175" s="2">
        <v>0.98</v>
      </c>
      <c r="E175" t="s">
        <v>375</v>
      </c>
      <c r="F175" t="s">
        <v>343</v>
      </c>
      <c r="G175" t="s">
        <v>189</v>
      </c>
      <c r="H175" t="s">
        <v>192</v>
      </c>
      <c r="I175" t="s">
        <v>37</v>
      </c>
      <c r="J175" t="s">
        <v>559</v>
      </c>
    </row>
    <row r="176" spans="1:10" x14ac:dyDescent="0.3">
      <c r="A176" s="1" t="s">
        <v>841</v>
      </c>
      <c r="B176" t="s">
        <v>95</v>
      </c>
      <c r="C176" t="s">
        <v>188</v>
      </c>
      <c r="D176" s="2">
        <v>1.2</v>
      </c>
      <c r="E176" t="s">
        <v>375</v>
      </c>
      <c r="F176" t="s">
        <v>343</v>
      </c>
      <c r="G176" t="s">
        <v>189</v>
      </c>
      <c r="H176" t="s">
        <v>190</v>
      </c>
      <c r="I176" t="s">
        <v>37</v>
      </c>
      <c r="J176" t="s">
        <v>559</v>
      </c>
    </row>
    <row r="177" spans="1:10" x14ac:dyDescent="0.3">
      <c r="A177" s="1" t="s">
        <v>841</v>
      </c>
      <c r="B177" t="s">
        <v>95</v>
      </c>
      <c r="C177" t="s">
        <v>187</v>
      </c>
      <c r="D177" s="2">
        <v>0.93</v>
      </c>
      <c r="E177" t="s">
        <v>355</v>
      </c>
      <c r="F177" t="s">
        <v>343</v>
      </c>
      <c r="G177" t="s">
        <v>415</v>
      </c>
      <c r="I177" t="s">
        <v>37</v>
      </c>
      <c r="J177" t="s">
        <v>559</v>
      </c>
    </row>
    <row r="178" spans="1:10" x14ac:dyDescent="0.3">
      <c r="A178" s="1" t="s">
        <v>841</v>
      </c>
      <c r="B178" t="s">
        <v>95</v>
      </c>
      <c r="C178" t="s">
        <v>186</v>
      </c>
      <c r="D178" s="2">
        <v>0.68</v>
      </c>
      <c r="E178" t="s">
        <v>363</v>
      </c>
      <c r="F178" t="s">
        <v>364</v>
      </c>
      <c r="G178" t="s">
        <v>111</v>
      </c>
      <c r="I178" t="s">
        <v>156</v>
      </c>
      <c r="J178" t="s">
        <v>28</v>
      </c>
    </row>
    <row r="179" spans="1:10" x14ac:dyDescent="0.3">
      <c r="A179" s="1" t="s">
        <v>841</v>
      </c>
      <c r="B179" t="s">
        <v>92</v>
      </c>
      <c r="C179" t="s">
        <v>185</v>
      </c>
      <c r="D179" s="2">
        <v>0.57999999999999996</v>
      </c>
      <c r="E179" t="s">
        <v>363</v>
      </c>
      <c r="F179" t="s">
        <v>364</v>
      </c>
      <c r="G179" t="s">
        <v>111</v>
      </c>
      <c r="I179" t="s">
        <v>156</v>
      </c>
      <c r="J179" t="s">
        <v>28</v>
      </c>
    </row>
    <row r="180" spans="1:10" x14ac:dyDescent="0.3">
      <c r="A180" s="1" t="s">
        <v>841</v>
      </c>
      <c r="B180" t="s">
        <v>82</v>
      </c>
      <c r="C180" t="s">
        <v>183</v>
      </c>
      <c r="D180" s="2">
        <v>2.25</v>
      </c>
      <c r="E180" t="s">
        <v>355</v>
      </c>
      <c r="F180" t="s">
        <v>343</v>
      </c>
      <c r="G180" t="s">
        <v>415</v>
      </c>
      <c r="H180" t="s">
        <v>184</v>
      </c>
      <c r="I180" t="s">
        <v>37</v>
      </c>
      <c r="J180" t="s">
        <v>559</v>
      </c>
    </row>
    <row r="181" spans="1:10" x14ac:dyDescent="0.3">
      <c r="A181" s="1" t="s">
        <v>841</v>
      </c>
      <c r="B181" t="s">
        <v>82</v>
      </c>
      <c r="C181" t="s">
        <v>182</v>
      </c>
      <c r="D181" s="2">
        <v>0.5</v>
      </c>
      <c r="E181" t="s">
        <v>347</v>
      </c>
      <c r="F181" t="s">
        <v>334</v>
      </c>
      <c r="G181" t="s">
        <v>86</v>
      </c>
      <c r="I181" t="s">
        <v>37</v>
      </c>
      <c r="J181" t="s">
        <v>28</v>
      </c>
    </row>
    <row r="182" spans="1:10" x14ac:dyDescent="0.3">
      <c r="A182" s="1" t="s">
        <v>841</v>
      </c>
      <c r="B182" t="s">
        <v>82</v>
      </c>
      <c r="C182" t="s">
        <v>180</v>
      </c>
      <c r="D182" s="2">
        <v>0.33</v>
      </c>
      <c r="E182" t="s">
        <v>372</v>
      </c>
      <c r="F182" t="s">
        <v>334</v>
      </c>
      <c r="G182" t="s">
        <v>165</v>
      </c>
      <c r="H182" t="s">
        <v>181</v>
      </c>
      <c r="I182" t="s">
        <v>37</v>
      </c>
      <c r="J182" t="s">
        <v>28</v>
      </c>
    </row>
    <row r="183" spans="1:10" x14ac:dyDescent="0.3">
      <c r="A183" s="1" t="s">
        <v>841</v>
      </c>
      <c r="B183" t="s">
        <v>82</v>
      </c>
      <c r="C183" t="s">
        <v>178</v>
      </c>
      <c r="D183" s="2">
        <v>2.75</v>
      </c>
      <c r="E183" t="s">
        <v>355</v>
      </c>
      <c r="F183" t="s">
        <v>343</v>
      </c>
      <c r="G183" t="s">
        <v>415</v>
      </c>
      <c r="H183" t="s">
        <v>179</v>
      </c>
      <c r="I183" t="s">
        <v>37</v>
      </c>
      <c r="J183" t="s">
        <v>559</v>
      </c>
    </row>
    <row r="184" spans="1:10" x14ac:dyDescent="0.3">
      <c r="A184" s="8" t="s">
        <v>320</v>
      </c>
      <c r="B184" s="5"/>
      <c r="C184" s="5"/>
      <c r="D184" s="9"/>
      <c r="E184" s="5"/>
      <c r="F184" s="5"/>
      <c r="G184" s="5"/>
      <c r="H184" s="5"/>
      <c r="I184" s="5"/>
      <c r="J184" s="5"/>
    </row>
    <row r="185" spans="1:10" x14ac:dyDescent="0.3">
      <c r="A185" s="1" t="s">
        <v>841</v>
      </c>
      <c r="B185" t="s">
        <v>82</v>
      </c>
      <c r="C185" t="s">
        <v>83</v>
      </c>
      <c r="D185" s="2">
        <v>1</v>
      </c>
      <c r="E185" t="s">
        <v>358</v>
      </c>
      <c r="F185" t="s">
        <v>328</v>
      </c>
      <c r="G185" t="s">
        <v>84</v>
      </c>
      <c r="I185" t="s">
        <v>27</v>
      </c>
      <c r="J185" t="s">
        <v>558</v>
      </c>
    </row>
    <row r="186" spans="1:10" x14ac:dyDescent="0.3">
      <c r="A186" s="1" t="s">
        <v>841</v>
      </c>
      <c r="B186" t="s">
        <v>173</v>
      </c>
      <c r="C186" t="s">
        <v>176</v>
      </c>
      <c r="D186" s="2">
        <v>0.25</v>
      </c>
      <c r="E186" t="s">
        <v>376</v>
      </c>
      <c r="F186" t="s">
        <v>373</v>
      </c>
      <c r="G186" t="s">
        <v>581</v>
      </c>
      <c r="H186" t="s">
        <v>177</v>
      </c>
      <c r="I186" t="s">
        <v>156</v>
      </c>
      <c r="J186" t="s">
        <v>558</v>
      </c>
    </row>
    <row r="187" spans="1:10" x14ac:dyDescent="0.3">
      <c r="A187" s="1" t="s">
        <v>841</v>
      </c>
      <c r="B187" t="s">
        <v>173</v>
      </c>
      <c r="C187" t="s">
        <v>174</v>
      </c>
      <c r="D187" s="2">
        <v>0.83</v>
      </c>
      <c r="E187" t="s">
        <v>372</v>
      </c>
      <c r="F187" t="s">
        <v>334</v>
      </c>
      <c r="G187" t="s">
        <v>165</v>
      </c>
      <c r="H187" t="s">
        <v>175</v>
      </c>
      <c r="I187" t="s">
        <v>37</v>
      </c>
      <c r="J187" t="s">
        <v>28</v>
      </c>
    </row>
    <row r="188" spans="1:10" x14ac:dyDescent="0.3">
      <c r="A188" s="1" t="s">
        <v>841</v>
      </c>
      <c r="B188" t="s">
        <v>78</v>
      </c>
      <c r="C188" t="s">
        <v>170</v>
      </c>
      <c r="D188" s="2">
        <v>0.33</v>
      </c>
      <c r="E188" t="s">
        <v>374</v>
      </c>
      <c r="F188" t="s">
        <v>334</v>
      </c>
      <c r="G188" t="s">
        <v>171</v>
      </c>
      <c r="H188" t="s">
        <v>172</v>
      </c>
      <c r="I188" t="s">
        <v>37</v>
      </c>
      <c r="J188" t="s">
        <v>28</v>
      </c>
    </row>
    <row r="189" spans="1:10" x14ac:dyDescent="0.3">
      <c r="A189" s="1" t="s">
        <v>841</v>
      </c>
      <c r="B189" t="s">
        <v>78</v>
      </c>
      <c r="C189" t="s">
        <v>168</v>
      </c>
      <c r="D189" s="2">
        <v>0.67</v>
      </c>
      <c r="E189" t="s">
        <v>372</v>
      </c>
      <c r="F189" t="s">
        <v>334</v>
      </c>
      <c r="G189" t="s">
        <v>165</v>
      </c>
      <c r="H189" t="s">
        <v>169</v>
      </c>
      <c r="I189" t="s">
        <v>37</v>
      </c>
      <c r="J189" t="s">
        <v>28</v>
      </c>
    </row>
    <row r="190" spans="1:10" x14ac:dyDescent="0.3">
      <c r="A190" s="1" t="s">
        <v>841</v>
      </c>
      <c r="B190" t="s">
        <v>75</v>
      </c>
      <c r="C190" t="s">
        <v>167</v>
      </c>
      <c r="D190" s="2">
        <v>1.83</v>
      </c>
      <c r="E190" t="s">
        <v>353</v>
      </c>
      <c r="F190" t="s">
        <v>341</v>
      </c>
      <c r="G190" t="s">
        <v>77</v>
      </c>
      <c r="I190" t="s">
        <v>27</v>
      </c>
      <c r="J190" t="s">
        <v>558</v>
      </c>
    </row>
    <row r="191" spans="1:10" x14ac:dyDescent="0.3">
      <c r="A191" s="1" t="s">
        <v>841</v>
      </c>
      <c r="B191" t="s">
        <v>67</v>
      </c>
      <c r="C191" t="s">
        <v>164</v>
      </c>
      <c r="D191" s="2">
        <v>1.5</v>
      </c>
      <c r="E191" t="s">
        <v>372</v>
      </c>
      <c r="F191" t="s">
        <v>334</v>
      </c>
      <c r="G191" t="s">
        <v>165</v>
      </c>
      <c r="H191" t="s">
        <v>166</v>
      </c>
      <c r="I191" t="s">
        <v>37</v>
      </c>
      <c r="J191" t="s">
        <v>28</v>
      </c>
    </row>
    <row r="192" spans="1:10" x14ac:dyDescent="0.3">
      <c r="A192" s="1" t="s">
        <v>841</v>
      </c>
      <c r="B192" t="s">
        <v>59</v>
      </c>
      <c r="C192" t="s">
        <v>162</v>
      </c>
      <c r="D192" s="2">
        <v>2</v>
      </c>
      <c r="E192" t="s">
        <v>329</v>
      </c>
      <c r="F192" t="s">
        <v>330</v>
      </c>
      <c r="G192" t="s">
        <v>31</v>
      </c>
      <c r="H192" t="s">
        <v>163</v>
      </c>
      <c r="I192" t="s">
        <v>32</v>
      </c>
      <c r="J192" t="s">
        <v>558</v>
      </c>
    </row>
    <row r="193" spans="1:10" x14ac:dyDescent="0.3">
      <c r="A193" s="1" t="s">
        <v>841</v>
      </c>
      <c r="B193" t="s">
        <v>59</v>
      </c>
      <c r="C193" t="s">
        <v>161</v>
      </c>
      <c r="D193" s="2">
        <v>1.75</v>
      </c>
      <c r="E193" t="s">
        <v>331</v>
      </c>
      <c r="F193" t="s">
        <v>332</v>
      </c>
      <c r="G193" t="s">
        <v>39</v>
      </c>
      <c r="I193" t="s">
        <v>32</v>
      </c>
      <c r="J193" t="s">
        <v>28</v>
      </c>
    </row>
    <row r="194" spans="1:10" x14ac:dyDescent="0.3">
      <c r="A194" s="1" t="s">
        <v>841</v>
      </c>
      <c r="B194" t="s">
        <v>59</v>
      </c>
      <c r="C194" t="s">
        <v>62</v>
      </c>
      <c r="D194" s="2">
        <v>1</v>
      </c>
      <c r="E194" t="s">
        <v>351</v>
      </c>
      <c r="F194" t="s">
        <v>341</v>
      </c>
      <c r="G194" t="s">
        <v>63</v>
      </c>
      <c r="I194" t="s">
        <v>27</v>
      </c>
      <c r="J194" t="s">
        <v>558</v>
      </c>
    </row>
    <row r="195" spans="1:10" x14ac:dyDescent="0.3">
      <c r="A195" s="1" t="s">
        <v>841</v>
      </c>
      <c r="B195" t="s">
        <v>59</v>
      </c>
      <c r="C195" t="s">
        <v>60</v>
      </c>
      <c r="D195" s="2">
        <v>1</v>
      </c>
      <c r="E195" t="s">
        <v>345</v>
      </c>
      <c r="F195" t="s">
        <v>328</v>
      </c>
      <c r="G195" t="s">
        <v>61</v>
      </c>
      <c r="I195" t="s">
        <v>27</v>
      </c>
      <c r="J195" t="s">
        <v>558</v>
      </c>
    </row>
    <row r="196" spans="1:10" x14ac:dyDescent="0.3">
      <c r="A196" s="1" t="s">
        <v>841</v>
      </c>
      <c r="B196" t="s">
        <v>41</v>
      </c>
      <c r="C196" t="s">
        <v>160</v>
      </c>
      <c r="D196" s="2">
        <v>0.83</v>
      </c>
      <c r="E196" t="s">
        <v>373</v>
      </c>
      <c r="F196" t="s">
        <v>371</v>
      </c>
      <c r="G196" t="s">
        <v>159</v>
      </c>
      <c r="I196" t="s">
        <v>156</v>
      </c>
      <c r="J196" t="s">
        <v>558</v>
      </c>
    </row>
    <row r="197" spans="1:10" x14ac:dyDescent="0.3">
      <c r="A197" s="1" t="s">
        <v>841</v>
      </c>
      <c r="B197" t="s">
        <v>41</v>
      </c>
      <c r="C197" t="s">
        <v>158</v>
      </c>
      <c r="D197" s="2">
        <v>0.5</v>
      </c>
      <c r="E197" t="s">
        <v>373</v>
      </c>
      <c r="F197" t="s">
        <v>371</v>
      </c>
      <c r="G197" t="s">
        <v>159</v>
      </c>
      <c r="I197" t="s">
        <v>156</v>
      </c>
      <c r="J197" t="s">
        <v>558</v>
      </c>
    </row>
    <row r="198" spans="1:10" x14ac:dyDescent="0.3">
      <c r="A198" s="1" t="s">
        <v>841</v>
      </c>
      <c r="B198" t="s">
        <v>41</v>
      </c>
      <c r="C198" t="s">
        <v>154</v>
      </c>
      <c r="D198" s="2">
        <v>0.75</v>
      </c>
      <c r="E198" t="s">
        <v>370</v>
      </c>
      <c r="F198" t="s">
        <v>371</v>
      </c>
      <c r="G198" t="s">
        <v>155</v>
      </c>
      <c r="I198" t="s">
        <v>156</v>
      </c>
      <c r="J198" t="s">
        <v>157</v>
      </c>
    </row>
    <row r="199" spans="1:10" x14ac:dyDescent="0.3">
      <c r="A199" s="1" t="s">
        <v>841</v>
      </c>
      <c r="B199" t="s">
        <v>41</v>
      </c>
      <c r="C199" t="s">
        <v>42</v>
      </c>
      <c r="D199" s="2">
        <v>0.92</v>
      </c>
      <c r="E199" t="s">
        <v>340</v>
      </c>
      <c r="F199" t="s">
        <v>341</v>
      </c>
      <c r="G199" t="s">
        <v>43</v>
      </c>
      <c r="I199" t="s">
        <v>27</v>
      </c>
      <c r="J199" t="s">
        <v>558</v>
      </c>
    </row>
    <row r="200" spans="1:10" x14ac:dyDescent="0.3">
      <c r="A200" s="1" t="s">
        <v>841</v>
      </c>
      <c r="B200" t="s">
        <v>41</v>
      </c>
      <c r="C200" t="s">
        <v>152</v>
      </c>
      <c r="D200" s="2">
        <v>1.08</v>
      </c>
      <c r="E200" t="s">
        <v>369</v>
      </c>
      <c r="F200" t="s">
        <v>364</v>
      </c>
      <c r="G200" t="s">
        <v>153</v>
      </c>
      <c r="I200" t="s">
        <v>156</v>
      </c>
      <c r="J200" t="s">
        <v>28</v>
      </c>
    </row>
    <row r="201" spans="1:10" x14ac:dyDescent="0.3">
      <c r="A201" s="1" t="s">
        <v>841</v>
      </c>
      <c r="B201" t="s">
        <v>33</v>
      </c>
      <c r="C201" t="s">
        <v>151</v>
      </c>
      <c r="D201" s="2">
        <v>0.33</v>
      </c>
      <c r="E201" t="s">
        <v>333</v>
      </c>
      <c r="F201" t="s">
        <v>334</v>
      </c>
      <c r="G201" t="s">
        <v>35</v>
      </c>
      <c r="I201" t="s">
        <v>37</v>
      </c>
      <c r="J201" t="s">
        <v>28</v>
      </c>
    </row>
    <row r="202" spans="1:10" x14ac:dyDescent="0.3">
      <c r="A202" s="1" t="s">
        <v>841</v>
      </c>
      <c r="B202" t="s">
        <v>33</v>
      </c>
      <c r="C202" t="s">
        <v>149</v>
      </c>
      <c r="D202" s="2">
        <v>1.67</v>
      </c>
      <c r="E202" t="s">
        <v>368</v>
      </c>
      <c r="F202" t="s">
        <v>366</v>
      </c>
      <c r="G202" t="s">
        <v>148</v>
      </c>
      <c r="H202" t="s">
        <v>150</v>
      </c>
      <c r="I202" t="s">
        <v>55</v>
      </c>
      <c r="J202" t="s">
        <v>138</v>
      </c>
    </row>
    <row r="203" spans="1:10" x14ac:dyDescent="0.3">
      <c r="A203" s="1" t="s">
        <v>841</v>
      </c>
      <c r="B203" t="s">
        <v>33</v>
      </c>
      <c r="C203" t="s">
        <v>147</v>
      </c>
      <c r="D203" s="2">
        <v>0.42</v>
      </c>
      <c r="E203" t="s">
        <v>368</v>
      </c>
      <c r="F203" t="s">
        <v>366</v>
      </c>
      <c r="G203" t="s">
        <v>148</v>
      </c>
      <c r="I203" t="s">
        <v>55</v>
      </c>
      <c r="J203" t="s">
        <v>138</v>
      </c>
    </row>
    <row r="204" spans="1:10" x14ac:dyDescent="0.3">
      <c r="A204" s="1" t="s">
        <v>841</v>
      </c>
      <c r="B204" t="s">
        <v>33</v>
      </c>
      <c r="C204" t="s">
        <v>145</v>
      </c>
      <c r="D204" s="2">
        <v>1</v>
      </c>
      <c r="E204" t="s">
        <v>367</v>
      </c>
      <c r="F204" t="s">
        <v>366</v>
      </c>
      <c r="G204" t="s">
        <v>143</v>
      </c>
      <c r="H204" t="s">
        <v>146</v>
      </c>
      <c r="I204" t="s">
        <v>55</v>
      </c>
      <c r="J204" t="s">
        <v>138</v>
      </c>
    </row>
    <row r="205" spans="1:10" x14ac:dyDescent="0.3">
      <c r="A205" s="1" t="s">
        <v>841</v>
      </c>
      <c r="B205" t="s">
        <v>33</v>
      </c>
      <c r="C205" t="s">
        <v>142</v>
      </c>
      <c r="D205" s="2">
        <v>1.08</v>
      </c>
      <c r="E205" t="s">
        <v>367</v>
      </c>
      <c r="F205" t="s">
        <v>366</v>
      </c>
      <c r="G205" t="s">
        <v>143</v>
      </c>
      <c r="H205" t="s">
        <v>144</v>
      </c>
      <c r="I205" t="s">
        <v>55</v>
      </c>
      <c r="J205" t="s">
        <v>138</v>
      </c>
    </row>
    <row r="206" spans="1:10" x14ac:dyDescent="0.3">
      <c r="A206" s="1" t="s">
        <v>841</v>
      </c>
      <c r="B206" t="s">
        <v>33</v>
      </c>
      <c r="C206" t="s">
        <v>139</v>
      </c>
      <c r="D206" s="2">
        <v>0.42</v>
      </c>
      <c r="E206" t="s">
        <v>350</v>
      </c>
      <c r="F206" t="s">
        <v>366</v>
      </c>
      <c r="G206" t="s">
        <v>140</v>
      </c>
      <c r="I206" t="s">
        <v>55</v>
      </c>
      <c r="J206" t="s">
        <v>558</v>
      </c>
    </row>
    <row r="207" spans="1:10" x14ac:dyDescent="0.3">
      <c r="A207" s="1" t="s">
        <v>841</v>
      </c>
      <c r="B207" t="s">
        <v>29</v>
      </c>
      <c r="C207" t="s">
        <v>135</v>
      </c>
      <c r="D207" s="2">
        <v>2.75</v>
      </c>
      <c r="E207" t="s">
        <v>365</v>
      </c>
      <c r="F207" t="s">
        <v>366</v>
      </c>
      <c r="G207" t="s">
        <v>136</v>
      </c>
      <c r="H207" t="s">
        <v>137</v>
      </c>
      <c r="I207" t="s">
        <v>55</v>
      </c>
      <c r="J207" t="s">
        <v>138</v>
      </c>
    </row>
    <row r="208" spans="1:10" x14ac:dyDescent="0.3">
      <c r="A208" s="1" t="s">
        <v>841</v>
      </c>
      <c r="B208" t="s">
        <v>23</v>
      </c>
      <c r="C208" t="s">
        <v>24</v>
      </c>
      <c r="D208" s="2">
        <v>2.33</v>
      </c>
      <c r="E208" t="s">
        <v>327</v>
      </c>
      <c r="F208" t="s">
        <v>328</v>
      </c>
      <c r="G208" t="s">
        <v>25</v>
      </c>
      <c r="H208" t="s">
        <v>26</v>
      </c>
      <c r="I208" t="s">
        <v>27</v>
      </c>
      <c r="J208" t="s">
        <v>558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141"/>
  <sheetViews>
    <sheetView workbookViewId="0">
      <selection activeCell="A2" sqref="A2:XFD141"/>
    </sheetView>
  </sheetViews>
  <sheetFormatPr baseColWidth="10" defaultRowHeight="15.6" x14ac:dyDescent="0.3"/>
  <cols>
    <col min="1" max="1" width="19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2172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8" t="s">
        <v>2147</v>
      </c>
      <c r="B3" s="5"/>
      <c r="C3" s="5"/>
      <c r="D3" s="9"/>
      <c r="E3" s="5"/>
      <c r="F3" s="5"/>
      <c r="G3" s="5"/>
      <c r="H3" s="5"/>
      <c r="I3" s="5"/>
      <c r="J3" s="5"/>
    </row>
    <row r="4" spans="1:10" x14ac:dyDescent="0.3">
      <c r="A4" s="1" t="s">
        <v>3</v>
      </c>
      <c r="B4" t="s">
        <v>2281</v>
      </c>
      <c r="C4" t="s">
        <v>2286</v>
      </c>
      <c r="D4" s="2">
        <v>3.25</v>
      </c>
      <c r="E4" t="s">
        <v>1943</v>
      </c>
      <c r="F4" t="s">
        <v>386</v>
      </c>
      <c r="G4" t="s">
        <v>1886</v>
      </c>
      <c r="H4" t="s">
        <v>2287</v>
      </c>
      <c r="I4" t="s">
        <v>37</v>
      </c>
      <c r="J4" t="s">
        <v>2223</v>
      </c>
    </row>
    <row r="5" spans="1:10" x14ac:dyDescent="0.3">
      <c r="A5" s="1" t="s">
        <v>3</v>
      </c>
      <c r="B5" t="s">
        <v>2281</v>
      </c>
      <c r="C5" t="s">
        <v>2284</v>
      </c>
      <c r="D5" s="2">
        <v>0.75</v>
      </c>
      <c r="E5" t="s">
        <v>2290</v>
      </c>
      <c r="F5" t="s">
        <v>386</v>
      </c>
      <c r="G5" t="s">
        <v>2222</v>
      </c>
      <c r="H5" t="s">
        <v>2285</v>
      </c>
      <c r="I5" t="s">
        <v>37</v>
      </c>
      <c r="J5" t="s">
        <v>2223</v>
      </c>
    </row>
    <row r="6" spans="1:10" x14ac:dyDescent="0.3">
      <c r="A6" s="1" t="s">
        <v>3</v>
      </c>
      <c r="B6" t="s">
        <v>2281</v>
      </c>
      <c r="C6" t="s">
        <v>2282</v>
      </c>
      <c r="D6" s="2">
        <v>4</v>
      </c>
      <c r="E6" t="s">
        <v>1943</v>
      </c>
      <c r="F6" t="s">
        <v>386</v>
      </c>
      <c r="G6" t="s">
        <v>1886</v>
      </c>
      <c r="H6" t="s">
        <v>2283</v>
      </c>
      <c r="I6" t="s">
        <v>37</v>
      </c>
      <c r="J6" t="s">
        <v>2223</v>
      </c>
    </row>
    <row r="7" spans="1:10" x14ac:dyDescent="0.3">
      <c r="A7" s="1" t="s">
        <v>3</v>
      </c>
      <c r="B7" t="s">
        <v>2212</v>
      </c>
      <c r="C7" t="s">
        <v>2280</v>
      </c>
      <c r="D7" s="2">
        <v>0.08</v>
      </c>
      <c r="E7" t="s">
        <v>2289</v>
      </c>
      <c r="F7" t="s">
        <v>341</v>
      </c>
      <c r="G7" t="s">
        <v>2216</v>
      </c>
      <c r="I7" t="s">
        <v>27</v>
      </c>
      <c r="J7" t="s">
        <v>1979</v>
      </c>
    </row>
    <row r="8" spans="1:10" x14ac:dyDescent="0.3">
      <c r="A8" s="1" t="s">
        <v>3</v>
      </c>
      <c r="B8" t="s">
        <v>2212</v>
      </c>
      <c r="C8" t="s">
        <v>2213</v>
      </c>
      <c r="D8" s="2">
        <v>3.25</v>
      </c>
      <c r="E8" t="s">
        <v>2288</v>
      </c>
      <c r="F8" t="s">
        <v>328</v>
      </c>
      <c r="G8" t="s">
        <v>2214</v>
      </c>
      <c r="I8" t="s">
        <v>27</v>
      </c>
      <c r="J8" t="s">
        <v>1979</v>
      </c>
    </row>
    <row r="9" spans="1:10" x14ac:dyDescent="0.3">
      <c r="A9" s="1" t="s">
        <v>3</v>
      </c>
      <c r="B9" t="s">
        <v>2004</v>
      </c>
      <c r="C9" t="s">
        <v>2278</v>
      </c>
      <c r="D9" s="2">
        <v>3</v>
      </c>
      <c r="E9" t="s">
        <v>1944</v>
      </c>
      <c r="F9" t="s">
        <v>1945</v>
      </c>
      <c r="G9" t="s">
        <v>1868</v>
      </c>
      <c r="H9" t="s">
        <v>2279</v>
      </c>
      <c r="I9" t="s">
        <v>156</v>
      </c>
      <c r="J9" t="s">
        <v>1984</v>
      </c>
    </row>
    <row r="10" spans="1:10" x14ac:dyDescent="0.3">
      <c r="A10" s="1" t="s">
        <v>3</v>
      </c>
      <c r="B10" t="s">
        <v>2004</v>
      </c>
      <c r="C10" t="s">
        <v>2276</v>
      </c>
      <c r="D10" s="2">
        <v>1</v>
      </c>
      <c r="E10" t="s">
        <v>546</v>
      </c>
      <c r="F10" t="s">
        <v>357</v>
      </c>
      <c r="G10" t="s">
        <v>462</v>
      </c>
      <c r="H10" t="s">
        <v>2277</v>
      </c>
      <c r="I10" t="s">
        <v>32</v>
      </c>
      <c r="J10" t="s">
        <v>559</v>
      </c>
    </row>
    <row r="11" spans="1:10" x14ac:dyDescent="0.3">
      <c r="A11" s="1" t="s">
        <v>3</v>
      </c>
      <c r="B11" t="s">
        <v>2004</v>
      </c>
      <c r="C11" t="s">
        <v>2274</v>
      </c>
      <c r="D11" s="2">
        <v>0.75</v>
      </c>
      <c r="E11" t="s">
        <v>1954</v>
      </c>
      <c r="F11" t="s">
        <v>658</v>
      </c>
      <c r="G11" t="s">
        <v>1929</v>
      </c>
      <c r="H11" t="s">
        <v>2275</v>
      </c>
      <c r="I11" t="s">
        <v>32</v>
      </c>
      <c r="J11" t="s">
        <v>2061</v>
      </c>
    </row>
    <row r="12" spans="1:10" x14ac:dyDescent="0.3">
      <c r="A12" s="1" t="s">
        <v>3</v>
      </c>
      <c r="B12" t="s">
        <v>2030</v>
      </c>
      <c r="C12" t="s">
        <v>2272</v>
      </c>
      <c r="D12" s="2">
        <v>0.75</v>
      </c>
      <c r="E12" t="s">
        <v>851</v>
      </c>
      <c r="F12" t="s">
        <v>357</v>
      </c>
      <c r="G12" t="s">
        <v>672</v>
      </c>
      <c r="H12" t="s">
        <v>2273</v>
      </c>
      <c r="I12" t="s">
        <v>32</v>
      </c>
      <c r="J12" t="s">
        <v>625</v>
      </c>
    </row>
    <row r="13" spans="1:10" x14ac:dyDescent="0.3">
      <c r="A13" s="1" t="s">
        <v>3</v>
      </c>
      <c r="B13" t="s">
        <v>2030</v>
      </c>
      <c r="C13" t="s">
        <v>2270</v>
      </c>
      <c r="D13" s="2">
        <v>0.17</v>
      </c>
      <c r="E13" t="s">
        <v>1486</v>
      </c>
      <c r="F13" t="s">
        <v>658</v>
      </c>
      <c r="G13" t="s">
        <v>1416</v>
      </c>
      <c r="H13" t="s">
        <v>2271</v>
      </c>
      <c r="I13" t="s">
        <v>32</v>
      </c>
      <c r="J13" t="s">
        <v>2061</v>
      </c>
    </row>
    <row r="14" spans="1:10" x14ac:dyDescent="0.3">
      <c r="A14" s="1" t="s">
        <v>3</v>
      </c>
      <c r="B14" t="s">
        <v>2030</v>
      </c>
      <c r="C14" t="s">
        <v>2268</v>
      </c>
      <c r="D14" s="2">
        <v>0.33</v>
      </c>
      <c r="E14" t="s">
        <v>548</v>
      </c>
      <c r="F14" t="s">
        <v>357</v>
      </c>
      <c r="G14" t="s">
        <v>446</v>
      </c>
      <c r="H14" t="s">
        <v>2269</v>
      </c>
      <c r="I14" t="s">
        <v>32</v>
      </c>
      <c r="J14" t="s">
        <v>1126</v>
      </c>
    </row>
    <row r="15" spans="1:10" x14ac:dyDescent="0.3">
      <c r="A15" s="1" t="s">
        <v>3</v>
      </c>
      <c r="B15" t="s">
        <v>2030</v>
      </c>
      <c r="C15" t="s">
        <v>2266</v>
      </c>
      <c r="D15" s="2">
        <v>0.75</v>
      </c>
      <c r="E15" t="s">
        <v>546</v>
      </c>
      <c r="F15" t="s">
        <v>357</v>
      </c>
      <c r="G15" t="s">
        <v>462</v>
      </c>
      <c r="H15" t="s">
        <v>2267</v>
      </c>
      <c r="I15" t="s">
        <v>32</v>
      </c>
      <c r="J15" t="s">
        <v>559</v>
      </c>
    </row>
    <row r="16" spans="1:10" x14ac:dyDescent="0.3">
      <c r="A16" s="1" t="s">
        <v>3</v>
      </c>
      <c r="B16" t="s">
        <v>2026</v>
      </c>
      <c r="C16" t="s">
        <v>2103</v>
      </c>
      <c r="D16" s="2">
        <v>2</v>
      </c>
      <c r="E16" t="s">
        <v>2154</v>
      </c>
      <c r="F16" t="s">
        <v>341</v>
      </c>
      <c r="G16" t="s">
        <v>2028</v>
      </c>
      <c r="I16" t="s">
        <v>27</v>
      </c>
      <c r="J16" t="s">
        <v>1979</v>
      </c>
    </row>
    <row r="17" spans="1:10" x14ac:dyDescent="0.3">
      <c r="A17" s="1" t="s">
        <v>3</v>
      </c>
      <c r="B17" t="s">
        <v>1998</v>
      </c>
      <c r="C17" t="s">
        <v>2264</v>
      </c>
      <c r="D17" s="2">
        <v>3.5</v>
      </c>
      <c r="E17" t="s">
        <v>546</v>
      </c>
      <c r="F17" t="s">
        <v>357</v>
      </c>
      <c r="G17" t="s">
        <v>462</v>
      </c>
      <c r="H17" t="s">
        <v>2265</v>
      </c>
      <c r="I17" t="s">
        <v>32</v>
      </c>
      <c r="J17" t="s">
        <v>559</v>
      </c>
    </row>
    <row r="18" spans="1:10" x14ac:dyDescent="0.3">
      <c r="A18" s="1" t="s">
        <v>3</v>
      </c>
      <c r="B18" t="s">
        <v>1976</v>
      </c>
      <c r="C18" t="s">
        <v>2263</v>
      </c>
      <c r="D18" s="2">
        <v>1.5</v>
      </c>
      <c r="E18" t="s">
        <v>2151</v>
      </c>
      <c r="F18" t="s">
        <v>341</v>
      </c>
      <c r="G18" t="s">
        <v>1981</v>
      </c>
      <c r="I18" t="s">
        <v>27</v>
      </c>
      <c r="J18" t="s">
        <v>1979</v>
      </c>
    </row>
    <row r="19" spans="1:10" x14ac:dyDescent="0.3">
      <c r="A19" s="8" t="s">
        <v>1757</v>
      </c>
      <c r="B19" s="5"/>
      <c r="C19" s="5"/>
      <c r="D19" s="9"/>
      <c r="E19" s="5"/>
      <c r="F19" s="5"/>
      <c r="G19" s="5"/>
      <c r="H19" s="5"/>
      <c r="I19" s="5"/>
      <c r="J19" s="5"/>
    </row>
    <row r="20" spans="1:10" x14ac:dyDescent="0.3">
      <c r="A20" s="1" t="s">
        <v>3</v>
      </c>
      <c r="B20" t="s">
        <v>1976</v>
      </c>
      <c r="C20" t="s">
        <v>1977</v>
      </c>
      <c r="D20" s="2">
        <v>0.6</v>
      </c>
      <c r="E20" t="s">
        <v>2152</v>
      </c>
      <c r="F20" t="s">
        <v>328</v>
      </c>
      <c r="G20" t="s">
        <v>1978</v>
      </c>
      <c r="I20" t="s">
        <v>27</v>
      </c>
      <c r="J20" t="s">
        <v>1979</v>
      </c>
    </row>
    <row r="21" spans="1:10" x14ac:dyDescent="0.3">
      <c r="A21" s="1" t="s">
        <v>3</v>
      </c>
      <c r="B21" t="s">
        <v>1895</v>
      </c>
      <c r="C21" t="s">
        <v>2057</v>
      </c>
      <c r="D21" s="2">
        <v>0.5</v>
      </c>
      <c r="E21" t="s">
        <v>851</v>
      </c>
      <c r="F21" t="s">
        <v>357</v>
      </c>
      <c r="G21" t="s">
        <v>672</v>
      </c>
      <c r="I21" t="s">
        <v>32</v>
      </c>
      <c r="J21" t="s">
        <v>625</v>
      </c>
    </row>
    <row r="22" spans="1:10" x14ac:dyDescent="0.3">
      <c r="A22" s="1" t="s">
        <v>3</v>
      </c>
      <c r="B22" t="s">
        <v>1895</v>
      </c>
      <c r="C22" t="s">
        <v>2054</v>
      </c>
      <c r="D22" s="2">
        <v>0.75</v>
      </c>
      <c r="E22" t="s">
        <v>2157</v>
      </c>
      <c r="F22" t="s">
        <v>1936</v>
      </c>
      <c r="G22" t="s">
        <v>2055</v>
      </c>
      <c r="H22" t="s">
        <v>2056</v>
      </c>
      <c r="I22" t="s">
        <v>32</v>
      </c>
      <c r="J22" t="s">
        <v>1984</v>
      </c>
    </row>
    <row r="23" spans="1:10" x14ac:dyDescent="0.3">
      <c r="A23" s="1" t="s">
        <v>3</v>
      </c>
      <c r="B23" t="s">
        <v>1895</v>
      </c>
      <c r="C23" t="s">
        <v>2052</v>
      </c>
      <c r="D23" s="2">
        <v>0.5</v>
      </c>
      <c r="E23" t="s">
        <v>1759</v>
      </c>
      <c r="F23" t="s">
        <v>1760</v>
      </c>
      <c r="G23" t="s">
        <v>1406</v>
      </c>
      <c r="H23" t="s">
        <v>2053</v>
      </c>
      <c r="I23" t="s">
        <v>32</v>
      </c>
      <c r="J23" t="s">
        <v>1620</v>
      </c>
    </row>
    <row r="24" spans="1:10" x14ac:dyDescent="0.3">
      <c r="A24" s="1" t="s">
        <v>3</v>
      </c>
      <c r="B24" t="s">
        <v>1895</v>
      </c>
      <c r="C24" t="s">
        <v>2050</v>
      </c>
      <c r="D24" s="2">
        <v>3</v>
      </c>
      <c r="E24" t="s">
        <v>1759</v>
      </c>
      <c r="F24" t="s">
        <v>1760</v>
      </c>
      <c r="G24" t="s">
        <v>1406</v>
      </c>
      <c r="H24" t="s">
        <v>2051</v>
      </c>
      <c r="I24" t="s">
        <v>32</v>
      </c>
      <c r="J24" t="s">
        <v>1620</v>
      </c>
    </row>
    <row r="25" spans="1:10" x14ac:dyDescent="0.3">
      <c r="A25" s="1" t="s">
        <v>3</v>
      </c>
      <c r="B25" t="s">
        <v>1864</v>
      </c>
      <c r="C25" t="s">
        <v>2048</v>
      </c>
      <c r="D25" s="2">
        <v>0.75</v>
      </c>
      <c r="E25" t="s">
        <v>1763</v>
      </c>
      <c r="F25" t="s">
        <v>1760</v>
      </c>
      <c r="G25" t="s">
        <v>1669</v>
      </c>
      <c r="H25" t="s">
        <v>2049</v>
      </c>
      <c r="I25" t="s">
        <v>32</v>
      </c>
      <c r="J25" t="s">
        <v>1620</v>
      </c>
    </row>
    <row r="26" spans="1:10" x14ac:dyDescent="0.3">
      <c r="A26" s="1" t="s">
        <v>3</v>
      </c>
      <c r="B26" t="s">
        <v>1864</v>
      </c>
      <c r="C26" t="s">
        <v>2045</v>
      </c>
      <c r="D26" s="2">
        <v>2</v>
      </c>
      <c r="E26" t="s">
        <v>2158</v>
      </c>
      <c r="F26" t="s">
        <v>1936</v>
      </c>
      <c r="G26" t="s">
        <v>2046</v>
      </c>
      <c r="H26" t="s">
        <v>2047</v>
      </c>
      <c r="I26" t="s">
        <v>32</v>
      </c>
      <c r="J26" t="s">
        <v>1984</v>
      </c>
    </row>
    <row r="27" spans="1:10" x14ac:dyDescent="0.3">
      <c r="A27" s="1" t="s">
        <v>3</v>
      </c>
      <c r="B27" t="s">
        <v>1864</v>
      </c>
      <c r="C27" t="s">
        <v>2044</v>
      </c>
      <c r="D27" s="2">
        <v>1.5</v>
      </c>
      <c r="E27" t="s">
        <v>1934</v>
      </c>
      <c r="F27" t="s">
        <v>341</v>
      </c>
      <c r="G27" t="s">
        <v>1866</v>
      </c>
      <c r="I27" t="s">
        <v>27</v>
      </c>
      <c r="J27" t="s">
        <v>1979</v>
      </c>
    </row>
    <row r="28" spans="1:10" x14ac:dyDescent="0.3">
      <c r="A28" s="1" t="s">
        <v>3</v>
      </c>
      <c r="B28" t="s">
        <v>1855</v>
      </c>
      <c r="C28" t="s">
        <v>2042</v>
      </c>
      <c r="D28" s="2">
        <v>4</v>
      </c>
      <c r="E28" t="s">
        <v>1759</v>
      </c>
      <c r="F28" t="s">
        <v>1760</v>
      </c>
      <c r="G28" t="s">
        <v>1406</v>
      </c>
      <c r="H28" t="s">
        <v>2043</v>
      </c>
      <c r="I28" t="s">
        <v>32</v>
      </c>
      <c r="J28" t="s">
        <v>1620</v>
      </c>
    </row>
    <row r="29" spans="1:10" x14ac:dyDescent="0.3">
      <c r="A29" s="1" t="s">
        <v>3</v>
      </c>
      <c r="B29" t="s">
        <v>1852</v>
      </c>
      <c r="C29" t="s">
        <v>2040</v>
      </c>
      <c r="D29" s="2">
        <v>1.5</v>
      </c>
      <c r="E29" t="s">
        <v>1763</v>
      </c>
      <c r="F29" t="s">
        <v>1760</v>
      </c>
      <c r="G29" t="s">
        <v>1669</v>
      </c>
      <c r="H29" t="s">
        <v>2041</v>
      </c>
      <c r="I29" t="s">
        <v>32</v>
      </c>
      <c r="J29" t="s">
        <v>1620</v>
      </c>
    </row>
    <row r="30" spans="1:10" x14ac:dyDescent="0.3">
      <c r="A30" s="1" t="s">
        <v>3</v>
      </c>
      <c r="B30" t="s">
        <v>1842</v>
      </c>
      <c r="C30" t="s">
        <v>2038</v>
      </c>
      <c r="D30" s="2">
        <v>3.5</v>
      </c>
      <c r="E30" t="s">
        <v>1947</v>
      </c>
      <c r="F30" t="s">
        <v>341</v>
      </c>
      <c r="G30" t="s">
        <v>1876</v>
      </c>
      <c r="H30" t="s">
        <v>2039</v>
      </c>
      <c r="I30" t="s">
        <v>27</v>
      </c>
      <c r="J30" t="s">
        <v>1979</v>
      </c>
    </row>
    <row r="31" spans="1:10" x14ac:dyDescent="0.3">
      <c r="A31" s="1" t="s">
        <v>3</v>
      </c>
      <c r="B31" t="s">
        <v>1842</v>
      </c>
      <c r="C31" t="s">
        <v>2037</v>
      </c>
      <c r="D31" s="2">
        <v>0.92</v>
      </c>
      <c r="E31" t="s">
        <v>1941</v>
      </c>
      <c r="F31" t="s">
        <v>328</v>
      </c>
      <c r="G31" t="s">
        <v>1844</v>
      </c>
      <c r="I31" t="s">
        <v>27</v>
      </c>
      <c r="J31" t="s">
        <v>1979</v>
      </c>
    </row>
    <row r="32" spans="1:10" x14ac:dyDescent="0.3">
      <c r="A32" s="1" t="s">
        <v>3</v>
      </c>
      <c r="B32" t="s">
        <v>1839</v>
      </c>
      <c r="C32" t="s">
        <v>2035</v>
      </c>
      <c r="D32" s="2">
        <v>2</v>
      </c>
      <c r="E32" t="s">
        <v>1759</v>
      </c>
      <c r="F32" t="s">
        <v>1760</v>
      </c>
      <c r="G32" t="s">
        <v>1406</v>
      </c>
      <c r="H32" t="s">
        <v>2036</v>
      </c>
      <c r="I32" t="s">
        <v>32</v>
      </c>
      <c r="J32" t="s">
        <v>1620</v>
      </c>
    </row>
    <row r="33" spans="1:10" x14ac:dyDescent="0.3">
      <c r="A33" s="1" t="s">
        <v>3</v>
      </c>
      <c r="B33" t="s">
        <v>1839</v>
      </c>
      <c r="C33" t="s">
        <v>1900</v>
      </c>
      <c r="D33" s="2">
        <v>1</v>
      </c>
      <c r="E33" t="s">
        <v>1937</v>
      </c>
      <c r="F33" t="s">
        <v>1936</v>
      </c>
      <c r="G33" t="s">
        <v>1857</v>
      </c>
      <c r="H33" t="s">
        <v>2034</v>
      </c>
      <c r="I33" t="s">
        <v>32</v>
      </c>
      <c r="J33" t="s">
        <v>1984</v>
      </c>
    </row>
    <row r="34" spans="1:10" x14ac:dyDescent="0.3">
      <c r="A34" s="1" t="s">
        <v>3</v>
      </c>
      <c r="B34" t="s">
        <v>1686</v>
      </c>
      <c r="C34" t="s">
        <v>1712</v>
      </c>
      <c r="D34" s="2">
        <v>3</v>
      </c>
      <c r="E34" t="s">
        <v>1480</v>
      </c>
      <c r="F34" t="s">
        <v>1478</v>
      </c>
      <c r="G34" t="s">
        <v>1395</v>
      </c>
      <c r="H34" t="s">
        <v>1713</v>
      </c>
      <c r="I34" t="s">
        <v>32</v>
      </c>
      <c r="J34" t="s">
        <v>1620</v>
      </c>
    </row>
    <row r="35" spans="1:10" x14ac:dyDescent="0.3">
      <c r="A35" s="1" t="s">
        <v>3</v>
      </c>
      <c r="B35" t="s">
        <v>1686</v>
      </c>
      <c r="C35" t="s">
        <v>1710</v>
      </c>
      <c r="D35" s="2">
        <v>3</v>
      </c>
      <c r="E35" t="s">
        <v>1480</v>
      </c>
      <c r="F35" t="s">
        <v>1478</v>
      </c>
      <c r="G35" t="s">
        <v>1395</v>
      </c>
      <c r="H35" t="s">
        <v>1711</v>
      </c>
      <c r="I35" t="s">
        <v>32</v>
      </c>
      <c r="J35" t="s">
        <v>1620</v>
      </c>
    </row>
    <row r="36" spans="1:10" x14ac:dyDescent="0.3">
      <c r="A36" s="1" t="s">
        <v>3</v>
      </c>
      <c r="B36" t="s">
        <v>1686</v>
      </c>
      <c r="C36" t="s">
        <v>1708</v>
      </c>
      <c r="D36" s="2">
        <v>1</v>
      </c>
      <c r="E36" t="s">
        <v>1763</v>
      </c>
      <c r="F36" t="s">
        <v>1760</v>
      </c>
      <c r="G36" t="s">
        <v>1669</v>
      </c>
      <c r="H36" t="s">
        <v>1709</v>
      </c>
      <c r="I36" t="s">
        <v>32</v>
      </c>
      <c r="J36" t="s">
        <v>1620</v>
      </c>
    </row>
    <row r="37" spans="1:10" x14ac:dyDescent="0.3">
      <c r="A37" s="1" t="s">
        <v>3</v>
      </c>
      <c r="B37" t="s">
        <v>1645</v>
      </c>
      <c r="C37" t="s">
        <v>1706</v>
      </c>
      <c r="D37" s="2">
        <v>3</v>
      </c>
      <c r="E37" t="s">
        <v>546</v>
      </c>
      <c r="F37" t="s">
        <v>357</v>
      </c>
      <c r="G37" t="s">
        <v>462</v>
      </c>
      <c r="H37" t="s">
        <v>1707</v>
      </c>
      <c r="I37" t="s">
        <v>32</v>
      </c>
      <c r="J37" t="s">
        <v>559</v>
      </c>
    </row>
    <row r="38" spans="1:10" x14ac:dyDescent="0.3">
      <c r="A38" s="1" t="s">
        <v>3</v>
      </c>
      <c r="B38" t="s">
        <v>1645</v>
      </c>
      <c r="C38" t="s">
        <v>1646</v>
      </c>
      <c r="D38" s="2">
        <v>1</v>
      </c>
      <c r="E38" t="s">
        <v>1647</v>
      </c>
      <c r="F38" t="s">
        <v>341</v>
      </c>
      <c r="G38" t="s">
        <v>1648</v>
      </c>
      <c r="I38" t="s">
        <v>27</v>
      </c>
      <c r="J38" t="s">
        <v>1617</v>
      </c>
    </row>
    <row r="39" spans="1:10" x14ac:dyDescent="0.3">
      <c r="A39" s="1" t="s">
        <v>3</v>
      </c>
      <c r="B39" t="s">
        <v>1642</v>
      </c>
      <c r="C39" t="s">
        <v>1703</v>
      </c>
      <c r="D39" s="2">
        <v>2</v>
      </c>
      <c r="E39" t="s">
        <v>1765</v>
      </c>
      <c r="F39" t="s">
        <v>1762</v>
      </c>
      <c r="G39" t="s">
        <v>1704</v>
      </c>
      <c r="H39" t="s">
        <v>1705</v>
      </c>
      <c r="I39" t="s">
        <v>32</v>
      </c>
      <c r="J39" t="s">
        <v>1680</v>
      </c>
    </row>
    <row r="40" spans="1:10" x14ac:dyDescent="0.3">
      <c r="A40" s="1" t="s">
        <v>3</v>
      </c>
      <c r="B40" t="s">
        <v>1635</v>
      </c>
      <c r="C40" t="s">
        <v>1700</v>
      </c>
      <c r="D40" s="2">
        <v>0.5</v>
      </c>
      <c r="E40" t="s">
        <v>1220</v>
      </c>
      <c r="F40" t="s">
        <v>1212</v>
      </c>
      <c r="G40" t="s">
        <v>1048</v>
      </c>
      <c r="H40" t="s">
        <v>1701</v>
      </c>
      <c r="I40" t="s">
        <v>32</v>
      </c>
      <c r="J40" t="s">
        <v>1702</v>
      </c>
    </row>
    <row r="41" spans="1:10" x14ac:dyDescent="0.3">
      <c r="A41" s="1" t="s">
        <v>3</v>
      </c>
      <c r="B41" t="s">
        <v>1631</v>
      </c>
      <c r="C41" t="s">
        <v>1698</v>
      </c>
      <c r="D41" s="2">
        <v>0.33</v>
      </c>
      <c r="E41" t="s">
        <v>359</v>
      </c>
      <c r="F41" t="s">
        <v>360</v>
      </c>
      <c r="G41" t="s">
        <v>104</v>
      </c>
      <c r="H41" t="s">
        <v>1699</v>
      </c>
      <c r="I41" t="s">
        <v>27</v>
      </c>
      <c r="J41" t="s">
        <v>1617</v>
      </c>
    </row>
    <row r="42" spans="1:10" x14ac:dyDescent="0.3">
      <c r="A42" s="1" t="s">
        <v>3</v>
      </c>
      <c r="B42" t="s">
        <v>1631</v>
      </c>
      <c r="C42" t="s">
        <v>1696</v>
      </c>
      <c r="D42" s="2">
        <v>1.25</v>
      </c>
      <c r="E42" t="s">
        <v>859</v>
      </c>
      <c r="F42" t="s">
        <v>357</v>
      </c>
      <c r="G42" t="s">
        <v>782</v>
      </c>
      <c r="H42" t="s">
        <v>1697</v>
      </c>
      <c r="I42" t="s">
        <v>32</v>
      </c>
      <c r="J42" t="s">
        <v>1627</v>
      </c>
    </row>
    <row r="43" spans="1:10" x14ac:dyDescent="0.3">
      <c r="A43" s="1" t="s">
        <v>3</v>
      </c>
      <c r="B43" t="s">
        <v>1631</v>
      </c>
      <c r="C43" t="s">
        <v>1694</v>
      </c>
      <c r="D43" s="2">
        <v>5</v>
      </c>
      <c r="E43" t="s">
        <v>1763</v>
      </c>
      <c r="F43" t="s">
        <v>1760</v>
      </c>
      <c r="G43" t="s">
        <v>1669</v>
      </c>
      <c r="H43" t="s">
        <v>1695</v>
      </c>
      <c r="I43" t="s">
        <v>32</v>
      </c>
      <c r="J43" t="s">
        <v>1620</v>
      </c>
    </row>
    <row r="44" spans="1:10" x14ac:dyDescent="0.3">
      <c r="A44" s="1" t="s">
        <v>3</v>
      </c>
      <c r="B44" t="s">
        <v>1613</v>
      </c>
      <c r="C44" t="s">
        <v>1693</v>
      </c>
      <c r="D44" s="2">
        <v>1</v>
      </c>
      <c r="E44" t="s">
        <v>1622</v>
      </c>
      <c r="F44" t="s">
        <v>341</v>
      </c>
      <c r="G44" t="s">
        <v>1623</v>
      </c>
      <c r="I44" t="s">
        <v>27</v>
      </c>
      <c r="J44" t="s">
        <v>1617</v>
      </c>
    </row>
    <row r="45" spans="1:10" x14ac:dyDescent="0.3">
      <c r="A45" s="8" t="s">
        <v>1339</v>
      </c>
      <c r="B45" s="5"/>
      <c r="C45" s="5"/>
      <c r="D45" s="9"/>
      <c r="E45" s="5"/>
      <c r="F45" s="5"/>
      <c r="G45" s="5"/>
      <c r="H45" s="5"/>
      <c r="I45" s="5"/>
      <c r="J45" s="5"/>
    </row>
    <row r="46" spans="1:10" x14ac:dyDescent="0.3">
      <c r="A46" s="1" t="s">
        <v>3</v>
      </c>
      <c r="B46" t="s">
        <v>1613</v>
      </c>
      <c r="C46" t="s">
        <v>1692</v>
      </c>
      <c r="D46" s="2">
        <v>1</v>
      </c>
      <c r="E46" t="s">
        <v>1615</v>
      </c>
      <c r="F46" t="s">
        <v>328</v>
      </c>
      <c r="G46" t="s">
        <v>1616</v>
      </c>
      <c r="I46" t="s">
        <v>27</v>
      </c>
      <c r="J46" t="s">
        <v>1617</v>
      </c>
    </row>
    <row r="47" spans="1:10" x14ac:dyDescent="0.3">
      <c r="A47" s="1" t="s">
        <v>3</v>
      </c>
      <c r="B47" t="s">
        <v>1524</v>
      </c>
      <c r="C47" t="s">
        <v>1690</v>
      </c>
      <c r="D47" s="2">
        <v>1.5</v>
      </c>
      <c r="E47" t="s">
        <v>1599</v>
      </c>
      <c r="F47" t="s">
        <v>341</v>
      </c>
      <c r="G47" t="s">
        <v>1691</v>
      </c>
      <c r="I47" t="s">
        <v>27</v>
      </c>
      <c r="J47" t="s">
        <v>1617</v>
      </c>
    </row>
    <row r="48" spans="1:10" x14ac:dyDescent="0.3">
      <c r="A48" s="1" t="s">
        <v>3</v>
      </c>
      <c r="B48" t="s">
        <v>1519</v>
      </c>
      <c r="C48" t="s">
        <v>1575</v>
      </c>
      <c r="D48" s="2">
        <v>1</v>
      </c>
      <c r="E48" t="s">
        <v>1600</v>
      </c>
      <c r="F48" t="s">
        <v>341</v>
      </c>
      <c r="G48" t="s">
        <v>1689</v>
      </c>
      <c r="I48" t="s">
        <v>27</v>
      </c>
      <c r="J48" t="s">
        <v>1617</v>
      </c>
    </row>
    <row r="49" spans="1:10" x14ac:dyDescent="0.3">
      <c r="A49" s="8" t="s">
        <v>323</v>
      </c>
      <c r="B49" s="5"/>
      <c r="C49" s="5"/>
      <c r="D49" s="9"/>
      <c r="E49" s="5"/>
      <c r="F49" s="5"/>
      <c r="G49" s="5"/>
      <c r="H49" s="5"/>
      <c r="I49" s="5"/>
      <c r="J49" s="5"/>
    </row>
    <row r="50" spans="1:10" x14ac:dyDescent="0.3">
      <c r="A50" s="8" t="s">
        <v>322</v>
      </c>
      <c r="B50" s="5"/>
      <c r="C50" s="5"/>
      <c r="D50" s="9"/>
      <c r="E50" s="5"/>
      <c r="F50" s="5"/>
      <c r="G50" s="5"/>
      <c r="H50" s="5"/>
      <c r="I50" s="5"/>
      <c r="J50" s="5"/>
    </row>
    <row r="51" spans="1:10" x14ac:dyDescent="0.3">
      <c r="A51" s="1" t="s">
        <v>3</v>
      </c>
      <c r="B51" t="s">
        <v>1036</v>
      </c>
      <c r="C51" t="s">
        <v>1158</v>
      </c>
      <c r="D51" s="2">
        <v>3.5</v>
      </c>
      <c r="E51" t="s">
        <v>857</v>
      </c>
      <c r="F51" t="s">
        <v>386</v>
      </c>
      <c r="G51" t="s">
        <v>1152</v>
      </c>
      <c r="H51" t="s">
        <v>1159</v>
      </c>
      <c r="I51" t="s">
        <v>37</v>
      </c>
      <c r="J51" t="s">
        <v>1052</v>
      </c>
    </row>
    <row r="52" spans="1:10" s="5" customFormat="1" x14ac:dyDescent="0.3">
      <c r="A52" s="1" t="s">
        <v>3</v>
      </c>
      <c r="B52" t="s">
        <v>1036</v>
      </c>
      <c r="C52" t="s">
        <v>1156</v>
      </c>
      <c r="D52" s="2">
        <v>1.25</v>
      </c>
      <c r="E52" t="s">
        <v>546</v>
      </c>
      <c r="F52" t="s">
        <v>357</v>
      </c>
      <c r="G52" t="s">
        <v>462</v>
      </c>
      <c r="H52" t="s">
        <v>1157</v>
      </c>
      <c r="I52" t="s">
        <v>32</v>
      </c>
      <c r="J52" t="s">
        <v>559</v>
      </c>
    </row>
    <row r="53" spans="1:10" x14ac:dyDescent="0.3">
      <c r="A53" s="1" t="s">
        <v>3</v>
      </c>
      <c r="B53" t="s">
        <v>701</v>
      </c>
      <c r="C53" t="s">
        <v>1154</v>
      </c>
      <c r="D53" s="2">
        <v>4</v>
      </c>
      <c r="E53" t="s">
        <v>857</v>
      </c>
      <c r="F53" t="s">
        <v>386</v>
      </c>
      <c r="G53" t="s">
        <v>1152</v>
      </c>
      <c r="H53" t="s">
        <v>1155</v>
      </c>
      <c r="I53" t="s">
        <v>37</v>
      </c>
      <c r="J53" t="s">
        <v>1052</v>
      </c>
    </row>
    <row r="54" spans="1:10" x14ac:dyDescent="0.3">
      <c r="A54" s="1" t="s">
        <v>3</v>
      </c>
      <c r="B54" t="s">
        <v>701</v>
      </c>
      <c r="C54" t="s">
        <v>1151</v>
      </c>
      <c r="D54" s="2">
        <v>4</v>
      </c>
      <c r="E54" t="s">
        <v>857</v>
      </c>
      <c r="F54" t="s">
        <v>386</v>
      </c>
      <c r="G54" t="s">
        <v>1152</v>
      </c>
      <c r="H54" t="s">
        <v>1153</v>
      </c>
      <c r="I54" t="s">
        <v>37</v>
      </c>
      <c r="J54" t="s">
        <v>1052</v>
      </c>
    </row>
    <row r="55" spans="1:10" x14ac:dyDescent="0.3">
      <c r="A55" s="1" t="s">
        <v>3</v>
      </c>
      <c r="B55" t="s">
        <v>698</v>
      </c>
      <c r="C55" t="s">
        <v>699</v>
      </c>
      <c r="D55" s="2">
        <v>1.58</v>
      </c>
      <c r="E55" t="s">
        <v>845</v>
      </c>
      <c r="F55" t="s">
        <v>341</v>
      </c>
      <c r="G55" t="s">
        <v>700</v>
      </c>
      <c r="I55" t="s">
        <v>27</v>
      </c>
      <c r="J55" t="s">
        <v>1057</v>
      </c>
    </row>
    <row r="56" spans="1:10" x14ac:dyDescent="0.3">
      <c r="A56" s="1" t="s">
        <v>3</v>
      </c>
      <c r="B56" t="s">
        <v>698</v>
      </c>
      <c r="C56" t="s">
        <v>789</v>
      </c>
      <c r="D56" s="2">
        <v>0.25</v>
      </c>
      <c r="E56" t="s">
        <v>857</v>
      </c>
      <c r="F56" t="s">
        <v>386</v>
      </c>
      <c r="G56" t="s">
        <v>779</v>
      </c>
      <c r="H56" t="s">
        <v>790</v>
      </c>
      <c r="I56" t="s">
        <v>37</v>
      </c>
      <c r="J56" t="s">
        <v>157</v>
      </c>
    </row>
    <row r="57" spans="1:10" x14ac:dyDescent="0.3">
      <c r="A57" s="1" t="s">
        <v>3</v>
      </c>
      <c r="B57" t="s">
        <v>698</v>
      </c>
      <c r="C57" t="s">
        <v>786</v>
      </c>
      <c r="D57" s="2">
        <v>3.5</v>
      </c>
      <c r="E57" t="s">
        <v>858</v>
      </c>
      <c r="F57" t="s">
        <v>357</v>
      </c>
      <c r="G57" t="s">
        <v>787</v>
      </c>
      <c r="H57" t="s">
        <v>788</v>
      </c>
      <c r="I57" t="s">
        <v>32</v>
      </c>
      <c r="J57" t="s">
        <v>625</v>
      </c>
    </row>
    <row r="58" spans="1:10" x14ac:dyDescent="0.3">
      <c r="A58" s="1" t="s">
        <v>3</v>
      </c>
      <c r="B58" t="s">
        <v>695</v>
      </c>
      <c r="C58" t="s">
        <v>784</v>
      </c>
      <c r="D58" s="2">
        <v>4</v>
      </c>
      <c r="E58" t="s">
        <v>859</v>
      </c>
      <c r="F58" t="s">
        <v>357</v>
      </c>
      <c r="G58" t="s">
        <v>782</v>
      </c>
      <c r="H58" t="s">
        <v>785</v>
      </c>
      <c r="I58" t="s">
        <v>32</v>
      </c>
      <c r="J58" t="s">
        <v>157</v>
      </c>
    </row>
    <row r="59" spans="1:10" x14ac:dyDescent="0.3">
      <c r="A59" s="1" t="s">
        <v>3</v>
      </c>
      <c r="B59" t="s">
        <v>695</v>
      </c>
      <c r="C59" t="s">
        <v>781</v>
      </c>
      <c r="D59" s="2">
        <v>2.5</v>
      </c>
      <c r="E59" t="s">
        <v>859</v>
      </c>
      <c r="F59" t="s">
        <v>357</v>
      </c>
      <c r="G59" t="s">
        <v>782</v>
      </c>
      <c r="H59" t="s">
        <v>783</v>
      </c>
      <c r="I59" t="s">
        <v>32</v>
      </c>
      <c r="J59" t="s">
        <v>157</v>
      </c>
    </row>
    <row r="60" spans="1:10" x14ac:dyDescent="0.3">
      <c r="A60" s="1" t="s">
        <v>3</v>
      </c>
      <c r="B60" t="s">
        <v>692</v>
      </c>
      <c r="C60" t="s">
        <v>778</v>
      </c>
      <c r="D60" s="2">
        <v>0.75</v>
      </c>
      <c r="E60" t="s">
        <v>857</v>
      </c>
      <c r="F60" t="s">
        <v>386</v>
      </c>
      <c r="G60" t="s">
        <v>779</v>
      </c>
      <c r="H60" t="s">
        <v>780</v>
      </c>
      <c r="I60" t="s">
        <v>37</v>
      </c>
      <c r="J60" t="s">
        <v>157</v>
      </c>
    </row>
    <row r="61" spans="1:10" x14ac:dyDescent="0.3">
      <c r="A61" s="1" t="s">
        <v>3</v>
      </c>
      <c r="B61" t="s">
        <v>692</v>
      </c>
      <c r="C61" t="s">
        <v>776</v>
      </c>
      <c r="D61" s="2">
        <v>2</v>
      </c>
      <c r="E61" t="s">
        <v>546</v>
      </c>
      <c r="F61" t="s">
        <v>357</v>
      </c>
      <c r="G61" t="s">
        <v>462</v>
      </c>
      <c r="H61" t="s">
        <v>777</v>
      </c>
      <c r="I61" t="s">
        <v>32</v>
      </c>
      <c r="J61" t="s">
        <v>559</v>
      </c>
    </row>
    <row r="62" spans="1:10" x14ac:dyDescent="0.3">
      <c r="A62" s="1" t="s">
        <v>3</v>
      </c>
      <c r="B62" t="s">
        <v>681</v>
      </c>
      <c r="C62" t="s">
        <v>774</v>
      </c>
      <c r="D62" s="2">
        <v>2.25</v>
      </c>
      <c r="E62" t="s">
        <v>546</v>
      </c>
      <c r="F62" t="s">
        <v>357</v>
      </c>
      <c r="G62" t="s">
        <v>462</v>
      </c>
      <c r="H62" t="s">
        <v>775</v>
      </c>
      <c r="I62" t="s">
        <v>32</v>
      </c>
      <c r="J62" t="s">
        <v>559</v>
      </c>
    </row>
    <row r="63" spans="1:10" x14ac:dyDescent="0.3">
      <c r="A63" s="1" t="s">
        <v>3</v>
      </c>
      <c r="B63" t="s">
        <v>681</v>
      </c>
      <c r="C63" t="s">
        <v>772</v>
      </c>
      <c r="D63" s="2">
        <v>1.5</v>
      </c>
      <c r="E63" t="s">
        <v>546</v>
      </c>
      <c r="F63" t="s">
        <v>357</v>
      </c>
      <c r="G63" t="s">
        <v>462</v>
      </c>
      <c r="H63" t="s">
        <v>773</v>
      </c>
      <c r="I63" t="s">
        <v>32</v>
      </c>
      <c r="J63" t="s">
        <v>559</v>
      </c>
    </row>
    <row r="64" spans="1:10" x14ac:dyDescent="0.3">
      <c r="A64" s="1" t="s">
        <v>3</v>
      </c>
      <c r="B64" t="s">
        <v>681</v>
      </c>
      <c r="C64" t="s">
        <v>770</v>
      </c>
      <c r="D64" s="2">
        <v>3.17</v>
      </c>
      <c r="E64" t="s">
        <v>546</v>
      </c>
      <c r="F64" t="s">
        <v>357</v>
      </c>
      <c r="G64" t="s">
        <v>462</v>
      </c>
      <c r="H64" t="s">
        <v>771</v>
      </c>
      <c r="I64" t="s">
        <v>32</v>
      </c>
      <c r="J64" t="s">
        <v>559</v>
      </c>
    </row>
    <row r="65" spans="1:10" x14ac:dyDescent="0.3">
      <c r="A65" s="1" t="s">
        <v>3</v>
      </c>
      <c r="B65" t="s">
        <v>666</v>
      </c>
      <c r="C65" t="s">
        <v>676</v>
      </c>
      <c r="D65" s="2">
        <v>1</v>
      </c>
      <c r="E65" t="s">
        <v>359</v>
      </c>
      <c r="F65" t="s">
        <v>360</v>
      </c>
      <c r="G65" t="s">
        <v>104</v>
      </c>
      <c r="H65" t="s">
        <v>769</v>
      </c>
      <c r="I65" t="s">
        <v>27</v>
      </c>
      <c r="J65" t="s">
        <v>558</v>
      </c>
    </row>
    <row r="66" spans="1:10" x14ac:dyDescent="0.3">
      <c r="A66" s="1" t="s">
        <v>3</v>
      </c>
      <c r="B66" t="s">
        <v>666</v>
      </c>
      <c r="C66" t="s">
        <v>669</v>
      </c>
      <c r="D66" s="2">
        <v>1</v>
      </c>
      <c r="E66" t="s">
        <v>852</v>
      </c>
      <c r="F66" t="s">
        <v>341</v>
      </c>
      <c r="G66" t="s">
        <v>670</v>
      </c>
      <c r="H66" t="s">
        <v>768</v>
      </c>
      <c r="I66" t="s">
        <v>27</v>
      </c>
      <c r="J66" t="s">
        <v>558</v>
      </c>
    </row>
    <row r="67" spans="1:10" x14ac:dyDescent="0.3">
      <c r="A67" s="1" t="s">
        <v>3</v>
      </c>
      <c r="B67" t="s">
        <v>666</v>
      </c>
      <c r="C67" t="s">
        <v>714</v>
      </c>
      <c r="D67" s="2">
        <v>1</v>
      </c>
      <c r="E67" t="s">
        <v>853</v>
      </c>
      <c r="F67" t="s">
        <v>328</v>
      </c>
      <c r="G67" t="s">
        <v>668</v>
      </c>
      <c r="I67" t="s">
        <v>27</v>
      </c>
      <c r="J67" t="s">
        <v>558</v>
      </c>
    </row>
    <row r="68" spans="1:10" x14ac:dyDescent="0.3">
      <c r="A68" s="1" t="s">
        <v>3</v>
      </c>
      <c r="B68" t="s">
        <v>578</v>
      </c>
      <c r="C68" t="s">
        <v>766</v>
      </c>
      <c r="D68" s="2">
        <v>2</v>
      </c>
      <c r="E68" t="s">
        <v>654</v>
      </c>
      <c r="F68" t="s">
        <v>655</v>
      </c>
      <c r="G68" t="s">
        <v>617</v>
      </c>
      <c r="H68" t="s">
        <v>767</v>
      </c>
      <c r="I68" t="s">
        <v>37</v>
      </c>
      <c r="J68" t="s">
        <v>157</v>
      </c>
    </row>
    <row r="69" spans="1:10" x14ac:dyDescent="0.3">
      <c r="A69" s="1" t="s">
        <v>3</v>
      </c>
      <c r="B69" t="s">
        <v>578</v>
      </c>
      <c r="C69" t="s">
        <v>764</v>
      </c>
      <c r="D69" s="2">
        <v>0.75</v>
      </c>
      <c r="E69" t="s">
        <v>546</v>
      </c>
      <c r="F69" t="s">
        <v>357</v>
      </c>
      <c r="G69" t="s">
        <v>462</v>
      </c>
      <c r="H69" t="s">
        <v>765</v>
      </c>
      <c r="I69" t="s">
        <v>32</v>
      </c>
      <c r="J69" t="s">
        <v>559</v>
      </c>
    </row>
    <row r="70" spans="1:10" x14ac:dyDescent="0.3">
      <c r="A70" s="1" t="s">
        <v>3</v>
      </c>
      <c r="B70" t="s">
        <v>578</v>
      </c>
      <c r="C70" t="s">
        <v>762</v>
      </c>
      <c r="D70" s="2">
        <v>1</v>
      </c>
      <c r="E70" t="s">
        <v>546</v>
      </c>
      <c r="F70" t="s">
        <v>357</v>
      </c>
      <c r="G70" t="s">
        <v>462</v>
      </c>
      <c r="H70" t="s">
        <v>763</v>
      </c>
      <c r="I70" t="s">
        <v>32</v>
      </c>
      <c r="J70" t="s">
        <v>559</v>
      </c>
    </row>
    <row r="71" spans="1:10" x14ac:dyDescent="0.3">
      <c r="A71" s="1" t="s">
        <v>3</v>
      </c>
      <c r="B71" t="s">
        <v>578</v>
      </c>
      <c r="C71" t="s">
        <v>760</v>
      </c>
      <c r="D71" s="2">
        <v>1</v>
      </c>
      <c r="E71" t="s">
        <v>546</v>
      </c>
      <c r="F71" t="s">
        <v>357</v>
      </c>
      <c r="G71" t="s">
        <v>462</v>
      </c>
      <c r="H71" t="s">
        <v>761</v>
      </c>
      <c r="I71" t="s">
        <v>32</v>
      </c>
      <c r="J71" t="s">
        <v>559</v>
      </c>
    </row>
    <row r="72" spans="1:10" x14ac:dyDescent="0.3">
      <c r="A72" s="1" t="s">
        <v>3</v>
      </c>
      <c r="B72" t="s">
        <v>578</v>
      </c>
      <c r="C72" t="s">
        <v>758</v>
      </c>
      <c r="D72" s="2">
        <v>1.33</v>
      </c>
      <c r="E72" t="s">
        <v>359</v>
      </c>
      <c r="F72" t="s">
        <v>360</v>
      </c>
      <c r="G72" t="s">
        <v>104</v>
      </c>
      <c r="H72" t="s">
        <v>759</v>
      </c>
      <c r="I72" t="s">
        <v>27</v>
      </c>
      <c r="J72" t="s">
        <v>558</v>
      </c>
    </row>
    <row r="73" spans="1:10" x14ac:dyDescent="0.3">
      <c r="A73" s="1" t="s">
        <v>3</v>
      </c>
      <c r="B73" t="s">
        <v>578</v>
      </c>
      <c r="C73" t="s">
        <v>756</v>
      </c>
      <c r="D73" s="2">
        <v>0.75</v>
      </c>
      <c r="E73" t="s">
        <v>537</v>
      </c>
      <c r="F73" t="s">
        <v>356</v>
      </c>
      <c r="G73" t="s">
        <v>411</v>
      </c>
      <c r="H73" t="s">
        <v>757</v>
      </c>
      <c r="I73" t="s">
        <v>32</v>
      </c>
      <c r="J73" t="s">
        <v>559</v>
      </c>
    </row>
    <row r="74" spans="1:10" x14ac:dyDescent="0.3">
      <c r="A74" s="1" t="s">
        <v>3</v>
      </c>
      <c r="B74" t="s">
        <v>578</v>
      </c>
      <c r="C74" t="s">
        <v>754</v>
      </c>
      <c r="D74" s="2">
        <v>1.5</v>
      </c>
      <c r="E74" t="s">
        <v>546</v>
      </c>
      <c r="F74" t="s">
        <v>357</v>
      </c>
      <c r="G74" t="s">
        <v>462</v>
      </c>
      <c r="H74" t="s">
        <v>755</v>
      </c>
      <c r="I74" t="s">
        <v>32</v>
      </c>
      <c r="J74" t="s">
        <v>559</v>
      </c>
    </row>
    <row r="75" spans="1:10" x14ac:dyDescent="0.3">
      <c r="A75" s="1" t="s">
        <v>3</v>
      </c>
      <c r="B75" t="s">
        <v>569</v>
      </c>
      <c r="C75" t="s">
        <v>616</v>
      </c>
      <c r="D75" s="2">
        <v>0.5</v>
      </c>
      <c r="E75" t="s">
        <v>654</v>
      </c>
      <c r="F75" t="s">
        <v>655</v>
      </c>
      <c r="G75" t="s">
        <v>617</v>
      </c>
      <c r="H75" t="s">
        <v>618</v>
      </c>
      <c r="I75" t="s">
        <v>37</v>
      </c>
      <c r="J75" t="s">
        <v>157</v>
      </c>
    </row>
    <row r="76" spans="1:10" x14ac:dyDescent="0.3">
      <c r="A76" s="1" t="s">
        <v>3</v>
      </c>
      <c r="B76" t="s">
        <v>569</v>
      </c>
      <c r="C76" t="s">
        <v>614</v>
      </c>
      <c r="D76" s="2">
        <v>0.75</v>
      </c>
      <c r="E76" t="s">
        <v>546</v>
      </c>
      <c r="F76" t="s">
        <v>357</v>
      </c>
      <c r="G76" t="s">
        <v>462</v>
      </c>
      <c r="H76" t="s">
        <v>615</v>
      </c>
      <c r="I76" t="s">
        <v>32</v>
      </c>
      <c r="J76" t="s">
        <v>559</v>
      </c>
    </row>
    <row r="77" spans="1:10" x14ac:dyDescent="0.3">
      <c r="A77" s="1" t="s">
        <v>3</v>
      </c>
      <c r="B77" t="s">
        <v>569</v>
      </c>
      <c r="C77" t="s">
        <v>570</v>
      </c>
      <c r="D77" s="2">
        <v>1.42</v>
      </c>
      <c r="E77" t="s">
        <v>650</v>
      </c>
      <c r="F77" t="s">
        <v>341</v>
      </c>
      <c r="G77" t="s">
        <v>571</v>
      </c>
      <c r="I77" t="s">
        <v>27</v>
      </c>
      <c r="J77" t="s">
        <v>558</v>
      </c>
    </row>
    <row r="78" spans="1:10" x14ac:dyDescent="0.3">
      <c r="A78" s="1" t="s">
        <v>3</v>
      </c>
      <c r="B78" t="s">
        <v>569</v>
      </c>
      <c r="C78" t="s">
        <v>613</v>
      </c>
      <c r="D78" s="2">
        <v>0.75</v>
      </c>
      <c r="E78" t="s">
        <v>546</v>
      </c>
      <c r="F78" t="s">
        <v>357</v>
      </c>
      <c r="G78" t="s">
        <v>462</v>
      </c>
      <c r="H78" t="s">
        <v>610</v>
      </c>
      <c r="I78" t="s">
        <v>32</v>
      </c>
      <c r="J78" t="s">
        <v>559</v>
      </c>
    </row>
    <row r="79" spans="1:10" x14ac:dyDescent="0.3">
      <c r="A79" s="1" t="s">
        <v>3</v>
      </c>
      <c r="B79" t="s">
        <v>595</v>
      </c>
      <c r="C79" t="s">
        <v>611</v>
      </c>
      <c r="D79" s="2">
        <v>4</v>
      </c>
      <c r="E79" t="s">
        <v>546</v>
      </c>
      <c r="F79" t="s">
        <v>357</v>
      </c>
      <c r="G79" t="s">
        <v>462</v>
      </c>
      <c r="H79" t="s">
        <v>612</v>
      </c>
      <c r="I79" t="s">
        <v>32</v>
      </c>
      <c r="J79" t="s">
        <v>559</v>
      </c>
    </row>
    <row r="80" spans="1:10" x14ac:dyDescent="0.3">
      <c r="A80" s="1" t="s">
        <v>3</v>
      </c>
      <c r="B80" t="s">
        <v>595</v>
      </c>
      <c r="C80" t="s">
        <v>609</v>
      </c>
      <c r="D80" s="2">
        <v>2.75</v>
      </c>
      <c r="E80" t="s">
        <v>546</v>
      </c>
      <c r="F80" t="s">
        <v>357</v>
      </c>
      <c r="G80" t="s">
        <v>462</v>
      </c>
      <c r="H80" t="s">
        <v>610</v>
      </c>
      <c r="I80" t="s">
        <v>32</v>
      </c>
      <c r="J80" t="s">
        <v>559</v>
      </c>
    </row>
    <row r="81" spans="1:10" x14ac:dyDescent="0.3">
      <c r="A81" s="1" t="s">
        <v>3</v>
      </c>
      <c r="B81" t="s">
        <v>567</v>
      </c>
      <c r="C81" t="s">
        <v>607</v>
      </c>
      <c r="D81" s="2">
        <v>3</v>
      </c>
      <c r="E81" t="s">
        <v>359</v>
      </c>
      <c r="F81" t="s">
        <v>360</v>
      </c>
      <c r="G81" t="s">
        <v>104</v>
      </c>
      <c r="H81" t="s">
        <v>608</v>
      </c>
      <c r="I81" t="s">
        <v>27</v>
      </c>
      <c r="J81" t="s">
        <v>558</v>
      </c>
    </row>
    <row r="82" spans="1:10" x14ac:dyDescent="0.3">
      <c r="A82" s="1" t="s">
        <v>3</v>
      </c>
      <c r="B82" t="s">
        <v>564</v>
      </c>
      <c r="C82" t="s">
        <v>606</v>
      </c>
      <c r="D82" s="2">
        <v>2.5</v>
      </c>
      <c r="E82" t="s">
        <v>546</v>
      </c>
      <c r="F82" t="s">
        <v>357</v>
      </c>
      <c r="G82" t="s">
        <v>462</v>
      </c>
      <c r="H82" t="s">
        <v>605</v>
      </c>
      <c r="I82" t="s">
        <v>32</v>
      </c>
      <c r="J82" t="s">
        <v>559</v>
      </c>
    </row>
    <row r="83" spans="1:10" x14ac:dyDescent="0.3">
      <c r="A83" s="1" t="s">
        <v>3</v>
      </c>
      <c r="B83" t="s">
        <v>564</v>
      </c>
      <c r="C83" t="s">
        <v>604</v>
      </c>
      <c r="D83" s="2">
        <v>4</v>
      </c>
      <c r="E83" t="s">
        <v>546</v>
      </c>
      <c r="F83" t="s">
        <v>357</v>
      </c>
      <c r="G83" t="s">
        <v>462</v>
      </c>
      <c r="H83" t="s">
        <v>605</v>
      </c>
      <c r="I83" t="s">
        <v>32</v>
      </c>
      <c r="J83" t="s">
        <v>559</v>
      </c>
    </row>
    <row r="84" spans="1:10" x14ac:dyDescent="0.3">
      <c r="A84" s="1" t="s">
        <v>3</v>
      </c>
      <c r="B84" t="s">
        <v>564</v>
      </c>
      <c r="C84" t="s">
        <v>565</v>
      </c>
      <c r="D84" s="2">
        <v>2.2200000000000002</v>
      </c>
      <c r="E84" t="s">
        <v>359</v>
      </c>
      <c r="F84" t="s">
        <v>360</v>
      </c>
      <c r="G84" t="s">
        <v>104</v>
      </c>
      <c r="H84" t="s">
        <v>603</v>
      </c>
      <c r="I84" t="s">
        <v>27</v>
      </c>
      <c r="J84" t="s">
        <v>558</v>
      </c>
    </row>
    <row r="85" spans="1:10" x14ac:dyDescent="0.3">
      <c r="A85" s="8" t="s">
        <v>321</v>
      </c>
      <c r="B85" s="5"/>
      <c r="C85" s="5"/>
      <c r="D85" s="9"/>
      <c r="E85" s="5"/>
      <c r="F85" s="5"/>
      <c r="G85" s="5"/>
      <c r="H85" s="5"/>
      <c r="I85" s="5"/>
      <c r="J85" s="5"/>
    </row>
    <row r="86" spans="1:10" x14ac:dyDescent="0.3">
      <c r="A86" s="1" t="s">
        <v>3</v>
      </c>
      <c r="B86" t="s">
        <v>407</v>
      </c>
      <c r="C86" t="s">
        <v>408</v>
      </c>
      <c r="D86" s="2">
        <v>1.83</v>
      </c>
      <c r="E86" t="s">
        <v>538</v>
      </c>
      <c r="F86" t="s">
        <v>341</v>
      </c>
      <c r="G86" t="s">
        <v>409</v>
      </c>
      <c r="H86" t="s">
        <v>484</v>
      </c>
      <c r="I86" t="s">
        <v>27</v>
      </c>
      <c r="J86" t="s">
        <v>558</v>
      </c>
    </row>
    <row r="87" spans="1:10" x14ac:dyDescent="0.3">
      <c r="A87" s="1" t="s">
        <v>3</v>
      </c>
      <c r="B87" t="s">
        <v>402</v>
      </c>
      <c r="C87" t="s">
        <v>482</v>
      </c>
      <c r="D87" s="2">
        <v>1.5</v>
      </c>
      <c r="E87" t="s">
        <v>546</v>
      </c>
      <c r="F87" t="s">
        <v>357</v>
      </c>
      <c r="G87" t="s">
        <v>462</v>
      </c>
      <c r="H87" t="s">
        <v>483</v>
      </c>
      <c r="I87" t="s">
        <v>32</v>
      </c>
      <c r="J87" t="s">
        <v>559</v>
      </c>
    </row>
    <row r="88" spans="1:10" x14ac:dyDescent="0.3">
      <c r="A88" s="1" t="s">
        <v>3</v>
      </c>
      <c r="B88" t="s">
        <v>402</v>
      </c>
      <c r="C88" t="s">
        <v>481</v>
      </c>
      <c r="D88" s="2">
        <v>2</v>
      </c>
      <c r="E88" t="s">
        <v>546</v>
      </c>
      <c r="F88" t="s">
        <v>357</v>
      </c>
      <c r="G88" t="s">
        <v>462</v>
      </c>
      <c r="H88" t="s">
        <v>602</v>
      </c>
      <c r="I88" t="s">
        <v>32</v>
      </c>
      <c r="J88" t="s">
        <v>559</v>
      </c>
    </row>
    <row r="89" spans="1:10" s="5" customFormat="1" x14ac:dyDescent="0.3">
      <c r="A89" s="1" t="s">
        <v>3</v>
      </c>
      <c r="B89" t="s">
        <v>402</v>
      </c>
      <c r="C89" t="s">
        <v>479</v>
      </c>
      <c r="D89" s="2">
        <v>0.75</v>
      </c>
      <c r="E89" t="s">
        <v>546</v>
      </c>
      <c r="F89" t="s">
        <v>357</v>
      </c>
      <c r="G89" t="s">
        <v>462</v>
      </c>
      <c r="H89" t="s">
        <v>480</v>
      </c>
      <c r="I89" t="s">
        <v>32</v>
      </c>
      <c r="J89" t="s">
        <v>559</v>
      </c>
    </row>
    <row r="90" spans="1:10" x14ac:dyDescent="0.3">
      <c r="A90" s="1" t="s">
        <v>3</v>
      </c>
      <c r="B90" t="s">
        <v>395</v>
      </c>
      <c r="C90" t="s">
        <v>753</v>
      </c>
      <c r="D90" s="2">
        <v>2.67</v>
      </c>
      <c r="E90" t="s">
        <v>546</v>
      </c>
      <c r="F90" t="s">
        <v>357</v>
      </c>
      <c r="G90" t="s">
        <v>462</v>
      </c>
      <c r="H90" t="s">
        <v>478</v>
      </c>
      <c r="I90" t="s">
        <v>32</v>
      </c>
      <c r="J90" t="s">
        <v>559</v>
      </c>
    </row>
    <row r="91" spans="1:10" x14ac:dyDescent="0.3">
      <c r="A91" s="1" t="s">
        <v>3</v>
      </c>
      <c r="B91" t="s">
        <v>395</v>
      </c>
      <c r="C91" t="s">
        <v>476</v>
      </c>
      <c r="D91" s="2">
        <v>0.5</v>
      </c>
      <c r="E91" t="s">
        <v>537</v>
      </c>
      <c r="F91" t="s">
        <v>356</v>
      </c>
      <c r="G91" t="s">
        <v>411</v>
      </c>
      <c r="H91" t="s">
        <v>477</v>
      </c>
      <c r="I91" t="s">
        <v>32</v>
      </c>
      <c r="J91" t="s">
        <v>559</v>
      </c>
    </row>
    <row r="92" spans="1:10" x14ac:dyDescent="0.3">
      <c r="A92" s="1" t="s">
        <v>3</v>
      </c>
      <c r="B92" t="s">
        <v>395</v>
      </c>
      <c r="C92" t="s">
        <v>474</v>
      </c>
      <c r="D92" s="2">
        <v>0.25</v>
      </c>
      <c r="E92" t="s">
        <v>547</v>
      </c>
      <c r="F92" t="s">
        <v>356</v>
      </c>
      <c r="G92" t="s">
        <v>449</v>
      </c>
      <c r="H92" t="s">
        <v>475</v>
      </c>
      <c r="I92" t="s">
        <v>32</v>
      </c>
      <c r="J92" t="s">
        <v>559</v>
      </c>
    </row>
    <row r="93" spans="1:10" x14ac:dyDescent="0.3">
      <c r="A93" s="1" t="s">
        <v>3</v>
      </c>
      <c r="B93" t="s">
        <v>395</v>
      </c>
      <c r="C93" t="s">
        <v>472</v>
      </c>
      <c r="D93" s="2">
        <v>0.33</v>
      </c>
      <c r="E93" t="s">
        <v>537</v>
      </c>
      <c r="F93" t="s">
        <v>356</v>
      </c>
      <c r="G93" t="s">
        <v>411</v>
      </c>
      <c r="H93" t="s">
        <v>473</v>
      </c>
      <c r="I93" t="s">
        <v>32</v>
      </c>
      <c r="J93" t="s">
        <v>559</v>
      </c>
    </row>
    <row r="94" spans="1:10" x14ac:dyDescent="0.3">
      <c r="A94" s="1" t="s">
        <v>3</v>
      </c>
      <c r="B94" t="s">
        <v>395</v>
      </c>
      <c r="C94" t="s">
        <v>470</v>
      </c>
      <c r="D94" s="2">
        <v>0.67</v>
      </c>
      <c r="E94" t="s">
        <v>546</v>
      </c>
      <c r="F94" t="s">
        <v>357</v>
      </c>
      <c r="G94" t="s">
        <v>462</v>
      </c>
      <c r="H94" t="s">
        <v>471</v>
      </c>
      <c r="I94" t="s">
        <v>32</v>
      </c>
      <c r="J94" t="s">
        <v>559</v>
      </c>
    </row>
    <row r="95" spans="1:10" x14ac:dyDescent="0.3">
      <c r="A95" s="1" t="s">
        <v>3</v>
      </c>
      <c r="B95" t="s">
        <v>395</v>
      </c>
      <c r="C95" t="s">
        <v>400</v>
      </c>
      <c r="D95" s="2">
        <v>0.33</v>
      </c>
      <c r="E95" t="s">
        <v>359</v>
      </c>
      <c r="F95" t="s">
        <v>360</v>
      </c>
      <c r="G95" t="s">
        <v>104</v>
      </c>
      <c r="H95" t="s">
        <v>469</v>
      </c>
      <c r="I95" t="s">
        <v>27</v>
      </c>
      <c r="J95" t="s">
        <v>558</v>
      </c>
    </row>
    <row r="96" spans="1:10" x14ac:dyDescent="0.3">
      <c r="A96" s="1" t="s">
        <v>3</v>
      </c>
      <c r="B96" t="s">
        <v>395</v>
      </c>
      <c r="C96" t="s">
        <v>467</v>
      </c>
      <c r="D96" s="2">
        <v>1.75</v>
      </c>
      <c r="E96" t="s">
        <v>546</v>
      </c>
      <c r="F96" t="s">
        <v>357</v>
      </c>
      <c r="G96" t="s">
        <v>462</v>
      </c>
      <c r="H96" t="s">
        <v>468</v>
      </c>
      <c r="I96" t="s">
        <v>32</v>
      </c>
      <c r="J96" t="s">
        <v>559</v>
      </c>
    </row>
    <row r="97" spans="1:10" x14ac:dyDescent="0.3">
      <c r="A97" s="1" t="s">
        <v>3</v>
      </c>
      <c r="B97" t="s">
        <v>395</v>
      </c>
      <c r="C97" t="s">
        <v>465</v>
      </c>
      <c r="D97" s="2">
        <v>0.5</v>
      </c>
      <c r="E97" t="s">
        <v>537</v>
      </c>
      <c r="F97" t="s">
        <v>356</v>
      </c>
      <c r="G97" t="s">
        <v>411</v>
      </c>
      <c r="H97" t="s">
        <v>466</v>
      </c>
      <c r="I97" t="s">
        <v>32</v>
      </c>
      <c r="J97" t="s">
        <v>559</v>
      </c>
    </row>
    <row r="98" spans="1:10" x14ac:dyDescent="0.3">
      <c r="A98" s="1" t="s">
        <v>3</v>
      </c>
      <c r="B98" t="s">
        <v>395</v>
      </c>
      <c r="C98" t="s">
        <v>463</v>
      </c>
      <c r="D98" s="2">
        <v>0.5</v>
      </c>
      <c r="E98" t="s">
        <v>547</v>
      </c>
      <c r="F98" t="s">
        <v>356</v>
      </c>
      <c r="G98" t="s">
        <v>449</v>
      </c>
      <c r="H98" t="s">
        <v>464</v>
      </c>
      <c r="I98" t="s">
        <v>32</v>
      </c>
      <c r="J98" t="s">
        <v>559</v>
      </c>
    </row>
    <row r="99" spans="1:10" x14ac:dyDescent="0.3">
      <c r="A99" s="1" t="s">
        <v>3</v>
      </c>
      <c r="B99" t="s">
        <v>395</v>
      </c>
      <c r="C99" t="s">
        <v>461</v>
      </c>
      <c r="D99" s="2">
        <v>1.25</v>
      </c>
      <c r="E99" t="s">
        <v>546</v>
      </c>
      <c r="F99" t="s">
        <v>357</v>
      </c>
      <c r="G99" t="s">
        <v>462</v>
      </c>
      <c r="H99" t="s">
        <v>601</v>
      </c>
      <c r="I99" t="s">
        <v>32</v>
      </c>
      <c r="J99" t="s">
        <v>559</v>
      </c>
    </row>
    <row r="100" spans="1:10" x14ac:dyDescent="0.3">
      <c r="A100" s="1" t="s">
        <v>3</v>
      </c>
      <c r="B100" t="s">
        <v>395</v>
      </c>
      <c r="C100" t="s">
        <v>460</v>
      </c>
      <c r="D100" s="2">
        <v>1.5</v>
      </c>
      <c r="E100" t="s">
        <v>537</v>
      </c>
      <c r="F100" t="s">
        <v>356</v>
      </c>
      <c r="G100" t="s">
        <v>411</v>
      </c>
      <c r="H100" t="s">
        <v>600</v>
      </c>
      <c r="I100" t="s">
        <v>32</v>
      </c>
      <c r="J100" t="s">
        <v>559</v>
      </c>
    </row>
    <row r="101" spans="1:10" x14ac:dyDescent="0.3">
      <c r="A101" s="1" t="s">
        <v>3</v>
      </c>
      <c r="B101" t="s">
        <v>395</v>
      </c>
      <c r="C101" t="s">
        <v>458</v>
      </c>
      <c r="D101" s="2">
        <v>1.5</v>
      </c>
      <c r="E101" t="s">
        <v>547</v>
      </c>
      <c r="F101" t="s">
        <v>356</v>
      </c>
      <c r="G101" t="s">
        <v>449</v>
      </c>
      <c r="H101" t="s">
        <v>459</v>
      </c>
      <c r="I101" t="s">
        <v>32</v>
      </c>
      <c r="J101" t="s">
        <v>559</v>
      </c>
    </row>
    <row r="102" spans="1:10" x14ac:dyDescent="0.3">
      <c r="A102" s="1" t="s">
        <v>3</v>
      </c>
      <c r="B102" t="s">
        <v>388</v>
      </c>
      <c r="C102" t="s">
        <v>456</v>
      </c>
      <c r="D102" s="2">
        <v>1.5</v>
      </c>
      <c r="E102" t="s">
        <v>548</v>
      </c>
      <c r="F102" t="s">
        <v>357</v>
      </c>
      <c r="G102" t="s">
        <v>446</v>
      </c>
      <c r="H102" t="s">
        <v>457</v>
      </c>
      <c r="I102" t="s">
        <v>32</v>
      </c>
      <c r="J102" t="s">
        <v>559</v>
      </c>
    </row>
    <row r="103" spans="1:10" x14ac:dyDescent="0.3">
      <c r="A103" s="1" t="s">
        <v>3</v>
      </c>
      <c r="B103" t="s">
        <v>388</v>
      </c>
      <c r="C103" t="s">
        <v>454</v>
      </c>
      <c r="D103" s="2">
        <v>1.5</v>
      </c>
      <c r="E103" t="s">
        <v>537</v>
      </c>
      <c r="F103" t="s">
        <v>356</v>
      </c>
      <c r="G103" t="s">
        <v>411</v>
      </c>
      <c r="H103" t="s">
        <v>455</v>
      </c>
      <c r="I103" t="s">
        <v>32</v>
      </c>
      <c r="J103" t="s">
        <v>559</v>
      </c>
    </row>
    <row r="104" spans="1:10" x14ac:dyDescent="0.3">
      <c r="A104" s="1" t="s">
        <v>3</v>
      </c>
      <c r="B104" t="s">
        <v>388</v>
      </c>
      <c r="C104" t="s">
        <v>452</v>
      </c>
      <c r="D104" s="2">
        <v>1</v>
      </c>
      <c r="E104" t="s">
        <v>547</v>
      </c>
      <c r="F104" t="s">
        <v>356</v>
      </c>
      <c r="G104" t="s">
        <v>449</v>
      </c>
      <c r="H104" t="s">
        <v>453</v>
      </c>
      <c r="I104" t="s">
        <v>32</v>
      </c>
      <c r="J104" t="s">
        <v>559</v>
      </c>
    </row>
    <row r="105" spans="1:10" x14ac:dyDescent="0.3">
      <c r="A105" s="1" t="s">
        <v>3</v>
      </c>
      <c r="B105" t="s">
        <v>388</v>
      </c>
      <c r="C105" t="s">
        <v>451</v>
      </c>
      <c r="D105" s="2">
        <v>1.25</v>
      </c>
      <c r="E105" t="s">
        <v>542</v>
      </c>
      <c r="F105" t="s">
        <v>341</v>
      </c>
      <c r="G105" t="s">
        <v>392</v>
      </c>
      <c r="I105" t="s">
        <v>27</v>
      </c>
      <c r="J105" t="s">
        <v>558</v>
      </c>
    </row>
    <row r="106" spans="1:10" x14ac:dyDescent="0.3">
      <c r="A106" s="1" t="s">
        <v>3</v>
      </c>
      <c r="B106" t="s">
        <v>388</v>
      </c>
      <c r="C106" t="s">
        <v>389</v>
      </c>
      <c r="D106" s="2">
        <v>1</v>
      </c>
      <c r="E106" t="s">
        <v>543</v>
      </c>
      <c r="F106" t="s">
        <v>328</v>
      </c>
      <c r="G106" t="s">
        <v>390</v>
      </c>
      <c r="I106" t="s">
        <v>27</v>
      </c>
      <c r="J106" t="s">
        <v>558</v>
      </c>
    </row>
    <row r="107" spans="1:10" x14ac:dyDescent="0.3">
      <c r="A107" s="1" t="s">
        <v>3</v>
      </c>
      <c r="B107" t="s">
        <v>418</v>
      </c>
      <c r="C107" t="s">
        <v>448</v>
      </c>
      <c r="D107" s="2">
        <v>1.75</v>
      </c>
      <c r="E107" t="s">
        <v>547</v>
      </c>
      <c r="F107" t="s">
        <v>356</v>
      </c>
      <c r="G107" t="s">
        <v>449</v>
      </c>
      <c r="H107" t="s">
        <v>450</v>
      </c>
      <c r="I107" t="s">
        <v>32</v>
      </c>
      <c r="J107" t="s">
        <v>559</v>
      </c>
    </row>
    <row r="108" spans="1:10" x14ac:dyDescent="0.3">
      <c r="A108" s="1" t="s">
        <v>3</v>
      </c>
      <c r="B108" t="s">
        <v>418</v>
      </c>
      <c r="C108" t="s">
        <v>445</v>
      </c>
      <c r="D108" s="2">
        <v>1.75</v>
      </c>
      <c r="E108" t="s">
        <v>548</v>
      </c>
      <c r="F108" t="s">
        <v>357</v>
      </c>
      <c r="G108" t="s">
        <v>446</v>
      </c>
      <c r="H108" t="s">
        <v>447</v>
      </c>
      <c r="I108" t="s">
        <v>32</v>
      </c>
      <c r="J108" t="s">
        <v>559</v>
      </c>
    </row>
    <row r="109" spans="1:10" x14ac:dyDescent="0.3">
      <c r="A109" s="1" t="s">
        <v>3</v>
      </c>
      <c r="B109" t="s">
        <v>130</v>
      </c>
      <c r="C109" t="s">
        <v>443</v>
      </c>
      <c r="D109" s="2">
        <v>1.5</v>
      </c>
      <c r="E109" t="s">
        <v>355</v>
      </c>
      <c r="F109" t="s">
        <v>343</v>
      </c>
      <c r="G109" t="s">
        <v>415</v>
      </c>
      <c r="H109" t="s">
        <v>444</v>
      </c>
      <c r="I109" t="s">
        <v>37</v>
      </c>
      <c r="J109" t="s">
        <v>559</v>
      </c>
    </row>
    <row r="110" spans="1:10" x14ac:dyDescent="0.3">
      <c r="A110" s="1" t="s">
        <v>3</v>
      </c>
      <c r="B110" t="s">
        <v>130</v>
      </c>
      <c r="C110" t="s">
        <v>248</v>
      </c>
      <c r="D110" s="2">
        <v>0.5</v>
      </c>
      <c r="E110" t="s">
        <v>359</v>
      </c>
      <c r="F110" t="s">
        <v>360</v>
      </c>
      <c r="G110" t="s">
        <v>104</v>
      </c>
      <c r="H110" t="s">
        <v>249</v>
      </c>
      <c r="I110" t="s">
        <v>27</v>
      </c>
      <c r="J110" t="s">
        <v>558</v>
      </c>
    </row>
    <row r="111" spans="1:10" x14ac:dyDescent="0.3">
      <c r="A111" s="1" t="s">
        <v>3</v>
      </c>
      <c r="B111" t="s">
        <v>113</v>
      </c>
      <c r="C111" t="s">
        <v>247</v>
      </c>
      <c r="D111" s="2">
        <v>3.25</v>
      </c>
      <c r="E111" t="s">
        <v>379</v>
      </c>
      <c r="F111" t="s">
        <v>357</v>
      </c>
      <c r="G111" t="s">
        <v>242</v>
      </c>
      <c r="I111" t="s">
        <v>32</v>
      </c>
      <c r="J111" t="s">
        <v>559</v>
      </c>
    </row>
    <row r="112" spans="1:10" x14ac:dyDescent="0.3">
      <c r="A112" s="1" t="s">
        <v>3</v>
      </c>
      <c r="B112" t="s">
        <v>113</v>
      </c>
      <c r="C112" t="s">
        <v>246</v>
      </c>
      <c r="D112" s="2">
        <v>3</v>
      </c>
      <c r="E112" t="s">
        <v>379</v>
      </c>
      <c r="F112" t="s">
        <v>357</v>
      </c>
      <c r="G112" t="s">
        <v>242</v>
      </c>
      <c r="I112" t="s">
        <v>32</v>
      </c>
      <c r="J112" t="s">
        <v>559</v>
      </c>
    </row>
    <row r="113" spans="1:10" x14ac:dyDescent="0.3">
      <c r="A113" s="1" t="s">
        <v>3</v>
      </c>
      <c r="B113" t="s">
        <v>113</v>
      </c>
      <c r="C113" t="s">
        <v>244</v>
      </c>
      <c r="D113" s="2">
        <v>1.5</v>
      </c>
      <c r="E113" t="s">
        <v>362</v>
      </c>
      <c r="F113" t="s">
        <v>341</v>
      </c>
      <c r="G113" t="s">
        <v>120</v>
      </c>
      <c r="H113" t="s">
        <v>245</v>
      </c>
      <c r="I113" t="s">
        <v>27</v>
      </c>
      <c r="J113" t="s">
        <v>558</v>
      </c>
    </row>
    <row r="114" spans="1:10" x14ac:dyDescent="0.3">
      <c r="A114" s="1" t="s">
        <v>3</v>
      </c>
      <c r="B114" t="s">
        <v>113</v>
      </c>
      <c r="C114" t="s">
        <v>243</v>
      </c>
      <c r="D114" s="2">
        <v>3</v>
      </c>
      <c r="E114" t="s">
        <v>335</v>
      </c>
      <c r="F114" t="s">
        <v>336</v>
      </c>
      <c r="G114" t="s">
        <v>57</v>
      </c>
      <c r="I114" t="s">
        <v>32</v>
      </c>
      <c r="J114" t="s">
        <v>559</v>
      </c>
    </row>
    <row r="115" spans="1:10" x14ac:dyDescent="0.3">
      <c r="A115" s="1" t="s">
        <v>3</v>
      </c>
      <c r="B115" t="s">
        <v>113</v>
      </c>
      <c r="C115" t="s">
        <v>241</v>
      </c>
      <c r="D115" s="2">
        <v>0.5</v>
      </c>
      <c r="E115" t="s">
        <v>379</v>
      </c>
      <c r="F115" t="s">
        <v>357</v>
      </c>
      <c r="G115" t="s">
        <v>242</v>
      </c>
      <c r="I115" t="s">
        <v>32</v>
      </c>
      <c r="J115" t="s">
        <v>559</v>
      </c>
    </row>
    <row r="116" spans="1:10" x14ac:dyDescent="0.3">
      <c r="A116" s="1" t="s">
        <v>3</v>
      </c>
      <c r="B116" t="s">
        <v>102</v>
      </c>
      <c r="C116" t="s">
        <v>240</v>
      </c>
      <c r="D116" s="2">
        <v>1</v>
      </c>
      <c r="E116" t="s">
        <v>335</v>
      </c>
      <c r="F116" t="s">
        <v>336</v>
      </c>
      <c r="G116" t="s">
        <v>57</v>
      </c>
      <c r="I116" t="s">
        <v>32</v>
      </c>
      <c r="J116" t="s">
        <v>559</v>
      </c>
    </row>
    <row r="117" spans="1:10" x14ac:dyDescent="0.3">
      <c r="A117" s="1" t="s">
        <v>3</v>
      </c>
      <c r="B117" t="s">
        <v>102</v>
      </c>
      <c r="C117" t="s">
        <v>238</v>
      </c>
      <c r="D117" s="2">
        <v>1.25</v>
      </c>
      <c r="E117" t="s">
        <v>359</v>
      </c>
      <c r="F117" t="s">
        <v>360</v>
      </c>
      <c r="G117" t="s">
        <v>104</v>
      </c>
      <c r="H117" t="s">
        <v>239</v>
      </c>
      <c r="I117" t="s">
        <v>27</v>
      </c>
      <c r="J117" t="s">
        <v>558</v>
      </c>
    </row>
    <row r="118" spans="1:10" x14ac:dyDescent="0.3">
      <c r="A118" s="1" t="s">
        <v>3</v>
      </c>
      <c r="B118" t="s">
        <v>95</v>
      </c>
      <c r="C118" t="s">
        <v>236</v>
      </c>
      <c r="D118" s="2">
        <v>1</v>
      </c>
      <c r="E118" t="s">
        <v>329</v>
      </c>
      <c r="F118" t="s">
        <v>330</v>
      </c>
      <c r="G118" t="s">
        <v>31</v>
      </c>
      <c r="H118" t="s">
        <v>237</v>
      </c>
      <c r="I118" t="s">
        <v>32</v>
      </c>
      <c r="J118" t="s">
        <v>558</v>
      </c>
    </row>
    <row r="119" spans="1:10" x14ac:dyDescent="0.3">
      <c r="A119" s="1" t="s">
        <v>3</v>
      </c>
      <c r="B119" t="s">
        <v>95</v>
      </c>
      <c r="C119" t="s">
        <v>234</v>
      </c>
      <c r="D119" s="2">
        <v>0.5</v>
      </c>
      <c r="E119" t="s">
        <v>368</v>
      </c>
      <c r="F119" t="s">
        <v>366</v>
      </c>
      <c r="G119" t="s">
        <v>148</v>
      </c>
      <c r="H119" t="s">
        <v>235</v>
      </c>
      <c r="I119" t="s">
        <v>55</v>
      </c>
      <c r="J119" t="s">
        <v>138</v>
      </c>
    </row>
    <row r="120" spans="1:10" x14ac:dyDescent="0.3">
      <c r="A120" s="1" t="s">
        <v>3</v>
      </c>
      <c r="B120" t="s">
        <v>95</v>
      </c>
      <c r="C120" t="s">
        <v>232</v>
      </c>
      <c r="D120" s="2">
        <v>4</v>
      </c>
      <c r="E120" t="s">
        <v>331</v>
      </c>
      <c r="F120" t="s">
        <v>332</v>
      </c>
      <c r="G120" t="s">
        <v>39</v>
      </c>
      <c r="H120" t="s">
        <v>233</v>
      </c>
      <c r="I120" t="s">
        <v>32</v>
      </c>
      <c r="J120" t="s">
        <v>28</v>
      </c>
    </row>
    <row r="121" spans="1:10" x14ac:dyDescent="0.3">
      <c r="A121" s="1" t="s">
        <v>3</v>
      </c>
      <c r="B121" t="s">
        <v>82</v>
      </c>
      <c r="C121" t="s">
        <v>231</v>
      </c>
      <c r="D121" s="2">
        <v>0.25</v>
      </c>
      <c r="E121" t="s">
        <v>347</v>
      </c>
      <c r="F121" t="s">
        <v>334</v>
      </c>
      <c r="G121" t="s">
        <v>86</v>
      </c>
      <c r="I121" t="s">
        <v>37</v>
      </c>
      <c r="J121" t="s">
        <v>28</v>
      </c>
    </row>
    <row r="122" spans="1:10" x14ac:dyDescent="0.3">
      <c r="A122" s="1" t="s">
        <v>3</v>
      </c>
      <c r="B122" t="s">
        <v>82</v>
      </c>
      <c r="C122" t="s">
        <v>178</v>
      </c>
      <c r="D122" s="2">
        <v>2</v>
      </c>
      <c r="E122" t="s">
        <v>361</v>
      </c>
      <c r="F122" t="s">
        <v>341</v>
      </c>
      <c r="G122" t="s">
        <v>115</v>
      </c>
      <c r="H122" t="s">
        <v>230</v>
      </c>
      <c r="I122" t="s">
        <v>27</v>
      </c>
      <c r="J122" t="s">
        <v>558</v>
      </c>
    </row>
    <row r="123" spans="1:10" x14ac:dyDescent="0.3">
      <c r="A123" s="8" t="s">
        <v>320</v>
      </c>
      <c r="B123" s="5"/>
      <c r="C123" s="5"/>
      <c r="D123" s="9"/>
      <c r="E123" s="5"/>
      <c r="F123" s="5"/>
      <c r="G123" s="5"/>
      <c r="H123" s="5"/>
      <c r="I123" s="5"/>
      <c r="J123" s="5"/>
    </row>
    <row r="124" spans="1:10" x14ac:dyDescent="0.3">
      <c r="A124" s="1" t="s">
        <v>3</v>
      </c>
      <c r="B124" t="s">
        <v>82</v>
      </c>
      <c r="C124" t="s">
        <v>83</v>
      </c>
      <c r="D124" s="2">
        <v>1</v>
      </c>
      <c r="E124" t="s">
        <v>358</v>
      </c>
      <c r="F124" t="s">
        <v>328</v>
      </c>
      <c r="G124" t="s">
        <v>84</v>
      </c>
      <c r="I124" t="s">
        <v>27</v>
      </c>
      <c r="J124" t="s">
        <v>558</v>
      </c>
    </row>
    <row r="125" spans="1:10" x14ac:dyDescent="0.3">
      <c r="A125" s="1" t="s">
        <v>3</v>
      </c>
      <c r="B125" t="s">
        <v>173</v>
      </c>
      <c r="C125" t="s">
        <v>228</v>
      </c>
      <c r="D125" s="2">
        <v>4</v>
      </c>
      <c r="E125" t="s">
        <v>331</v>
      </c>
      <c r="F125" t="s">
        <v>332</v>
      </c>
      <c r="G125" t="s">
        <v>39</v>
      </c>
      <c r="H125" t="s">
        <v>229</v>
      </c>
      <c r="I125" t="s">
        <v>32</v>
      </c>
      <c r="J125" t="s">
        <v>28</v>
      </c>
    </row>
    <row r="126" spans="1:10" x14ac:dyDescent="0.3">
      <c r="A126" s="1" t="s">
        <v>3</v>
      </c>
      <c r="B126" t="s">
        <v>75</v>
      </c>
      <c r="C126" t="s">
        <v>76</v>
      </c>
      <c r="D126" s="2">
        <v>1.5</v>
      </c>
      <c r="E126" t="s">
        <v>353</v>
      </c>
      <c r="F126" t="s">
        <v>341</v>
      </c>
      <c r="G126" t="s">
        <v>77</v>
      </c>
      <c r="I126" t="s">
        <v>27</v>
      </c>
      <c r="J126" t="s">
        <v>558</v>
      </c>
    </row>
    <row r="127" spans="1:10" x14ac:dyDescent="0.3">
      <c r="A127" s="1" t="s">
        <v>3</v>
      </c>
      <c r="B127" t="s">
        <v>70</v>
      </c>
      <c r="C127" t="s">
        <v>226</v>
      </c>
      <c r="D127" s="2">
        <v>2.5</v>
      </c>
      <c r="E127" t="s">
        <v>368</v>
      </c>
      <c r="F127" t="s">
        <v>366</v>
      </c>
      <c r="G127" t="s">
        <v>148</v>
      </c>
      <c r="H127" t="s">
        <v>227</v>
      </c>
      <c r="I127" t="s">
        <v>55</v>
      </c>
      <c r="J127" t="s">
        <v>138</v>
      </c>
    </row>
    <row r="128" spans="1:10" x14ac:dyDescent="0.3">
      <c r="A128" s="1" t="s">
        <v>3</v>
      </c>
      <c r="B128" t="s">
        <v>70</v>
      </c>
      <c r="C128" t="s">
        <v>224</v>
      </c>
      <c r="D128" s="2">
        <v>2.25</v>
      </c>
      <c r="E128" t="s">
        <v>329</v>
      </c>
      <c r="F128" t="s">
        <v>330</v>
      </c>
      <c r="G128" t="s">
        <v>31</v>
      </c>
      <c r="H128" t="s">
        <v>225</v>
      </c>
      <c r="I128" t="s">
        <v>32</v>
      </c>
      <c r="J128" t="s">
        <v>558</v>
      </c>
    </row>
    <row r="129" spans="1:10" x14ac:dyDescent="0.3">
      <c r="A129" s="1" t="s">
        <v>3</v>
      </c>
      <c r="B129" t="s">
        <v>70</v>
      </c>
      <c r="C129" t="s">
        <v>222</v>
      </c>
      <c r="D129" s="2">
        <v>0.5</v>
      </c>
      <c r="E129" t="s">
        <v>346</v>
      </c>
      <c r="F129" t="s">
        <v>334</v>
      </c>
      <c r="G129" t="s">
        <v>72</v>
      </c>
      <c r="H129" t="s">
        <v>223</v>
      </c>
      <c r="I129" t="s">
        <v>37</v>
      </c>
      <c r="J129" t="s">
        <v>28</v>
      </c>
    </row>
    <row r="130" spans="1:10" x14ac:dyDescent="0.3">
      <c r="A130" s="1" t="s">
        <v>3</v>
      </c>
      <c r="B130" t="s">
        <v>70</v>
      </c>
      <c r="C130" t="s">
        <v>221</v>
      </c>
      <c r="D130" s="2">
        <v>1</v>
      </c>
      <c r="E130" t="s">
        <v>338</v>
      </c>
      <c r="F130" t="s">
        <v>330</v>
      </c>
      <c r="G130" t="s">
        <v>66</v>
      </c>
      <c r="I130" t="s">
        <v>32</v>
      </c>
      <c r="J130" t="s">
        <v>558</v>
      </c>
    </row>
    <row r="131" spans="1:10" x14ac:dyDescent="0.3">
      <c r="A131" s="1" t="s">
        <v>3</v>
      </c>
      <c r="B131" t="s">
        <v>59</v>
      </c>
      <c r="C131" t="s">
        <v>62</v>
      </c>
      <c r="D131" s="2">
        <v>1.5</v>
      </c>
      <c r="E131" t="s">
        <v>351</v>
      </c>
      <c r="F131" t="s">
        <v>341</v>
      </c>
      <c r="G131" t="s">
        <v>63</v>
      </c>
      <c r="I131" t="s">
        <v>27</v>
      </c>
      <c r="J131" t="s">
        <v>558</v>
      </c>
    </row>
    <row r="132" spans="1:10" x14ac:dyDescent="0.3">
      <c r="A132" s="1" t="s">
        <v>3</v>
      </c>
      <c r="B132" t="s">
        <v>59</v>
      </c>
      <c r="C132" t="s">
        <v>60</v>
      </c>
      <c r="D132" s="2">
        <v>1</v>
      </c>
      <c r="E132" t="s">
        <v>345</v>
      </c>
      <c r="F132" t="s">
        <v>328</v>
      </c>
      <c r="G132" t="s">
        <v>61</v>
      </c>
      <c r="I132" t="s">
        <v>27</v>
      </c>
      <c r="J132" t="s">
        <v>558</v>
      </c>
    </row>
    <row r="133" spans="1:10" x14ac:dyDescent="0.3">
      <c r="A133" s="1" t="s">
        <v>3</v>
      </c>
      <c r="B133" t="s">
        <v>41</v>
      </c>
      <c r="C133" t="s">
        <v>220</v>
      </c>
      <c r="D133" s="2">
        <v>1.5</v>
      </c>
      <c r="E133" t="s">
        <v>340</v>
      </c>
      <c r="F133" t="s">
        <v>341</v>
      </c>
      <c r="G133" t="s">
        <v>43</v>
      </c>
      <c r="I133" t="s">
        <v>27</v>
      </c>
      <c r="J133" t="s">
        <v>558</v>
      </c>
    </row>
    <row r="134" spans="1:10" x14ac:dyDescent="0.3">
      <c r="A134" s="1" t="s">
        <v>3</v>
      </c>
      <c r="B134" t="s">
        <v>41</v>
      </c>
      <c r="C134" t="s">
        <v>218</v>
      </c>
      <c r="D134" s="2">
        <v>1.5</v>
      </c>
      <c r="E134" t="s">
        <v>350</v>
      </c>
      <c r="F134" t="s">
        <v>366</v>
      </c>
      <c r="G134" t="s">
        <v>140</v>
      </c>
      <c r="H134" t="s">
        <v>219</v>
      </c>
      <c r="I134" t="s">
        <v>55</v>
      </c>
      <c r="J134" t="s">
        <v>558</v>
      </c>
    </row>
    <row r="135" spans="1:10" x14ac:dyDescent="0.3">
      <c r="A135" s="1" t="s">
        <v>3</v>
      </c>
      <c r="B135" t="s">
        <v>41</v>
      </c>
      <c r="C135" t="s">
        <v>216</v>
      </c>
      <c r="D135" s="2">
        <v>3</v>
      </c>
      <c r="E135" t="s">
        <v>368</v>
      </c>
      <c r="F135" t="s">
        <v>366</v>
      </c>
      <c r="G135" t="s">
        <v>148</v>
      </c>
      <c r="H135" t="s">
        <v>217</v>
      </c>
      <c r="I135" t="s">
        <v>55</v>
      </c>
      <c r="J135" t="s">
        <v>138</v>
      </c>
    </row>
    <row r="136" spans="1:10" x14ac:dyDescent="0.3">
      <c r="A136" s="1" t="s">
        <v>3</v>
      </c>
      <c r="B136" t="s">
        <v>41</v>
      </c>
      <c r="C136" t="s">
        <v>214</v>
      </c>
      <c r="D136" s="2">
        <v>0.75</v>
      </c>
      <c r="E136" t="s">
        <v>337</v>
      </c>
      <c r="F136" t="s">
        <v>334</v>
      </c>
      <c r="G136" t="s">
        <v>45</v>
      </c>
      <c r="H136" t="s">
        <v>215</v>
      </c>
      <c r="I136" t="s">
        <v>37</v>
      </c>
      <c r="J136" t="s">
        <v>28</v>
      </c>
    </row>
    <row r="137" spans="1:10" x14ac:dyDescent="0.3">
      <c r="A137" s="1" t="s">
        <v>3</v>
      </c>
      <c r="B137" t="s">
        <v>41</v>
      </c>
      <c r="C137" t="s">
        <v>211</v>
      </c>
      <c r="D137" s="2">
        <v>0.75</v>
      </c>
      <c r="E137" t="s">
        <v>378</v>
      </c>
      <c r="F137" t="s">
        <v>350</v>
      </c>
      <c r="G137" t="s">
        <v>212</v>
      </c>
      <c r="I137" t="s">
        <v>55</v>
      </c>
      <c r="J137" t="s">
        <v>558</v>
      </c>
    </row>
    <row r="138" spans="1:10" x14ac:dyDescent="0.3">
      <c r="A138" s="1" t="s">
        <v>3</v>
      </c>
      <c r="B138" t="s">
        <v>41</v>
      </c>
      <c r="C138" t="s">
        <v>211</v>
      </c>
      <c r="D138" s="2">
        <v>0.5</v>
      </c>
      <c r="E138" t="s">
        <v>364</v>
      </c>
      <c r="F138" t="s">
        <v>371</v>
      </c>
      <c r="G138" t="s">
        <v>213</v>
      </c>
      <c r="I138" t="s">
        <v>156</v>
      </c>
      <c r="J138" t="s">
        <v>28</v>
      </c>
    </row>
    <row r="139" spans="1:10" x14ac:dyDescent="0.3">
      <c r="A139" s="1" t="s">
        <v>3</v>
      </c>
      <c r="B139" t="s">
        <v>33</v>
      </c>
      <c r="C139" t="s">
        <v>210</v>
      </c>
      <c r="D139" s="2">
        <v>2</v>
      </c>
      <c r="E139" t="s">
        <v>365</v>
      </c>
      <c r="F139" t="s">
        <v>366</v>
      </c>
      <c r="G139" t="s">
        <v>136</v>
      </c>
      <c r="I139" t="s">
        <v>55</v>
      </c>
      <c r="J139" t="s">
        <v>138</v>
      </c>
    </row>
    <row r="140" spans="1:10" x14ac:dyDescent="0.3">
      <c r="A140" s="1" t="s">
        <v>3</v>
      </c>
      <c r="B140" t="s">
        <v>33</v>
      </c>
      <c r="C140" t="s">
        <v>207</v>
      </c>
      <c r="D140" s="2">
        <v>4</v>
      </c>
      <c r="E140" t="s">
        <v>377</v>
      </c>
      <c r="F140" t="s">
        <v>350</v>
      </c>
      <c r="G140" t="s">
        <v>208</v>
      </c>
      <c r="H140" t="s">
        <v>209</v>
      </c>
      <c r="I140" t="s">
        <v>55</v>
      </c>
      <c r="J140" t="s">
        <v>558</v>
      </c>
    </row>
    <row r="141" spans="1:10" x14ac:dyDescent="0.3">
      <c r="A141" s="1" t="s">
        <v>3</v>
      </c>
      <c r="B141" t="s">
        <v>23</v>
      </c>
      <c r="C141" t="s">
        <v>24</v>
      </c>
      <c r="D141" s="2">
        <v>2.33</v>
      </c>
      <c r="E141" t="s">
        <v>327</v>
      </c>
      <c r="F141" t="s">
        <v>328</v>
      </c>
      <c r="G141" t="s">
        <v>25</v>
      </c>
      <c r="H141" t="s">
        <v>26</v>
      </c>
      <c r="I141" t="s">
        <v>27</v>
      </c>
      <c r="J141" t="s">
        <v>558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119"/>
  <sheetViews>
    <sheetView workbookViewId="0">
      <selection activeCell="A2" sqref="A2:XFD119"/>
    </sheetView>
  </sheetViews>
  <sheetFormatPr baseColWidth="10" defaultRowHeight="15.6" x14ac:dyDescent="0.3"/>
  <cols>
    <col min="1" max="1" width="12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.8984375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2172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4</v>
      </c>
      <c r="B3" t="s">
        <v>2312</v>
      </c>
      <c r="C3" t="s">
        <v>2314</v>
      </c>
      <c r="D3" s="2">
        <v>1.18</v>
      </c>
      <c r="E3" t="s">
        <v>2375</v>
      </c>
      <c r="F3" t="s">
        <v>2156</v>
      </c>
      <c r="G3" t="s">
        <v>2308</v>
      </c>
      <c r="I3" t="s">
        <v>37</v>
      </c>
      <c r="J3" t="s">
        <v>2223</v>
      </c>
    </row>
    <row r="4" spans="1:10" x14ac:dyDescent="0.3">
      <c r="A4" s="1" t="s">
        <v>4</v>
      </c>
      <c r="B4" t="s">
        <v>2312</v>
      </c>
      <c r="C4" t="s">
        <v>2313</v>
      </c>
      <c r="D4" s="2">
        <v>2.77</v>
      </c>
      <c r="E4" t="s">
        <v>2375</v>
      </c>
      <c r="F4" t="s">
        <v>2156</v>
      </c>
      <c r="G4" t="s">
        <v>2308</v>
      </c>
      <c r="I4" t="s">
        <v>37</v>
      </c>
      <c r="J4" t="s">
        <v>2223</v>
      </c>
    </row>
    <row r="5" spans="1:10" x14ac:dyDescent="0.3">
      <c r="A5" s="1" t="s">
        <v>4</v>
      </c>
      <c r="B5" t="s">
        <v>2253</v>
      </c>
      <c r="C5" t="s">
        <v>2311</v>
      </c>
      <c r="D5" s="2">
        <v>5.2</v>
      </c>
      <c r="E5" t="s">
        <v>2375</v>
      </c>
      <c r="F5" t="s">
        <v>2156</v>
      </c>
      <c r="G5" t="s">
        <v>2308</v>
      </c>
      <c r="I5" t="s">
        <v>37</v>
      </c>
      <c r="J5" t="s">
        <v>2223</v>
      </c>
    </row>
    <row r="6" spans="1:10" x14ac:dyDescent="0.3">
      <c r="A6" s="1" t="s">
        <v>4</v>
      </c>
      <c r="B6" t="s">
        <v>2253</v>
      </c>
      <c r="C6" t="s">
        <v>2310</v>
      </c>
      <c r="D6" s="2">
        <v>4.33</v>
      </c>
      <c r="E6" t="s">
        <v>2375</v>
      </c>
      <c r="F6" t="s">
        <v>2156</v>
      </c>
      <c r="G6" t="s">
        <v>2308</v>
      </c>
      <c r="I6" t="s">
        <v>37</v>
      </c>
      <c r="J6" t="s">
        <v>2223</v>
      </c>
    </row>
    <row r="7" spans="1:10" x14ac:dyDescent="0.3">
      <c r="A7" s="1" t="s">
        <v>4</v>
      </c>
      <c r="B7" t="s">
        <v>2224</v>
      </c>
      <c r="C7" t="s">
        <v>2309</v>
      </c>
      <c r="D7" s="2">
        <v>5.43</v>
      </c>
      <c r="E7" t="s">
        <v>2375</v>
      </c>
      <c r="F7" t="s">
        <v>2156</v>
      </c>
      <c r="G7" t="s">
        <v>2308</v>
      </c>
      <c r="I7" t="s">
        <v>37</v>
      </c>
      <c r="J7" t="s">
        <v>2223</v>
      </c>
    </row>
    <row r="8" spans="1:10" x14ac:dyDescent="0.3">
      <c r="A8" s="1" t="s">
        <v>4</v>
      </c>
      <c r="B8" t="s">
        <v>2306</v>
      </c>
      <c r="C8" t="s">
        <v>2307</v>
      </c>
      <c r="D8" s="2">
        <v>5.77</v>
      </c>
      <c r="E8" t="s">
        <v>2375</v>
      </c>
      <c r="F8" t="s">
        <v>2156</v>
      </c>
      <c r="G8" t="s">
        <v>2308</v>
      </c>
      <c r="I8" t="s">
        <v>37</v>
      </c>
      <c r="J8" t="s">
        <v>2223</v>
      </c>
    </row>
    <row r="9" spans="1:10" x14ac:dyDescent="0.3">
      <c r="A9" s="8" t="s">
        <v>2147</v>
      </c>
      <c r="B9" s="5"/>
      <c r="C9" s="5"/>
      <c r="D9" s="9"/>
      <c r="E9" s="5"/>
      <c r="F9" s="5"/>
      <c r="G9" s="5"/>
      <c r="H9" s="5"/>
      <c r="I9" s="5"/>
      <c r="J9" s="5"/>
    </row>
    <row r="10" spans="1:10" x14ac:dyDescent="0.3">
      <c r="A10" s="1" t="s">
        <v>4</v>
      </c>
      <c r="B10" t="s">
        <v>2303</v>
      </c>
      <c r="C10" t="s">
        <v>2304</v>
      </c>
      <c r="D10" s="2">
        <v>4.13</v>
      </c>
      <c r="E10" t="s">
        <v>2376</v>
      </c>
      <c r="F10" t="s">
        <v>2296</v>
      </c>
      <c r="G10" t="s">
        <v>2305</v>
      </c>
      <c r="I10" t="s">
        <v>32</v>
      </c>
      <c r="J10" t="s">
        <v>2257</v>
      </c>
    </row>
    <row r="11" spans="1:10" x14ac:dyDescent="0.3">
      <c r="A11" s="1" t="s">
        <v>4</v>
      </c>
      <c r="B11" t="s">
        <v>2212</v>
      </c>
      <c r="C11" t="s">
        <v>2228</v>
      </c>
      <c r="D11" s="2">
        <v>1.35</v>
      </c>
      <c r="E11" t="s">
        <v>2289</v>
      </c>
      <c r="F11" t="s">
        <v>341</v>
      </c>
      <c r="G11" t="s">
        <v>2216</v>
      </c>
      <c r="I11" t="s">
        <v>27</v>
      </c>
      <c r="J11" t="s">
        <v>1979</v>
      </c>
    </row>
    <row r="12" spans="1:10" x14ac:dyDescent="0.3">
      <c r="A12" s="1" t="s">
        <v>4</v>
      </c>
      <c r="B12" t="s">
        <v>2212</v>
      </c>
      <c r="C12" t="s">
        <v>2302</v>
      </c>
      <c r="D12" s="2">
        <v>3.18</v>
      </c>
      <c r="E12" t="s">
        <v>2288</v>
      </c>
      <c r="F12" t="s">
        <v>328</v>
      </c>
      <c r="G12" t="s">
        <v>2214</v>
      </c>
      <c r="I12" t="s">
        <v>27</v>
      </c>
      <c r="J12" t="s">
        <v>1979</v>
      </c>
    </row>
    <row r="13" spans="1:10" x14ac:dyDescent="0.3">
      <c r="A13" s="1" t="s">
        <v>4</v>
      </c>
      <c r="B13" t="s">
        <v>2212</v>
      </c>
      <c r="C13" t="s">
        <v>2213</v>
      </c>
      <c r="D13" s="2">
        <v>0.1</v>
      </c>
      <c r="E13" t="s">
        <v>2288</v>
      </c>
      <c r="F13" t="s">
        <v>328</v>
      </c>
      <c r="G13" t="s">
        <v>2214</v>
      </c>
      <c r="I13" t="s">
        <v>27</v>
      </c>
      <c r="J13" t="s">
        <v>1979</v>
      </c>
    </row>
    <row r="14" spans="1:10" x14ac:dyDescent="0.3">
      <c r="A14" s="1" t="s">
        <v>4</v>
      </c>
      <c r="B14" t="s">
        <v>2004</v>
      </c>
      <c r="C14" t="s">
        <v>2301</v>
      </c>
      <c r="D14" s="2">
        <v>3.63</v>
      </c>
      <c r="E14" t="s">
        <v>2153</v>
      </c>
      <c r="F14" t="s">
        <v>1945</v>
      </c>
      <c r="G14" t="s">
        <v>2032</v>
      </c>
      <c r="I14" t="s">
        <v>156</v>
      </c>
      <c r="J14" t="s">
        <v>1984</v>
      </c>
    </row>
    <row r="15" spans="1:10" x14ac:dyDescent="0.3">
      <c r="A15" s="1" t="s">
        <v>4</v>
      </c>
      <c r="B15" t="s">
        <v>2004</v>
      </c>
      <c r="C15" t="s">
        <v>2300</v>
      </c>
      <c r="D15" s="2">
        <v>0.12</v>
      </c>
      <c r="E15" t="s">
        <v>2377</v>
      </c>
      <c r="F15" t="s">
        <v>658</v>
      </c>
      <c r="G15" t="s">
        <v>2299</v>
      </c>
      <c r="I15" t="s">
        <v>32</v>
      </c>
      <c r="J15" t="s">
        <v>2061</v>
      </c>
    </row>
    <row r="16" spans="1:10" x14ac:dyDescent="0.3">
      <c r="A16" s="1" t="s">
        <v>4</v>
      </c>
      <c r="B16" t="s">
        <v>2004</v>
      </c>
      <c r="C16" t="s">
        <v>2298</v>
      </c>
      <c r="D16" s="2">
        <v>0.68</v>
      </c>
      <c r="E16" t="s">
        <v>2377</v>
      </c>
      <c r="F16" t="s">
        <v>658</v>
      </c>
      <c r="G16" t="s">
        <v>2299</v>
      </c>
      <c r="I16" t="s">
        <v>32</v>
      </c>
      <c r="J16" t="s">
        <v>2061</v>
      </c>
    </row>
    <row r="17" spans="1:10" x14ac:dyDescent="0.3">
      <c r="A17" s="1" t="s">
        <v>4</v>
      </c>
      <c r="B17" t="s">
        <v>2004</v>
      </c>
      <c r="C17" t="s">
        <v>2297</v>
      </c>
      <c r="D17" s="2">
        <v>3.17</v>
      </c>
      <c r="E17" t="s">
        <v>1944</v>
      </c>
      <c r="F17" t="s">
        <v>1945</v>
      </c>
      <c r="G17" t="s">
        <v>1868</v>
      </c>
      <c r="I17" t="s">
        <v>156</v>
      </c>
      <c r="J17" t="s">
        <v>1984</v>
      </c>
    </row>
    <row r="18" spans="1:10" x14ac:dyDescent="0.3">
      <c r="A18" s="1" t="s">
        <v>4</v>
      </c>
      <c r="B18" t="s">
        <v>2004</v>
      </c>
      <c r="C18" t="s">
        <v>2073</v>
      </c>
      <c r="D18" s="2">
        <v>5</v>
      </c>
      <c r="E18" t="s">
        <v>2159</v>
      </c>
      <c r="F18" t="s">
        <v>658</v>
      </c>
      <c r="G18" t="s">
        <v>2071</v>
      </c>
      <c r="I18" t="s">
        <v>32</v>
      </c>
      <c r="J18" t="s">
        <v>2061</v>
      </c>
    </row>
    <row r="19" spans="1:10" x14ac:dyDescent="0.3">
      <c r="A19" s="1" t="s">
        <v>4</v>
      </c>
      <c r="B19" t="s">
        <v>2004</v>
      </c>
      <c r="C19" t="s">
        <v>2072</v>
      </c>
      <c r="D19" s="2">
        <v>0.56999999999999995</v>
      </c>
      <c r="E19" t="s">
        <v>1944</v>
      </c>
      <c r="F19" t="s">
        <v>1945</v>
      </c>
      <c r="G19" t="s">
        <v>1868</v>
      </c>
      <c r="I19" t="s">
        <v>156</v>
      </c>
      <c r="J19" t="s">
        <v>1984</v>
      </c>
    </row>
    <row r="20" spans="1:10" x14ac:dyDescent="0.3">
      <c r="A20" s="1" t="s">
        <v>4</v>
      </c>
      <c r="B20" t="s">
        <v>2030</v>
      </c>
      <c r="C20" t="s">
        <v>2070</v>
      </c>
      <c r="D20" s="2">
        <v>3.2</v>
      </c>
      <c r="E20" t="s">
        <v>2159</v>
      </c>
      <c r="F20" t="s">
        <v>658</v>
      </c>
      <c r="G20" t="s">
        <v>2071</v>
      </c>
      <c r="I20" t="s">
        <v>32</v>
      </c>
      <c r="J20" t="s">
        <v>2061</v>
      </c>
    </row>
    <row r="21" spans="1:10" x14ac:dyDescent="0.3">
      <c r="A21" s="1" t="s">
        <v>4</v>
      </c>
      <c r="B21" t="s">
        <v>2030</v>
      </c>
      <c r="C21" t="s">
        <v>2069</v>
      </c>
      <c r="D21" s="2">
        <v>3.62</v>
      </c>
      <c r="E21" t="s">
        <v>1605</v>
      </c>
      <c r="F21" t="s">
        <v>658</v>
      </c>
      <c r="G21" t="s">
        <v>1558</v>
      </c>
      <c r="I21" t="s">
        <v>32</v>
      </c>
      <c r="J21" t="s">
        <v>2061</v>
      </c>
    </row>
    <row r="22" spans="1:10" x14ac:dyDescent="0.3">
      <c r="A22" s="1" t="s">
        <v>4</v>
      </c>
      <c r="B22" t="s">
        <v>2026</v>
      </c>
      <c r="C22" t="s">
        <v>2068</v>
      </c>
      <c r="D22" s="2">
        <v>4.2300000000000004</v>
      </c>
      <c r="E22" t="s">
        <v>1605</v>
      </c>
      <c r="F22" t="s">
        <v>658</v>
      </c>
      <c r="G22" t="s">
        <v>1558</v>
      </c>
      <c r="I22" t="s">
        <v>32</v>
      </c>
      <c r="J22" t="s">
        <v>2061</v>
      </c>
    </row>
    <row r="23" spans="1:10" x14ac:dyDescent="0.3">
      <c r="A23" s="1" t="s">
        <v>4</v>
      </c>
      <c r="B23" t="s">
        <v>2026</v>
      </c>
      <c r="C23" t="s">
        <v>2067</v>
      </c>
      <c r="D23" s="2">
        <v>2.72</v>
      </c>
      <c r="E23" t="s">
        <v>1485</v>
      </c>
      <c r="F23" t="s">
        <v>658</v>
      </c>
      <c r="G23" t="s">
        <v>1421</v>
      </c>
      <c r="I23" t="s">
        <v>32</v>
      </c>
      <c r="J23" t="s">
        <v>2061</v>
      </c>
    </row>
    <row r="24" spans="1:10" x14ac:dyDescent="0.3">
      <c r="A24" s="1" t="s">
        <v>4</v>
      </c>
      <c r="B24" t="s">
        <v>2065</v>
      </c>
      <c r="C24" t="s">
        <v>2066</v>
      </c>
      <c r="D24" s="2">
        <v>1</v>
      </c>
      <c r="E24" t="s">
        <v>1944</v>
      </c>
      <c r="F24" t="s">
        <v>1945</v>
      </c>
      <c r="G24" t="s">
        <v>1868</v>
      </c>
      <c r="I24" t="s">
        <v>156</v>
      </c>
      <c r="J24" t="s">
        <v>1984</v>
      </c>
    </row>
    <row r="25" spans="1:10" x14ac:dyDescent="0.3">
      <c r="A25" s="1" t="s">
        <v>4</v>
      </c>
      <c r="B25" t="s">
        <v>1985</v>
      </c>
      <c r="C25" t="s">
        <v>2063</v>
      </c>
      <c r="D25" s="2">
        <v>3.52</v>
      </c>
      <c r="E25" t="s">
        <v>2160</v>
      </c>
      <c r="F25" t="s">
        <v>658</v>
      </c>
      <c r="G25" t="s">
        <v>2064</v>
      </c>
      <c r="I25" t="s">
        <v>32</v>
      </c>
      <c r="J25" t="s">
        <v>2061</v>
      </c>
    </row>
    <row r="26" spans="1:10" x14ac:dyDescent="0.3">
      <c r="A26" s="1" t="s">
        <v>4</v>
      </c>
      <c r="B26" t="s">
        <v>1976</v>
      </c>
      <c r="C26" t="s">
        <v>2062</v>
      </c>
      <c r="D26" s="2">
        <v>6.05</v>
      </c>
      <c r="E26" t="s">
        <v>2161</v>
      </c>
      <c r="F26" t="s">
        <v>658</v>
      </c>
      <c r="G26" t="s">
        <v>2060</v>
      </c>
      <c r="I26" t="s">
        <v>32</v>
      </c>
      <c r="J26" t="s">
        <v>2061</v>
      </c>
    </row>
    <row r="27" spans="1:10" x14ac:dyDescent="0.3">
      <c r="A27" s="8" t="s">
        <v>1757</v>
      </c>
      <c r="B27" s="5"/>
      <c r="C27" s="5"/>
      <c r="D27" s="9"/>
      <c r="E27" s="5"/>
      <c r="F27" s="5"/>
      <c r="G27" s="5"/>
      <c r="H27" s="5"/>
      <c r="I27" s="5"/>
      <c r="J27" s="5"/>
    </row>
    <row r="28" spans="1:10" x14ac:dyDescent="0.3">
      <c r="A28" s="1" t="s">
        <v>4</v>
      </c>
      <c r="B28" t="s">
        <v>2058</v>
      </c>
      <c r="C28" t="s">
        <v>2059</v>
      </c>
      <c r="D28" s="2">
        <v>4.2699999999999996</v>
      </c>
      <c r="E28" t="s">
        <v>2161</v>
      </c>
      <c r="F28" t="s">
        <v>658</v>
      </c>
      <c r="G28" t="s">
        <v>2060</v>
      </c>
      <c r="I28" t="s">
        <v>32</v>
      </c>
      <c r="J28" t="s">
        <v>2061</v>
      </c>
    </row>
    <row r="29" spans="1:10" x14ac:dyDescent="0.3">
      <c r="A29" s="1" t="s">
        <v>4</v>
      </c>
      <c r="B29" t="s">
        <v>1864</v>
      </c>
      <c r="C29" t="s">
        <v>1906</v>
      </c>
      <c r="D29" s="2">
        <v>2.58</v>
      </c>
      <c r="E29" t="s">
        <v>1949</v>
      </c>
      <c r="F29" t="s">
        <v>357</v>
      </c>
      <c r="G29" t="s">
        <v>1907</v>
      </c>
      <c r="I29" t="s">
        <v>32</v>
      </c>
      <c r="J29" t="s">
        <v>1627</v>
      </c>
    </row>
    <row r="30" spans="1:10" x14ac:dyDescent="0.3">
      <c r="A30" s="1" t="s">
        <v>4</v>
      </c>
      <c r="B30" t="s">
        <v>1864</v>
      </c>
      <c r="C30" t="s">
        <v>1865</v>
      </c>
      <c r="D30" s="2">
        <v>1.67</v>
      </c>
      <c r="E30" t="s">
        <v>1934</v>
      </c>
      <c r="F30" t="s">
        <v>341</v>
      </c>
      <c r="G30" t="s">
        <v>1866</v>
      </c>
      <c r="I30" t="s">
        <v>27</v>
      </c>
      <c r="J30" t="s">
        <v>1617</v>
      </c>
    </row>
    <row r="31" spans="1:10" x14ac:dyDescent="0.3">
      <c r="A31" s="1" t="s">
        <v>4</v>
      </c>
      <c r="B31" t="s">
        <v>1847</v>
      </c>
      <c r="C31" t="s">
        <v>1905</v>
      </c>
      <c r="D31" s="2">
        <v>2</v>
      </c>
      <c r="E31" t="s">
        <v>1950</v>
      </c>
      <c r="F31" t="s">
        <v>357</v>
      </c>
      <c r="G31" t="s">
        <v>1903</v>
      </c>
      <c r="I31" t="s">
        <v>32</v>
      </c>
      <c r="J31" t="s">
        <v>1627</v>
      </c>
    </row>
    <row r="32" spans="1:10" x14ac:dyDescent="0.3">
      <c r="A32" s="1" t="s">
        <v>4</v>
      </c>
      <c r="B32" t="s">
        <v>1842</v>
      </c>
      <c r="C32" t="s">
        <v>1904</v>
      </c>
      <c r="D32" s="2">
        <v>4</v>
      </c>
      <c r="E32" t="s">
        <v>1950</v>
      </c>
      <c r="F32" t="s">
        <v>357</v>
      </c>
      <c r="G32" t="s">
        <v>1903</v>
      </c>
      <c r="I32" t="s">
        <v>32</v>
      </c>
      <c r="J32" t="s">
        <v>1627</v>
      </c>
    </row>
    <row r="33" spans="1:10" x14ac:dyDescent="0.3">
      <c r="A33" s="1" t="s">
        <v>4</v>
      </c>
      <c r="B33" t="s">
        <v>1842</v>
      </c>
      <c r="C33" t="s">
        <v>1902</v>
      </c>
      <c r="D33" s="2">
        <v>3</v>
      </c>
      <c r="E33" t="s">
        <v>1950</v>
      </c>
      <c r="F33" t="s">
        <v>357</v>
      </c>
      <c r="G33" t="s">
        <v>1903</v>
      </c>
      <c r="I33" t="s">
        <v>32</v>
      </c>
      <c r="J33" t="s">
        <v>1627</v>
      </c>
    </row>
    <row r="34" spans="1:10" x14ac:dyDescent="0.3">
      <c r="A34" s="1" t="s">
        <v>4</v>
      </c>
      <c r="B34" t="s">
        <v>1842</v>
      </c>
      <c r="C34" t="s">
        <v>1901</v>
      </c>
      <c r="D34" s="2">
        <v>2.5</v>
      </c>
      <c r="E34" t="s">
        <v>1947</v>
      </c>
      <c r="F34" t="s">
        <v>341</v>
      </c>
      <c r="G34" t="s">
        <v>1876</v>
      </c>
      <c r="I34" t="s">
        <v>27</v>
      </c>
      <c r="J34" t="s">
        <v>1617</v>
      </c>
    </row>
    <row r="35" spans="1:10" x14ac:dyDescent="0.3">
      <c r="A35" s="1" t="s">
        <v>4</v>
      </c>
      <c r="B35" t="s">
        <v>1842</v>
      </c>
      <c r="C35" t="s">
        <v>1843</v>
      </c>
      <c r="D35" s="2">
        <v>1</v>
      </c>
      <c r="E35" t="s">
        <v>1941</v>
      </c>
      <c r="F35" t="s">
        <v>328</v>
      </c>
      <c r="G35" t="s">
        <v>1844</v>
      </c>
      <c r="I35" t="s">
        <v>27</v>
      </c>
      <c r="J35" t="s">
        <v>1617</v>
      </c>
    </row>
    <row r="36" spans="1:10" x14ac:dyDescent="0.3">
      <c r="A36" s="1" t="s">
        <v>4</v>
      </c>
      <c r="B36" t="s">
        <v>1839</v>
      </c>
      <c r="C36" t="s">
        <v>1900</v>
      </c>
      <c r="D36" s="2">
        <v>1</v>
      </c>
      <c r="E36" t="s">
        <v>1951</v>
      </c>
      <c r="F36" t="s">
        <v>658</v>
      </c>
      <c r="G36" t="s">
        <v>1899</v>
      </c>
      <c r="I36" t="s">
        <v>32</v>
      </c>
      <c r="J36" t="s">
        <v>1717</v>
      </c>
    </row>
    <row r="37" spans="1:10" x14ac:dyDescent="0.3">
      <c r="A37" s="1" t="s">
        <v>4</v>
      </c>
      <c r="B37" t="s">
        <v>1839</v>
      </c>
      <c r="C37" t="s">
        <v>1898</v>
      </c>
      <c r="D37" s="2">
        <v>4</v>
      </c>
      <c r="E37" t="s">
        <v>1951</v>
      </c>
      <c r="F37" t="s">
        <v>658</v>
      </c>
      <c r="G37" t="s">
        <v>1899</v>
      </c>
      <c r="I37" t="s">
        <v>32</v>
      </c>
      <c r="J37" t="s">
        <v>1717</v>
      </c>
    </row>
    <row r="38" spans="1:10" x14ac:dyDescent="0.3">
      <c r="A38" s="1" t="s">
        <v>4</v>
      </c>
      <c r="B38" t="s">
        <v>1645</v>
      </c>
      <c r="C38" t="s">
        <v>1721</v>
      </c>
      <c r="D38" s="2">
        <v>3</v>
      </c>
      <c r="E38" t="s">
        <v>1485</v>
      </c>
      <c r="F38" t="s">
        <v>658</v>
      </c>
      <c r="G38" t="s">
        <v>1421</v>
      </c>
      <c r="I38" t="s">
        <v>32</v>
      </c>
      <c r="J38" t="s">
        <v>1717</v>
      </c>
    </row>
    <row r="39" spans="1:10" x14ac:dyDescent="0.3">
      <c r="A39" s="1" t="s">
        <v>4</v>
      </c>
      <c r="B39" t="s">
        <v>1645</v>
      </c>
      <c r="C39" t="s">
        <v>1721</v>
      </c>
      <c r="D39" s="2">
        <v>3</v>
      </c>
      <c r="E39" t="s">
        <v>1485</v>
      </c>
      <c r="F39" t="s">
        <v>658</v>
      </c>
      <c r="G39" t="s">
        <v>1421</v>
      </c>
      <c r="I39" t="s">
        <v>32</v>
      </c>
      <c r="J39" t="s">
        <v>1717</v>
      </c>
    </row>
    <row r="40" spans="1:10" x14ac:dyDescent="0.3">
      <c r="A40" s="1" t="s">
        <v>4</v>
      </c>
      <c r="B40" t="s">
        <v>1645</v>
      </c>
      <c r="C40" t="s">
        <v>1646</v>
      </c>
      <c r="D40" s="2">
        <v>1.08</v>
      </c>
      <c r="E40" t="s">
        <v>1647</v>
      </c>
      <c r="F40" t="s">
        <v>341</v>
      </c>
      <c r="G40" t="s">
        <v>1648</v>
      </c>
      <c r="I40" t="s">
        <v>27</v>
      </c>
      <c r="J40" t="s">
        <v>1617</v>
      </c>
    </row>
    <row r="41" spans="1:10" x14ac:dyDescent="0.3">
      <c r="A41" s="1" t="s">
        <v>4</v>
      </c>
      <c r="B41" t="s">
        <v>1642</v>
      </c>
      <c r="C41" t="s">
        <v>1720</v>
      </c>
      <c r="D41" s="2">
        <v>0.27</v>
      </c>
      <c r="E41" t="s">
        <v>1766</v>
      </c>
      <c r="F41" t="s">
        <v>658</v>
      </c>
      <c r="G41" t="s">
        <v>1719</v>
      </c>
      <c r="I41" t="s">
        <v>32</v>
      </c>
      <c r="J41" t="s">
        <v>1717</v>
      </c>
    </row>
    <row r="42" spans="1:10" x14ac:dyDescent="0.3">
      <c r="A42" s="1" t="s">
        <v>4</v>
      </c>
      <c r="B42" t="s">
        <v>1613</v>
      </c>
      <c r="C42" t="s">
        <v>1718</v>
      </c>
      <c r="D42" s="2">
        <v>7.0000000000000007E-2</v>
      </c>
      <c r="E42" t="s">
        <v>1766</v>
      </c>
      <c r="F42" t="s">
        <v>658</v>
      </c>
      <c r="G42" t="s">
        <v>1719</v>
      </c>
      <c r="I42" t="s">
        <v>32</v>
      </c>
      <c r="J42" t="s">
        <v>1717</v>
      </c>
    </row>
    <row r="43" spans="1:10" x14ac:dyDescent="0.3">
      <c r="A43" s="1" t="s">
        <v>4</v>
      </c>
      <c r="B43" t="s">
        <v>1613</v>
      </c>
      <c r="C43" t="s">
        <v>1716</v>
      </c>
      <c r="D43" s="2">
        <v>0.23</v>
      </c>
      <c r="E43" t="s">
        <v>1485</v>
      </c>
      <c r="F43" t="s">
        <v>658</v>
      </c>
      <c r="G43" t="s">
        <v>1421</v>
      </c>
      <c r="I43" t="s">
        <v>32</v>
      </c>
      <c r="J43" t="s">
        <v>1717</v>
      </c>
    </row>
    <row r="44" spans="1:10" x14ac:dyDescent="0.3">
      <c r="A44" s="1" t="s">
        <v>4</v>
      </c>
      <c r="B44" t="s">
        <v>1613</v>
      </c>
      <c r="C44" t="s">
        <v>1715</v>
      </c>
      <c r="D44" s="2">
        <v>1.2</v>
      </c>
      <c r="E44" t="s">
        <v>1622</v>
      </c>
      <c r="F44" t="s">
        <v>341</v>
      </c>
      <c r="G44" t="s">
        <v>1623</v>
      </c>
      <c r="I44" t="s">
        <v>27</v>
      </c>
      <c r="J44" t="s">
        <v>1617</v>
      </c>
    </row>
    <row r="45" spans="1:10" x14ac:dyDescent="0.3">
      <c r="A45" s="8" t="s">
        <v>1339</v>
      </c>
      <c r="B45" s="5"/>
      <c r="C45" s="5"/>
      <c r="D45" s="9"/>
      <c r="E45" s="5"/>
      <c r="F45" s="5"/>
      <c r="G45" s="5"/>
      <c r="H45" s="5"/>
      <c r="I45" s="5"/>
      <c r="J45" s="5"/>
    </row>
    <row r="46" spans="1:10" x14ac:dyDescent="0.3">
      <c r="A46" s="1" t="s">
        <v>4</v>
      </c>
      <c r="B46" t="s">
        <v>1613</v>
      </c>
      <c r="C46" t="s">
        <v>1714</v>
      </c>
      <c r="D46" s="2">
        <v>1</v>
      </c>
      <c r="E46" t="s">
        <v>1615</v>
      </c>
      <c r="F46" t="s">
        <v>328</v>
      </c>
      <c r="G46" t="s">
        <v>1616</v>
      </c>
      <c r="I46" t="s">
        <v>27</v>
      </c>
      <c r="J46" t="s">
        <v>1617</v>
      </c>
    </row>
    <row r="47" spans="1:10" x14ac:dyDescent="0.3">
      <c r="A47" s="1" t="s">
        <v>4</v>
      </c>
      <c r="B47" t="s">
        <v>1524</v>
      </c>
      <c r="C47" t="s">
        <v>1560</v>
      </c>
      <c r="D47" s="2">
        <v>1</v>
      </c>
      <c r="E47" t="s">
        <v>1485</v>
      </c>
      <c r="F47" t="s">
        <v>658</v>
      </c>
      <c r="G47" t="s">
        <v>1421</v>
      </c>
      <c r="H47" t="s">
        <v>1561</v>
      </c>
      <c r="I47" t="s">
        <v>32</v>
      </c>
      <c r="J47" t="s">
        <v>1414</v>
      </c>
    </row>
    <row r="48" spans="1:10" x14ac:dyDescent="0.3">
      <c r="A48" s="1" t="s">
        <v>4</v>
      </c>
      <c r="B48" t="s">
        <v>1524</v>
      </c>
      <c r="C48" t="s">
        <v>1559</v>
      </c>
      <c r="D48" s="2">
        <v>1.48</v>
      </c>
      <c r="E48" t="s">
        <v>1599</v>
      </c>
      <c r="F48" t="s">
        <v>341</v>
      </c>
      <c r="G48" t="s">
        <v>1525</v>
      </c>
      <c r="I48" t="s">
        <v>27</v>
      </c>
      <c r="J48" t="s">
        <v>1349</v>
      </c>
    </row>
    <row r="49" spans="1:10" x14ac:dyDescent="0.3">
      <c r="A49" s="1" t="s">
        <v>4</v>
      </c>
      <c r="B49" t="s">
        <v>1519</v>
      </c>
      <c r="C49" t="s">
        <v>1557</v>
      </c>
      <c r="D49" s="2">
        <v>2.5</v>
      </c>
      <c r="E49" t="s">
        <v>1605</v>
      </c>
      <c r="F49" t="s">
        <v>658</v>
      </c>
      <c r="G49" t="s">
        <v>1558</v>
      </c>
      <c r="I49" t="s">
        <v>32</v>
      </c>
      <c r="J49" t="s">
        <v>1414</v>
      </c>
    </row>
    <row r="50" spans="1:10" x14ac:dyDescent="0.3">
      <c r="A50" s="1" t="s">
        <v>4</v>
      </c>
      <c r="B50" t="s">
        <v>1519</v>
      </c>
      <c r="C50" t="s">
        <v>1556</v>
      </c>
      <c r="D50" s="2">
        <v>4.12</v>
      </c>
      <c r="E50" t="s">
        <v>1486</v>
      </c>
      <c r="F50" t="s">
        <v>658</v>
      </c>
      <c r="G50" t="s">
        <v>1416</v>
      </c>
      <c r="I50" t="s">
        <v>32</v>
      </c>
      <c r="J50" t="s">
        <v>1414</v>
      </c>
    </row>
    <row r="51" spans="1:10" x14ac:dyDescent="0.3">
      <c r="A51" s="1" t="s">
        <v>4</v>
      </c>
      <c r="B51" t="s">
        <v>1515</v>
      </c>
      <c r="C51" t="s">
        <v>1555</v>
      </c>
      <c r="D51" s="2">
        <v>2.27</v>
      </c>
      <c r="E51" t="s">
        <v>1606</v>
      </c>
      <c r="F51" t="s">
        <v>658</v>
      </c>
      <c r="G51" t="s">
        <v>1553</v>
      </c>
      <c r="I51" t="s">
        <v>32</v>
      </c>
      <c r="J51" t="s">
        <v>1414</v>
      </c>
    </row>
    <row r="52" spans="1:10" x14ac:dyDescent="0.3">
      <c r="A52" s="1" t="s">
        <v>4</v>
      </c>
      <c r="B52" t="s">
        <v>1515</v>
      </c>
      <c r="C52" t="s">
        <v>1554</v>
      </c>
      <c r="D52" s="2">
        <v>1.02</v>
      </c>
      <c r="E52" t="s">
        <v>1606</v>
      </c>
      <c r="F52" t="s">
        <v>658</v>
      </c>
      <c r="G52" t="s">
        <v>1553</v>
      </c>
      <c r="I52" t="s">
        <v>32</v>
      </c>
      <c r="J52" t="s">
        <v>1414</v>
      </c>
    </row>
    <row r="53" spans="1:10" x14ac:dyDescent="0.3">
      <c r="A53" s="1" t="s">
        <v>4</v>
      </c>
      <c r="B53" t="s">
        <v>1368</v>
      </c>
      <c r="C53" t="s">
        <v>1552</v>
      </c>
      <c r="D53" s="2">
        <v>2</v>
      </c>
      <c r="E53" t="s">
        <v>1606</v>
      </c>
      <c r="F53" t="s">
        <v>658</v>
      </c>
      <c r="G53" t="s">
        <v>1553</v>
      </c>
      <c r="I53" t="s">
        <v>32</v>
      </c>
      <c r="J53" t="s">
        <v>1414</v>
      </c>
    </row>
    <row r="54" spans="1:10" x14ac:dyDescent="0.3">
      <c r="A54" s="8" t="s">
        <v>323</v>
      </c>
      <c r="B54" s="5"/>
      <c r="C54" s="5"/>
      <c r="D54" s="9"/>
      <c r="E54" s="5"/>
      <c r="F54" s="5"/>
      <c r="G54" s="5"/>
      <c r="H54" s="5"/>
      <c r="I54" s="5"/>
      <c r="J54" s="5"/>
    </row>
    <row r="55" spans="1:10" x14ac:dyDescent="0.3">
      <c r="A55" s="1" t="s">
        <v>4</v>
      </c>
      <c r="B55" t="s">
        <v>1356</v>
      </c>
      <c r="C55" t="s">
        <v>1437</v>
      </c>
      <c r="D55" s="2">
        <v>1.77</v>
      </c>
      <c r="E55" t="s">
        <v>1482</v>
      </c>
      <c r="F55" t="s">
        <v>857</v>
      </c>
      <c r="G55" t="s">
        <v>1383</v>
      </c>
      <c r="I55" t="s">
        <v>37</v>
      </c>
      <c r="J55" t="s">
        <v>1052</v>
      </c>
    </row>
    <row r="56" spans="1:10" x14ac:dyDescent="0.3">
      <c r="A56" s="1" t="s">
        <v>4</v>
      </c>
      <c r="B56" t="s">
        <v>1356</v>
      </c>
      <c r="C56" t="s">
        <v>1436</v>
      </c>
      <c r="D56" s="2">
        <v>0.15</v>
      </c>
      <c r="E56" t="s">
        <v>1482</v>
      </c>
      <c r="F56" t="s">
        <v>857</v>
      </c>
      <c r="G56" t="s">
        <v>1383</v>
      </c>
      <c r="I56" t="s">
        <v>37</v>
      </c>
      <c r="J56" t="s">
        <v>1052</v>
      </c>
    </row>
    <row r="57" spans="1:10" x14ac:dyDescent="0.3">
      <c r="A57" s="1" t="s">
        <v>4</v>
      </c>
      <c r="B57" t="s">
        <v>1356</v>
      </c>
      <c r="C57" t="s">
        <v>1435</v>
      </c>
      <c r="D57" s="2">
        <v>0.45</v>
      </c>
      <c r="E57" t="s">
        <v>1482</v>
      </c>
      <c r="F57" t="s">
        <v>857</v>
      </c>
      <c r="G57" t="s">
        <v>1383</v>
      </c>
      <c r="I57" t="s">
        <v>37</v>
      </c>
      <c r="J57" t="s">
        <v>1052</v>
      </c>
    </row>
    <row r="58" spans="1:10" x14ac:dyDescent="0.3">
      <c r="A58" s="1" t="s">
        <v>4</v>
      </c>
      <c r="B58" t="s">
        <v>1356</v>
      </c>
      <c r="C58" t="s">
        <v>1434</v>
      </c>
      <c r="D58" s="2">
        <v>3.73</v>
      </c>
      <c r="E58" t="s">
        <v>1482</v>
      </c>
      <c r="F58" t="s">
        <v>857</v>
      </c>
      <c r="G58" t="s">
        <v>1383</v>
      </c>
      <c r="I58" t="s">
        <v>37</v>
      </c>
      <c r="J58" t="s">
        <v>1052</v>
      </c>
    </row>
    <row r="59" spans="1:10" x14ac:dyDescent="0.3">
      <c r="A59" s="1" t="s">
        <v>4</v>
      </c>
      <c r="B59" t="s">
        <v>1346</v>
      </c>
      <c r="C59" t="s">
        <v>1433</v>
      </c>
      <c r="D59" s="2">
        <v>1.83</v>
      </c>
      <c r="E59" t="s">
        <v>1482</v>
      </c>
      <c r="F59" t="s">
        <v>857</v>
      </c>
      <c r="G59" t="s">
        <v>1383</v>
      </c>
      <c r="I59" t="s">
        <v>37</v>
      </c>
      <c r="J59" t="s">
        <v>1052</v>
      </c>
    </row>
    <row r="60" spans="1:10" x14ac:dyDescent="0.3">
      <c r="A60" s="1" t="s">
        <v>4</v>
      </c>
      <c r="B60" t="s">
        <v>1346</v>
      </c>
      <c r="C60" t="s">
        <v>1432</v>
      </c>
      <c r="D60" s="2">
        <v>0.43</v>
      </c>
      <c r="E60" t="s">
        <v>1485</v>
      </c>
      <c r="F60" t="s">
        <v>658</v>
      </c>
      <c r="G60" t="s">
        <v>1421</v>
      </c>
      <c r="I60" t="s">
        <v>32</v>
      </c>
      <c r="J60" t="s">
        <v>1414</v>
      </c>
    </row>
    <row r="61" spans="1:10" x14ac:dyDescent="0.3">
      <c r="A61" s="1" t="s">
        <v>4</v>
      </c>
      <c r="B61" t="s">
        <v>1346</v>
      </c>
      <c r="C61" t="s">
        <v>1431</v>
      </c>
      <c r="D61" s="2">
        <v>1</v>
      </c>
      <c r="E61" t="s">
        <v>1485</v>
      </c>
      <c r="F61" t="s">
        <v>658</v>
      </c>
      <c r="G61" t="s">
        <v>1421</v>
      </c>
      <c r="I61" t="s">
        <v>32</v>
      </c>
      <c r="J61" t="s">
        <v>1414</v>
      </c>
    </row>
    <row r="62" spans="1:10" x14ac:dyDescent="0.3">
      <c r="A62" s="1" t="s">
        <v>4</v>
      </c>
      <c r="B62" t="s">
        <v>1346</v>
      </c>
      <c r="C62" t="s">
        <v>1430</v>
      </c>
      <c r="D62" s="2">
        <v>1.23</v>
      </c>
      <c r="E62" t="s">
        <v>1477</v>
      </c>
      <c r="F62" t="s">
        <v>341</v>
      </c>
      <c r="G62" t="s">
        <v>1348</v>
      </c>
      <c r="I62" t="s">
        <v>27</v>
      </c>
      <c r="J62" t="s">
        <v>1349</v>
      </c>
    </row>
    <row r="63" spans="1:10" x14ac:dyDescent="0.3">
      <c r="A63" s="1" t="s">
        <v>4</v>
      </c>
      <c r="B63" t="s">
        <v>1346</v>
      </c>
      <c r="C63" t="s">
        <v>1429</v>
      </c>
      <c r="D63" s="2">
        <v>1</v>
      </c>
      <c r="E63" t="s">
        <v>1482</v>
      </c>
      <c r="F63" t="s">
        <v>857</v>
      </c>
      <c r="G63" t="s">
        <v>1383</v>
      </c>
      <c r="I63" t="s">
        <v>37</v>
      </c>
      <c r="J63" t="s">
        <v>1052</v>
      </c>
    </row>
    <row r="64" spans="1:10" x14ac:dyDescent="0.3">
      <c r="A64" s="1" t="s">
        <v>4</v>
      </c>
      <c r="B64" t="s">
        <v>1346</v>
      </c>
      <c r="C64" t="s">
        <v>1428</v>
      </c>
      <c r="D64" s="2">
        <v>0.68</v>
      </c>
      <c r="E64" t="s">
        <v>1482</v>
      </c>
      <c r="F64" t="s">
        <v>857</v>
      </c>
      <c r="G64" t="s">
        <v>1383</v>
      </c>
      <c r="I64" t="s">
        <v>37</v>
      </c>
      <c r="J64" t="s">
        <v>1052</v>
      </c>
    </row>
    <row r="65" spans="1:10" x14ac:dyDescent="0.3">
      <c r="A65" s="1" t="s">
        <v>4</v>
      </c>
      <c r="B65" t="s">
        <v>1344</v>
      </c>
      <c r="C65" t="s">
        <v>1427</v>
      </c>
      <c r="D65" s="2">
        <v>2.5</v>
      </c>
      <c r="E65" t="s">
        <v>1484</v>
      </c>
      <c r="F65" t="s">
        <v>857</v>
      </c>
      <c r="G65" t="s">
        <v>1375</v>
      </c>
      <c r="I65" t="s">
        <v>37</v>
      </c>
      <c r="J65" t="s">
        <v>1052</v>
      </c>
    </row>
    <row r="66" spans="1:10" x14ac:dyDescent="0.3">
      <c r="A66" s="1" t="s">
        <v>4</v>
      </c>
      <c r="B66" t="s">
        <v>1373</v>
      </c>
      <c r="C66" t="s">
        <v>1425</v>
      </c>
      <c r="D66" s="2">
        <v>2.5</v>
      </c>
      <c r="E66" t="s">
        <v>844</v>
      </c>
      <c r="F66" t="s">
        <v>857</v>
      </c>
      <c r="G66" t="s">
        <v>703</v>
      </c>
      <c r="H66" t="s">
        <v>1426</v>
      </c>
      <c r="I66" t="s">
        <v>37</v>
      </c>
      <c r="J66" t="s">
        <v>1052</v>
      </c>
    </row>
    <row r="67" spans="1:10" x14ac:dyDescent="0.3">
      <c r="A67" s="1" t="s">
        <v>4</v>
      </c>
      <c r="B67" t="s">
        <v>1373</v>
      </c>
      <c r="C67" t="s">
        <v>1423</v>
      </c>
      <c r="D67" s="2">
        <v>3</v>
      </c>
      <c r="E67" t="s">
        <v>1485</v>
      </c>
      <c r="F67" t="s">
        <v>658</v>
      </c>
      <c r="G67" t="s">
        <v>1421</v>
      </c>
      <c r="H67" t="s">
        <v>1424</v>
      </c>
      <c r="I67" t="s">
        <v>32</v>
      </c>
      <c r="J67" t="s">
        <v>1414</v>
      </c>
    </row>
    <row r="68" spans="1:10" x14ac:dyDescent="0.3">
      <c r="A68" s="1" t="s">
        <v>4</v>
      </c>
      <c r="B68" t="s">
        <v>1340</v>
      </c>
      <c r="C68" t="s">
        <v>1420</v>
      </c>
      <c r="D68" s="2">
        <v>2.33</v>
      </c>
      <c r="E68" t="s">
        <v>1485</v>
      </c>
      <c r="F68" t="s">
        <v>658</v>
      </c>
      <c r="G68" t="s">
        <v>1421</v>
      </c>
      <c r="H68" t="s">
        <v>1422</v>
      </c>
      <c r="I68" t="s">
        <v>32</v>
      </c>
      <c r="J68" t="s">
        <v>1414</v>
      </c>
    </row>
    <row r="69" spans="1:10" x14ac:dyDescent="0.3">
      <c r="A69" s="1" t="s">
        <v>4</v>
      </c>
      <c r="B69" t="s">
        <v>1340</v>
      </c>
      <c r="C69" t="s">
        <v>1418</v>
      </c>
      <c r="D69" s="2">
        <v>3.12</v>
      </c>
      <c r="E69" t="s">
        <v>1486</v>
      </c>
      <c r="F69" t="s">
        <v>658</v>
      </c>
      <c r="G69" t="s">
        <v>1416</v>
      </c>
      <c r="H69" t="s">
        <v>1419</v>
      </c>
      <c r="I69" t="s">
        <v>32</v>
      </c>
      <c r="J69" t="s">
        <v>1414</v>
      </c>
    </row>
    <row r="70" spans="1:10" x14ac:dyDescent="0.3">
      <c r="A70" s="1" t="s">
        <v>4</v>
      </c>
      <c r="B70" t="s">
        <v>1340</v>
      </c>
      <c r="C70" t="s">
        <v>1415</v>
      </c>
      <c r="D70" s="2">
        <v>0.88</v>
      </c>
      <c r="E70" t="s">
        <v>1486</v>
      </c>
      <c r="F70" t="s">
        <v>658</v>
      </c>
      <c r="G70" t="s">
        <v>1416</v>
      </c>
      <c r="H70" t="s">
        <v>1417</v>
      </c>
      <c r="I70" t="s">
        <v>32</v>
      </c>
      <c r="J70" t="s">
        <v>1414</v>
      </c>
    </row>
    <row r="71" spans="1:10" x14ac:dyDescent="0.3">
      <c r="A71" s="1" t="s">
        <v>4</v>
      </c>
      <c r="B71" t="s">
        <v>1340</v>
      </c>
      <c r="C71" t="s">
        <v>1411</v>
      </c>
      <c r="D71" s="2">
        <v>4</v>
      </c>
      <c r="E71" t="s">
        <v>1487</v>
      </c>
      <c r="F71" t="s">
        <v>658</v>
      </c>
      <c r="G71" t="s">
        <v>1412</v>
      </c>
      <c r="H71" t="s">
        <v>1413</v>
      </c>
      <c r="I71" t="s">
        <v>32</v>
      </c>
      <c r="J71" t="s">
        <v>1414</v>
      </c>
    </row>
    <row r="72" spans="1:10" x14ac:dyDescent="0.3">
      <c r="A72" s="1" t="s">
        <v>4</v>
      </c>
      <c r="B72" t="s">
        <v>1109</v>
      </c>
      <c r="C72" t="s">
        <v>1164</v>
      </c>
      <c r="D72" s="2">
        <v>0.27</v>
      </c>
      <c r="E72" t="s">
        <v>1227</v>
      </c>
      <c r="F72" t="s">
        <v>657</v>
      </c>
      <c r="G72" t="s">
        <v>1163</v>
      </c>
      <c r="I72" t="s">
        <v>32</v>
      </c>
      <c r="J72" t="s">
        <v>1040</v>
      </c>
    </row>
    <row r="73" spans="1:10" x14ac:dyDescent="0.3">
      <c r="A73" s="1" t="s">
        <v>4</v>
      </c>
      <c r="B73" t="s">
        <v>1109</v>
      </c>
      <c r="C73" t="s">
        <v>1162</v>
      </c>
      <c r="D73" s="2">
        <v>0.42</v>
      </c>
      <c r="E73" t="s">
        <v>1227</v>
      </c>
      <c r="F73" t="s">
        <v>657</v>
      </c>
      <c r="G73" t="s">
        <v>1163</v>
      </c>
      <c r="I73" t="s">
        <v>32</v>
      </c>
      <c r="J73" t="s">
        <v>1040</v>
      </c>
    </row>
    <row r="74" spans="1:10" x14ac:dyDescent="0.3">
      <c r="A74" s="1" t="s">
        <v>4</v>
      </c>
      <c r="B74" t="s">
        <v>1109</v>
      </c>
      <c r="C74" t="s">
        <v>1162</v>
      </c>
      <c r="D74" s="2">
        <v>0.32</v>
      </c>
      <c r="E74" t="s">
        <v>1227</v>
      </c>
      <c r="F74" t="s">
        <v>657</v>
      </c>
      <c r="G74" t="s">
        <v>1163</v>
      </c>
      <c r="I74" t="s">
        <v>32</v>
      </c>
      <c r="J74" t="s">
        <v>1040</v>
      </c>
    </row>
    <row r="75" spans="1:10" x14ac:dyDescent="0.3">
      <c r="A75" s="1" t="s">
        <v>4</v>
      </c>
      <c r="B75" t="s">
        <v>1109</v>
      </c>
      <c r="C75" t="s">
        <v>1161</v>
      </c>
      <c r="D75" s="2">
        <v>1.65</v>
      </c>
      <c r="E75" t="s">
        <v>656</v>
      </c>
      <c r="F75" t="s">
        <v>657</v>
      </c>
      <c r="G75" t="s">
        <v>624</v>
      </c>
      <c r="I75" t="s">
        <v>32</v>
      </c>
      <c r="J75" t="s">
        <v>1040</v>
      </c>
    </row>
    <row r="76" spans="1:10" x14ac:dyDescent="0.3">
      <c r="A76" s="1" t="s">
        <v>4</v>
      </c>
      <c r="B76" t="s">
        <v>1054</v>
      </c>
      <c r="C76" t="s">
        <v>1160</v>
      </c>
      <c r="D76" s="2">
        <v>0.8</v>
      </c>
      <c r="E76" t="s">
        <v>1221</v>
      </c>
      <c r="F76" t="s">
        <v>341</v>
      </c>
      <c r="G76" t="s">
        <v>1059</v>
      </c>
      <c r="I76" t="s">
        <v>27</v>
      </c>
      <c r="J76" t="s">
        <v>1057</v>
      </c>
    </row>
    <row r="77" spans="1:10" x14ac:dyDescent="0.3">
      <c r="A77" s="8" t="s">
        <v>322</v>
      </c>
      <c r="B77" s="5"/>
      <c r="C77" s="5"/>
      <c r="D77" s="9"/>
      <c r="E77" s="5"/>
      <c r="F77" s="5"/>
      <c r="G77" s="5"/>
      <c r="H77" s="5"/>
      <c r="I77" s="5"/>
      <c r="J77" s="5"/>
    </row>
    <row r="78" spans="1:10" x14ac:dyDescent="0.3">
      <c r="A78" s="1" t="s">
        <v>4</v>
      </c>
      <c r="B78" t="s">
        <v>701</v>
      </c>
      <c r="C78" t="s">
        <v>796</v>
      </c>
      <c r="D78" s="2">
        <v>0.42</v>
      </c>
      <c r="E78" t="s">
        <v>844</v>
      </c>
      <c r="F78" t="s">
        <v>371</v>
      </c>
      <c r="G78" t="s">
        <v>703</v>
      </c>
      <c r="I78" t="s">
        <v>156</v>
      </c>
      <c r="J78" t="s">
        <v>625</v>
      </c>
    </row>
    <row r="79" spans="1:10" x14ac:dyDescent="0.3">
      <c r="A79" s="1" t="s">
        <v>4</v>
      </c>
      <c r="B79" t="s">
        <v>701</v>
      </c>
      <c r="C79" t="s">
        <v>796</v>
      </c>
      <c r="D79" s="2">
        <v>0.42</v>
      </c>
      <c r="E79" t="s">
        <v>844</v>
      </c>
      <c r="F79" t="s">
        <v>857</v>
      </c>
      <c r="G79" t="s">
        <v>703</v>
      </c>
      <c r="I79" t="s">
        <v>37</v>
      </c>
      <c r="J79" t="s">
        <v>1052</v>
      </c>
    </row>
    <row r="80" spans="1:10" x14ac:dyDescent="0.3">
      <c r="A80" s="1" t="s">
        <v>4</v>
      </c>
      <c r="B80" t="s">
        <v>698</v>
      </c>
      <c r="C80" t="s">
        <v>699</v>
      </c>
      <c r="D80" s="2">
        <v>1.25</v>
      </c>
      <c r="E80" t="s">
        <v>845</v>
      </c>
      <c r="F80" t="s">
        <v>341</v>
      </c>
      <c r="G80" t="s">
        <v>700</v>
      </c>
      <c r="I80" t="s">
        <v>27</v>
      </c>
      <c r="J80" t="s">
        <v>558</v>
      </c>
    </row>
    <row r="81" spans="1:10" x14ac:dyDescent="0.3">
      <c r="A81" s="1" t="s">
        <v>4</v>
      </c>
      <c r="B81" t="s">
        <v>666</v>
      </c>
      <c r="C81" t="s">
        <v>794</v>
      </c>
      <c r="D81" s="2">
        <v>0.38</v>
      </c>
      <c r="E81" t="s">
        <v>860</v>
      </c>
      <c r="F81" t="s">
        <v>359</v>
      </c>
      <c r="G81" t="s">
        <v>795</v>
      </c>
      <c r="I81" t="s">
        <v>27</v>
      </c>
      <c r="J81" t="s">
        <v>558</v>
      </c>
    </row>
    <row r="82" spans="1:10" x14ac:dyDescent="0.3">
      <c r="A82" s="1" t="s">
        <v>4</v>
      </c>
      <c r="B82" t="s">
        <v>666</v>
      </c>
      <c r="C82" t="s">
        <v>793</v>
      </c>
      <c r="D82" s="2">
        <v>0.42</v>
      </c>
      <c r="E82" t="s">
        <v>656</v>
      </c>
      <c r="F82" t="s">
        <v>657</v>
      </c>
      <c r="G82" t="s">
        <v>624</v>
      </c>
      <c r="I82" t="s">
        <v>32</v>
      </c>
      <c r="J82" t="s">
        <v>625</v>
      </c>
    </row>
    <row r="83" spans="1:10" x14ac:dyDescent="0.3">
      <c r="A83" s="1" t="s">
        <v>4</v>
      </c>
      <c r="B83" t="s">
        <v>666</v>
      </c>
      <c r="C83" t="s">
        <v>792</v>
      </c>
      <c r="D83" s="2">
        <v>1.1200000000000001</v>
      </c>
      <c r="E83" t="s">
        <v>852</v>
      </c>
      <c r="F83" t="s">
        <v>341</v>
      </c>
      <c r="G83" t="s">
        <v>670</v>
      </c>
      <c r="I83" t="s">
        <v>27</v>
      </c>
      <c r="J83" t="s">
        <v>558</v>
      </c>
    </row>
    <row r="84" spans="1:10" x14ac:dyDescent="0.3">
      <c r="A84" s="1" t="s">
        <v>4</v>
      </c>
      <c r="B84" t="s">
        <v>666</v>
      </c>
      <c r="C84" t="s">
        <v>791</v>
      </c>
      <c r="D84" s="2">
        <v>0.42</v>
      </c>
      <c r="E84" t="s">
        <v>853</v>
      </c>
      <c r="F84" t="s">
        <v>328</v>
      </c>
      <c r="G84" t="s">
        <v>668</v>
      </c>
      <c r="I84" t="s">
        <v>27</v>
      </c>
      <c r="J84" t="s">
        <v>558</v>
      </c>
    </row>
    <row r="85" spans="1:10" x14ac:dyDescent="0.3">
      <c r="A85" s="1" t="s">
        <v>4</v>
      </c>
      <c r="B85" t="s">
        <v>569</v>
      </c>
      <c r="C85" t="s">
        <v>623</v>
      </c>
      <c r="D85" s="2">
        <v>3.1</v>
      </c>
      <c r="E85" t="s">
        <v>656</v>
      </c>
      <c r="F85" t="s">
        <v>657</v>
      </c>
      <c r="G85" t="s">
        <v>624</v>
      </c>
      <c r="I85" t="s">
        <v>32</v>
      </c>
      <c r="J85" t="s">
        <v>625</v>
      </c>
    </row>
    <row r="86" spans="1:10" x14ac:dyDescent="0.3">
      <c r="A86" s="1" t="s">
        <v>4</v>
      </c>
      <c r="B86" t="s">
        <v>569</v>
      </c>
      <c r="C86" t="s">
        <v>622</v>
      </c>
      <c r="D86" s="2">
        <v>1.38</v>
      </c>
      <c r="E86" t="s">
        <v>650</v>
      </c>
      <c r="F86" t="s">
        <v>341</v>
      </c>
      <c r="G86" t="s">
        <v>571</v>
      </c>
      <c r="I86" t="s">
        <v>27</v>
      </c>
      <c r="J86" t="s">
        <v>558</v>
      </c>
    </row>
    <row r="87" spans="1:10" x14ac:dyDescent="0.3">
      <c r="A87" s="8" t="s">
        <v>321</v>
      </c>
      <c r="B87" s="5"/>
      <c r="C87" s="5"/>
      <c r="D87" s="9"/>
      <c r="E87" s="5"/>
      <c r="F87" s="5"/>
      <c r="G87" s="5"/>
      <c r="H87" s="5"/>
      <c r="I87" s="5"/>
      <c r="J87" s="5"/>
    </row>
    <row r="88" spans="1:10" x14ac:dyDescent="0.3">
      <c r="A88" s="1" t="s">
        <v>4</v>
      </c>
      <c r="B88" t="s">
        <v>412</v>
      </c>
      <c r="C88" t="s">
        <v>496</v>
      </c>
      <c r="D88" s="2">
        <v>1.1299999999999999</v>
      </c>
      <c r="E88" t="s">
        <v>549</v>
      </c>
      <c r="F88" t="s">
        <v>343</v>
      </c>
      <c r="G88" t="s">
        <v>494</v>
      </c>
      <c r="H88" t="s">
        <v>497</v>
      </c>
      <c r="I88" t="s">
        <v>37</v>
      </c>
      <c r="J88" t="s">
        <v>559</v>
      </c>
    </row>
    <row r="89" spans="1:10" x14ac:dyDescent="0.3">
      <c r="A89" s="1" t="s">
        <v>4</v>
      </c>
      <c r="B89" t="s">
        <v>407</v>
      </c>
      <c r="C89" t="s">
        <v>408</v>
      </c>
      <c r="D89" s="2">
        <v>1.87</v>
      </c>
      <c r="E89" t="s">
        <v>538</v>
      </c>
      <c r="F89" t="s">
        <v>341</v>
      </c>
      <c r="G89" t="s">
        <v>409</v>
      </c>
      <c r="I89" t="s">
        <v>27</v>
      </c>
      <c r="J89" t="s">
        <v>558</v>
      </c>
    </row>
    <row r="90" spans="1:10" x14ac:dyDescent="0.3">
      <c r="A90" s="1" t="s">
        <v>4</v>
      </c>
      <c r="B90" t="s">
        <v>426</v>
      </c>
      <c r="C90" t="s">
        <v>493</v>
      </c>
      <c r="D90" s="2">
        <v>0.7</v>
      </c>
      <c r="E90" t="s">
        <v>549</v>
      </c>
      <c r="F90" t="s">
        <v>343</v>
      </c>
      <c r="G90" t="s">
        <v>494</v>
      </c>
      <c r="H90" t="s">
        <v>495</v>
      </c>
      <c r="I90" t="s">
        <v>37</v>
      </c>
      <c r="J90" t="s">
        <v>559</v>
      </c>
    </row>
    <row r="91" spans="1:10" x14ac:dyDescent="0.3">
      <c r="A91" s="1" t="s">
        <v>4</v>
      </c>
      <c r="B91" t="s">
        <v>402</v>
      </c>
      <c r="C91" t="s">
        <v>492</v>
      </c>
      <c r="D91" s="2">
        <v>4</v>
      </c>
      <c r="E91" t="s">
        <v>380</v>
      </c>
      <c r="F91" t="s">
        <v>357</v>
      </c>
      <c r="G91" t="s">
        <v>259</v>
      </c>
      <c r="I91" t="s">
        <v>32</v>
      </c>
      <c r="J91" t="s">
        <v>50</v>
      </c>
    </row>
    <row r="92" spans="1:10" x14ac:dyDescent="0.3">
      <c r="A92" s="1" t="s">
        <v>4</v>
      </c>
      <c r="B92" t="s">
        <v>395</v>
      </c>
      <c r="C92" t="s">
        <v>491</v>
      </c>
      <c r="D92" s="2">
        <v>1.43</v>
      </c>
      <c r="E92" t="s">
        <v>380</v>
      </c>
      <c r="F92" t="s">
        <v>357</v>
      </c>
      <c r="G92" t="s">
        <v>259</v>
      </c>
      <c r="I92" t="s">
        <v>32</v>
      </c>
      <c r="J92" t="s">
        <v>50</v>
      </c>
    </row>
    <row r="93" spans="1:10" x14ac:dyDescent="0.3">
      <c r="A93" s="1" t="s">
        <v>4</v>
      </c>
      <c r="B93" t="s">
        <v>395</v>
      </c>
      <c r="C93" t="s">
        <v>490</v>
      </c>
      <c r="D93" s="2">
        <v>2.2000000000000002</v>
      </c>
      <c r="E93" t="s">
        <v>380</v>
      </c>
      <c r="F93" t="s">
        <v>357</v>
      </c>
      <c r="G93" t="s">
        <v>259</v>
      </c>
      <c r="I93" t="s">
        <v>32</v>
      </c>
      <c r="J93" t="s">
        <v>50</v>
      </c>
    </row>
    <row r="94" spans="1:10" x14ac:dyDescent="0.3">
      <c r="A94" s="1" t="s">
        <v>4</v>
      </c>
      <c r="B94" t="s">
        <v>388</v>
      </c>
      <c r="C94" t="s">
        <v>489</v>
      </c>
      <c r="D94" s="2">
        <v>0.08</v>
      </c>
      <c r="E94" t="s">
        <v>381</v>
      </c>
      <c r="F94" t="s">
        <v>350</v>
      </c>
      <c r="G94" t="s">
        <v>257</v>
      </c>
      <c r="I94" t="s">
        <v>55</v>
      </c>
      <c r="J94" t="s">
        <v>558</v>
      </c>
    </row>
    <row r="95" spans="1:10" x14ac:dyDescent="0.3">
      <c r="A95" s="1" t="s">
        <v>4</v>
      </c>
      <c r="B95" t="s">
        <v>388</v>
      </c>
      <c r="C95" t="s">
        <v>488</v>
      </c>
      <c r="D95" s="2">
        <v>0.37</v>
      </c>
      <c r="E95" t="s">
        <v>381</v>
      </c>
      <c r="F95" t="s">
        <v>350</v>
      </c>
      <c r="G95" t="s">
        <v>257</v>
      </c>
      <c r="I95" t="s">
        <v>55</v>
      </c>
      <c r="J95" t="s">
        <v>558</v>
      </c>
    </row>
    <row r="96" spans="1:10" x14ac:dyDescent="0.3">
      <c r="A96" s="1" t="s">
        <v>4</v>
      </c>
      <c r="B96" t="s">
        <v>388</v>
      </c>
      <c r="C96" t="s">
        <v>487</v>
      </c>
      <c r="D96" s="2">
        <v>0.3</v>
      </c>
      <c r="E96" t="s">
        <v>381</v>
      </c>
      <c r="F96" t="s">
        <v>350</v>
      </c>
      <c r="G96" t="s">
        <v>257</v>
      </c>
      <c r="I96" t="s">
        <v>55</v>
      </c>
      <c r="J96" t="s">
        <v>558</v>
      </c>
    </row>
    <row r="97" spans="1:10" x14ac:dyDescent="0.3">
      <c r="A97" s="1" t="s">
        <v>4</v>
      </c>
      <c r="B97" t="s">
        <v>388</v>
      </c>
      <c r="C97" t="s">
        <v>486</v>
      </c>
      <c r="D97" s="2">
        <v>0.72</v>
      </c>
      <c r="E97" t="s">
        <v>381</v>
      </c>
      <c r="F97" t="s">
        <v>350</v>
      </c>
      <c r="G97" t="s">
        <v>257</v>
      </c>
      <c r="I97" t="s">
        <v>55</v>
      </c>
      <c r="J97" t="s">
        <v>558</v>
      </c>
    </row>
    <row r="98" spans="1:10" x14ac:dyDescent="0.3">
      <c r="A98" s="1" t="s">
        <v>4</v>
      </c>
      <c r="B98" t="s">
        <v>388</v>
      </c>
      <c r="C98" t="s">
        <v>421</v>
      </c>
      <c r="D98" s="2">
        <v>1.75</v>
      </c>
      <c r="E98" t="s">
        <v>542</v>
      </c>
      <c r="F98" t="s">
        <v>341</v>
      </c>
      <c r="G98" t="s">
        <v>392</v>
      </c>
      <c r="I98" t="s">
        <v>27</v>
      </c>
      <c r="J98" t="s">
        <v>558</v>
      </c>
    </row>
    <row r="99" spans="1:10" x14ac:dyDescent="0.3">
      <c r="A99" s="1" t="s">
        <v>4</v>
      </c>
      <c r="B99" t="s">
        <v>388</v>
      </c>
      <c r="C99" t="s">
        <v>389</v>
      </c>
      <c r="D99" s="2">
        <v>1</v>
      </c>
      <c r="E99" t="s">
        <v>543</v>
      </c>
      <c r="F99" t="s">
        <v>328</v>
      </c>
      <c r="G99" t="s">
        <v>390</v>
      </c>
      <c r="I99" t="s">
        <v>27</v>
      </c>
      <c r="J99" t="s">
        <v>558</v>
      </c>
    </row>
    <row r="100" spans="1:10" x14ac:dyDescent="0.3">
      <c r="A100" s="1" t="s">
        <v>4</v>
      </c>
      <c r="B100" t="s">
        <v>418</v>
      </c>
      <c r="C100" t="s">
        <v>485</v>
      </c>
      <c r="D100" s="2">
        <v>3</v>
      </c>
      <c r="E100" t="s">
        <v>381</v>
      </c>
      <c r="F100" t="s">
        <v>350</v>
      </c>
      <c r="G100" t="s">
        <v>257</v>
      </c>
      <c r="I100" t="s">
        <v>55</v>
      </c>
      <c r="J100" t="s">
        <v>558</v>
      </c>
    </row>
    <row r="101" spans="1:10" x14ac:dyDescent="0.3">
      <c r="A101" s="1" t="s">
        <v>4</v>
      </c>
      <c r="B101" t="s">
        <v>113</v>
      </c>
      <c r="C101" t="s">
        <v>244</v>
      </c>
      <c r="D101" s="2">
        <v>0.5</v>
      </c>
      <c r="E101" t="s">
        <v>362</v>
      </c>
      <c r="F101" t="s">
        <v>341</v>
      </c>
      <c r="G101" t="s">
        <v>120</v>
      </c>
      <c r="I101" t="s">
        <v>27</v>
      </c>
      <c r="J101" t="s">
        <v>558</v>
      </c>
    </row>
    <row r="102" spans="1:10" x14ac:dyDescent="0.3">
      <c r="A102" s="1" t="s">
        <v>4</v>
      </c>
      <c r="B102" t="s">
        <v>113</v>
      </c>
      <c r="C102" t="s">
        <v>266</v>
      </c>
      <c r="D102" s="2">
        <v>0.25</v>
      </c>
      <c r="E102" t="s">
        <v>378</v>
      </c>
      <c r="F102" t="s">
        <v>350</v>
      </c>
      <c r="G102" t="s">
        <v>212</v>
      </c>
      <c r="I102" t="s">
        <v>55</v>
      </c>
      <c r="J102" t="s">
        <v>558</v>
      </c>
    </row>
    <row r="103" spans="1:10" x14ac:dyDescent="0.3">
      <c r="A103" s="1" t="s">
        <v>4</v>
      </c>
      <c r="B103" t="s">
        <v>102</v>
      </c>
      <c r="C103" t="s">
        <v>265</v>
      </c>
      <c r="D103" s="2">
        <v>0.75</v>
      </c>
      <c r="E103" t="s">
        <v>378</v>
      </c>
      <c r="F103" t="s">
        <v>350</v>
      </c>
      <c r="G103" t="s">
        <v>212</v>
      </c>
      <c r="I103" t="s">
        <v>55</v>
      </c>
      <c r="J103" t="s">
        <v>558</v>
      </c>
    </row>
    <row r="104" spans="1:10" x14ac:dyDescent="0.3">
      <c r="A104" s="1" t="s">
        <v>4</v>
      </c>
      <c r="B104" t="s">
        <v>95</v>
      </c>
      <c r="C104" t="s">
        <v>264</v>
      </c>
      <c r="D104" s="2">
        <v>0.83</v>
      </c>
      <c r="E104" t="s">
        <v>374</v>
      </c>
      <c r="F104" t="s">
        <v>334</v>
      </c>
      <c r="G104" t="s">
        <v>171</v>
      </c>
      <c r="I104" t="s">
        <v>37</v>
      </c>
      <c r="J104" t="s">
        <v>28</v>
      </c>
    </row>
    <row r="105" spans="1:10" x14ac:dyDescent="0.3">
      <c r="A105" s="1" t="s">
        <v>4</v>
      </c>
      <c r="B105" t="s">
        <v>92</v>
      </c>
      <c r="C105" t="s">
        <v>263</v>
      </c>
      <c r="D105" s="2">
        <v>0.75</v>
      </c>
      <c r="E105" t="s">
        <v>381</v>
      </c>
      <c r="F105" t="s">
        <v>350</v>
      </c>
      <c r="G105" t="s">
        <v>257</v>
      </c>
      <c r="I105" t="s">
        <v>55</v>
      </c>
      <c r="J105" t="s">
        <v>558</v>
      </c>
    </row>
    <row r="106" spans="1:10" x14ac:dyDescent="0.3">
      <c r="A106" s="1" t="s">
        <v>4</v>
      </c>
      <c r="B106" t="s">
        <v>82</v>
      </c>
      <c r="C106" t="s">
        <v>262</v>
      </c>
      <c r="D106" s="2">
        <v>0.83</v>
      </c>
      <c r="E106" t="s">
        <v>381</v>
      </c>
      <c r="F106" t="s">
        <v>350</v>
      </c>
      <c r="G106" t="s">
        <v>257</v>
      </c>
      <c r="I106" t="s">
        <v>55</v>
      </c>
      <c r="J106" t="s">
        <v>558</v>
      </c>
    </row>
    <row r="107" spans="1:10" x14ac:dyDescent="0.3">
      <c r="A107" s="1" t="s">
        <v>4</v>
      </c>
      <c r="B107" t="s">
        <v>82</v>
      </c>
      <c r="C107" t="s">
        <v>178</v>
      </c>
      <c r="D107" s="2">
        <v>2</v>
      </c>
      <c r="E107" t="s">
        <v>361</v>
      </c>
      <c r="F107" t="s">
        <v>341</v>
      </c>
      <c r="G107" t="s">
        <v>115</v>
      </c>
      <c r="I107" t="s">
        <v>27</v>
      </c>
      <c r="J107" t="s">
        <v>558</v>
      </c>
    </row>
    <row r="108" spans="1:10" x14ac:dyDescent="0.3">
      <c r="A108" s="8" t="s">
        <v>320</v>
      </c>
      <c r="B108" s="5"/>
      <c r="C108" s="5"/>
      <c r="D108" s="9"/>
      <c r="E108" s="5"/>
      <c r="F108" s="5"/>
      <c r="G108" s="5"/>
      <c r="H108" s="5"/>
      <c r="I108" s="5"/>
      <c r="J108" s="5"/>
    </row>
    <row r="109" spans="1:10" x14ac:dyDescent="0.3">
      <c r="A109" s="1" t="s">
        <v>4</v>
      </c>
      <c r="B109" t="s">
        <v>82</v>
      </c>
      <c r="C109" t="s">
        <v>83</v>
      </c>
      <c r="D109" s="2">
        <v>1</v>
      </c>
      <c r="E109" t="s">
        <v>358</v>
      </c>
      <c r="F109" t="s">
        <v>328</v>
      </c>
      <c r="G109" t="s">
        <v>84</v>
      </c>
      <c r="I109" t="s">
        <v>27</v>
      </c>
      <c r="J109" t="s">
        <v>558</v>
      </c>
    </row>
    <row r="110" spans="1:10" x14ac:dyDescent="0.3">
      <c r="A110" s="1" t="s">
        <v>4</v>
      </c>
      <c r="B110" t="s">
        <v>78</v>
      </c>
      <c r="C110" t="s">
        <v>260</v>
      </c>
      <c r="D110" s="2">
        <v>0.75</v>
      </c>
      <c r="E110" t="s">
        <v>382</v>
      </c>
      <c r="F110" t="s">
        <v>350</v>
      </c>
      <c r="G110" t="s">
        <v>261</v>
      </c>
      <c r="I110" t="s">
        <v>55</v>
      </c>
      <c r="J110" t="s">
        <v>558</v>
      </c>
    </row>
    <row r="111" spans="1:10" x14ac:dyDescent="0.3">
      <c r="A111" s="1" t="s">
        <v>4</v>
      </c>
      <c r="B111" t="s">
        <v>64</v>
      </c>
      <c r="C111" t="s">
        <v>258</v>
      </c>
      <c r="D111" s="2">
        <v>0.75</v>
      </c>
      <c r="E111" t="s">
        <v>333</v>
      </c>
      <c r="F111" t="s">
        <v>334</v>
      </c>
      <c r="G111" t="s">
        <v>35</v>
      </c>
      <c r="I111" t="s">
        <v>37</v>
      </c>
      <c r="J111" t="s">
        <v>28</v>
      </c>
    </row>
    <row r="112" spans="1:10" x14ac:dyDescent="0.3">
      <c r="A112" s="1" t="s">
        <v>4</v>
      </c>
      <c r="B112" t="s">
        <v>64</v>
      </c>
      <c r="C112" t="s">
        <v>620</v>
      </c>
      <c r="D112" s="2">
        <v>5.5</v>
      </c>
      <c r="E112" t="s">
        <v>658</v>
      </c>
      <c r="F112" t="s">
        <v>357</v>
      </c>
      <c r="G112" t="s">
        <v>621</v>
      </c>
      <c r="I112" t="s">
        <v>32</v>
      </c>
      <c r="J112" t="s">
        <v>559</v>
      </c>
    </row>
    <row r="113" spans="1:10" x14ac:dyDescent="0.3">
      <c r="A113" s="1" t="s">
        <v>4</v>
      </c>
      <c r="B113" t="s">
        <v>59</v>
      </c>
      <c r="C113" t="s">
        <v>256</v>
      </c>
      <c r="D113" s="2">
        <v>4</v>
      </c>
      <c r="E113" t="s">
        <v>381</v>
      </c>
      <c r="F113" t="s">
        <v>350</v>
      </c>
      <c r="G113" t="s">
        <v>257</v>
      </c>
      <c r="I113" t="s">
        <v>55</v>
      </c>
      <c r="J113" t="s">
        <v>558</v>
      </c>
    </row>
    <row r="114" spans="1:10" x14ac:dyDescent="0.3">
      <c r="A114" s="1" t="s">
        <v>4</v>
      </c>
      <c r="B114" t="s">
        <v>59</v>
      </c>
      <c r="C114" t="s">
        <v>60</v>
      </c>
      <c r="D114" s="2">
        <v>0.5</v>
      </c>
      <c r="E114" t="s">
        <v>345</v>
      </c>
      <c r="F114" t="s">
        <v>328</v>
      </c>
      <c r="G114" t="s">
        <v>61</v>
      </c>
      <c r="I114" t="s">
        <v>27</v>
      </c>
      <c r="J114" t="s">
        <v>558</v>
      </c>
    </row>
    <row r="115" spans="1:10" x14ac:dyDescent="0.3">
      <c r="A115" s="1" t="s">
        <v>4</v>
      </c>
      <c r="B115" t="s">
        <v>254</v>
      </c>
      <c r="C115" t="s">
        <v>255</v>
      </c>
      <c r="D115" s="2">
        <v>1.67</v>
      </c>
      <c r="E115" t="s">
        <v>332</v>
      </c>
      <c r="F115" t="s">
        <v>357</v>
      </c>
      <c r="G115" t="s">
        <v>253</v>
      </c>
      <c r="I115" t="s">
        <v>32</v>
      </c>
      <c r="J115" t="s">
        <v>28</v>
      </c>
    </row>
    <row r="116" spans="1:10" x14ac:dyDescent="0.3">
      <c r="A116" s="1" t="s">
        <v>4</v>
      </c>
      <c r="B116" t="s">
        <v>41</v>
      </c>
      <c r="C116" t="s">
        <v>619</v>
      </c>
      <c r="D116" s="2">
        <v>2.5</v>
      </c>
      <c r="E116" t="s">
        <v>365</v>
      </c>
      <c r="F116" t="s">
        <v>366</v>
      </c>
      <c r="G116" t="s">
        <v>136</v>
      </c>
      <c r="I116" t="s">
        <v>55</v>
      </c>
      <c r="J116" t="s">
        <v>138</v>
      </c>
    </row>
    <row r="117" spans="1:10" x14ac:dyDescent="0.3">
      <c r="A117" s="1" t="s">
        <v>4</v>
      </c>
      <c r="B117" t="s">
        <v>41</v>
      </c>
      <c r="C117" t="s">
        <v>252</v>
      </c>
      <c r="D117" s="2">
        <v>0.33</v>
      </c>
      <c r="E117" t="s">
        <v>332</v>
      </c>
      <c r="F117" t="s">
        <v>357</v>
      </c>
      <c r="G117" t="s">
        <v>253</v>
      </c>
      <c r="I117" t="s">
        <v>32</v>
      </c>
      <c r="J117" t="s">
        <v>28</v>
      </c>
    </row>
    <row r="118" spans="1:10" x14ac:dyDescent="0.3">
      <c r="A118" s="1" t="s">
        <v>4</v>
      </c>
      <c r="B118" t="s">
        <v>250</v>
      </c>
      <c r="C118" t="s">
        <v>251</v>
      </c>
      <c r="D118" s="2">
        <v>0.92</v>
      </c>
      <c r="E118" t="s">
        <v>340</v>
      </c>
      <c r="F118" t="s">
        <v>341</v>
      </c>
      <c r="G118" t="s">
        <v>43</v>
      </c>
      <c r="I118" t="s">
        <v>27</v>
      </c>
      <c r="J118" t="s">
        <v>558</v>
      </c>
    </row>
    <row r="119" spans="1:10" x14ac:dyDescent="0.3">
      <c r="A119" s="1" t="s">
        <v>4</v>
      </c>
      <c r="B119" t="s">
        <v>23</v>
      </c>
      <c r="C119" t="s">
        <v>24</v>
      </c>
      <c r="D119" s="2">
        <v>1.75</v>
      </c>
      <c r="E119" t="s">
        <v>327</v>
      </c>
      <c r="F119" t="s">
        <v>328</v>
      </c>
      <c r="G119" t="s">
        <v>25</v>
      </c>
      <c r="H119" t="s">
        <v>26</v>
      </c>
      <c r="I119" t="s">
        <v>27</v>
      </c>
      <c r="J119" t="s">
        <v>558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127"/>
  <sheetViews>
    <sheetView workbookViewId="0">
      <selection activeCell="A2" sqref="A2:XFD127"/>
    </sheetView>
  </sheetViews>
  <sheetFormatPr baseColWidth="10" defaultRowHeight="15.6" x14ac:dyDescent="0.3"/>
  <cols>
    <col min="1" max="1" width="17.398437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3.59765625" bestFit="1" customWidth="1"/>
    <col min="8" max="8" width="95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2172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5</v>
      </c>
      <c r="B3" t="s">
        <v>2253</v>
      </c>
      <c r="C3" t="s">
        <v>2340</v>
      </c>
      <c r="D3" s="2">
        <v>3</v>
      </c>
      <c r="E3" t="s">
        <v>2378</v>
      </c>
      <c r="F3" t="s">
        <v>357</v>
      </c>
      <c r="G3" t="s">
        <v>2332</v>
      </c>
      <c r="H3" t="s">
        <v>2341</v>
      </c>
      <c r="I3" t="s">
        <v>32</v>
      </c>
      <c r="J3" t="s">
        <v>2257</v>
      </c>
    </row>
    <row r="4" spans="1:10" x14ac:dyDescent="0.3">
      <c r="A4" s="1" t="s">
        <v>5</v>
      </c>
      <c r="B4" t="s">
        <v>2253</v>
      </c>
      <c r="C4" t="s">
        <v>2338</v>
      </c>
      <c r="D4" s="2">
        <v>3</v>
      </c>
      <c r="E4" t="s">
        <v>2379</v>
      </c>
      <c r="F4" t="s">
        <v>2290</v>
      </c>
      <c r="G4" t="s">
        <v>1378</v>
      </c>
      <c r="H4" t="s">
        <v>2339</v>
      </c>
      <c r="I4" t="s">
        <v>37</v>
      </c>
      <c r="J4" t="s">
        <v>2223</v>
      </c>
    </row>
    <row r="5" spans="1:10" x14ac:dyDescent="0.3">
      <c r="A5" s="1" t="s">
        <v>5</v>
      </c>
      <c r="B5" t="s">
        <v>2253</v>
      </c>
      <c r="C5" t="s">
        <v>2336</v>
      </c>
      <c r="D5" s="2">
        <v>2</v>
      </c>
      <c r="E5" t="s">
        <v>2378</v>
      </c>
      <c r="F5" t="s">
        <v>357</v>
      </c>
      <c r="G5" t="s">
        <v>2332</v>
      </c>
      <c r="H5" t="s">
        <v>2337</v>
      </c>
      <c r="I5" t="s">
        <v>32</v>
      </c>
      <c r="J5" t="s">
        <v>2257</v>
      </c>
    </row>
    <row r="6" spans="1:10" x14ac:dyDescent="0.3">
      <c r="A6" s="1" t="s">
        <v>5</v>
      </c>
      <c r="B6" t="s">
        <v>2251</v>
      </c>
      <c r="C6" t="s">
        <v>2335</v>
      </c>
      <c r="D6" s="2">
        <v>2</v>
      </c>
      <c r="E6" t="s">
        <v>2378</v>
      </c>
      <c r="F6" t="s">
        <v>357</v>
      </c>
      <c r="G6" t="s">
        <v>2332</v>
      </c>
      <c r="I6" t="s">
        <v>32</v>
      </c>
      <c r="J6" t="s">
        <v>2257</v>
      </c>
    </row>
    <row r="7" spans="1:10" x14ac:dyDescent="0.3">
      <c r="A7" s="1" t="s">
        <v>5</v>
      </c>
      <c r="B7" t="s">
        <v>2251</v>
      </c>
      <c r="C7" t="s">
        <v>2333</v>
      </c>
      <c r="D7" s="2">
        <v>2</v>
      </c>
      <c r="E7" t="s">
        <v>2378</v>
      </c>
      <c r="F7" t="s">
        <v>357</v>
      </c>
      <c r="G7" t="s">
        <v>2332</v>
      </c>
      <c r="H7" t="s">
        <v>2334</v>
      </c>
      <c r="I7" t="s">
        <v>32</v>
      </c>
      <c r="J7" t="s">
        <v>2257</v>
      </c>
    </row>
    <row r="8" spans="1:10" x14ac:dyDescent="0.3">
      <c r="A8" s="1" t="s">
        <v>5</v>
      </c>
      <c r="B8" t="s">
        <v>2224</v>
      </c>
      <c r="C8" t="s">
        <v>2331</v>
      </c>
      <c r="D8" s="2">
        <v>0.67</v>
      </c>
      <c r="E8" t="s">
        <v>2378</v>
      </c>
      <c r="F8" t="s">
        <v>357</v>
      </c>
      <c r="G8" t="s">
        <v>2332</v>
      </c>
      <c r="I8" t="s">
        <v>32</v>
      </c>
      <c r="J8" t="s">
        <v>2257</v>
      </c>
    </row>
    <row r="9" spans="1:10" x14ac:dyDescent="0.3">
      <c r="A9" s="1" t="s">
        <v>5</v>
      </c>
      <c r="B9" t="s">
        <v>2224</v>
      </c>
      <c r="C9" t="s">
        <v>2330</v>
      </c>
      <c r="D9" s="2">
        <v>0.75</v>
      </c>
      <c r="E9" t="s">
        <v>2293</v>
      </c>
      <c r="F9" t="s">
        <v>1943</v>
      </c>
      <c r="G9" t="s">
        <v>1378</v>
      </c>
      <c r="I9" t="s">
        <v>37</v>
      </c>
      <c r="J9" t="s">
        <v>2223</v>
      </c>
    </row>
    <row r="10" spans="1:10" x14ac:dyDescent="0.3">
      <c r="A10" s="1" t="s">
        <v>5</v>
      </c>
      <c r="B10" t="s">
        <v>2306</v>
      </c>
      <c r="C10" t="s">
        <v>2329</v>
      </c>
      <c r="D10" s="2">
        <v>1.5</v>
      </c>
      <c r="E10" t="s">
        <v>2379</v>
      </c>
      <c r="F10" t="s">
        <v>2290</v>
      </c>
      <c r="G10" t="s">
        <v>1378</v>
      </c>
      <c r="I10" t="s">
        <v>37</v>
      </c>
      <c r="J10" t="s">
        <v>2223</v>
      </c>
    </row>
    <row r="11" spans="1:10" x14ac:dyDescent="0.3">
      <c r="A11" s="1" t="s">
        <v>5</v>
      </c>
      <c r="B11" t="s">
        <v>2243</v>
      </c>
      <c r="C11" t="s">
        <v>2328</v>
      </c>
      <c r="D11" s="2">
        <v>1.33</v>
      </c>
      <c r="E11" t="s">
        <v>2379</v>
      </c>
      <c r="F11" t="s">
        <v>2290</v>
      </c>
      <c r="G11" t="s">
        <v>1378</v>
      </c>
      <c r="I11" t="s">
        <v>37</v>
      </c>
      <c r="J11" t="s">
        <v>2223</v>
      </c>
    </row>
    <row r="12" spans="1:10" x14ac:dyDescent="0.3">
      <c r="A12" s="1" t="s">
        <v>5</v>
      </c>
      <c r="B12" t="s">
        <v>2243</v>
      </c>
      <c r="C12" t="s">
        <v>2326</v>
      </c>
      <c r="D12" s="2">
        <v>0.75</v>
      </c>
      <c r="E12" t="s">
        <v>658</v>
      </c>
      <c r="F12" t="s">
        <v>357</v>
      </c>
      <c r="G12" t="s">
        <v>621</v>
      </c>
      <c r="H12" t="s">
        <v>2327</v>
      </c>
      <c r="I12" t="s">
        <v>32</v>
      </c>
      <c r="J12" t="s">
        <v>2061</v>
      </c>
    </row>
    <row r="13" spans="1:10" x14ac:dyDescent="0.3">
      <c r="A13" s="8" t="s">
        <v>2147</v>
      </c>
      <c r="B13" s="5"/>
      <c r="C13" s="5"/>
      <c r="D13" s="9"/>
      <c r="E13" s="5"/>
      <c r="F13" s="5"/>
      <c r="G13" s="5"/>
      <c r="H13" s="5"/>
      <c r="I13" s="5"/>
      <c r="J13" s="5"/>
    </row>
    <row r="14" spans="1:10" x14ac:dyDescent="0.3">
      <c r="A14" s="1" t="s">
        <v>5</v>
      </c>
      <c r="B14" t="s">
        <v>2303</v>
      </c>
      <c r="C14" t="s">
        <v>2324</v>
      </c>
      <c r="D14" s="2">
        <v>1.5</v>
      </c>
      <c r="E14" t="s">
        <v>2293</v>
      </c>
      <c r="F14" t="s">
        <v>1943</v>
      </c>
      <c r="G14" t="s">
        <v>1378</v>
      </c>
      <c r="H14" t="s">
        <v>2325</v>
      </c>
      <c r="I14" t="s">
        <v>37</v>
      </c>
      <c r="J14" t="s">
        <v>2223</v>
      </c>
    </row>
    <row r="15" spans="1:10" x14ac:dyDescent="0.3">
      <c r="A15" s="1" t="s">
        <v>5</v>
      </c>
      <c r="B15" t="s">
        <v>2315</v>
      </c>
      <c r="C15" t="s">
        <v>2322</v>
      </c>
      <c r="D15" s="2">
        <v>0.5</v>
      </c>
      <c r="E15" t="s">
        <v>2380</v>
      </c>
      <c r="F15" t="s">
        <v>2296</v>
      </c>
      <c r="G15" t="s">
        <v>2323</v>
      </c>
      <c r="I15" t="s">
        <v>32</v>
      </c>
      <c r="J15" t="s">
        <v>2257</v>
      </c>
    </row>
    <row r="16" spans="1:10" x14ac:dyDescent="0.3">
      <c r="A16" s="1" t="s">
        <v>5</v>
      </c>
      <c r="B16" t="s">
        <v>2315</v>
      </c>
      <c r="C16" t="s">
        <v>2319</v>
      </c>
      <c r="D16" s="2">
        <v>0.5</v>
      </c>
      <c r="E16" t="s">
        <v>2381</v>
      </c>
      <c r="F16" t="s">
        <v>2296</v>
      </c>
      <c r="G16" t="s">
        <v>2320</v>
      </c>
      <c r="H16" t="s">
        <v>2321</v>
      </c>
      <c r="I16" t="s">
        <v>32</v>
      </c>
      <c r="J16" t="s">
        <v>2257</v>
      </c>
    </row>
    <row r="17" spans="1:10" x14ac:dyDescent="0.3">
      <c r="A17" s="1" t="s">
        <v>5</v>
      </c>
      <c r="B17" t="s">
        <v>2315</v>
      </c>
      <c r="C17" t="s">
        <v>2316</v>
      </c>
      <c r="D17" s="2">
        <v>0.5</v>
      </c>
      <c r="E17" t="s">
        <v>2382</v>
      </c>
      <c r="F17" t="s">
        <v>2296</v>
      </c>
      <c r="G17" t="s">
        <v>2317</v>
      </c>
      <c r="H17" t="s">
        <v>2318</v>
      </c>
      <c r="I17" t="s">
        <v>32</v>
      </c>
      <c r="J17" t="s">
        <v>2257</v>
      </c>
    </row>
    <row r="18" spans="1:10" x14ac:dyDescent="0.3">
      <c r="A18" s="1" t="s">
        <v>5</v>
      </c>
      <c r="B18" t="s">
        <v>2212</v>
      </c>
      <c r="C18" t="s">
        <v>2228</v>
      </c>
      <c r="D18" s="2">
        <v>1.22</v>
      </c>
      <c r="E18" t="s">
        <v>2289</v>
      </c>
      <c r="F18" t="s">
        <v>341</v>
      </c>
      <c r="G18" t="s">
        <v>2216</v>
      </c>
      <c r="I18" t="s">
        <v>27</v>
      </c>
      <c r="J18" t="s">
        <v>1979</v>
      </c>
    </row>
    <row r="19" spans="1:10" x14ac:dyDescent="0.3">
      <c r="A19" s="1" t="s">
        <v>5</v>
      </c>
      <c r="B19" t="s">
        <v>2212</v>
      </c>
      <c r="C19" t="s">
        <v>2213</v>
      </c>
      <c r="D19" s="2">
        <v>3.18</v>
      </c>
      <c r="E19" t="s">
        <v>2288</v>
      </c>
      <c r="F19" t="s">
        <v>328</v>
      </c>
      <c r="G19" t="s">
        <v>2214</v>
      </c>
      <c r="I19" t="s">
        <v>27</v>
      </c>
      <c r="J19" t="s">
        <v>1979</v>
      </c>
    </row>
    <row r="20" spans="1:10" x14ac:dyDescent="0.3">
      <c r="A20" s="1" t="s">
        <v>5</v>
      </c>
      <c r="B20" t="s">
        <v>2004</v>
      </c>
      <c r="C20" t="s">
        <v>2113</v>
      </c>
      <c r="D20" s="2">
        <v>4</v>
      </c>
      <c r="E20" t="s">
        <v>1607</v>
      </c>
      <c r="F20" t="s">
        <v>658</v>
      </c>
      <c r="G20" t="s">
        <v>1569</v>
      </c>
      <c r="H20" t="s">
        <v>2114</v>
      </c>
      <c r="I20" t="s">
        <v>32</v>
      </c>
      <c r="J20" t="s">
        <v>2061</v>
      </c>
    </row>
    <row r="21" spans="1:10" x14ac:dyDescent="0.3">
      <c r="A21" s="1" t="s">
        <v>5</v>
      </c>
      <c r="B21" t="s">
        <v>2030</v>
      </c>
      <c r="C21" t="s">
        <v>2110</v>
      </c>
      <c r="D21" s="2">
        <v>2</v>
      </c>
      <c r="E21" t="s">
        <v>2162</v>
      </c>
      <c r="F21" t="s">
        <v>658</v>
      </c>
      <c r="G21" t="s">
        <v>2111</v>
      </c>
      <c r="H21" t="s">
        <v>2112</v>
      </c>
      <c r="I21" t="s">
        <v>32</v>
      </c>
      <c r="J21" t="s">
        <v>2061</v>
      </c>
    </row>
    <row r="22" spans="1:10" x14ac:dyDescent="0.3">
      <c r="A22" s="1" t="s">
        <v>5</v>
      </c>
      <c r="B22" t="s">
        <v>2030</v>
      </c>
      <c r="C22" t="s">
        <v>2108</v>
      </c>
      <c r="D22" s="2">
        <v>2</v>
      </c>
      <c r="E22" t="s">
        <v>1607</v>
      </c>
      <c r="F22" t="s">
        <v>658</v>
      </c>
      <c r="G22" t="s">
        <v>1569</v>
      </c>
      <c r="H22" t="s">
        <v>2109</v>
      </c>
      <c r="I22" t="s">
        <v>32</v>
      </c>
      <c r="J22" t="s">
        <v>2061</v>
      </c>
    </row>
    <row r="23" spans="1:10" x14ac:dyDescent="0.3">
      <c r="A23" s="1" t="s">
        <v>5</v>
      </c>
      <c r="B23" t="s">
        <v>2030</v>
      </c>
      <c r="C23" t="s">
        <v>2105</v>
      </c>
      <c r="D23" s="2">
        <v>3</v>
      </c>
      <c r="E23" t="s">
        <v>2163</v>
      </c>
      <c r="F23" t="s">
        <v>658</v>
      </c>
      <c r="G23" t="s">
        <v>2106</v>
      </c>
      <c r="H23" t="s">
        <v>2107</v>
      </c>
      <c r="I23" t="s">
        <v>32</v>
      </c>
      <c r="J23" t="s">
        <v>2061</v>
      </c>
    </row>
    <row r="24" spans="1:10" x14ac:dyDescent="0.3">
      <c r="A24" s="1" t="s">
        <v>5</v>
      </c>
      <c r="B24" t="s">
        <v>2026</v>
      </c>
      <c r="C24" t="s">
        <v>2104</v>
      </c>
      <c r="D24" s="2">
        <v>4</v>
      </c>
      <c r="E24" t="s">
        <v>2153</v>
      </c>
      <c r="F24" t="s">
        <v>1945</v>
      </c>
      <c r="G24" t="s">
        <v>2032</v>
      </c>
      <c r="I24" t="s">
        <v>156</v>
      </c>
      <c r="J24" t="s">
        <v>1984</v>
      </c>
    </row>
    <row r="25" spans="1:10" x14ac:dyDescent="0.3">
      <c r="A25" s="1" t="s">
        <v>5</v>
      </c>
      <c r="B25" t="s">
        <v>2026</v>
      </c>
      <c r="C25" t="s">
        <v>2103</v>
      </c>
      <c r="D25" s="2">
        <v>2</v>
      </c>
      <c r="E25" t="s">
        <v>2154</v>
      </c>
      <c r="F25" t="s">
        <v>341</v>
      </c>
      <c r="G25" t="s">
        <v>2028</v>
      </c>
      <c r="I25" t="s">
        <v>27</v>
      </c>
      <c r="J25" t="s">
        <v>1979</v>
      </c>
    </row>
    <row r="26" spans="1:10" x14ac:dyDescent="0.3">
      <c r="A26" s="1" t="s">
        <v>5</v>
      </c>
      <c r="B26" t="s">
        <v>1998</v>
      </c>
      <c r="C26" t="s">
        <v>2100</v>
      </c>
      <c r="D26" s="2">
        <v>1</v>
      </c>
      <c r="E26" t="s">
        <v>2164</v>
      </c>
      <c r="F26" t="s">
        <v>658</v>
      </c>
      <c r="G26" t="s">
        <v>2101</v>
      </c>
      <c r="H26" t="s">
        <v>2102</v>
      </c>
      <c r="I26" t="s">
        <v>32</v>
      </c>
      <c r="J26" t="s">
        <v>2061</v>
      </c>
    </row>
    <row r="27" spans="1:10" x14ac:dyDescent="0.3">
      <c r="A27" s="1" t="s">
        <v>5</v>
      </c>
      <c r="B27" t="s">
        <v>1998</v>
      </c>
      <c r="C27" t="s">
        <v>2098</v>
      </c>
      <c r="D27" s="2">
        <v>0.5</v>
      </c>
      <c r="E27" t="s">
        <v>1607</v>
      </c>
      <c r="F27" t="s">
        <v>658</v>
      </c>
      <c r="G27" t="s">
        <v>1569</v>
      </c>
      <c r="H27" t="s">
        <v>2099</v>
      </c>
      <c r="I27" t="s">
        <v>32</v>
      </c>
      <c r="J27" t="s">
        <v>2061</v>
      </c>
    </row>
    <row r="28" spans="1:10" x14ac:dyDescent="0.3">
      <c r="A28" s="1" t="s">
        <v>5</v>
      </c>
      <c r="B28" t="s">
        <v>1998</v>
      </c>
      <c r="C28" t="s">
        <v>2096</v>
      </c>
      <c r="D28" s="2">
        <v>0.47</v>
      </c>
      <c r="E28" t="s">
        <v>1607</v>
      </c>
      <c r="F28" t="s">
        <v>658</v>
      </c>
      <c r="G28" t="s">
        <v>1569</v>
      </c>
      <c r="H28" t="s">
        <v>2097</v>
      </c>
      <c r="I28" t="s">
        <v>32</v>
      </c>
      <c r="J28" t="s">
        <v>2061</v>
      </c>
    </row>
    <row r="29" spans="1:10" x14ac:dyDescent="0.3">
      <c r="A29" s="1" t="s">
        <v>5</v>
      </c>
      <c r="B29" t="s">
        <v>1985</v>
      </c>
      <c r="C29" t="s">
        <v>2094</v>
      </c>
      <c r="D29" s="2">
        <v>0.5</v>
      </c>
      <c r="E29" t="s">
        <v>1607</v>
      </c>
      <c r="F29" t="s">
        <v>658</v>
      </c>
      <c r="G29" t="s">
        <v>1569</v>
      </c>
      <c r="H29" t="s">
        <v>2095</v>
      </c>
      <c r="I29" t="s">
        <v>32</v>
      </c>
      <c r="J29" t="s">
        <v>2061</v>
      </c>
    </row>
    <row r="30" spans="1:10" x14ac:dyDescent="0.3">
      <c r="A30" s="1" t="s">
        <v>5</v>
      </c>
      <c r="B30" t="s">
        <v>1985</v>
      </c>
      <c r="C30" t="s">
        <v>2091</v>
      </c>
      <c r="D30" s="2">
        <v>1.5</v>
      </c>
      <c r="E30" t="s">
        <v>2165</v>
      </c>
      <c r="F30" t="s">
        <v>658</v>
      </c>
      <c r="G30" t="s">
        <v>2092</v>
      </c>
      <c r="H30" t="s">
        <v>2093</v>
      </c>
      <c r="I30" t="s">
        <v>32</v>
      </c>
      <c r="J30" t="s">
        <v>2061</v>
      </c>
    </row>
    <row r="31" spans="1:10" x14ac:dyDescent="0.3">
      <c r="A31" s="1" t="s">
        <v>5</v>
      </c>
      <c r="B31" t="s">
        <v>1985</v>
      </c>
      <c r="C31" t="s">
        <v>2089</v>
      </c>
      <c r="D31" s="2">
        <v>1.5</v>
      </c>
      <c r="E31" t="s">
        <v>1607</v>
      </c>
      <c r="F31" t="s">
        <v>658</v>
      </c>
      <c r="G31" t="s">
        <v>1569</v>
      </c>
      <c r="H31" t="s">
        <v>2090</v>
      </c>
      <c r="I31" t="s">
        <v>32</v>
      </c>
      <c r="J31" t="s">
        <v>2061</v>
      </c>
    </row>
    <row r="32" spans="1:10" x14ac:dyDescent="0.3">
      <c r="A32" s="1" t="s">
        <v>5</v>
      </c>
      <c r="B32" t="s">
        <v>1976</v>
      </c>
      <c r="C32" t="s">
        <v>2087</v>
      </c>
      <c r="D32" s="2">
        <v>3</v>
      </c>
      <c r="E32" t="s">
        <v>1607</v>
      </c>
      <c r="F32" t="s">
        <v>658</v>
      </c>
      <c r="G32" t="s">
        <v>1569</v>
      </c>
      <c r="H32" t="s">
        <v>2088</v>
      </c>
      <c r="I32" t="s">
        <v>32</v>
      </c>
      <c r="J32" t="s">
        <v>2061</v>
      </c>
    </row>
    <row r="33" spans="1:10" x14ac:dyDescent="0.3">
      <c r="A33" s="1" t="s">
        <v>5</v>
      </c>
      <c r="B33" t="s">
        <v>1976</v>
      </c>
      <c r="C33" t="s">
        <v>2085</v>
      </c>
      <c r="D33" s="2">
        <v>0.75</v>
      </c>
      <c r="E33" t="s">
        <v>1607</v>
      </c>
      <c r="F33" t="s">
        <v>658</v>
      </c>
      <c r="G33" t="s">
        <v>1569</v>
      </c>
      <c r="H33" t="s">
        <v>2086</v>
      </c>
      <c r="I33" t="s">
        <v>32</v>
      </c>
      <c r="J33" t="s">
        <v>2061</v>
      </c>
    </row>
    <row r="34" spans="1:10" x14ac:dyDescent="0.3">
      <c r="A34" s="1" t="s">
        <v>5</v>
      </c>
      <c r="B34" t="s">
        <v>1976</v>
      </c>
      <c r="C34" t="s">
        <v>2083</v>
      </c>
      <c r="D34" s="2">
        <v>1.5</v>
      </c>
      <c r="E34" t="s">
        <v>1607</v>
      </c>
      <c r="F34" t="s">
        <v>658</v>
      </c>
      <c r="G34" t="s">
        <v>1569</v>
      </c>
      <c r="H34" t="s">
        <v>2084</v>
      </c>
      <c r="I34" t="s">
        <v>32</v>
      </c>
      <c r="J34" t="s">
        <v>2061</v>
      </c>
    </row>
    <row r="35" spans="1:10" x14ac:dyDescent="0.3">
      <c r="A35" s="8" t="s">
        <v>1757</v>
      </c>
      <c r="B35" s="5"/>
      <c r="C35" s="5"/>
      <c r="D35" s="9"/>
      <c r="E35" s="5"/>
      <c r="F35" s="5"/>
      <c r="G35" s="5"/>
      <c r="H35" s="5"/>
      <c r="I35" s="5"/>
      <c r="J35" s="5"/>
    </row>
    <row r="36" spans="1:10" x14ac:dyDescent="0.3">
      <c r="A36" s="1" t="s">
        <v>5</v>
      </c>
      <c r="B36" t="s">
        <v>1976</v>
      </c>
      <c r="C36" t="s">
        <v>1977</v>
      </c>
      <c r="D36" s="2">
        <v>0.6</v>
      </c>
      <c r="E36" t="s">
        <v>2152</v>
      </c>
      <c r="F36" t="s">
        <v>328</v>
      </c>
      <c r="G36" t="s">
        <v>1978</v>
      </c>
      <c r="I36" t="s">
        <v>27</v>
      </c>
      <c r="J36" t="s">
        <v>1979</v>
      </c>
    </row>
    <row r="37" spans="1:10" x14ac:dyDescent="0.3">
      <c r="A37" s="1" t="s">
        <v>5</v>
      </c>
      <c r="B37" t="s">
        <v>2058</v>
      </c>
      <c r="C37" t="s">
        <v>2081</v>
      </c>
      <c r="D37" s="2">
        <v>4</v>
      </c>
      <c r="E37" t="s">
        <v>1607</v>
      </c>
      <c r="F37" t="s">
        <v>658</v>
      </c>
      <c r="G37" t="s">
        <v>1569</v>
      </c>
      <c r="H37" t="s">
        <v>2082</v>
      </c>
      <c r="I37" t="s">
        <v>32</v>
      </c>
      <c r="J37" t="s">
        <v>2061</v>
      </c>
    </row>
    <row r="38" spans="1:10" x14ac:dyDescent="0.3">
      <c r="A38" s="1" t="s">
        <v>5</v>
      </c>
      <c r="B38" t="s">
        <v>2058</v>
      </c>
      <c r="C38" t="s">
        <v>2079</v>
      </c>
      <c r="D38" s="2">
        <v>3</v>
      </c>
      <c r="E38" t="s">
        <v>1607</v>
      </c>
      <c r="F38" t="s">
        <v>658</v>
      </c>
      <c r="G38" t="s">
        <v>1569</v>
      </c>
      <c r="H38" t="s">
        <v>2080</v>
      </c>
      <c r="I38" t="s">
        <v>32</v>
      </c>
      <c r="J38" t="s">
        <v>2061</v>
      </c>
    </row>
    <row r="39" spans="1:10" x14ac:dyDescent="0.3">
      <c r="A39" s="1" t="s">
        <v>5</v>
      </c>
      <c r="B39" t="s">
        <v>2058</v>
      </c>
      <c r="C39" t="s">
        <v>2077</v>
      </c>
      <c r="D39" s="2">
        <v>0.57999999999999996</v>
      </c>
      <c r="E39" t="s">
        <v>2166</v>
      </c>
      <c r="F39" t="s">
        <v>658</v>
      </c>
      <c r="G39" t="s">
        <v>2075</v>
      </c>
      <c r="H39" t="s">
        <v>2078</v>
      </c>
      <c r="I39" t="s">
        <v>32</v>
      </c>
      <c r="J39" t="s">
        <v>2061</v>
      </c>
    </row>
    <row r="40" spans="1:10" x14ac:dyDescent="0.3">
      <c r="A40" s="1" t="s">
        <v>5</v>
      </c>
      <c r="B40" t="s">
        <v>1895</v>
      </c>
      <c r="C40" t="s">
        <v>2074</v>
      </c>
      <c r="D40" s="2">
        <v>3.5</v>
      </c>
      <c r="E40" t="s">
        <v>2166</v>
      </c>
      <c r="F40" t="s">
        <v>658</v>
      </c>
      <c r="G40" t="s">
        <v>2075</v>
      </c>
      <c r="H40" t="s">
        <v>2076</v>
      </c>
      <c r="I40" t="s">
        <v>32</v>
      </c>
      <c r="J40" t="s">
        <v>2061</v>
      </c>
    </row>
    <row r="41" spans="1:10" x14ac:dyDescent="0.3">
      <c r="A41" s="1" t="s">
        <v>5</v>
      </c>
      <c r="B41" t="s">
        <v>1895</v>
      </c>
      <c r="C41" t="s">
        <v>1919</v>
      </c>
      <c r="D41" s="2">
        <v>1.5</v>
      </c>
      <c r="E41" t="s">
        <v>1949</v>
      </c>
      <c r="F41" t="s">
        <v>357</v>
      </c>
      <c r="G41" t="s">
        <v>1907</v>
      </c>
      <c r="H41" t="s">
        <v>1920</v>
      </c>
      <c r="I41" t="s">
        <v>32</v>
      </c>
      <c r="J41" t="s">
        <v>1627</v>
      </c>
    </row>
    <row r="42" spans="1:10" x14ac:dyDescent="0.3">
      <c r="A42" s="1" t="s">
        <v>5</v>
      </c>
      <c r="B42" t="s">
        <v>1864</v>
      </c>
      <c r="C42" t="s">
        <v>1918</v>
      </c>
      <c r="D42" s="2">
        <v>3.75</v>
      </c>
      <c r="E42" t="s">
        <v>1949</v>
      </c>
      <c r="F42" t="s">
        <v>357</v>
      </c>
      <c r="G42" t="s">
        <v>1907</v>
      </c>
      <c r="I42" t="s">
        <v>32</v>
      </c>
      <c r="J42" t="s">
        <v>1627</v>
      </c>
    </row>
    <row r="43" spans="1:10" x14ac:dyDescent="0.3">
      <c r="A43" s="1" t="s">
        <v>5</v>
      </c>
      <c r="B43" t="s">
        <v>1864</v>
      </c>
      <c r="C43" t="s">
        <v>1865</v>
      </c>
      <c r="D43" s="2">
        <v>1.67</v>
      </c>
      <c r="E43" t="s">
        <v>1934</v>
      </c>
      <c r="F43" t="s">
        <v>341</v>
      </c>
      <c r="G43" t="s">
        <v>1866</v>
      </c>
      <c r="I43" t="s">
        <v>27</v>
      </c>
      <c r="J43" t="s">
        <v>1617</v>
      </c>
    </row>
    <row r="44" spans="1:10" x14ac:dyDescent="0.3">
      <c r="A44" s="1" t="s">
        <v>5</v>
      </c>
      <c r="B44" t="s">
        <v>1855</v>
      </c>
      <c r="C44" t="s">
        <v>1916</v>
      </c>
      <c r="D44" s="2">
        <v>3</v>
      </c>
      <c r="E44" t="s">
        <v>658</v>
      </c>
      <c r="F44" t="s">
        <v>357</v>
      </c>
      <c r="G44" t="s">
        <v>621</v>
      </c>
      <c r="H44" t="s">
        <v>1917</v>
      </c>
      <c r="I44" t="s">
        <v>32</v>
      </c>
      <c r="J44" t="s">
        <v>1717</v>
      </c>
    </row>
    <row r="45" spans="1:10" x14ac:dyDescent="0.3">
      <c r="A45" s="1" t="s">
        <v>5</v>
      </c>
      <c r="B45" t="s">
        <v>1842</v>
      </c>
      <c r="C45" t="s">
        <v>1915</v>
      </c>
      <c r="D45" s="2">
        <v>1.33</v>
      </c>
      <c r="E45" t="s">
        <v>1947</v>
      </c>
      <c r="F45" t="s">
        <v>341</v>
      </c>
      <c r="G45" t="s">
        <v>1876</v>
      </c>
      <c r="I45" t="s">
        <v>27</v>
      </c>
      <c r="J45" t="s">
        <v>1617</v>
      </c>
    </row>
    <row r="46" spans="1:10" x14ac:dyDescent="0.3">
      <c r="A46" s="1" t="s">
        <v>5</v>
      </c>
      <c r="B46" t="s">
        <v>1842</v>
      </c>
      <c r="C46" t="s">
        <v>1914</v>
      </c>
      <c r="D46" s="2">
        <v>1.17</v>
      </c>
      <c r="E46" t="s">
        <v>1941</v>
      </c>
      <c r="F46" t="s">
        <v>328</v>
      </c>
      <c r="G46" t="s">
        <v>1844</v>
      </c>
      <c r="I46" t="s">
        <v>27</v>
      </c>
      <c r="J46" t="s">
        <v>1617</v>
      </c>
    </row>
    <row r="47" spans="1:10" x14ac:dyDescent="0.3">
      <c r="A47" s="1" t="s">
        <v>5</v>
      </c>
      <c r="B47" t="s">
        <v>1839</v>
      </c>
      <c r="C47" t="s">
        <v>1912</v>
      </c>
      <c r="D47" s="2">
        <v>3</v>
      </c>
      <c r="E47" t="s">
        <v>658</v>
      </c>
      <c r="F47" t="s">
        <v>357</v>
      </c>
      <c r="G47" t="s">
        <v>621</v>
      </c>
      <c r="H47" t="s">
        <v>1913</v>
      </c>
      <c r="I47" t="s">
        <v>32</v>
      </c>
      <c r="J47" t="s">
        <v>1717</v>
      </c>
    </row>
    <row r="48" spans="1:10" x14ac:dyDescent="0.3">
      <c r="A48" s="1" t="s">
        <v>5</v>
      </c>
      <c r="B48" t="s">
        <v>1839</v>
      </c>
      <c r="C48" t="s">
        <v>1910</v>
      </c>
      <c r="D48" s="2">
        <v>3</v>
      </c>
      <c r="E48" t="s">
        <v>1758</v>
      </c>
      <c r="F48" t="s">
        <v>658</v>
      </c>
      <c r="G48" t="s">
        <v>1733</v>
      </c>
      <c r="H48" t="s">
        <v>1911</v>
      </c>
      <c r="I48" t="s">
        <v>32</v>
      </c>
      <c r="J48" t="s">
        <v>1717</v>
      </c>
    </row>
    <row r="49" spans="1:10" x14ac:dyDescent="0.3">
      <c r="A49" s="1" t="s">
        <v>5</v>
      </c>
      <c r="B49" t="s">
        <v>1645</v>
      </c>
      <c r="C49" t="s">
        <v>1908</v>
      </c>
      <c r="D49" s="2">
        <v>1</v>
      </c>
      <c r="E49" t="s">
        <v>658</v>
      </c>
      <c r="F49" t="s">
        <v>357</v>
      </c>
      <c r="G49" t="s">
        <v>621</v>
      </c>
      <c r="H49" t="s">
        <v>1909</v>
      </c>
      <c r="I49" t="s">
        <v>32</v>
      </c>
      <c r="J49" t="s">
        <v>1717</v>
      </c>
    </row>
    <row r="50" spans="1:10" x14ac:dyDescent="0.3">
      <c r="A50" s="1" t="s">
        <v>5</v>
      </c>
      <c r="B50" t="s">
        <v>1645</v>
      </c>
      <c r="C50" t="s">
        <v>1685</v>
      </c>
      <c r="D50" s="2">
        <v>1.08</v>
      </c>
      <c r="E50" t="s">
        <v>1647</v>
      </c>
      <c r="F50" t="s">
        <v>341</v>
      </c>
      <c r="G50" t="s">
        <v>1648</v>
      </c>
      <c r="I50" t="s">
        <v>27</v>
      </c>
      <c r="J50" t="s">
        <v>1617</v>
      </c>
    </row>
    <row r="51" spans="1:10" x14ac:dyDescent="0.3">
      <c r="A51" s="1" t="s">
        <v>5</v>
      </c>
      <c r="B51" t="s">
        <v>1642</v>
      </c>
      <c r="C51" t="s">
        <v>1743</v>
      </c>
      <c r="D51" s="2">
        <v>2</v>
      </c>
      <c r="E51" t="s">
        <v>1607</v>
      </c>
      <c r="F51" t="s">
        <v>658</v>
      </c>
      <c r="G51" t="s">
        <v>1569</v>
      </c>
      <c r="H51" t="s">
        <v>1744</v>
      </c>
      <c r="I51" t="s">
        <v>32</v>
      </c>
      <c r="J51" t="s">
        <v>1717</v>
      </c>
    </row>
    <row r="52" spans="1:10" x14ac:dyDescent="0.3">
      <c r="A52" s="1" t="s">
        <v>5</v>
      </c>
      <c r="B52" t="s">
        <v>1642</v>
      </c>
      <c r="C52" t="s">
        <v>1741</v>
      </c>
      <c r="D52" s="2">
        <v>2.5</v>
      </c>
      <c r="E52" t="s">
        <v>1607</v>
      </c>
      <c r="F52" t="s">
        <v>658</v>
      </c>
      <c r="G52" t="s">
        <v>1569</v>
      </c>
      <c r="H52" t="s">
        <v>1742</v>
      </c>
      <c r="I52" t="s">
        <v>32</v>
      </c>
      <c r="J52" t="s">
        <v>1717</v>
      </c>
    </row>
    <row r="53" spans="1:10" x14ac:dyDescent="0.3">
      <c r="A53" s="1" t="s">
        <v>5</v>
      </c>
      <c r="B53" t="s">
        <v>1642</v>
      </c>
      <c r="C53" t="s">
        <v>1739</v>
      </c>
      <c r="D53" s="2">
        <v>2</v>
      </c>
      <c r="E53" t="s">
        <v>1607</v>
      </c>
      <c r="F53" t="s">
        <v>658</v>
      </c>
      <c r="G53" t="s">
        <v>1569</v>
      </c>
      <c r="H53" t="s">
        <v>1740</v>
      </c>
      <c r="I53" t="s">
        <v>32</v>
      </c>
      <c r="J53" t="s">
        <v>1717</v>
      </c>
    </row>
    <row r="54" spans="1:10" x14ac:dyDescent="0.3">
      <c r="A54" s="1" t="s">
        <v>5</v>
      </c>
      <c r="B54" t="s">
        <v>1642</v>
      </c>
      <c r="C54" t="s">
        <v>1737</v>
      </c>
      <c r="D54" s="2">
        <v>2</v>
      </c>
      <c r="E54" t="s">
        <v>1758</v>
      </c>
      <c r="F54" t="s">
        <v>658</v>
      </c>
      <c r="G54" t="s">
        <v>1733</v>
      </c>
      <c r="H54" t="s">
        <v>1738</v>
      </c>
      <c r="I54" t="s">
        <v>32</v>
      </c>
      <c r="J54" t="s">
        <v>1717</v>
      </c>
    </row>
    <row r="55" spans="1:10" x14ac:dyDescent="0.3">
      <c r="A55" s="1" t="s">
        <v>5</v>
      </c>
      <c r="B55" t="s">
        <v>1631</v>
      </c>
      <c r="C55" t="s">
        <v>1735</v>
      </c>
      <c r="D55" s="2">
        <v>1.5</v>
      </c>
      <c r="E55" t="s">
        <v>658</v>
      </c>
      <c r="F55" t="s">
        <v>357</v>
      </c>
      <c r="G55" t="s">
        <v>621</v>
      </c>
      <c r="H55" t="s">
        <v>1736</v>
      </c>
      <c r="I55" t="s">
        <v>32</v>
      </c>
      <c r="J55" t="s">
        <v>1717</v>
      </c>
    </row>
    <row r="56" spans="1:10" x14ac:dyDescent="0.3">
      <c r="A56" s="1" t="s">
        <v>5</v>
      </c>
      <c r="B56" t="s">
        <v>1613</v>
      </c>
      <c r="C56" t="s">
        <v>1732</v>
      </c>
      <c r="D56" s="2">
        <v>3</v>
      </c>
      <c r="E56" t="s">
        <v>1758</v>
      </c>
      <c r="F56" t="s">
        <v>658</v>
      </c>
      <c r="G56" t="s">
        <v>1733</v>
      </c>
      <c r="H56" t="s">
        <v>1734</v>
      </c>
      <c r="I56" t="s">
        <v>32</v>
      </c>
      <c r="J56" t="s">
        <v>1717</v>
      </c>
    </row>
    <row r="57" spans="1:10" x14ac:dyDescent="0.3">
      <c r="A57" s="1" t="s">
        <v>5</v>
      </c>
      <c r="B57" t="s">
        <v>1613</v>
      </c>
      <c r="C57" t="s">
        <v>1731</v>
      </c>
      <c r="D57" s="2">
        <v>1.33</v>
      </c>
      <c r="E57" t="s">
        <v>1622</v>
      </c>
      <c r="F57" t="s">
        <v>341</v>
      </c>
      <c r="G57" t="s">
        <v>1623</v>
      </c>
      <c r="I57" t="s">
        <v>27</v>
      </c>
      <c r="J57" t="s">
        <v>1617</v>
      </c>
    </row>
    <row r="58" spans="1:10" x14ac:dyDescent="0.3">
      <c r="A58" s="8" t="s">
        <v>1339</v>
      </c>
      <c r="B58" s="5"/>
      <c r="C58" s="5"/>
      <c r="D58" s="9"/>
      <c r="E58" s="5"/>
      <c r="F58" s="5"/>
      <c r="G58" s="5"/>
      <c r="H58" s="5"/>
      <c r="I58" s="5"/>
      <c r="J58" s="5"/>
    </row>
    <row r="59" spans="1:10" x14ac:dyDescent="0.3">
      <c r="A59" s="1" t="s">
        <v>5</v>
      </c>
      <c r="B59" t="s">
        <v>1613</v>
      </c>
      <c r="C59" t="s">
        <v>1730</v>
      </c>
      <c r="D59" s="2">
        <v>1</v>
      </c>
      <c r="E59" t="s">
        <v>1615</v>
      </c>
      <c r="F59" t="s">
        <v>328</v>
      </c>
      <c r="G59" t="s">
        <v>1616</v>
      </c>
      <c r="I59" t="s">
        <v>27</v>
      </c>
      <c r="J59" t="s">
        <v>1617</v>
      </c>
    </row>
    <row r="60" spans="1:10" x14ac:dyDescent="0.3">
      <c r="A60" s="1" t="s">
        <v>5</v>
      </c>
      <c r="B60" t="s">
        <v>1656</v>
      </c>
      <c r="C60" t="s">
        <v>1728</v>
      </c>
      <c r="D60" s="2">
        <v>2</v>
      </c>
      <c r="E60" t="s">
        <v>1607</v>
      </c>
      <c r="F60" t="s">
        <v>658</v>
      </c>
      <c r="G60" t="s">
        <v>1569</v>
      </c>
      <c r="H60" t="s">
        <v>1729</v>
      </c>
      <c r="I60" t="s">
        <v>32</v>
      </c>
      <c r="J60" t="s">
        <v>1717</v>
      </c>
    </row>
    <row r="61" spans="1:10" x14ac:dyDescent="0.3">
      <c r="A61" s="1" t="s">
        <v>5</v>
      </c>
      <c r="B61" t="s">
        <v>1656</v>
      </c>
      <c r="C61" t="s">
        <v>1726</v>
      </c>
      <c r="D61" s="2">
        <v>2.5</v>
      </c>
      <c r="E61" t="s">
        <v>1607</v>
      </c>
      <c r="F61" t="s">
        <v>658</v>
      </c>
      <c r="G61" t="s">
        <v>1569</v>
      </c>
      <c r="H61" t="s">
        <v>1727</v>
      </c>
      <c r="I61" t="s">
        <v>32</v>
      </c>
      <c r="J61" t="s">
        <v>1717</v>
      </c>
    </row>
    <row r="62" spans="1:10" x14ac:dyDescent="0.3">
      <c r="A62" s="1" t="s">
        <v>5</v>
      </c>
      <c r="B62" t="s">
        <v>1656</v>
      </c>
      <c r="C62" t="s">
        <v>1724</v>
      </c>
      <c r="D62" s="2">
        <v>3</v>
      </c>
      <c r="E62" t="s">
        <v>1607</v>
      </c>
      <c r="F62" t="s">
        <v>658</v>
      </c>
      <c r="G62" t="s">
        <v>1569</v>
      </c>
      <c r="H62" t="s">
        <v>1725</v>
      </c>
      <c r="I62" t="s">
        <v>32</v>
      </c>
      <c r="J62" t="s">
        <v>1717</v>
      </c>
    </row>
    <row r="63" spans="1:10" x14ac:dyDescent="0.3">
      <c r="A63" s="1" t="s">
        <v>5</v>
      </c>
      <c r="B63" t="s">
        <v>1531</v>
      </c>
      <c r="C63" t="s">
        <v>1722</v>
      </c>
      <c r="D63" s="2">
        <v>3</v>
      </c>
      <c r="E63" t="s">
        <v>1607</v>
      </c>
      <c r="F63" t="s">
        <v>658</v>
      </c>
      <c r="G63" t="s">
        <v>1569</v>
      </c>
      <c r="H63" t="s">
        <v>1723</v>
      </c>
      <c r="I63" t="s">
        <v>32</v>
      </c>
      <c r="J63" t="s">
        <v>1717</v>
      </c>
    </row>
    <row r="64" spans="1:10" x14ac:dyDescent="0.3">
      <c r="A64" s="1" t="s">
        <v>5</v>
      </c>
      <c r="B64" t="s">
        <v>1524</v>
      </c>
      <c r="C64" t="s">
        <v>1573</v>
      </c>
      <c r="D64" s="2">
        <v>1</v>
      </c>
      <c r="E64" t="s">
        <v>1607</v>
      </c>
      <c r="F64" t="s">
        <v>658</v>
      </c>
      <c r="G64" t="s">
        <v>1569</v>
      </c>
      <c r="H64" t="s">
        <v>1574</v>
      </c>
      <c r="I64" t="s">
        <v>32</v>
      </c>
      <c r="J64" t="s">
        <v>1414</v>
      </c>
    </row>
    <row r="65" spans="1:10" x14ac:dyDescent="0.3">
      <c r="A65" s="1" t="s">
        <v>5</v>
      </c>
      <c r="B65" t="s">
        <v>1524</v>
      </c>
      <c r="C65" t="s">
        <v>1550</v>
      </c>
      <c r="D65" s="2">
        <v>2</v>
      </c>
      <c r="E65" t="s">
        <v>1599</v>
      </c>
      <c r="F65" t="s">
        <v>341</v>
      </c>
      <c r="G65" t="s">
        <v>1525</v>
      </c>
      <c r="I65" t="s">
        <v>27</v>
      </c>
      <c r="J65" t="s">
        <v>1349</v>
      </c>
    </row>
    <row r="66" spans="1:10" x14ac:dyDescent="0.3">
      <c r="A66" s="1" t="s">
        <v>5</v>
      </c>
      <c r="B66" t="s">
        <v>1547</v>
      </c>
      <c r="C66" t="s">
        <v>1571</v>
      </c>
      <c r="D66" s="2">
        <v>4</v>
      </c>
      <c r="E66" t="s">
        <v>1607</v>
      </c>
      <c r="F66" t="s">
        <v>658</v>
      </c>
      <c r="G66" t="s">
        <v>1569</v>
      </c>
      <c r="H66" t="s">
        <v>1572</v>
      </c>
      <c r="I66" t="s">
        <v>32</v>
      </c>
      <c r="J66" t="s">
        <v>1414</v>
      </c>
    </row>
    <row r="67" spans="1:10" x14ac:dyDescent="0.3">
      <c r="A67" s="1" t="s">
        <v>5</v>
      </c>
      <c r="B67" t="s">
        <v>1564</v>
      </c>
      <c r="C67" t="s">
        <v>1568</v>
      </c>
      <c r="D67" s="2">
        <v>2</v>
      </c>
      <c r="E67" t="s">
        <v>1607</v>
      </c>
      <c r="F67" t="s">
        <v>658</v>
      </c>
      <c r="G67" t="s">
        <v>1569</v>
      </c>
      <c r="H67" t="s">
        <v>1570</v>
      </c>
      <c r="I67" t="s">
        <v>32</v>
      </c>
      <c r="J67" t="s">
        <v>1414</v>
      </c>
    </row>
    <row r="68" spans="1:10" x14ac:dyDescent="0.3">
      <c r="A68" s="1" t="s">
        <v>5</v>
      </c>
      <c r="B68" t="s">
        <v>1564</v>
      </c>
      <c r="C68" t="s">
        <v>1565</v>
      </c>
      <c r="D68" s="2">
        <v>2.5</v>
      </c>
      <c r="E68" t="s">
        <v>1608</v>
      </c>
      <c r="F68" t="s">
        <v>658</v>
      </c>
      <c r="G68" t="s">
        <v>1566</v>
      </c>
      <c r="H68" t="s">
        <v>1567</v>
      </c>
      <c r="I68" t="s">
        <v>32</v>
      </c>
      <c r="J68" t="s">
        <v>1414</v>
      </c>
    </row>
    <row r="69" spans="1:10" x14ac:dyDescent="0.3">
      <c r="A69" s="1" t="s">
        <v>5</v>
      </c>
      <c r="B69" t="s">
        <v>1519</v>
      </c>
      <c r="C69" t="s">
        <v>1563</v>
      </c>
      <c r="D69" s="2">
        <v>1</v>
      </c>
      <c r="E69" t="s">
        <v>1600</v>
      </c>
      <c r="F69" t="s">
        <v>341</v>
      </c>
      <c r="G69" t="s">
        <v>1523</v>
      </c>
      <c r="I69" t="s">
        <v>27</v>
      </c>
      <c r="J69" t="s">
        <v>1349</v>
      </c>
    </row>
    <row r="70" spans="1:10" x14ac:dyDescent="0.3">
      <c r="A70" s="1" t="s">
        <v>5</v>
      </c>
      <c r="B70" t="s">
        <v>1519</v>
      </c>
      <c r="C70" t="s">
        <v>1562</v>
      </c>
      <c r="D70" s="2">
        <v>0.78</v>
      </c>
      <c r="E70" t="s">
        <v>1601</v>
      </c>
      <c r="F70" t="s">
        <v>328</v>
      </c>
      <c r="G70" t="s">
        <v>1521</v>
      </c>
      <c r="I70" t="s">
        <v>27</v>
      </c>
      <c r="J70" t="s">
        <v>1349</v>
      </c>
    </row>
    <row r="71" spans="1:10" x14ac:dyDescent="0.3">
      <c r="A71" s="8" t="s">
        <v>323</v>
      </c>
      <c r="B71" s="5"/>
      <c r="C71" s="5"/>
      <c r="D71" s="9"/>
      <c r="E71" s="5"/>
      <c r="F71" s="5"/>
      <c r="G71" s="5"/>
      <c r="H71" s="5"/>
      <c r="I71" s="5"/>
      <c r="J71" s="5"/>
    </row>
    <row r="72" spans="1:10" x14ac:dyDescent="0.3">
      <c r="A72" s="1" t="s">
        <v>5</v>
      </c>
      <c r="B72" t="s">
        <v>1398</v>
      </c>
      <c r="C72" t="s">
        <v>1399</v>
      </c>
      <c r="D72" s="2">
        <v>3.33</v>
      </c>
      <c r="E72" t="s">
        <v>1481</v>
      </c>
      <c r="F72" t="s">
        <v>328</v>
      </c>
      <c r="G72" t="s">
        <v>1400</v>
      </c>
      <c r="I72" t="s">
        <v>27</v>
      </c>
      <c r="J72" t="s">
        <v>1349</v>
      </c>
    </row>
    <row r="73" spans="1:10" x14ac:dyDescent="0.3">
      <c r="A73" s="1" t="s">
        <v>5</v>
      </c>
      <c r="B73" t="s">
        <v>1346</v>
      </c>
      <c r="C73" t="s">
        <v>1445</v>
      </c>
      <c r="D73" s="2">
        <v>1</v>
      </c>
      <c r="E73" t="s">
        <v>359</v>
      </c>
      <c r="F73" t="s">
        <v>360</v>
      </c>
      <c r="G73" t="s">
        <v>104</v>
      </c>
      <c r="H73" t="s">
        <v>1446</v>
      </c>
      <c r="I73" t="s">
        <v>27</v>
      </c>
      <c r="J73" t="s">
        <v>1349</v>
      </c>
    </row>
    <row r="74" spans="1:10" x14ac:dyDescent="0.3">
      <c r="A74" s="1" t="s">
        <v>5</v>
      </c>
      <c r="B74" t="s">
        <v>1346</v>
      </c>
      <c r="C74" t="s">
        <v>1444</v>
      </c>
      <c r="D74" s="2">
        <v>1.25</v>
      </c>
      <c r="E74" t="s">
        <v>1477</v>
      </c>
      <c r="F74" t="s">
        <v>341</v>
      </c>
      <c r="G74" t="s">
        <v>1348</v>
      </c>
      <c r="I74" t="s">
        <v>27</v>
      </c>
      <c r="J74" t="s">
        <v>1349</v>
      </c>
    </row>
    <row r="75" spans="1:10" x14ac:dyDescent="0.3">
      <c r="A75" s="1" t="s">
        <v>5</v>
      </c>
      <c r="B75" t="s">
        <v>1379</v>
      </c>
      <c r="C75" t="s">
        <v>1443</v>
      </c>
      <c r="D75" s="2">
        <v>3</v>
      </c>
      <c r="E75" t="s">
        <v>1482</v>
      </c>
      <c r="F75" t="s">
        <v>857</v>
      </c>
      <c r="G75" t="s">
        <v>1383</v>
      </c>
      <c r="I75" t="s">
        <v>37</v>
      </c>
      <c r="J75" t="s">
        <v>1052</v>
      </c>
    </row>
    <row r="76" spans="1:10" x14ac:dyDescent="0.3">
      <c r="A76" s="1" t="s">
        <v>5</v>
      </c>
      <c r="B76" t="s">
        <v>1373</v>
      </c>
      <c r="C76" t="s">
        <v>1442</v>
      </c>
      <c r="D76" s="2">
        <v>1.5</v>
      </c>
      <c r="E76" t="s">
        <v>1484</v>
      </c>
      <c r="F76" t="s">
        <v>857</v>
      </c>
      <c r="G76" t="s">
        <v>1375</v>
      </c>
      <c r="I76" t="s">
        <v>37</v>
      </c>
      <c r="J76" t="s">
        <v>1052</v>
      </c>
    </row>
    <row r="77" spans="1:10" x14ac:dyDescent="0.3">
      <c r="A77" s="1" t="s">
        <v>5</v>
      </c>
      <c r="B77" t="s">
        <v>1340</v>
      </c>
      <c r="C77" t="s">
        <v>1440</v>
      </c>
      <c r="D77" s="2">
        <v>0.88</v>
      </c>
      <c r="E77" t="s">
        <v>1486</v>
      </c>
      <c r="F77" t="s">
        <v>658</v>
      </c>
      <c r="G77" t="s">
        <v>1416</v>
      </c>
      <c r="H77" t="s">
        <v>1441</v>
      </c>
      <c r="I77" t="s">
        <v>32</v>
      </c>
      <c r="J77" t="s">
        <v>1414</v>
      </c>
    </row>
    <row r="78" spans="1:10" x14ac:dyDescent="0.3">
      <c r="A78" s="1" t="s">
        <v>5</v>
      </c>
      <c r="B78" t="s">
        <v>1340</v>
      </c>
      <c r="C78" t="s">
        <v>1438</v>
      </c>
      <c r="D78" s="2">
        <v>3.35</v>
      </c>
      <c r="E78" t="s">
        <v>1486</v>
      </c>
      <c r="F78" t="s">
        <v>658</v>
      </c>
      <c r="G78" t="s">
        <v>1416</v>
      </c>
      <c r="H78" t="s">
        <v>1439</v>
      </c>
      <c r="I78" t="s">
        <v>32</v>
      </c>
      <c r="J78" t="s">
        <v>1414</v>
      </c>
    </row>
    <row r="79" spans="1:10" x14ac:dyDescent="0.3">
      <c r="A79" s="1" t="s">
        <v>5</v>
      </c>
      <c r="B79" t="s">
        <v>1109</v>
      </c>
      <c r="C79" t="s">
        <v>1181</v>
      </c>
      <c r="D79" s="2">
        <v>2.5</v>
      </c>
      <c r="E79" t="s">
        <v>658</v>
      </c>
      <c r="F79" t="s">
        <v>357</v>
      </c>
      <c r="G79" t="s">
        <v>621</v>
      </c>
      <c r="H79" t="s">
        <v>1182</v>
      </c>
      <c r="I79" t="s">
        <v>32</v>
      </c>
      <c r="J79" t="s">
        <v>1126</v>
      </c>
    </row>
    <row r="80" spans="1:10" x14ac:dyDescent="0.3">
      <c r="A80" s="1" t="s">
        <v>5</v>
      </c>
      <c r="B80" t="s">
        <v>1109</v>
      </c>
      <c r="C80" t="s">
        <v>1179</v>
      </c>
      <c r="D80" s="2">
        <v>2</v>
      </c>
      <c r="E80" t="s">
        <v>658</v>
      </c>
      <c r="F80" t="s">
        <v>357</v>
      </c>
      <c r="G80" t="s">
        <v>621</v>
      </c>
      <c r="H80" t="s">
        <v>1180</v>
      </c>
      <c r="I80" t="s">
        <v>32</v>
      </c>
      <c r="J80" t="s">
        <v>1126</v>
      </c>
    </row>
    <row r="81" spans="1:10" x14ac:dyDescent="0.3">
      <c r="A81" s="1" t="s">
        <v>5</v>
      </c>
      <c r="B81" t="s">
        <v>1069</v>
      </c>
      <c r="C81" t="s">
        <v>1177</v>
      </c>
      <c r="D81" s="2">
        <v>1.33</v>
      </c>
      <c r="E81" t="s">
        <v>861</v>
      </c>
      <c r="F81" t="s">
        <v>357</v>
      </c>
      <c r="G81" t="s">
        <v>798</v>
      </c>
      <c r="H81" t="s">
        <v>1178</v>
      </c>
      <c r="I81" t="s">
        <v>32</v>
      </c>
      <c r="J81" t="s">
        <v>1040</v>
      </c>
    </row>
    <row r="82" spans="1:10" x14ac:dyDescent="0.3">
      <c r="A82" s="1" t="s">
        <v>5</v>
      </c>
      <c r="B82" t="s">
        <v>1054</v>
      </c>
      <c r="C82" t="s">
        <v>1175</v>
      </c>
      <c r="D82" s="2">
        <v>0.5</v>
      </c>
      <c r="E82" t="s">
        <v>861</v>
      </c>
      <c r="F82" t="s">
        <v>357</v>
      </c>
      <c r="G82" t="s">
        <v>798</v>
      </c>
      <c r="H82" t="s">
        <v>1176</v>
      </c>
      <c r="I82" t="s">
        <v>32</v>
      </c>
      <c r="J82" t="s">
        <v>1040</v>
      </c>
    </row>
    <row r="83" spans="1:10" x14ac:dyDescent="0.3">
      <c r="A83" s="1" t="s">
        <v>5</v>
      </c>
      <c r="B83" t="s">
        <v>1054</v>
      </c>
      <c r="C83" t="s">
        <v>1173</v>
      </c>
      <c r="D83" s="2">
        <v>3</v>
      </c>
      <c r="E83" t="s">
        <v>861</v>
      </c>
      <c r="F83" t="s">
        <v>357</v>
      </c>
      <c r="G83" t="s">
        <v>798</v>
      </c>
      <c r="H83" t="s">
        <v>1174</v>
      </c>
      <c r="I83" t="s">
        <v>32</v>
      </c>
      <c r="J83" t="s">
        <v>1040</v>
      </c>
    </row>
    <row r="84" spans="1:10" x14ac:dyDescent="0.3">
      <c r="A84" s="1" t="s">
        <v>5</v>
      </c>
      <c r="B84" t="s">
        <v>1054</v>
      </c>
      <c r="C84" t="s">
        <v>1058</v>
      </c>
      <c r="D84" s="2">
        <v>1</v>
      </c>
      <c r="E84" t="s">
        <v>1221</v>
      </c>
      <c r="F84" t="s">
        <v>341</v>
      </c>
      <c r="G84" t="s">
        <v>1059</v>
      </c>
      <c r="I84" t="s">
        <v>27</v>
      </c>
      <c r="J84" t="s">
        <v>1057</v>
      </c>
    </row>
    <row r="85" spans="1:10" x14ac:dyDescent="0.3">
      <c r="A85" s="8" t="s">
        <v>322</v>
      </c>
      <c r="B85" s="5"/>
      <c r="C85" s="5"/>
      <c r="D85" s="9"/>
      <c r="E85" s="5"/>
      <c r="F85" s="5"/>
      <c r="G85" s="5"/>
      <c r="H85" s="5"/>
      <c r="I85" s="5"/>
      <c r="J85" s="5"/>
    </row>
    <row r="86" spans="1:10" x14ac:dyDescent="0.3">
      <c r="A86" s="1" t="s">
        <v>5</v>
      </c>
      <c r="B86" t="s">
        <v>1054</v>
      </c>
      <c r="C86" t="s">
        <v>1129</v>
      </c>
      <c r="D86" s="2">
        <v>1</v>
      </c>
      <c r="E86" t="s">
        <v>1222</v>
      </c>
      <c r="F86" t="s">
        <v>328</v>
      </c>
      <c r="G86" t="s">
        <v>1056</v>
      </c>
      <c r="I86" t="s">
        <v>27</v>
      </c>
      <c r="J86" t="s">
        <v>1057</v>
      </c>
    </row>
    <row r="87" spans="1:10" x14ac:dyDescent="0.3">
      <c r="A87" s="1" t="s">
        <v>5</v>
      </c>
      <c r="B87" t="s">
        <v>1036</v>
      </c>
      <c r="C87" t="s">
        <v>1171</v>
      </c>
      <c r="D87" s="2">
        <v>1.5</v>
      </c>
      <c r="E87" t="s">
        <v>861</v>
      </c>
      <c r="F87" t="s">
        <v>357</v>
      </c>
      <c r="G87" t="s">
        <v>798</v>
      </c>
      <c r="H87" t="s">
        <v>1172</v>
      </c>
      <c r="I87" t="s">
        <v>32</v>
      </c>
      <c r="J87" t="s">
        <v>1040</v>
      </c>
    </row>
    <row r="88" spans="1:10" x14ac:dyDescent="0.3">
      <c r="A88" s="1" t="s">
        <v>5</v>
      </c>
      <c r="B88" t="s">
        <v>1036</v>
      </c>
      <c r="C88" t="s">
        <v>1169</v>
      </c>
      <c r="D88" s="2">
        <v>0.75</v>
      </c>
      <c r="E88" t="s">
        <v>844</v>
      </c>
      <c r="F88" t="s">
        <v>857</v>
      </c>
      <c r="G88" t="s">
        <v>703</v>
      </c>
      <c r="H88" t="s">
        <v>1170</v>
      </c>
      <c r="I88" t="s">
        <v>37</v>
      </c>
      <c r="J88" t="s">
        <v>1052</v>
      </c>
    </row>
    <row r="89" spans="1:10" x14ac:dyDescent="0.3">
      <c r="A89" s="1" t="s">
        <v>5</v>
      </c>
      <c r="B89" t="s">
        <v>1036</v>
      </c>
      <c r="C89" t="s">
        <v>1167</v>
      </c>
      <c r="D89" s="2">
        <v>0.75</v>
      </c>
      <c r="E89" t="s">
        <v>861</v>
      </c>
      <c r="F89" t="s">
        <v>357</v>
      </c>
      <c r="G89" t="s">
        <v>798</v>
      </c>
      <c r="H89" t="s">
        <v>1168</v>
      </c>
      <c r="I89" t="s">
        <v>32</v>
      </c>
      <c r="J89" t="s">
        <v>1040</v>
      </c>
    </row>
    <row r="90" spans="1:10" x14ac:dyDescent="0.3">
      <c r="A90" s="1" t="s">
        <v>5</v>
      </c>
      <c r="B90" t="s">
        <v>701</v>
      </c>
      <c r="C90" t="s">
        <v>1165</v>
      </c>
      <c r="D90" s="2">
        <v>2</v>
      </c>
      <c r="E90" t="s">
        <v>548</v>
      </c>
      <c r="F90" t="s">
        <v>357</v>
      </c>
      <c r="G90" t="s">
        <v>446</v>
      </c>
      <c r="H90" t="s">
        <v>1166</v>
      </c>
      <c r="I90" t="s">
        <v>32</v>
      </c>
      <c r="J90" t="s">
        <v>1126</v>
      </c>
    </row>
    <row r="91" spans="1:10" x14ac:dyDescent="0.3">
      <c r="A91" s="1" t="s">
        <v>5</v>
      </c>
      <c r="B91" t="s">
        <v>698</v>
      </c>
      <c r="C91" t="s">
        <v>813</v>
      </c>
      <c r="D91" s="2">
        <v>1.33</v>
      </c>
      <c r="E91" t="s">
        <v>845</v>
      </c>
      <c r="F91" t="s">
        <v>341</v>
      </c>
      <c r="G91" t="s">
        <v>700</v>
      </c>
      <c r="I91" t="s">
        <v>27</v>
      </c>
      <c r="J91" t="s">
        <v>558</v>
      </c>
    </row>
    <row r="92" spans="1:10" x14ac:dyDescent="0.3">
      <c r="A92" s="1" t="s">
        <v>5</v>
      </c>
      <c r="B92" t="s">
        <v>681</v>
      </c>
      <c r="C92" t="s">
        <v>811</v>
      </c>
      <c r="D92" s="2">
        <v>1</v>
      </c>
      <c r="E92" t="s">
        <v>861</v>
      </c>
      <c r="F92" t="s">
        <v>357</v>
      </c>
      <c r="G92" t="s">
        <v>798</v>
      </c>
      <c r="H92" t="s">
        <v>812</v>
      </c>
      <c r="I92" t="s">
        <v>32</v>
      </c>
      <c r="J92" t="s">
        <v>625</v>
      </c>
    </row>
    <row r="93" spans="1:10" x14ac:dyDescent="0.3">
      <c r="A93" s="1" t="s">
        <v>5</v>
      </c>
      <c r="B93" t="s">
        <v>681</v>
      </c>
      <c r="C93" t="s">
        <v>808</v>
      </c>
      <c r="D93" s="2">
        <v>0.83</v>
      </c>
      <c r="E93" t="s">
        <v>862</v>
      </c>
      <c r="F93" t="s">
        <v>843</v>
      </c>
      <c r="G93" t="s">
        <v>809</v>
      </c>
      <c r="H93" t="s">
        <v>810</v>
      </c>
      <c r="I93" t="s">
        <v>32</v>
      </c>
      <c r="J93" t="s">
        <v>625</v>
      </c>
    </row>
    <row r="94" spans="1:10" x14ac:dyDescent="0.3">
      <c r="A94" s="1" t="s">
        <v>5</v>
      </c>
      <c r="B94" t="s">
        <v>681</v>
      </c>
      <c r="C94" t="s">
        <v>806</v>
      </c>
      <c r="D94" s="2">
        <v>1</v>
      </c>
      <c r="E94" t="s">
        <v>861</v>
      </c>
      <c r="F94" t="s">
        <v>357</v>
      </c>
      <c r="G94" t="s">
        <v>798</v>
      </c>
      <c r="H94" t="s">
        <v>807</v>
      </c>
      <c r="I94" t="s">
        <v>32</v>
      </c>
      <c r="J94" t="s">
        <v>625</v>
      </c>
    </row>
    <row r="95" spans="1:10" x14ac:dyDescent="0.3">
      <c r="A95" s="1" t="s">
        <v>5</v>
      </c>
      <c r="B95" t="s">
        <v>681</v>
      </c>
      <c r="C95" t="s">
        <v>683</v>
      </c>
      <c r="D95" s="2">
        <v>0.75</v>
      </c>
      <c r="E95" t="s">
        <v>848</v>
      </c>
      <c r="F95" t="s">
        <v>359</v>
      </c>
      <c r="G95" t="s">
        <v>684</v>
      </c>
      <c r="I95" t="s">
        <v>27</v>
      </c>
      <c r="J95" t="s">
        <v>558</v>
      </c>
    </row>
    <row r="96" spans="1:10" x14ac:dyDescent="0.3">
      <c r="A96" s="1" t="s">
        <v>5</v>
      </c>
      <c r="B96" t="s">
        <v>681</v>
      </c>
      <c r="C96" t="s">
        <v>804</v>
      </c>
      <c r="D96" s="2">
        <v>0.83</v>
      </c>
      <c r="E96" t="s">
        <v>861</v>
      </c>
      <c r="F96" t="s">
        <v>357</v>
      </c>
      <c r="G96" t="s">
        <v>798</v>
      </c>
      <c r="H96" t="s">
        <v>805</v>
      </c>
      <c r="I96" t="s">
        <v>32</v>
      </c>
      <c r="J96" t="s">
        <v>625</v>
      </c>
    </row>
    <row r="97" spans="1:10" x14ac:dyDescent="0.3">
      <c r="A97" s="1" t="s">
        <v>5</v>
      </c>
      <c r="B97" t="s">
        <v>666</v>
      </c>
      <c r="C97" t="s">
        <v>802</v>
      </c>
      <c r="D97" s="2">
        <v>1.5</v>
      </c>
      <c r="E97" t="s">
        <v>861</v>
      </c>
      <c r="F97" t="s">
        <v>357</v>
      </c>
      <c r="G97" t="s">
        <v>798</v>
      </c>
      <c r="H97" t="s">
        <v>803</v>
      </c>
      <c r="I97" t="s">
        <v>32</v>
      </c>
      <c r="J97" t="s">
        <v>625</v>
      </c>
    </row>
    <row r="98" spans="1:10" x14ac:dyDescent="0.3">
      <c r="A98" s="1" t="s">
        <v>5</v>
      </c>
      <c r="B98" t="s">
        <v>666</v>
      </c>
      <c r="C98" t="s">
        <v>800</v>
      </c>
      <c r="D98" s="2">
        <v>3</v>
      </c>
      <c r="E98" t="s">
        <v>861</v>
      </c>
      <c r="F98" t="s">
        <v>357</v>
      </c>
      <c r="G98" t="s">
        <v>798</v>
      </c>
      <c r="H98" t="s">
        <v>801</v>
      </c>
      <c r="I98" t="s">
        <v>32</v>
      </c>
      <c r="J98" t="s">
        <v>625</v>
      </c>
    </row>
    <row r="99" spans="1:10" x14ac:dyDescent="0.3">
      <c r="A99" s="1" t="s">
        <v>5</v>
      </c>
      <c r="B99" t="s">
        <v>666</v>
      </c>
      <c r="C99" t="s">
        <v>669</v>
      </c>
      <c r="D99" s="2">
        <v>1.1499999999999999</v>
      </c>
      <c r="E99" t="s">
        <v>852</v>
      </c>
      <c r="F99" t="s">
        <v>341</v>
      </c>
      <c r="G99" t="s">
        <v>670</v>
      </c>
      <c r="I99" t="s">
        <v>27</v>
      </c>
      <c r="J99" t="s">
        <v>558</v>
      </c>
    </row>
    <row r="100" spans="1:10" x14ac:dyDescent="0.3">
      <c r="A100" s="1" t="s">
        <v>5</v>
      </c>
      <c r="B100" t="s">
        <v>666</v>
      </c>
      <c r="C100" t="s">
        <v>714</v>
      </c>
      <c r="D100" s="2">
        <v>1</v>
      </c>
      <c r="E100" t="s">
        <v>853</v>
      </c>
      <c r="F100" t="s">
        <v>328</v>
      </c>
      <c r="G100" t="s">
        <v>668</v>
      </c>
      <c r="I100" t="s">
        <v>27</v>
      </c>
      <c r="J100" t="s">
        <v>558</v>
      </c>
    </row>
    <row r="101" spans="1:10" x14ac:dyDescent="0.3">
      <c r="A101" s="1" t="s">
        <v>5</v>
      </c>
      <c r="B101" t="s">
        <v>708</v>
      </c>
      <c r="C101" t="s">
        <v>797</v>
      </c>
      <c r="D101" s="2">
        <v>2.33</v>
      </c>
      <c r="E101" t="s">
        <v>861</v>
      </c>
      <c r="F101" t="s">
        <v>357</v>
      </c>
      <c r="G101" t="s">
        <v>798</v>
      </c>
      <c r="H101" t="s">
        <v>799</v>
      </c>
      <c r="I101" t="s">
        <v>32</v>
      </c>
      <c r="J101" t="s">
        <v>625</v>
      </c>
    </row>
    <row r="102" spans="1:10" x14ac:dyDescent="0.3">
      <c r="A102" s="1" t="s">
        <v>5</v>
      </c>
      <c r="B102" t="s">
        <v>569</v>
      </c>
      <c r="C102" t="s">
        <v>628</v>
      </c>
      <c r="D102" s="2">
        <v>1.42</v>
      </c>
      <c r="E102" t="s">
        <v>650</v>
      </c>
      <c r="F102" t="s">
        <v>341</v>
      </c>
      <c r="G102" t="s">
        <v>571</v>
      </c>
      <c r="I102" t="s">
        <v>27</v>
      </c>
      <c r="J102" t="s">
        <v>558</v>
      </c>
    </row>
    <row r="103" spans="1:10" x14ac:dyDescent="0.3">
      <c r="A103" s="1" t="s">
        <v>5</v>
      </c>
      <c r="B103" t="s">
        <v>595</v>
      </c>
      <c r="C103" t="s">
        <v>626</v>
      </c>
      <c r="D103" s="2">
        <v>3</v>
      </c>
      <c r="E103" t="s">
        <v>548</v>
      </c>
      <c r="F103" t="s">
        <v>357</v>
      </c>
      <c r="G103" t="s">
        <v>446</v>
      </c>
      <c r="H103" t="s">
        <v>627</v>
      </c>
      <c r="I103" t="s">
        <v>32</v>
      </c>
      <c r="J103" t="s">
        <v>559</v>
      </c>
    </row>
    <row r="104" spans="1:10" x14ac:dyDescent="0.3">
      <c r="A104" s="8" t="s">
        <v>321</v>
      </c>
      <c r="B104" s="5"/>
      <c r="C104" s="5"/>
      <c r="D104" s="9"/>
      <c r="E104" s="5"/>
      <c r="F104" s="5"/>
      <c r="G104" s="5"/>
      <c r="H104" s="5"/>
      <c r="I104" s="5"/>
      <c r="J104" s="5"/>
    </row>
    <row r="105" spans="1:10" x14ac:dyDescent="0.3">
      <c r="A105" s="1" t="s">
        <v>5</v>
      </c>
      <c r="B105" t="s">
        <v>407</v>
      </c>
      <c r="C105" t="s">
        <v>408</v>
      </c>
      <c r="D105" s="2">
        <v>1.83</v>
      </c>
      <c r="E105" t="s">
        <v>538</v>
      </c>
      <c r="F105" t="s">
        <v>341</v>
      </c>
      <c r="G105" t="s">
        <v>409</v>
      </c>
      <c r="I105" t="s">
        <v>27</v>
      </c>
      <c r="J105" t="s">
        <v>558</v>
      </c>
    </row>
    <row r="106" spans="1:10" x14ac:dyDescent="0.3">
      <c r="A106" s="1" t="s">
        <v>5</v>
      </c>
      <c r="B106" t="s">
        <v>426</v>
      </c>
      <c r="C106" t="s">
        <v>507</v>
      </c>
      <c r="D106" s="2">
        <v>1</v>
      </c>
      <c r="E106" t="s">
        <v>548</v>
      </c>
      <c r="F106" t="s">
        <v>357</v>
      </c>
      <c r="G106" t="s">
        <v>446</v>
      </c>
      <c r="H106" t="s">
        <v>508</v>
      </c>
      <c r="I106" t="s">
        <v>32</v>
      </c>
      <c r="J106" t="s">
        <v>559</v>
      </c>
    </row>
    <row r="107" spans="1:10" x14ac:dyDescent="0.3">
      <c r="A107" s="1" t="s">
        <v>5</v>
      </c>
      <c r="B107" t="s">
        <v>395</v>
      </c>
      <c r="C107" t="s">
        <v>505</v>
      </c>
      <c r="D107" s="2">
        <v>2</v>
      </c>
      <c r="E107" t="s">
        <v>548</v>
      </c>
      <c r="F107" t="s">
        <v>357</v>
      </c>
      <c r="G107" t="s">
        <v>446</v>
      </c>
      <c r="H107" t="s">
        <v>506</v>
      </c>
      <c r="I107" t="s">
        <v>32</v>
      </c>
      <c r="J107" t="s">
        <v>559</v>
      </c>
    </row>
    <row r="108" spans="1:10" x14ac:dyDescent="0.3">
      <c r="A108" s="1" t="s">
        <v>5</v>
      </c>
      <c r="B108" t="s">
        <v>395</v>
      </c>
      <c r="C108" t="s">
        <v>503</v>
      </c>
      <c r="D108" s="2">
        <v>2.83</v>
      </c>
      <c r="E108" t="s">
        <v>548</v>
      </c>
      <c r="F108" t="s">
        <v>357</v>
      </c>
      <c r="G108" t="s">
        <v>446</v>
      </c>
      <c r="H108" t="s">
        <v>504</v>
      </c>
      <c r="I108" t="s">
        <v>32</v>
      </c>
      <c r="J108" t="s">
        <v>559</v>
      </c>
    </row>
    <row r="109" spans="1:10" x14ac:dyDescent="0.3">
      <c r="A109" s="1" t="s">
        <v>5</v>
      </c>
      <c r="B109" t="s">
        <v>388</v>
      </c>
      <c r="C109" t="s">
        <v>501</v>
      </c>
      <c r="D109" s="2">
        <v>3</v>
      </c>
      <c r="E109" t="s">
        <v>541</v>
      </c>
      <c r="F109" t="s">
        <v>356</v>
      </c>
      <c r="G109" t="s">
        <v>394</v>
      </c>
      <c r="H109" t="s">
        <v>502</v>
      </c>
      <c r="I109" t="s">
        <v>32</v>
      </c>
      <c r="J109" t="s">
        <v>559</v>
      </c>
    </row>
    <row r="110" spans="1:10" x14ac:dyDescent="0.3">
      <c r="A110" s="1" t="s">
        <v>5</v>
      </c>
      <c r="B110" t="s">
        <v>388</v>
      </c>
      <c r="C110" t="s">
        <v>500</v>
      </c>
      <c r="D110" s="2">
        <v>1.5</v>
      </c>
      <c r="E110" t="s">
        <v>542</v>
      </c>
      <c r="F110" t="s">
        <v>341</v>
      </c>
      <c r="G110" t="s">
        <v>392</v>
      </c>
      <c r="I110" t="s">
        <v>27</v>
      </c>
      <c r="J110" t="s">
        <v>558</v>
      </c>
    </row>
    <row r="111" spans="1:10" x14ac:dyDescent="0.3">
      <c r="A111" s="1" t="s">
        <v>5</v>
      </c>
      <c r="B111" t="s">
        <v>388</v>
      </c>
      <c r="C111" t="s">
        <v>389</v>
      </c>
      <c r="D111" s="2">
        <v>1</v>
      </c>
      <c r="E111" t="s">
        <v>543</v>
      </c>
      <c r="F111" t="s">
        <v>328</v>
      </c>
      <c r="G111" t="s">
        <v>390</v>
      </c>
      <c r="I111" t="s">
        <v>27</v>
      </c>
      <c r="J111" t="s">
        <v>558</v>
      </c>
    </row>
    <row r="112" spans="1:10" x14ac:dyDescent="0.3">
      <c r="A112" s="1" t="s">
        <v>5</v>
      </c>
      <c r="B112" t="s">
        <v>418</v>
      </c>
      <c r="C112" t="s">
        <v>498</v>
      </c>
      <c r="D112" s="2">
        <v>1.65</v>
      </c>
      <c r="E112" t="s">
        <v>380</v>
      </c>
      <c r="F112" t="s">
        <v>357</v>
      </c>
      <c r="G112" t="s">
        <v>259</v>
      </c>
      <c r="H112" t="s">
        <v>499</v>
      </c>
      <c r="I112" t="s">
        <v>32</v>
      </c>
      <c r="J112" t="s">
        <v>50</v>
      </c>
    </row>
    <row r="113" spans="1:10" x14ac:dyDescent="0.3">
      <c r="A113" s="1" t="s">
        <v>5</v>
      </c>
      <c r="B113" t="s">
        <v>113</v>
      </c>
      <c r="C113" t="s">
        <v>281</v>
      </c>
      <c r="D113" s="2">
        <v>1.25</v>
      </c>
      <c r="E113" t="s">
        <v>380</v>
      </c>
      <c r="F113" t="s">
        <v>357</v>
      </c>
      <c r="G113" t="s">
        <v>259</v>
      </c>
      <c r="H113" t="s">
        <v>282</v>
      </c>
      <c r="I113" t="s">
        <v>32</v>
      </c>
      <c r="J113" t="s">
        <v>50</v>
      </c>
    </row>
    <row r="114" spans="1:10" x14ac:dyDescent="0.3">
      <c r="A114" s="1" t="s">
        <v>5</v>
      </c>
      <c r="B114" t="s">
        <v>102</v>
      </c>
      <c r="C114" t="s">
        <v>279</v>
      </c>
      <c r="D114" s="2">
        <v>4</v>
      </c>
      <c r="E114" t="s">
        <v>380</v>
      </c>
      <c r="F114" t="s">
        <v>357</v>
      </c>
      <c r="G114" t="s">
        <v>259</v>
      </c>
      <c r="H114" t="s">
        <v>280</v>
      </c>
      <c r="I114" t="s">
        <v>32</v>
      </c>
      <c r="J114" t="s">
        <v>50</v>
      </c>
    </row>
    <row r="115" spans="1:10" x14ac:dyDescent="0.3">
      <c r="A115" s="1" t="s">
        <v>5</v>
      </c>
      <c r="B115" t="s">
        <v>82</v>
      </c>
      <c r="C115" t="s">
        <v>178</v>
      </c>
      <c r="D115" s="2">
        <v>1.5</v>
      </c>
      <c r="E115" t="s">
        <v>361</v>
      </c>
      <c r="F115" t="s">
        <v>341</v>
      </c>
      <c r="G115" t="s">
        <v>115</v>
      </c>
      <c r="I115" t="s">
        <v>27</v>
      </c>
      <c r="J115" t="s">
        <v>558</v>
      </c>
    </row>
    <row r="116" spans="1:10" x14ac:dyDescent="0.3">
      <c r="A116" s="8" t="s">
        <v>320</v>
      </c>
      <c r="B116" s="5"/>
      <c r="C116" s="5"/>
      <c r="D116" s="9"/>
      <c r="E116" s="5"/>
      <c r="F116" s="5"/>
      <c r="G116" s="5"/>
      <c r="H116" s="5"/>
      <c r="I116" s="5"/>
      <c r="J116" s="5"/>
    </row>
    <row r="117" spans="1:10" x14ac:dyDescent="0.3">
      <c r="A117" s="1" t="s">
        <v>5</v>
      </c>
      <c r="B117" t="s">
        <v>82</v>
      </c>
      <c r="C117" t="s">
        <v>278</v>
      </c>
      <c r="D117" s="2">
        <v>1</v>
      </c>
      <c r="E117" t="s">
        <v>358</v>
      </c>
      <c r="F117" t="s">
        <v>328</v>
      </c>
      <c r="G117" t="s">
        <v>84</v>
      </c>
      <c r="I117" t="s">
        <v>27</v>
      </c>
      <c r="J117" t="s">
        <v>558</v>
      </c>
    </row>
    <row r="118" spans="1:10" x14ac:dyDescent="0.3">
      <c r="A118" s="1" t="s">
        <v>5</v>
      </c>
      <c r="B118" t="s">
        <v>173</v>
      </c>
      <c r="C118" t="s">
        <v>276</v>
      </c>
      <c r="D118" s="2">
        <v>3</v>
      </c>
      <c r="E118" t="s">
        <v>380</v>
      </c>
      <c r="F118" t="s">
        <v>357</v>
      </c>
      <c r="G118" t="s">
        <v>259</v>
      </c>
      <c r="H118" t="s">
        <v>277</v>
      </c>
      <c r="I118" t="s">
        <v>32</v>
      </c>
      <c r="J118" t="s">
        <v>50</v>
      </c>
    </row>
    <row r="119" spans="1:10" x14ac:dyDescent="0.3">
      <c r="A119" s="1" t="s">
        <v>5</v>
      </c>
      <c r="B119" t="s">
        <v>78</v>
      </c>
      <c r="C119" t="s">
        <v>274</v>
      </c>
      <c r="D119" s="2">
        <v>0.75</v>
      </c>
      <c r="E119" t="s">
        <v>380</v>
      </c>
      <c r="F119" t="s">
        <v>357</v>
      </c>
      <c r="G119" t="s">
        <v>259</v>
      </c>
      <c r="H119" t="s">
        <v>275</v>
      </c>
      <c r="I119" t="s">
        <v>32</v>
      </c>
      <c r="J119" t="s">
        <v>50</v>
      </c>
    </row>
    <row r="120" spans="1:10" x14ac:dyDescent="0.3">
      <c r="A120" s="1" t="s">
        <v>5</v>
      </c>
      <c r="B120" t="s">
        <v>75</v>
      </c>
      <c r="C120" t="s">
        <v>272</v>
      </c>
      <c r="D120" s="2">
        <v>1.5</v>
      </c>
      <c r="E120" t="s">
        <v>380</v>
      </c>
      <c r="F120" t="s">
        <v>357</v>
      </c>
      <c r="G120" t="s">
        <v>259</v>
      </c>
      <c r="H120" t="s">
        <v>273</v>
      </c>
      <c r="I120" t="s">
        <v>32</v>
      </c>
      <c r="J120" t="s">
        <v>50</v>
      </c>
    </row>
    <row r="121" spans="1:10" x14ac:dyDescent="0.3">
      <c r="A121" s="1" t="s">
        <v>5</v>
      </c>
      <c r="B121" t="s">
        <v>75</v>
      </c>
      <c r="C121" t="s">
        <v>167</v>
      </c>
      <c r="D121" s="2">
        <v>1.83</v>
      </c>
      <c r="E121" t="s">
        <v>353</v>
      </c>
      <c r="F121" t="s">
        <v>341</v>
      </c>
      <c r="G121" t="s">
        <v>77</v>
      </c>
      <c r="I121" t="s">
        <v>27</v>
      </c>
      <c r="J121" t="s">
        <v>558</v>
      </c>
    </row>
    <row r="122" spans="1:10" x14ac:dyDescent="0.3">
      <c r="A122" s="1" t="s">
        <v>5</v>
      </c>
      <c r="B122" t="s">
        <v>70</v>
      </c>
      <c r="C122" t="s">
        <v>270</v>
      </c>
      <c r="D122" s="2">
        <v>1</v>
      </c>
      <c r="E122" t="s">
        <v>381</v>
      </c>
      <c r="F122" t="s">
        <v>350</v>
      </c>
      <c r="G122" t="s">
        <v>257</v>
      </c>
      <c r="H122" t="s">
        <v>271</v>
      </c>
      <c r="I122" t="s">
        <v>55</v>
      </c>
      <c r="J122" t="s">
        <v>558</v>
      </c>
    </row>
    <row r="123" spans="1:10" x14ac:dyDescent="0.3">
      <c r="A123" s="1" t="s">
        <v>5</v>
      </c>
      <c r="B123" t="s">
        <v>64</v>
      </c>
      <c r="C123" t="s">
        <v>268</v>
      </c>
      <c r="D123" s="2">
        <v>2.5</v>
      </c>
      <c r="E123" t="s">
        <v>331</v>
      </c>
      <c r="F123" t="s">
        <v>332</v>
      </c>
      <c r="G123" t="s">
        <v>39</v>
      </c>
      <c r="H123" t="s">
        <v>269</v>
      </c>
      <c r="I123" t="s">
        <v>32</v>
      </c>
      <c r="J123" t="s">
        <v>28</v>
      </c>
    </row>
    <row r="124" spans="1:10" x14ac:dyDescent="0.3">
      <c r="A124" s="1" t="s">
        <v>5</v>
      </c>
      <c r="B124" t="s">
        <v>59</v>
      </c>
      <c r="C124" t="s">
        <v>62</v>
      </c>
      <c r="D124" s="2">
        <v>1.5</v>
      </c>
      <c r="E124" t="s">
        <v>351</v>
      </c>
      <c r="F124" t="s">
        <v>341</v>
      </c>
      <c r="G124" t="s">
        <v>63</v>
      </c>
      <c r="I124" t="s">
        <v>27</v>
      </c>
      <c r="J124" t="s">
        <v>558</v>
      </c>
    </row>
    <row r="125" spans="1:10" x14ac:dyDescent="0.3">
      <c r="A125" s="1" t="s">
        <v>5</v>
      </c>
      <c r="B125" t="s">
        <v>59</v>
      </c>
      <c r="C125" t="s">
        <v>267</v>
      </c>
      <c r="D125" s="2">
        <v>1</v>
      </c>
      <c r="E125" t="s">
        <v>345</v>
      </c>
      <c r="F125" t="s">
        <v>328</v>
      </c>
      <c r="G125" t="s">
        <v>61</v>
      </c>
      <c r="I125" t="s">
        <v>27</v>
      </c>
      <c r="J125" t="s">
        <v>558</v>
      </c>
    </row>
    <row r="126" spans="1:10" x14ac:dyDescent="0.3">
      <c r="A126" s="1" t="s">
        <v>5</v>
      </c>
      <c r="B126" t="s">
        <v>41</v>
      </c>
      <c r="C126" t="s">
        <v>42</v>
      </c>
      <c r="D126" s="2">
        <v>0.75</v>
      </c>
      <c r="E126" t="s">
        <v>340</v>
      </c>
      <c r="F126" t="s">
        <v>341</v>
      </c>
      <c r="G126" t="s">
        <v>43</v>
      </c>
      <c r="I126" t="s">
        <v>27</v>
      </c>
      <c r="J126" t="s">
        <v>558</v>
      </c>
    </row>
    <row r="127" spans="1:10" x14ac:dyDescent="0.3">
      <c r="A127" s="1" t="s">
        <v>5</v>
      </c>
      <c r="B127" t="s">
        <v>23</v>
      </c>
      <c r="C127" t="s">
        <v>24</v>
      </c>
      <c r="D127" s="2">
        <v>2.33</v>
      </c>
      <c r="E127" t="s">
        <v>327</v>
      </c>
      <c r="F127" t="s">
        <v>328</v>
      </c>
      <c r="G127" t="s">
        <v>25</v>
      </c>
      <c r="H127" t="s">
        <v>26</v>
      </c>
      <c r="I127" t="s">
        <v>27</v>
      </c>
      <c r="J127" t="s">
        <v>558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92"/>
  <sheetViews>
    <sheetView workbookViewId="0">
      <selection activeCell="A2" sqref="A2:XFD92"/>
    </sheetView>
  </sheetViews>
  <sheetFormatPr baseColWidth="10" defaultRowHeight="15.6" x14ac:dyDescent="0.3"/>
  <cols>
    <col min="1" max="1" width="18.5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9.09765625" bestFit="1" customWidth="1"/>
    <col min="8" max="8" width="86.5" bestFit="1" customWidth="1"/>
    <col min="9" max="9" width="17.5" bestFit="1" customWidth="1"/>
    <col min="10" max="10" width="24.09765625" bestFit="1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2172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8</v>
      </c>
      <c r="B3" t="s">
        <v>2251</v>
      </c>
      <c r="C3" t="s">
        <v>2355</v>
      </c>
      <c r="D3" s="2">
        <v>2</v>
      </c>
      <c r="E3" t="s">
        <v>2291</v>
      </c>
      <c r="F3" t="s">
        <v>2290</v>
      </c>
      <c r="G3" t="s">
        <v>2239</v>
      </c>
      <c r="H3" t="s">
        <v>2356</v>
      </c>
      <c r="I3" t="s">
        <v>37</v>
      </c>
      <c r="J3" t="s">
        <v>2223</v>
      </c>
    </row>
    <row r="4" spans="1:10" x14ac:dyDescent="0.3">
      <c r="A4" s="1" t="s">
        <v>8</v>
      </c>
      <c r="B4" t="s">
        <v>2251</v>
      </c>
      <c r="C4" t="s">
        <v>2353</v>
      </c>
      <c r="D4" s="2">
        <v>2</v>
      </c>
      <c r="E4" t="s">
        <v>2292</v>
      </c>
      <c r="F4" t="s">
        <v>386</v>
      </c>
      <c r="G4" t="s">
        <v>2245</v>
      </c>
      <c r="H4" t="s">
        <v>2354</v>
      </c>
      <c r="I4" t="s">
        <v>37</v>
      </c>
      <c r="J4" t="s">
        <v>2223</v>
      </c>
    </row>
    <row r="5" spans="1:10" x14ac:dyDescent="0.3">
      <c r="A5" s="1" t="s">
        <v>8</v>
      </c>
      <c r="B5" t="s">
        <v>2224</v>
      </c>
      <c r="C5" t="s">
        <v>2351</v>
      </c>
      <c r="D5" s="2">
        <v>4</v>
      </c>
      <c r="E5" t="s">
        <v>2383</v>
      </c>
      <c r="F5" t="s">
        <v>2290</v>
      </c>
      <c r="G5" t="s">
        <v>2347</v>
      </c>
      <c r="H5" t="s">
        <v>2352</v>
      </c>
      <c r="I5" t="s">
        <v>37</v>
      </c>
      <c r="J5" t="s">
        <v>2223</v>
      </c>
    </row>
    <row r="6" spans="1:10" x14ac:dyDescent="0.3">
      <c r="A6" s="1" t="s">
        <v>8</v>
      </c>
      <c r="B6" t="s">
        <v>2243</v>
      </c>
      <c r="C6" t="s">
        <v>2349</v>
      </c>
      <c r="D6" s="2">
        <v>4</v>
      </c>
      <c r="E6" t="s">
        <v>2292</v>
      </c>
      <c r="F6" t="s">
        <v>386</v>
      </c>
      <c r="G6" t="s">
        <v>2245</v>
      </c>
      <c r="H6" t="s">
        <v>2350</v>
      </c>
      <c r="I6" t="s">
        <v>37</v>
      </c>
      <c r="J6" t="s">
        <v>2223</v>
      </c>
    </row>
    <row r="7" spans="1:10" x14ac:dyDescent="0.3">
      <c r="A7" s="1" t="s">
        <v>8</v>
      </c>
      <c r="B7" t="s">
        <v>2220</v>
      </c>
      <c r="C7" t="s">
        <v>2346</v>
      </c>
      <c r="D7" s="2">
        <v>4</v>
      </c>
      <c r="E7" t="s">
        <v>2383</v>
      </c>
      <c r="F7" t="s">
        <v>2290</v>
      </c>
      <c r="G7" t="s">
        <v>2347</v>
      </c>
      <c r="H7" t="s">
        <v>2348</v>
      </c>
      <c r="I7" t="s">
        <v>37</v>
      </c>
      <c r="J7" t="s">
        <v>2223</v>
      </c>
    </row>
    <row r="8" spans="1:10" x14ac:dyDescent="0.3">
      <c r="A8" s="8" t="s">
        <v>2147</v>
      </c>
      <c r="B8" s="5"/>
      <c r="C8" s="5"/>
      <c r="D8" s="9"/>
      <c r="E8" s="5"/>
      <c r="F8" s="5"/>
      <c r="G8" s="5"/>
      <c r="H8" s="5"/>
      <c r="I8" s="5"/>
      <c r="J8" s="5"/>
    </row>
    <row r="9" spans="1:10" x14ac:dyDescent="0.3">
      <c r="A9" s="1" t="s">
        <v>8</v>
      </c>
      <c r="B9" t="s">
        <v>2212</v>
      </c>
      <c r="C9" t="s">
        <v>2344</v>
      </c>
      <c r="D9" s="2">
        <v>4</v>
      </c>
      <c r="E9" t="s">
        <v>2153</v>
      </c>
      <c r="F9" t="s">
        <v>1945</v>
      </c>
      <c r="G9" t="s">
        <v>2032</v>
      </c>
      <c r="H9" t="s">
        <v>2345</v>
      </c>
      <c r="I9" t="s">
        <v>156</v>
      </c>
      <c r="J9" t="s">
        <v>1984</v>
      </c>
    </row>
    <row r="10" spans="1:10" x14ac:dyDescent="0.3">
      <c r="A10" s="1" t="s">
        <v>8</v>
      </c>
      <c r="B10" t="s">
        <v>2212</v>
      </c>
      <c r="C10" t="s">
        <v>2213</v>
      </c>
      <c r="D10" s="2">
        <v>3.3</v>
      </c>
      <c r="E10" t="s">
        <v>2288</v>
      </c>
      <c r="F10" t="s">
        <v>328</v>
      </c>
      <c r="G10" t="s">
        <v>2214</v>
      </c>
      <c r="I10" t="s">
        <v>27</v>
      </c>
      <c r="J10" t="s">
        <v>1979</v>
      </c>
    </row>
    <row r="11" spans="1:10" x14ac:dyDescent="0.3">
      <c r="A11" s="1" t="s">
        <v>8</v>
      </c>
      <c r="B11" t="s">
        <v>2004</v>
      </c>
      <c r="C11" t="s">
        <v>2342</v>
      </c>
      <c r="D11" s="2">
        <v>4</v>
      </c>
      <c r="E11" t="s">
        <v>2169</v>
      </c>
      <c r="F11" t="s">
        <v>1945</v>
      </c>
      <c r="G11" t="s">
        <v>2135</v>
      </c>
      <c r="H11" t="s">
        <v>2343</v>
      </c>
      <c r="I11" t="s">
        <v>156</v>
      </c>
      <c r="J11" t="s">
        <v>1984</v>
      </c>
    </row>
    <row r="12" spans="1:10" x14ac:dyDescent="0.3">
      <c r="A12" s="1" t="s">
        <v>8</v>
      </c>
      <c r="B12" t="s">
        <v>2065</v>
      </c>
      <c r="C12" t="s">
        <v>2118</v>
      </c>
      <c r="D12" s="2">
        <v>2</v>
      </c>
      <c r="E12" t="s">
        <v>2153</v>
      </c>
      <c r="F12" t="s">
        <v>1945</v>
      </c>
      <c r="G12" t="s">
        <v>2032</v>
      </c>
      <c r="H12" t="s">
        <v>2119</v>
      </c>
      <c r="I12" t="s">
        <v>156</v>
      </c>
      <c r="J12" t="s">
        <v>1984</v>
      </c>
    </row>
    <row r="13" spans="1:10" x14ac:dyDescent="0.3">
      <c r="A13" s="1" t="s">
        <v>8</v>
      </c>
      <c r="B13" t="s">
        <v>2065</v>
      </c>
      <c r="C13" t="s">
        <v>2116</v>
      </c>
      <c r="D13" s="2">
        <v>4</v>
      </c>
      <c r="E13" t="s">
        <v>2153</v>
      </c>
      <c r="F13" t="s">
        <v>1945</v>
      </c>
      <c r="G13" t="s">
        <v>2032</v>
      </c>
      <c r="H13" t="s">
        <v>2117</v>
      </c>
      <c r="I13" t="s">
        <v>156</v>
      </c>
      <c r="J13" t="s">
        <v>1984</v>
      </c>
    </row>
    <row r="14" spans="1:10" x14ac:dyDescent="0.3">
      <c r="A14" s="1" t="s">
        <v>8</v>
      </c>
      <c r="B14" t="s">
        <v>1976</v>
      </c>
      <c r="C14" t="s">
        <v>2083</v>
      </c>
      <c r="D14" s="2">
        <v>1</v>
      </c>
      <c r="E14" t="s">
        <v>2151</v>
      </c>
      <c r="F14" t="s">
        <v>341</v>
      </c>
      <c r="G14" t="s">
        <v>1981</v>
      </c>
      <c r="I14" t="s">
        <v>27</v>
      </c>
      <c r="J14" t="s">
        <v>1979</v>
      </c>
    </row>
    <row r="15" spans="1:10" x14ac:dyDescent="0.3">
      <c r="A15" s="8" t="s">
        <v>1757</v>
      </c>
      <c r="B15" s="5"/>
      <c r="C15" s="5"/>
      <c r="D15" s="9"/>
      <c r="E15" s="5"/>
      <c r="F15" s="5"/>
      <c r="G15" s="5"/>
      <c r="H15" s="5"/>
      <c r="I15" s="5"/>
      <c r="J15" s="5"/>
    </row>
    <row r="16" spans="1:10" x14ac:dyDescent="0.3">
      <c r="A16" s="1" t="s">
        <v>8</v>
      </c>
      <c r="B16" t="s">
        <v>1976</v>
      </c>
      <c r="C16" t="s">
        <v>2115</v>
      </c>
      <c r="D16" s="2">
        <v>1</v>
      </c>
      <c r="E16" t="s">
        <v>2152</v>
      </c>
      <c r="F16" t="s">
        <v>328</v>
      </c>
      <c r="G16" t="s">
        <v>1978</v>
      </c>
      <c r="I16" t="s">
        <v>27</v>
      </c>
      <c r="J16" t="s">
        <v>1979</v>
      </c>
    </row>
    <row r="17" spans="1:10" x14ac:dyDescent="0.3">
      <c r="A17" s="1" t="s">
        <v>8</v>
      </c>
      <c r="B17" t="s">
        <v>1864</v>
      </c>
      <c r="C17" t="s">
        <v>1906</v>
      </c>
      <c r="D17" s="2">
        <v>3.28</v>
      </c>
      <c r="E17" t="s">
        <v>1949</v>
      </c>
      <c r="F17" t="s">
        <v>357</v>
      </c>
      <c r="G17" t="s">
        <v>1907</v>
      </c>
      <c r="I17" t="s">
        <v>32</v>
      </c>
      <c r="J17" t="s">
        <v>1627</v>
      </c>
    </row>
    <row r="18" spans="1:10" x14ac:dyDescent="0.3">
      <c r="A18" s="1" t="s">
        <v>8</v>
      </c>
      <c r="B18" t="s">
        <v>1864</v>
      </c>
      <c r="C18" t="s">
        <v>1865</v>
      </c>
      <c r="D18" s="2">
        <v>1.67</v>
      </c>
      <c r="E18" t="s">
        <v>1934</v>
      </c>
      <c r="F18" t="s">
        <v>341</v>
      </c>
      <c r="G18" t="s">
        <v>1866</v>
      </c>
      <c r="I18" t="s">
        <v>27</v>
      </c>
      <c r="J18" t="s">
        <v>1617</v>
      </c>
    </row>
    <row r="19" spans="1:10" x14ac:dyDescent="0.3">
      <c r="A19" s="1" t="s">
        <v>8</v>
      </c>
      <c r="B19" t="s">
        <v>1842</v>
      </c>
      <c r="C19" t="s">
        <v>1902</v>
      </c>
      <c r="D19" s="2">
        <v>1</v>
      </c>
      <c r="E19" t="s">
        <v>1952</v>
      </c>
      <c r="F19" t="s">
        <v>1598</v>
      </c>
      <c r="G19" t="s">
        <v>1923</v>
      </c>
      <c r="H19" t="s">
        <v>1924</v>
      </c>
      <c r="I19" t="s">
        <v>32</v>
      </c>
      <c r="J19" t="s">
        <v>1620</v>
      </c>
    </row>
    <row r="20" spans="1:10" x14ac:dyDescent="0.3">
      <c r="A20" s="1" t="s">
        <v>8</v>
      </c>
      <c r="B20" t="s">
        <v>1842</v>
      </c>
      <c r="C20" t="s">
        <v>1901</v>
      </c>
      <c r="D20" s="2">
        <v>1</v>
      </c>
      <c r="E20" t="s">
        <v>1947</v>
      </c>
      <c r="F20" t="s">
        <v>341</v>
      </c>
      <c r="G20" t="s">
        <v>1876</v>
      </c>
      <c r="I20" t="s">
        <v>27</v>
      </c>
      <c r="J20" t="s">
        <v>1617</v>
      </c>
    </row>
    <row r="21" spans="1:10" x14ac:dyDescent="0.3">
      <c r="A21" s="1" t="s">
        <v>8</v>
      </c>
      <c r="B21" t="s">
        <v>1842</v>
      </c>
      <c r="C21" t="s">
        <v>1922</v>
      </c>
      <c r="D21" s="2">
        <v>0.67</v>
      </c>
      <c r="E21" t="s">
        <v>1941</v>
      </c>
      <c r="F21" t="s">
        <v>328</v>
      </c>
      <c r="G21" t="s">
        <v>1844</v>
      </c>
      <c r="I21" t="s">
        <v>27</v>
      </c>
      <c r="J21" t="s">
        <v>1617</v>
      </c>
    </row>
    <row r="22" spans="1:10" x14ac:dyDescent="0.3">
      <c r="A22" s="1" t="s">
        <v>8</v>
      </c>
      <c r="B22" t="s">
        <v>1839</v>
      </c>
      <c r="C22" t="s">
        <v>1900</v>
      </c>
      <c r="D22" s="2">
        <v>3</v>
      </c>
      <c r="E22" t="s">
        <v>1598</v>
      </c>
      <c r="F22" t="s">
        <v>357</v>
      </c>
      <c r="G22" t="s">
        <v>1354</v>
      </c>
      <c r="H22" t="s">
        <v>1921</v>
      </c>
      <c r="I22" t="s">
        <v>32</v>
      </c>
      <c r="J22" t="s">
        <v>1620</v>
      </c>
    </row>
    <row r="23" spans="1:10" x14ac:dyDescent="0.3">
      <c r="A23" s="1" t="s">
        <v>8</v>
      </c>
      <c r="B23" t="s">
        <v>1686</v>
      </c>
      <c r="C23" t="s">
        <v>1745</v>
      </c>
      <c r="D23" s="2">
        <v>3</v>
      </c>
      <c r="E23" t="s">
        <v>1767</v>
      </c>
      <c r="F23" t="s">
        <v>357</v>
      </c>
      <c r="G23" t="s">
        <v>1746</v>
      </c>
      <c r="H23" t="s">
        <v>1747</v>
      </c>
      <c r="I23" t="s">
        <v>32</v>
      </c>
      <c r="J23" t="s">
        <v>157</v>
      </c>
    </row>
    <row r="24" spans="1:10" x14ac:dyDescent="0.3">
      <c r="A24" s="8" t="s">
        <v>1339</v>
      </c>
      <c r="B24" s="5"/>
      <c r="C24" s="5"/>
      <c r="D24" s="9"/>
      <c r="E24" s="5"/>
      <c r="F24" s="5"/>
      <c r="G24" s="5"/>
      <c r="H24" s="5"/>
      <c r="I24" s="5"/>
      <c r="J24" s="5"/>
    </row>
    <row r="25" spans="1:10" x14ac:dyDescent="0.3">
      <c r="A25" s="1" t="s">
        <v>8</v>
      </c>
      <c r="B25" t="s">
        <v>1524</v>
      </c>
      <c r="C25" t="s">
        <v>1588</v>
      </c>
      <c r="D25" s="2">
        <v>1.5</v>
      </c>
      <c r="E25" t="s">
        <v>1599</v>
      </c>
      <c r="F25" t="s">
        <v>341</v>
      </c>
      <c r="G25" t="s">
        <v>1525</v>
      </c>
      <c r="I25" t="s">
        <v>27</v>
      </c>
      <c r="J25" t="s">
        <v>1349</v>
      </c>
    </row>
    <row r="26" spans="1:10" x14ac:dyDescent="0.3">
      <c r="A26" s="1" t="s">
        <v>8</v>
      </c>
      <c r="B26" t="s">
        <v>1547</v>
      </c>
      <c r="C26" t="s">
        <v>1586</v>
      </c>
      <c r="D26" s="2">
        <v>3</v>
      </c>
      <c r="E26" t="s">
        <v>1472</v>
      </c>
      <c r="F26" t="s">
        <v>1212</v>
      </c>
      <c r="G26" t="s">
        <v>1354</v>
      </c>
      <c r="H26" t="s">
        <v>1587</v>
      </c>
      <c r="I26" t="s">
        <v>32</v>
      </c>
      <c r="J26" t="s">
        <v>1343</v>
      </c>
    </row>
    <row r="27" spans="1:10" x14ac:dyDescent="0.3">
      <c r="A27" s="1" t="s">
        <v>8</v>
      </c>
      <c r="B27" t="s">
        <v>1547</v>
      </c>
      <c r="C27" t="s">
        <v>1584</v>
      </c>
      <c r="D27" s="2">
        <v>3</v>
      </c>
      <c r="E27" t="s">
        <v>1472</v>
      </c>
      <c r="F27" t="s">
        <v>1212</v>
      </c>
      <c r="G27" t="s">
        <v>1354</v>
      </c>
      <c r="H27" t="s">
        <v>1585</v>
      </c>
      <c r="I27" t="s">
        <v>32</v>
      </c>
      <c r="J27" t="s">
        <v>1343</v>
      </c>
    </row>
    <row r="28" spans="1:10" x14ac:dyDescent="0.3">
      <c r="A28" s="1" t="s">
        <v>8</v>
      </c>
      <c r="B28" t="s">
        <v>1564</v>
      </c>
      <c r="C28" t="s">
        <v>1582</v>
      </c>
      <c r="D28" s="2">
        <v>3</v>
      </c>
      <c r="E28" t="s">
        <v>1472</v>
      </c>
      <c r="F28" t="s">
        <v>1212</v>
      </c>
      <c r="G28" t="s">
        <v>1354</v>
      </c>
      <c r="H28" t="s">
        <v>1583</v>
      </c>
      <c r="I28" t="s">
        <v>32</v>
      </c>
      <c r="J28" t="s">
        <v>1343</v>
      </c>
    </row>
    <row r="29" spans="1:10" x14ac:dyDescent="0.3">
      <c r="A29" s="1" t="s">
        <v>8</v>
      </c>
      <c r="B29" t="s">
        <v>1564</v>
      </c>
      <c r="C29" t="s">
        <v>1580</v>
      </c>
      <c r="D29" s="2">
        <v>3</v>
      </c>
      <c r="E29" t="s">
        <v>1472</v>
      </c>
      <c r="F29" t="s">
        <v>1212</v>
      </c>
      <c r="G29" t="s">
        <v>1354</v>
      </c>
      <c r="H29" t="s">
        <v>1581</v>
      </c>
      <c r="I29" t="s">
        <v>32</v>
      </c>
      <c r="J29" t="s">
        <v>1343</v>
      </c>
    </row>
    <row r="30" spans="1:10" x14ac:dyDescent="0.3">
      <c r="A30" s="1" t="s">
        <v>8</v>
      </c>
      <c r="B30" t="s">
        <v>1539</v>
      </c>
      <c r="C30" t="s">
        <v>1578</v>
      </c>
      <c r="D30" s="2">
        <v>3</v>
      </c>
      <c r="E30" t="s">
        <v>1472</v>
      </c>
      <c r="F30" t="s">
        <v>1212</v>
      </c>
      <c r="G30" t="s">
        <v>1354</v>
      </c>
      <c r="H30" t="s">
        <v>1579</v>
      </c>
      <c r="I30" t="s">
        <v>32</v>
      </c>
      <c r="J30" t="s">
        <v>1343</v>
      </c>
    </row>
    <row r="31" spans="1:10" x14ac:dyDescent="0.3">
      <c r="A31" s="1" t="s">
        <v>8</v>
      </c>
      <c r="B31" t="s">
        <v>1539</v>
      </c>
      <c r="C31" t="s">
        <v>1576</v>
      </c>
      <c r="D31" s="2">
        <v>3</v>
      </c>
      <c r="E31" t="s">
        <v>1472</v>
      </c>
      <c r="F31" t="s">
        <v>1212</v>
      </c>
      <c r="G31" t="s">
        <v>1354</v>
      </c>
      <c r="H31" t="s">
        <v>1577</v>
      </c>
      <c r="I31" t="s">
        <v>32</v>
      </c>
      <c r="J31" t="s">
        <v>1343</v>
      </c>
    </row>
    <row r="32" spans="1:10" x14ac:dyDescent="0.3">
      <c r="A32" s="1" t="s">
        <v>8</v>
      </c>
      <c r="B32" t="s">
        <v>1519</v>
      </c>
      <c r="C32" t="s">
        <v>1563</v>
      </c>
      <c r="D32" s="2">
        <v>1</v>
      </c>
      <c r="E32" t="s">
        <v>1600</v>
      </c>
      <c r="F32" t="s">
        <v>341</v>
      </c>
      <c r="G32" t="s">
        <v>1523</v>
      </c>
      <c r="I32" t="s">
        <v>27</v>
      </c>
      <c r="J32" t="s">
        <v>1349</v>
      </c>
    </row>
    <row r="33" spans="1:10" x14ac:dyDescent="0.3">
      <c r="A33" s="1" t="s">
        <v>8</v>
      </c>
      <c r="B33" t="s">
        <v>1519</v>
      </c>
      <c r="C33" t="s">
        <v>1575</v>
      </c>
      <c r="D33" s="2">
        <v>0.75</v>
      </c>
      <c r="E33" t="s">
        <v>1601</v>
      </c>
      <c r="F33" t="s">
        <v>328</v>
      </c>
      <c r="G33" t="s">
        <v>1521</v>
      </c>
      <c r="I33" t="s">
        <v>27</v>
      </c>
      <c r="J33" t="s">
        <v>1349</v>
      </c>
    </row>
    <row r="34" spans="1:10" x14ac:dyDescent="0.3">
      <c r="A34" s="8" t="s">
        <v>323</v>
      </c>
      <c r="B34" s="5"/>
      <c r="C34" s="5"/>
      <c r="D34" s="9"/>
      <c r="E34" s="5"/>
      <c r="F34" s="5"/>
      <c r="G34" s="5"/>
      <c r="H34" s="5"/>
      <c r="I34" s="5"/>
      <c r="J34" s="5"/>
    </row>
    <row r="35" spans="1:10" x14ac:dyDescent="0.3">
      <c r="A35" s="1" t="s">
        <v>8</v>
      </c>
      <c r="B35" t="s">
        <v>1398</v>
      </c>
      <c r="C35" t="s">
        <v>1399</v>
      </c>
      <c r="D35" s="2">
        <v>3.33</v>
      </c>
      <c r="E35" t="s">
        <v>1481</v>
      </c>
      <c r="F35" t="s">
        <v>328</v>
      </c>
      <c r="G35" t="s">
        <v>1400</v>
      </c>
      <c r="I35" t="s">
        <v>27</v>
      </c>
      <c r="J35" t="s">
        <v>1349</v>
      </c>
    </row>
    <row r="36" spans="1:10" x14ac:dyDescent="0.3">
      <c r="A36" s="1" t="s">
        <v>8</v>
      </c>
      <c r="B36" t="s">
        <v>1346</v>
      </c>
      <c r="C36" t="s">
        <v>1347</v>
      </c>
      <c r="D36" s="2">
        <v>0.95</v>
      </c>
      <c r="E36" t="s">
        <v>1477</v>
      </c>
      <c r="F36" t="s">
        <v>341</v>
      </c>
      <c r="G36" t="s">
        <v>1348</v>
      </c>
      <c r="I36" t="s">
        <v>27</v>
      </c>
      <c r="J36" t="s">
        <v>1349</v>
      </c>
    </row>
    <row r="37" spans="1:10" x14ac:dyDescent="0.3">
      <c r="A37" s="1" t="s">
        <v>8</v>
      </c>
      <c r="B37" t="s">
        <v>1379</v>
      </c>
      <c r="C37" t="s">
        <v>1449</v>
      </c>
      <c r="D37" s="2">
        <v>3</v>
      </c>
      <c r="E37" t="s">
        <v>844</v>
      </c>
      <c r="F37" t="s">
        <v>857</v>
      </c>
      <c r="G37" t="s">
        <v>703</v>
      </c>
      <c r="H37" t="s">
        <v>1450</v>
      </c>
      <c r="I37" t="s">
        <v>37</v>
      </c>
      <c r="J37" t="s">
        <v>1052</v>
      </c>
    </row>
    <row r="38" spans="1:10" x14ac:dyDescent="0.3">
      <c r="A38" s="1" t="s">
        <v>8</v>
      </c>
      <c r="B38" t="s">
        <v>1096</v>
      </c>
      <c r="C38" t="s">
        <v>1447</v>
      </c>
      <c r="D38" s="2">
        <v>2</v>
      </c>
      <c r="E38" t="s">
        <v>844</v>
      </c>
      <c r="F38" t="s">
        <v>857</v>
      </c>
      <c r="G38" t="s">
        <v>703</v>
      </c>
      <c r="H38" t="s">
        <v>1448</v>
      </c>
      <c r="I38" t="s">
        <v>37</v>
      </c>
      <c r="J38" t="s">
        <v>1052</v>
      </c>
    </row>
    <row r="39" spans="1:10" x14ac:dyDescent="0.3">
      <c r="A39" s="1" t="s">
        <v>8</v>
      </c>
      <c r="B39" t="s">
        <v>1054</v>
      </c>
      <c r="C39" t="s">
        <v>1187</v>
      </c>
      <c r="D39" s="2">
        <v>1.67</v>
      </c>
      <c r="E39" t="s">
        <v>1228</v>
      </c>
      <c r="F39" t="s">
        <v>843</v>
      </c>
      <c r="G39" t="s">
        <v>1188</v>
      </c>
      <c r="H39" t="s">
        <v>1189</v>
      </c>
      <c r="I39" t="s">
        <v>32</v>
      </c>
      <c r="J39" t="s">
        <v>1040</v>
      </c>
    </row>
    <row r="40" spans="1:10" x14ac:dyDescent="0.3">
      <c r="A40" s="1" t="s">
        <v>8</v>
      </c>
      <c r="B40" t="s">
        <v>1054</v>
      </c>
      <c r="C40" t="s">
        <v>1185</v>
      </c>
      <c r="D40" s="2">
        <v>1</v>
      </c>
      <c r="E40" t="s">
        <v>1229</v>
      </c>
      <c r="F40" t="s">
        <v>359</v>
      </c>
      <c r="G40" t="s">
        <v>1186</v>
      </c>
      <c r="I40" t="s">
        <v>27</v>
      </c>
      <c r="J40" t="s">
        <v>1057</v>
      </c>
    </row>
    <row r="41" spans="1:10" x14ac:dyDescent="0.3">
      <c r="A41" s="1" t="s">
        <v>8</v>
      </c>
      <c r="B41" t="s">
        <v>1054</v>
      </c>
      <c r="C41" t="s">
        <v>1184</v>
      </c>
      <c r="D41" s="2">
        <v>1</v>
      </c>
      <c r="E41" t="s">
        <v>1221</v>
      </c>
      <c r="F41" t="s">
        <v>341</v>
      </c>
      <c r="G41" t="s">
        <v>1059</v>
      </c>
      <c r="I41" t="s">
        <v>27</v>
      </c>
      <c r="J41" t="s">
        <v>1057</v>
      </c>
    </row>
    <row r="42" spans="1:10" x14ac:dyDescent="0.3">
      <c r="A42" s="8" t="s">
        <v>322</v>
      </c>
      <c r="B42" s="5"/>
      <c r="C42" s="5"/>
      <c r="D42" s="9"/>
      <c r="E42" s="5"/>
      <c r="F42" s="5"/>
      <c r="G42" s="5"/>
      <c r="H42" s="5"/>
      <c r="I42" s="5"/>
      <c r="J42" s="5"/>
    </row>
    <row r="43" spans="1:10" x14ac:dyDescent="0.3">
      <c r="A43" s="1" t="s">
        <v>8</v>
      </c>
      <c r="B43" t="s">
        <v>1054</v>
      </c>
      <c r="C43" t="s">
        <v>1129</v>
      </c>
      <c r="D43" s="2">
        <v>1</v>
      </c>
      <c r="E43" t="s">
        <v>1222</v>
      </c>
      <c r="F43" t="s">
        <v>328</v>
      </c>
      <c r="G43" t="s">
        <v>1056</v>
      </c>
      <c r="I43" t="s">
        <v>27</v>
      </c>
      <c r="J43" t="s">
        <v>1057</v>
      </c>
    </row>
    <row r="44" spans="1:10" x14ac:dyDescent="0.3">
      <c r="A44" s="1" t="s">
        <v>8</v>
      </c>
      <c r="B44" t="s">
        <v>1036</v>
      </c>
      <c r="C44" t="s">
        <v>1171</v>
      </c>
      <c r="D44" s="2">
        <v>2</v>
      </c>
      <c r="E44" t="s">
        <v>857</v>
      </c>
      <c r="F44" t="s">
        <v>386</v>
      </c>
      <c r="G44" t="s">
        <v>1152</v>
      </c>
      <c r="H44" t="s">
        <v>1183</v>
      </c>
      <c r="I44" t="s">
        <v>37</v>
      </c>
      <c r="J44" t="s">
        <v>1052</v>
      </c>
    </row>
    <row r="45" spans="1:10" x14ac:dyDescent="0.3">
      <c r="A45" s="1" t="s">
        <v>8</v>
      </c>
      <c r="B45" t="s">
        <v>698</v>
      </c>
      <c r="C45" t="s">
        <v>813</v>
      </c>
      <c r="D45" s="2">
        <v>1.25</v>
      </c>
      <c r="E45" t="s">
        <v>845</v>
      </c>
      <c r="F45" t="s">
        <v>341</v>
      </c>
      <c r="G45" t="s">
        <v>700</v>
      </c>
      <c r="H45" t="s">
        <v>830</v>
      </c>
      <c r="I45" t="s">
        <v>27</v>
      </c>
      <c r="J45" t="s">
        <v>558</v>
      </c>
    </row>
    <row r="46" spans="1:10" x14ac:dyDescent="0.3">
      <c r="A46" s="1" t="s">
        <v>8</v>
      </c>
      <c r="B46" t="s">
        <v>695</v>
      </c>
      <c r="C46" t="s">
        <v>828</v>
      </c>
      <c r="D46" s="2">
        <v>3</v>
      </c>
      <c r="E46" t="s">
        <v>863</v>
      </c>
      <c r="F46" t="s">
        <v>843</v>
      </c>
      <c r="G46" t="s">
        <v>826</v>
      </c>
      <c r="H46" t="s">
        <v>829</v>
      </c>
      <c r="I46" t="s">
        <v>32</v>
      </c>
      <c r="J46" t="s">
        <v>625</v>
      </c>
    </row>
    <row r="47" spans="1:10" x14ac:dyDescent="0.3">
      <c r="A47" s="1" t="s">
        <v>8</v>
      </c>
      <c r="B47" t="s">
        <v>695</v>
      </c>
      <c r="C47" t="s">
        <v>825</v>
      </c>
      <c r="D47" s="2">
        <v>3</v>
      </c>
      <c r="E47" t="s">
        <v>863</v>
      </c>
      <c r="F47" t="s">
        <v>843</v>
      </c>
      <c r="G47" t="s">
        <v>826</v>
      </c>
      <c r="H47" t="s">
        <v>827</v>
      </c>
      <c r="I47" t="s">
        <v>32</v>
      </c>
      <c r="J47" t="s">
        <v>625</v>
      </c>
    </row>
    <row r="48" spans="1:10" x14ac:dyDescent="0.3">
      <c r="A48" s="1" t="s">
        <v>8</v>
      </c>
      <c r="B48" t="s">
        <v>681</v>
      </c>
      <c r="C48" t="s">
        <v>823</v>
      </c>
      <c r="D48" s="2">
        <v>4</v>
      </c>
      <c r="E48" t="s">
        <v>846</v>
      </c>
      <c r="F48" t="s">
        <v>843</v>
      </c>
      <c r="G48" t="s">
        <v>690</v>
      </c>
      <c r="H48" t="s">
        <v>824</v>
      </c>
      <c r="I48" t="s">
        <v>32</v>
      </c>
      <c r="J48" t="s">
        <v>625</v>
      </c>
    </row>
    <row r="49" spans="1:10" x14ac:dyDescent="0.3">
      <c r="A49" s="1" t="s">
        <v>8</v>
      </c>
      <c r="B49" t="s">
        <v>681</v>
      </c>
      <c r="C49" t="s">
        <v>821</v>
      </c>
      <c r="D49" s="2">
        <v>4</v>
      </c>
      <c r="E49" t="s">
        <v>846</v>
      </c>
      <c r="F49" t="s">
        <v>843</v>
      </c>
      <c r="G49" t="s">
        <v>690</v>
      </c>
      <c r="H49" t="s">
        <v>822</v>
      </c>
      <c r="I49" t="s">
        <v>32</v>
      </c>
      <c r="J49" t="s">
        <v>625</v>
      </c>
    </row>
    <row r="50" spans="1:10" x14ac:dyDescent="0.3">
      <c r="A50" s="1" t="s">
        <v>8</v>
      </c>
      <c r="B50" t="s">
        <v>681</v>
      </c>
      <c r="C50" t="s">
        <v>688</v>
      </c>
      <c r="D50" s="2">
        <v>0.75</v>
      </c>
      <c r="E50" t="s">
        <v>847</v>
      </c>
      <c r="F50" t="s">
        <v>843</v>
      </c>
      <c r="G50" t="s">
        <v>686</v>
      </c>
      <c r="I50" t="s">
        <v>32</v>
      </c>
      <c r="J50" t="s">
        <v>625</v>
      </c>
    </row>
    <row r="51" spans="1:10" x14ac:dyDescent="0.3">
      <c r="A51" s="1" t="s">
        <v>8</v>
      </c>
      <c r="B51" t="s">
        <v>681</v>
      </c>
      <c r="C51" t="s">
        <v>685</v>
      </c>
      <c r="D51" s="2">
        <v>2.0299999999999998</v>
      </c>
      <c r="E51" t="s">
        <v>847</v>
      </c>
      <c r="F51" t="s">
        <v>843</v>
      </c>
      <c r="G51" t="s">
        <v>686</v>
      </c>
      <c r="I51" t="s">
        <v>32</v>
      </c>
      <c r="J51" t="s">
        <v>625</v>
      </c>
    </row>
    <row r="52" spans="1:10" x14ac:dyDescent="0.3">
      <c r="A52" s="1" t="s">
        <v>8</v>
      </c>
      <c r="B52" t="s">
        <v>681</v>
      </c>
      <c r="C52" t="s">
        <v>683</v>
      </c>
      <c r="D52" s="2">
        <v>0.75</v>
      </c>
      <c r="E52" t="s">
        <v>848</v>
      </c>
      <c r="F52" t="s">
        <v>359</v>
      </c>
      <c r="G52" t="s">
        <v>684</v>
      </c>
      <c r="I52" t="s">
        <v>27</v>
      </c>
      <c r="J52" t="s">
        <v>558</v>
      </c>
    </row>
    <row r="53" spans="1:10" x14ac:dyDescent="0.3">
      <c r="A53" s="1" t="s">
        <v>8</v>
      </c>
      <c r="B53" t="s">
        <v>666</v>
      </c>
      <c r="C53" t="s">
        <v>819</v>
      </c>
      <c r="D53" s="2">
        <v>4</v>
      </c>
      <c r="E53" t="s">
        <v>864</v>
      </c>
      <c r="F53" t="s">
        <v>356</v>
      </c>
      <c r="G53" t="s">
        <v>815</v>
      </c>
      <c r="H53" t="s">
        <v>820</v>
      </c>
      <c r="I53" t="s">
        <v>32</v>
      </c>
      <c r="J53" t="s">
        <v>559</v>
      </c>
    </row>
    <row r="54" spans="1:10" x14ac:dyDescent="0.3">
      <c r="A54" s="1" t="s">
        <v>8</v>
      </c>
      <c r="B54" t="s">
        <v>666</v>
      </c>
      <c r="C54" t="s">
        <v>716</v>
      </c>
      <c r="D54" s="2">
        <v>1</v>
      </c>
      <c r="E54" t="s">
        <v>852</v>
      </c>
      <c r="F54" t="s">
        <v>341</v>
      </c>
      <c r="G54" t="s">
        <v>670</v>
      </c>
      <c r="I54" t="s">
        <v>27</v>
      </c>
      <c r="J54" t="s">
        <v>558</v>
      </c>
    </row>
    <row r="55" spans="1:10" x14ac:dyDescent="0.3">
      <c r="A55" s="1" t="s">
        <v>8</v>
      </c>
      <c r="B55" t="s">
        <v>666</v>
      </c>
      <c r="C55" t="s">
        <v>714</v>
      </c>
      <c r="D55" s="2">
        <v>1</v>
      </c>
      <c r="E55" t="s">
        <v>853</v>
      </c>
      <c r="F55" t="s">
        <v>328</v>
      </c>
      <c r="G55" t="s">
        <v>668</v>
      </c>
      <c r="I55" t="s">
        <v>27</v>
      </c>
      <c r="J55" t="s">
        <v>558</v>
      </c>
    </row>
    <row r="56" spans="1:10" x14ac:dyDescent="0.3">
      <c r="A56" s="1" t="s">
        <v>8</v>
      </c>
      <c r="B56" t="s">
        <v>666</v>
      </c>
      <c r="C56" t="s">
        <v>817</v>
      </c>
      <c r="D56" s="2">
        <v>0.75</v>
      </c>
      <c r="E56" t="s">
        <v>864</v>
      </c>
      <c r="F56" t="s">
        <v>356</v>
      </c>
      <c r="G56" t="s">
        <v>815</v>
      </c>
      <c r="H56" t="s">
        <v>818</v>
      </c>
      <c r="I56" t="s">
        <v>32</v>
      </c>
      <c r="J56" t="s">
        <v>559</v>
      </c>
    </row>
    <row r="57" spans="1:10" x14ac:dyDescent="0.3">
      <c r="A57" s="1" t="s">
        <v>8</v>
      </c>
      <c r="B57" t="s">
        <v>708</v>
      </c>
      <c r="C57" t="s">
        <v>814</v>
      </c>
      <c r="D57" s="2">
        <v>1</v>
      </c>
      <c r="E57" t="s">
        <v>864</v>
      </c>
      <c r="F57" t="s">
        <v>356</v>
      </c>
      <c r="G57" t="s">
        <v>815</v>
      </c>
      <c r="H57" t="s">
        <v>816</v>
      </c>
      <c r="I57" t="s">
        <v>32</v>
      </c>
      <c r="J57" t="s">
        <v>559</v>
      </c>
    </row>
    <row r="58" spans="1:10" x14ac:dyDescent="0.3">
      <c r="A58" s="1" t="s">
        <v>8</v>
      </c>
      <c r="B58" t="s">
        <v>569</v>
      </c>
      <c r="C58" t="s">
        <v>635</v>
      </c>
      <c r="D58" s="2">
        <v>1</v>
      </c>
      <c r="E58" t="s">
        <v>377</v>
      </c>
      <c r="F58" t="s">
        <v>350</v>
      </c>
      <c r="G58" t="s">
        <v>208</v>
      </c>
      <c r="H58" t="s">
        <v>636</v>
      </c>
      <c r="I58" t="s">
        <v>55</v>
      </c>
      <c r="J58" t="s">
        <v>558</v>
      </c>
    </row>
    <row r="59" spans="1:10" x14ac:dyDescent="0.3">
      <c r="A59" s="1" t="s">
        <v>8</v>
      </c>
      <c r="B59" t="s">
        <v>569</v>
      </c>
      <c r="C59" t="s">
        <v>634</v>
      </c>
      <c r="D59" s="2">
        <v>1.42</v>
      </c>
      <c r="E59" t="s">
        <v>650</v>
      </c>
      <c r="F59" t="s">
        <v>341</v>
      </c>
      <c r="G59" t="s">
        <v>571</v>
      </c>
      <c r="I59" t="s">
        <v>27</v>
      </c>
      <c r="J59" t="s">
        <v>558</v>
      </c>
    </row>
    <row r="60" spans="1:10" x14ac:dyDescent="0.3">
      <c r="A60" s="1" t="s">
        <v>8</v>
      </c>
      <c r="B60" t="s">
        <v>595</v>
      </c>
      <c r="C60" t="s">
        <v>632</v>
      </c>
      <c r="D60" s="2">
        <v>4</v>
      </c>
      <c r="E60" t="s">
        <v>377</v>
      </c>
      <c r="F60" t="s">
        <v>350</v>
      </c>
      <c r="G60" t="s">
        <v>208</v>
      </c>
      <c r="H60" t="s">
        <v>633</v>
      </c>
      <c r="I60" t="s">
        <v>55</v>
      </c>
      <c r="J60" t="s">
        <v>558</v>
      </c>
    </row>
    <row r="61" spans="1:10" x14ac:dyDescent="0.3">
      <c r="A61" s="8" t="s">
        <v>321</v>
      </c>
      <c r="B61" s="5"/>
      <c r="C61" s="5"/>
      <c r="D61" s="9"/>
      <c r="E61" s="5"/>
      <c r="F61" s="5"/>
      <c r="G61" s="5"/>
      <c r="H61" s="5"/>
      <c r="I61" s="5"/>
      <c r="J61" s="5"/>
    </row>
    <row r="62" spans="1:10" x14ac:dyDescent="0.3">
      <c r="A62" s="1" t="s">
        <v>8</v>
      </c>
      <c r="B62" t="s">
        <v>562</v>
      </c>
      <c r="C62" t="s">
        <v>630</v>
      </c>
      <c r="D62" s="2">
        <v>2</v>
      </c>
      <c r="E62" t="s">
        <v>659</v>
      </c>
      <c r="F62" t="s">
        <v>359</v>
      </c>
      <c r="G62" t="s">
        <v>631</v>
      </c>
      <c r="I62" t="s">
        <v>27</v>
      </c>
      <c r="J62" t="s">
        <v>558</v>
      </c>
    </row>
    <row r="63" spans="1:10" x14ac:dyDescent="0.3">
      <c r="A63" s="1" t="s">
        <v>8</v>
      </c>
      <c r="B63" t="s">
        <v>407</v>
      </c>
      <c r="C63" t="s">
        <v>527</v>
      </c>
      <c r="D63" s="2">
        <v>0.75</v>
      </c>
      <c r="E63" t="s">
        <v>343</v>
      </c>
      <c r="F63" t="s">
        <v>386</v>
      </c>
      <c r="G63" t="s">
        <v>528</v>
      </c>
      <c r="H63" t="s">
        <v>529</v>
      </c>
      <c r="I63" t="s">
        <v>37</v>
      </c>
      <c r="J63" t="s">
        <v>559</v>
      </c>
    </row>
    <row r="64" spans="1:10" x14ac:dyDescent="0.3">
      <c r="A64" s="1" t="s">
        <v>8</v>
      </c>
      <c r="B64" t="s">
        <v>407</v>
      </c>
      <c r="C64" t="s">
        <v>525</v>
      </c>
      <c r="D64" s="2">
        <v>3</v>
      </c>
      <c r="E64" t="s">
        <v>377</v>
      </c>
      <c r="F64" t="s">
        <v>350</v>
      </c>
      <c r="G64" t="s">
        <v>208</v>
      </c>
      <c r="H64" t="s">
        <v>526</v>
      </c>
      <c r="I64" t="s">
        <v>55</v>
      </c>
      <c r="J64" t="s">
        <v>558</v>
      </c>
    </row>
    <row r="65" spans="1:10" x14ac:dyDescent="0.3">
      <c r="A65" s="1" t="s">
        <v>8</v>
      </c>
      <c r="B65" t="s">
        <v>407</v>
      </c>
      <c r="C65" t="s">
        <v>629</v>
      </c>
      <c r="D65" s="2">
        <v>1.97</v>
      </c>
      <c r="E65" t="s">
        <v>538</v>
      </c>
      <c r="F65" t="s">
        <v>341</v>
      </c>
      <c r="G65" t="s">
        <v>409</v>
      </c>
      <c r="I65" t="s">
        <v>27</v>
      </c>
      <c r="J65" t="s">
        <v>558</v>
      </c>
    </row>
    <row r="66" spans="1:10" x14ac:dyDescent="0.3">
      <c r="A66" s="1" t="s">
        <v>8</v>
      </c>
      <c r="B66" t="s">
        <v>426</v>
      </c>
      <c r="C66" t="s">
        <v>523</v>
      </c>
      <c r="D66" s="2">
        <v>2.62</v>
      </c>
      <c r="E66" t="s">
        <v>383</v>
      </c>
      <c r="F66" t="s">
        <v>350</v>
      </c>
      <c r="G66" t="s">
        <v>285</v>
      </c>
      <c r="H66" t="s">
        <v>524</v>
      </c>
      <c r="I66" t="s">
        <v>55</v>
      </c>
      <c r="J66" t="s">
        <v>558</v>
      </c>
    </row>
    <row r="67" spans="1:10" x14ac:dyDescent="0.3">
      <c r="A67" s="1" t="s">
        <v>8</v>
      </c>
      <c r="B67" t="s">
        <v>426</v>
      </c>
      <c r="C67" t="s">
        <v>521</v>
      </c>
      <c r="D67" s="2">
        <v>2</v>
      </c>
      <c r="E67" t="s">
        <v>383</v>
      </c>
      <c r="F67" t="s">
        <v>350</v>
      </c>
      <c r="G67" t="s">
        <v>285</v>
      </c>
      <c r="H67" t="s">
        <v>522</v>
      </c>
      <c r="I67" t="s">
        <v>55</v>
      </c>
      <c r="J67" t="s">
        <v>558</v>
      </c>
    </row>
    <row r="68" spans="1:10" x14ac:dyDescent="0.3">
      <c r="A68" s="1" t="s">
        <v>8</v>
      </c>
      <c r="B68" t="s">
        <v>395</v>
      </c>
      <c r="C68" t="s">
        <v>519</v>
      </c>
      <c r="D68" s="2">
        <v>3.02</v>
      </c>
      <c r="E68" t="s">
        <v>550</v>
      </c>
      <c r="F68" t="s">
        <v>356</v>
      </c>
      <c r="G68" t="s">
        <v>520</v>
      </c>
      <c r="I68" t="s">
        <v>32</v>
      </c>
      <c r="J68" t="s">
        <v>559</v>
      </c>
    </row>
    <row r="69" spans="1:10" x14ac:dyDescent="0.3">
      <c r="A69" s="1" t="s">
        <v>8</v>
      </c>
      <c r="B69" t="s">
        <v>395</v>
      </c>
      <c r="C69" t="s">
        <v>517</v>
      </c>
      <c r="D69" s="2">
        <v>4</v>
      </c>
      <c r="E69" t="s">
        <v>539</v>
      </c>
      <c r="F69" t="s">
        <v>356</v>
      </c>
      <c r="G69" t="s">
        <v>399</v>
      </c>
      <c r="H69" t="s">
        <v>518</v>
      </c>
      <c r="I69" t="s">
        <v>32</v>
      </c>
      <c r="J69" t="s">
        <v>559</v>
      </c>
    </row>
    <row r="70" spans="1:10" x14ac:dyDescent="0.3">
      <c r="A70" s="1" t="s">
        <v>8</v>
      </c>
      <c r="B70" t="s">
        <v>395</v>
      </c>
      <c r="C70" t="s">
        <v>515</v>
      </c>
      <c r="D70" s="2">
        <v>0.98</v>
      </c>
      <c r="E70" t="s">
        <v>383</v>
      </c>
      <c r="F70" t="s">
        <v>350</v>
      </c>
      <c r="G70" t="s">
        <v>285</v>
      </c>
      <c r="H70" t="s">
        <v>516</v>
      </c>
      <c r="I70" t="s">
        <v>55</v>
      </c>
      <c r="J70" t="s">
        <v>558</v>
      </c>
    </row>
    <row r="71" spans="1:10" x14ac:dyDescent="0.3">
      <c r="A71" s="1" t="s">
        <v>8</v>
      </c>
      <c r="B71" t="s">
        <v>388</v>
      </c>
      <c r="C71" t="s">
        <v>513</v>
      </c>
      <c r="D71" s="2">
        <v>2.4</v>
      </c>
      <c r="E71" t="s">
        <v>540</v>
      </c>
      <c r="F71" t="s">
        <v>356</v>
      </c>
      <c r="G71" t="s">
        <v>397</v>
      </c>
      <c r="H71" t="s">
        <v>514</v>
      </c>
      <c r="I71" t="s">
        <v>32</v>
      </c>
      <c r="J71" t="s">
        <v>559</v>
      </c>
    </row>
    <row r="72" spans="1:10" x14ac:dyDescent="0.3">
      <c r="A72" s="1" t="s">
        <v>8</v>
      </c>
      <c r="B72" t="s">
        <v>388</v>
      </c>
      <c r="C72" t="s">
        <v>511</v>
      </c>
      <c r="D72" s="2">
        <v>2.83</v>
      </c>
      <c r="E72" t="s">
        <v>540</v>
      </c>
      <c r="F72" t="s">
        <v>356</v>
      </c>
      <c r="G72" t="s">
        <v>397</v>
      </c>
      <c r="H72" t="s">
        <v>512</v>
      </c>
      <c r="I72" t="s">
        <v>32</v>
      </c>
      <c r="J72" t="s">
        <v>559</v>
      </c>
    </row>
    <row r="73" spans="1:10" x14ac:dyDescent="0.3">
      <c r="A73" s="1" t="s">
        <v>8</v>
      </c>
      <c r="B73" t="s">
        <v>388</v>
      </c>
      <c r="C73" t="s">
        <v>500</v>
      </c>
      <c r="D73" s="2">
        <v>1.5</v>
      </c>
      <c r="E73" t="s">
        <v>542</v>
      </c>
      <c r="F73" t="s">
        <v>341</v>
      </c>
      <c r="G73" t="s">
        <v>392</v>
      </c>
      <c r="I73" t="s">
        <v>27</v>
      </c>
      <c r="J73" t="s">
        <v>558</v>
      </c>
    </row>
    <row r="74" spans="1:10" x14ac:dyDescent="0.3">
      <c r="A74" s="1" t="s">
        <v>8</v>
      </c>
      <c r="B74" t="s">
        <v>388</v>
      </c>
      <c r="C74" t="s">
        <v>389</v>
      </c>
      <c r="D74" s="2">
        <v>1</v>
      </c>
      <c r="E74" t="s">
        <v>543</v>
      </c>
      <c r="F74" t="s">
        <v>328</v>
      </c>
      <c r="G74" t="s">
        <v>390</v>
      </c>
      <c r="I74" t="s">
        <v>27</v>
      </c>
      <c r="J74" t="s">
        <v>558</v>
      </c>
    </row>
    <row r="75" spans="1:10" x14ac:dyDescent="0.3">
      <c r="A75" s="1" t="s">
        <v>8</v>
      </c>
      <c r="B75" t="s">
        <v>388</v>
      </c>
      <c r="C75" t="s">
        <v>509</v>
      </c>
      <c r="D75" s="2">
        <v>0.67</v>
      </c>
      <c r="E75" t="s">
        <v>383</v>
      </c>
      <c r="F75" t="s">
        <v>350</v>
      </c>
      <c r="G75" t="s">
        <v>285</v>
      </c>
      <c r="H75" t="s">
        <v>510</v>
      </c>
      <c r="I75" t="s">
        <v>55</v>
      </c>
      <c r="J75" t="s">
        <v>558</v>
      </c>
    </row>
    <row r="76" spans="1:10" x14ac:dyDescent="0.3">
      <c r="A76" s="1" t="s">
        <v>8</v>
      </c>
      <c r="B76" t="s">
        <v>113</v>
      </c>
      <c r="C76" t="s">
        <v>302</v>
      </c>
      <c r="D76" s="2">
        <v>1</v>
      </c>
      <c r="E76" t="s">
        <v>355</v>
      </c>
      <c r="F76" t="s">
        <v>343</v>
      </c>
      <c r="G76" t="s">
        <v>415</v>
      </c>
      <c r="I76" t="s">
        <v>37</v>
      </c>
      <c r="J76" t="s">
        <v>559</v>
      </c>
    </row>
    <row r="77" spans="1:10" x14ac:dyDescent="0.3">
      <c r="A77" s="1" t="s">
        <v>8</v>
      </c>
      <c r="B77" t="s">
        <v>113</v>
      </c>
      <c r="C77" t="s">
        <v>301</v>
      </c>
      <c r="D77" s="2">
        <v>0.02</v>
      </c>
      <c r="E77" t="s">
        <v>385</v>
      </c>
      <c r="F77" t="s">
        <v>364</v>
      </c>
      <c r="G77" t="s">
        <v>295</v>
      </c>
      <c r="I77" t="s">
        <v>156</v>
      </c>
      <c r="J77" t="s">
        <v>28</v>
      </c>
    </row>
    <row r="78" spans="1:10" x14ac:dyDescent="0.3">
      <c r="A78" s="1" t="s">
        <v>8</v>
      </c>
      <c r="B78" t="s">
        <v>113</v>
      </c>
      <c r="C78" t="s">
        <v>300</v>
      </c>
      <c r="D78" s="2">
        <v>1.17</v>
      </c>
      <c r="E78" t="s">
        <v>362</v>
      </c>
      <c r="F78" t="s">
        <v>341</v>
      </c>
      <c r="G78" t="s">
        <v>120</v>
      </c>
      <c r="I78" t="s">
        <v>27</v>
      </c>
      <c r="J78" t="s">
        <v>558</v>
      </c>
    </row>
    <row r="79" spans="1:10" x14ac:dyDescent="0.3">
      <c r="A79" s="1" t="s">
        <v>8</v>
      </c>
      <c r="B79" t="s">
        <v>102</v>
      </c>
      <c r="C79" t="s">
        <v>298</v>
      </c>
      <c r="D79" s="2">
        <v>4</v>
      </c>
      <c r="E79" t="s">
        <v>383</v>
      </c>
      <c r="F79" t="s">
        <v>350</v>
      </c>
      <c r="G79" t="s">
        <v>285</v>
      </c>
      <c r="H79" t="s">
        <v>299</v>
      </c>
      <c r="I79" t="s">
        <v>55</v>
      </c>
      <c r="J79" t="s">
        <v>558</v>
      </c>
    </row>
    <row r="80" spans="1:10" x14ac:dyDescent="0.3">
      <c r="A80" s="1" t="s">
        <v>8</v>
      </c>
      <c r="B80" t="s">
        <v>82</v>
      </c>
      <c r="C80" t="s">
        <v>296</v>
      </c>
      <c r="D80" s="2">
        <v>1</v>
      </c>
      <c r="E80" t="s">
        <v>383</v>
      </c>
      <c r="F80" t="s">
        <v>350</v>
      </c>
      <c r="G80" t="s">
        <v>285</v>
      </c>
      <c r="H80" t="s">
        <v>297</v>
      </c>
      <c r="I80" t="s">
        <v>55</v>
      </c>
      <c r="J80" t="s">
        <v>558</v>
      </c>
    </row>
    <row r="81" spans="1:10" x14ac:dyDescent="0.3">
      <c r="A81" s="1" t="s">
        <v>8</v>
      </c>
      <c r="B81" t="s">
        <v>82</v>
      </c>
      <c r="C81" t="s">
        <v>294</v>
      </c>
      <c r="D81" s="2">
        <v>1</v>
      </c>
      <c r="E81" t="s">
        <v>385</v>
      </c>
      <c r="F81" t="s">
        <v>364</v>
      </c>
      <c r="G81" t="s">
        <v>295</v>
      </c>
      <c r="I81" t="s">
        <v>156</v>
      </c>
      <c r="J81" t="s">
        <v>28</v>
      </c>
    </row>
    <row r="82" spans="1:10" x14ac:dyDescent="0.3">
      <c r="A82" s="1" t="s">
        <v>8</v>
      </c>
      <c r="B82" t="s">
        <v>82</v>
      </c>
      <c r="C82" t="s">
        <v>291</v>
      </c>
      <c r="D82" s="2">
        <v>0.25</v>
      </c>
      <c r="E82" t="s">
        <v>384</v>
      </c>
      <c r="F82" t="s">
        <v>371</v>
      </c>
      <c r="G82" t="s">
        <v>292</v>
      </c>
      <c r="H82" t="s">
        <v>293</v>
      </c>
      <c r="I82" t="s">
        <v>156</v>
      </c>
      <c r="J82" t="s">
        <v>50</v>
      </c>
    </row>
    <row r="83" spans="1:10" x14ac:dyDescent="0.3">
      <c r="A83" s="1" t="s">
        <v>8</v>
      </c>
      <c r="B83" t="s">
        <v>82</v>
      </c>
      <c r="C83" t="s">
        <v>178</v>
      </c>
      <c r="D83" s="2">
        <v>1</v>
      </c>
      <c r="E83" t="s">
        <v>361</v>
      </c>
      <c r="F83" t="s">
        <v>341</v>
      </c>
      <c r="G83" t="s">
        <v>115</v>
      </c>
      <c r="I83" t="s">
        <v>27</v>
      </c>
      <c r="J83" t="s">
        <v>558</v>
      </c>
    </row>
    <row r="84" spans="1:10" x14ac:dyDescent="0.3">
      <c r="A84" s="8" t="s">
        <v>320</v>
      </c>
      <c r="B84" s="5"/>
      <c r="C84" s="5"/>
      <c r="D84" s="9"/>
      <c r="E84" s="5"/>
      <c r="F84" s="5"/>
      <c r="G84" s="5"/>
      <c r="H84" s="5"/>
      <c r="I84" s="5"/>
      <c r="J84" s="5"/>
    </row>
    <row r="85" spans="1:10" x14ac:dyDescent="0.3">
      <c r="A85" s="1" t="s">
        <v>8</v>
      </c>
      <c r="B85" t="s">
        <v>82</v>
      </c>
      <c r="C85" t="s">
        <v>83</v>
      </c>
      <c r="D85" s="2">
        <v>1</v>
      </c>
      <c r="E85" t="s">
        <v>358</v>
      </c>
      <c r="F85" t="s">
        <v>328</v>
      </c>
      <c r="G85" t="s">
        <v>84</v>
      </c>
      <c r="I85" t="s">
        <v>27</v>
      </c>
      <c r="J85" t="s">
        <v>558</v>
      </c>
    </row>
    <row r="86" spans="1:10" x14ac:dyDescent="0.3">
      <c r="A86" s="1" t="s">
        <v>8</v>
      </c>
      <c r="B86" t="s">
        <v>173</v>
      </c>
      <c r="C86" t="s">
        <v>289</v>
      </c>
      <c r="D86" s="2">
        <v>2.25</v>
      </c>
      <c r="E86" t="s">
        <v>374</v>
      </c>
      <c r="F86" t="s">
        <v>334</v>
      </c>
      <c r="G86" t="s">
        <v>171</v>
      </c>
      <c r="H86" t="s">
        <v>290</v>
      </c>
      <c r="I86" t="s">
        <v>37</v>
      </c>
      <c r="J86" t="s">
        <v>28</v>
      </c>
    </row>
    <row r="87" spans="1:10" x14ac:dyDescent="0.3">
      <c r="A87" s="1" t="s">
        <v>8</v>
      </c>
      <c r="B87" t="s">
        <v>78</v>
      </c>
      <c r="C87" t="s">
        <v>287</v>
      </c>
      <c r="D87" s="2">
        <v>4</v>
      </c>
      <c r="E87" t="s">
        <v>383</v>
      </c>
      <c r="F87" t="s">
        <v>350</v>
      </c>
      <c r="G87" t="s">
        <v>285</v>
      </c>
      <c r="H87" t="s">
        <v>288</v>
      </c>
      <c r="I87" t="s">
        <v>55</v>
      </c>
      <c r="J87" t="s">
        <v>558</v>
      </c>
    </row>
    <row r="88" spans="1:10" s="5" customFormat="1" x14ac:dyDescent="0.3">
      <c r="A88" s="1" t="s">
        <v>8</v>
      </c>
      <c r="B88" t="s">
        <v>78</v>
      </c>
      <c r="C88" t="s">
        <v>284</v>
      </c>
      <c r="D88" s="2">
        <v>3.17</v>
      </c>
      <c r="E88" t="s">
        <v>383</v>
      </c>
      <c r="F88" t="s">
        <v>350</v>
      </c>
      <c r="G88" t="s">
        <v>285</v>
      </c>
      <c r="H88" t="s">
        <v>286</v>
      </c>
      <c r="I88" t="s">
        <v>55</v>
      </c>
      <c r="J88" t="s">
        <v>558</v>
      </c>
    </row>
    <row r="89" spans="1:10" x14ac:dyDescent="0.3">
      <c r="A89" s="1" t="s">
        <v>8</v>
      </c>
      <c r="B89" t="s">
        <v>75</v>
      </c>
      <c r="C89" t="s">
        <v>76</v>
      </c>
      <c r="D89" s="2">
        <v>1.5</v>
      </c>
      <c r="E89" t="s">
        <v>353</v>
      </c>
      <c r="F89" t="s">
        <v>341</v>
      </c>
      <c r="G89" t="s">
        <v>77</v>
      </c>
      <c r="I89" t="s">
        <v>27</v>
      </c>
      <c r="J89" t="s">
        <v>558</v>
      </c>
    </row>
    <row r="90" spans="1:10" x14ac:dyDescent="0.3">
      <c r="A90" s="1" t="s">
        <v>8</v>
      </c>
      <c r="B90" t="s">
        <v>59</v>
      </c>
      <c r="C90" t="s">
        <v>60</v>
      </c>
      <c r="D90" s="2">
        <v>1</v>
      </c>
      <c r="E90" t="s">
        <v>345</v>
      </c>
      <c r="F90" t="s">
        <v>328</v>
      </c>
      <c r="G90" t="s">
        <v>61</v>
      </c>
      <c r="I90" t="s">
        <v>27</v>
      </c>
      <c r="J90" t="s">
        <v>558</v>
      </c>
    </row>
    <row r="91" spans="1:10" x14ac:dyDescent="0.3">
      <c r="A91" s="1" t="s">
        <v>8</v>
      </c>
      <c r="B91" t="s">
        <v>41</v>
      </c>
      <c r="C91" t="s">
        <v>283</v>
      </c>
      <c r="D91" s="2">
        <v>0.92</v>
      </c>
      <c r="E91" t="s">
        <v>340</v>
      </c>
      <c r="F91" t="s">
        <v>341</v>
      </c>
      <c r="G91" t="s">
        <v>43</v>
      </c>
      <c r="I91" t="s">
        <v>27</v>
      </c>
      <c r="J91" t="s">
        <v>558</v>
      </c>
    </row>
    <row r="92" spans="1:10" x14ac:dyDescent="0.3">
      <c r="A92" s="1" t="s">
        <v>8</v>
      </c>
      <c r="B92" t="s">
        <v>23</v>
      </c>
      <c r="C92" t="s">
        <v>24</v>
      </c>
      <c r="D92" s="2">
        <v>2.33</v>
      </c>
      <c r="E92" t="s">
        <v>327</v>
      </c>
      <c r="F92" t="s">
        <v>328</v>
      </c>
      <c r="G92" t="s">
        <v>25</v>
      </c>
      <c r="H92" t="s">
        <v>26</v>
      </c>
      <c r="I92" t="s">
        <v>27</v>
      </c>
      <c r="J92" t="s">
        <v>558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Sprintübersicht</vt:lpstr>
      <vt:lpstr>Details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Jones</cp:lastModifiedBy>
  <dcterms:created xsi:type="dcterms:W3CDTF">2024-04-30T23:27:02Z</dcterms:created>
  <dcterms:modified xsi:type="dcterms:W3CDTF">2024-07-24T19:44:01Z</dcterms:modified>
</cp:coreProperties>
</file>