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d5b0085cc57ea0f/Uni/Programmieren/VSCode/4. Sem/SWTP/Plattform-fuer-Vergleich-von-Spiele-KIs/Stundentracking/"/>
    </mc:Choice>
  </mc:AlternateContent>
  <xr:revisionPtr revIDLastSave="228" documentId="8_{0BF52E86-94DE-438E-BF78-A15F2AE372E8}" xr6:coauthVersionLast="47" xr6:coauthVersionMax="47" xr10:uidLastSave="{26370474-C86F-42A1-B4CC-EE107E9FF085}"/>
  <bookViews>
    <workbookView xWindow="-19310" yWindow="-30" windowWidth="19420" windowHeight="10420" activeTab="3" xr2:uid="{00000000-000D-0000-FFFF-FFFF00000000}"/>
  </bookViews>
  <sheets>
    <sheet name="Worklog" sheetId="13" r:id="rId1"/>
    <sheet name="Sprintübersicht" sheetId="3" r:id="rId2"/>
    <sheet name="Details" sheetId="2" r:id="rId3"/>
    <sheet name="Alexander Roos" sheetId="4" r:id="rId4"/>
    <sheet name="Justine Buß" sheetId="7" r:id="rId5"/>
    <sheet name="Maximilian Bachmann" sheetId="8" r:id="rId6"/>
    <sheet name="Omar Karkotli" sheetId="9" r:id="rId7"/>
    <sheet name="Pascal Waldschmidt" sheetId="10" r:id="rId8"/>
    <sheet name="Sven Reinhard" sheetId="11" r:id="rId9"/>
    <sheet name="Thorben Jones" sheetId="12" r:id="rId10"/>
  </sheets>
  <definedNames>
    <definedName name="_xlnm._FilterDatabase" localSheetId="3" hidden="1">'Alexander Roos'!$A$1:$J$39</definedName>
    <definedName name="_xlnm._FilterDatabase" localSheetId="2" hidden="1">Details!$A$1:$J$269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2" i="3"/>
  <c r="H3" i="3"/>
  <c r="H2" i="3"/>
  <c r="G3" i="3"/>
  <c r="G2" i="3"/>
  <c r="F3" i="3"/>
  <c r="F2" i="3"/>
  <c r="D3" i="3"/>
  <c r="D2" i="3"/>
  <c r="E91" i="2"/>
  <c r="F91" i="2"/>
  <c r="F26" i="2"/>
  <c r="F4" i="2"/>
  <c r="F3" i="2"/>
  <c r="E3" i="2"/>
  <c r="F8" i="2"/>
  <c r="E8" i="2"/>
  <c r="F20" i="2"/>
  <c r="E20" i="2"/>
  <c r="F10" i="2"/>
  <c r="E10" i="2"/>
  <c r="F11" i="2"/>
  <c r="E11" i="2"/>
  <c r="F25" i="2"/>
  <c r="E25" i="2"/>
  <c r="F27" i="2"/>
  <c r="E27" i="2"/>
  <c r="F41" i="2"/>
  <c r="E41" i="2"/>
  <c r="F52" i="2"/>
  <c r="E52" i="2"/>
  <c r="F55" i="2"/>
  <c r="E55" i="2"/>
  <c r="F61" i="2"/>
  <c r="E61" i="2"/>
  <c r="F64" i="2"/>
  <c r="E64" i="2"/>
  <c r="F76" i="2"/>
  <c r="E76" i="2"/>
  <c r="F82" i="2"/>
  <c r="E82" i="2"/>
  <c r="F83" i="2"/>
  <c r="E83" i="2"/>
  <c r="F19" i="2"/>
  <c r="E19" i="2"/>
  <c r="F22" i="2"/>
  <c r="E22" i="2"/>
  <c r="F47" i="2"/>
  <c r="E47" i="2"/>
  <c r="F53" i="2"/>
  <c r="E53" i="2"/>
  <c r="F59" i="2"/>
  <c r="E59" i="2"/>
  <c r="F75" i="2"/>
  <c r="E75" i="2"/>
  <c r="F81" i="2"/>
  <c r="E81" i="2"/>
  <c r="F84" i="2"/>
  <c r="E84" i="2"/>
  <c r="E4" i="2"/>
  <c r="F18" i="2"/>
  <c r="E18" i="2"/>
  <c r="E26" i="2"/>
  <c r="F34" i="2"/>
  <c r="E34" i="2"/>
  <c r="F39" i="2"/>
  <c r="E39" i="2"/>
  <c r="F49" i="2"/>
  <c r="E49" i="2"/>
  <c r="F60" i="2"/>
  <c r="E60" i="2"/>
  <c r="F63" i="2"/>
  <c r="E63" i="2"/>
  <c r="F65" i="2"/>
  <c r="E65" i="2"/>
  <c r="F67" i="2"/>
  <c r="E67" i="2"/>
  <c r="F73" i="2"/>
  <c r="E73" i="2"/>
  <c r="F80" i="2"/>
  <c r="E80" i="2"/>
  <c r="F85" i="2"/>
  <c r="E85" i="2"/>
  <c r="F17" i="2"/>
  <c r="E17" i="2"/>
  <c r="F29" i="2"/>
  <c r="E29" i="2"/>
  <c r="F30" i="2"/>
  <c r="E30" i="2"/>
  <c r="F31" i="2"/>
  <c r="E31" i="2"/>
  <c r="F36" i="2"/>
  <c r="E36" i="2"/>
  <c r="F37" i="2"/>
  <c r="E37" i="2"/>
  <c r="F38" i="2"/>
  <c r="E38" i="2"/>
  <c r="F40" i="2"/>
  <c r="E40" i="2"/>
  <c r="F42" i="2"/>
  <c r="E42" i="2"/>
  <c r="F44" i="2"/>
  <c r="E44" i="2"/>
  <c r="F45" i="2"/>
  <c r="E45" i="2"/>
  <c r="F48" i="2"/>
  <c r="E48" i="2"/>
  <c r="F50" i="2"/>
  <c r="E50" i="2"/>
  <c r="F56" i="2"/>
  <c r="E56" i="2"/>
  <c r="F57" i="2"/>
  <c r="E57" i="2"/>
  <c r="F58" i="2"/>
  <c r="E58" i="2"/>
  <c r="F62" i="2"/>
  <c r="E62" i="2"/>
  <c r="F66" i="2"/>
  <c r="E66" i="2"/>
  <c r="F70" i="2"/>
  <c r="E70" i="2"/>
  <c r="F71" i="2"/>
  <c r="E71" i="2"/>
  <c r="F79" i="2"/>
  <c r="E79" i="2"/>
  <c r="F86" i="2"/>
  <c r="E86" i="2"/>
  <c r="F87" i="2"/>
  <c r="E87" i="2"/>
  <c r="F89" i="2"/>
  <c r="E89" i="2"/>
  <c r="F97" i="2"/>
  <c r="E97" i="2"/>
  <c r="F5" i="2"/>
  <c r="E5" i="2"/>
  <c r="F6" i="2"/>
  <c r="E6" i="2"/>
  <c r="F9" i="2"/>
  <c r="E9" i="2"/>
  <c r="F12" i="2"/>
  <c r="E12" i="2"/>
  <c r="F13" i="2"/>
  <c r="E13" i="2"/>
  <c r="F16" i="2"/>
  <c r="E16" i="2"/>
  <c r="F21" i="2"/>
  <c r="E21" i="2"/>
  <c r="F23" i="2"/>
  <c r="E23" i="2"/>
  <c r="F24" i="2"/>
  <c r="E24" i="2"/>
  <c r="F28" i="2"/>
  <c r="E28" i="2"/>
  <c r="F46" i="2"/>
  <c r="E46" i="2"/>
  <c r="F68" i="2"/>
  <c r="E68" i="2"/>
  <c r="F72" i="2"/>
  <c r="E72" i="2"/>
  <c r="F78" i="2"/>
  <c r="E78" i="2"/>
  <c r="F88" i="2"/>
  <c r="E88" i="2"/>
  <c r="F90" i="2"/>
  <c r="E90" i="2"/>
  <c r="F92" i="2"/>
  <c r="E92" i="2"/>
  <c r="F95" i="2"/>
  <c r="E95" i="2"/>
  <c r="F7" i="2"/>
  <c r="E7" i="2"/>
  <c r="F14" i="2"/>
  <c r="E14" i="2"/>
  <c r="F15" i="2"/>
  <c r="E15" i="2"/>
  <c r="F33" i="2"/>
  <c r="E33" i="2"/>
  <c r="F32" i="2"/>
  <c r="E32" i="2"/>
  <c r="F35" i="2"/>
  <c r="E35" i="2"/>
  <c r="F43" i="2"/>
  <c r="E43" i="2"/>
  <c r="F51" i="2"/>
  <c r="E51" i="2"/>
  <c r="F54" i="2"/>
  <c r="E54" i="2"/>
  <c r="F69" i="2"/>
  <c r="E69" i="2"/>
  <c r="F74" i="2"/>
  <c r="E74" i="2"/>
  <c r="F77" i="2"/>
  <c r="E77" i="2"/>
  <c r="F93" i="2"/>
  <c r="E93" i="2"/>
  <c r="F94" i="2"/>
  <c r="E94" i="2"/>
  <c r="F96" i="2"/>
  <c r="E96" i="2"/>
  <c r="J3" i="3" l="1"/>
  <c r="K3" i="3" s="1"/>
  <c r="J2" i="3"/>
  <c r="K2" i="3" s="1"/>
  <c r="F102" i="2"/>
  <c r="E102" i="2"/>
  <c r="F112" i="2"/>
  <c r="E112" i="2"/>
  <c r="F115" i="2"/>
  <c r="E115" i="2"/>
  <c r="F146" i="2"/>
  <c r="E146" i="2"/>
  <c r="F148" i="2"/>
  <c r="E148" i="2"/>
  <c r="F157" i="2"/>
  <c r="E157" i="2"/>
  <c r="F158" i="2"/>
  <c r="E158" i="2"/>
  <c r="F159" i="2"/>
  <c r="E159" i="2"/>
  <c r="F164" i="2"/>
  <c r="E164" i="2"/>
  <c r="F170" i="2"/>
  <c r="E170" i="2"/>
  <c r="F177" i="2"/>
  <c r="E177" i="2"/>
  <c r="F195" i="2"/>
  <c r="E195" i="2"/>
  <c r="F218" i="2"/>
  <c r="E218" i="2"/>
  <c r="F224" i="2"/>
  <c r="E224" i="2"/>
  <c r="F232" i="2"/>
  <c r="E232" i="2"/>
  <c r="F241" i="2"/>
  <c r="E241" i="2"/>
  <c r="F262" i="2"/>
  <c r="E262" i="2"/>
  <c r="F269" i="2"/>
  <c r="E269" i="2"/>
  <c r="F106" i="2"/>
  <c r="E106" i="2"/>
  <c r="F108" i="2"/>
  <c r="E108" i="2"/>
  <c r="F113" i="2"/>
  <c r="E113" i="2"/>
  <c r="F130" i="2"/>
  <c r="E130" i="2"/>
  <c r="F160" i="2"/>
  <c r="E160" i="2"/>
  <c r="F162" i="2"/>
  <c r="E162" i="2"/>
  <c r="F163" i="2"/>
  <c r="E163" i="2"/>
  <c r="F169" i="2"/>
  <c r="E169" i="2"/>
  <c r="F176" i="2"/>
  <c r="E176" i="2"/>
  <c r="F181" i="2"/>
  <c r="E181" i="2"/>
  <c r="F187" i="2"/>
  <c r="E187" i="2"/>
  <c r="F191" i="2"/>
  <c r="E191" i="2"/>
  <c r="F198" i="2"/>
  <c r="E198" i="2"/>
  <c r="F223" i="2"/>
  <c r="E223" i="2"/>
  <c r="F237" i="2"/>
  <c r="E237" i="2"/>
  <c r="F268" i="2"/>
  <c r="E268" i="2"/>
  <c r="F101" i="2"/>
  <c r="E101" i="2"/>
  <c r="F125" i="2"/>
  <c r="E125" i="2"/>
  <c r="F168" i="2"/>
  <c r="E168" i="2"/>
  <c r="F178" i="2"/>
  <c r="E178" i="2"/>
  <c r="F183" i="2"/>
  <c r="E183" i="2"/>
  <c r="F185" i="2"/>
  <c r="E185" i="2"/>
  <c r="F192" i="2"/>
  <c r="E192" i="2"/>
  <c r="F194" i="2"/>
  <c r="E194" i="2"/>
  <c r="F203" i="2"/>
  <c r="E203" i="2"/>
  <c r="F209" i="2"/>
  <c r="E209" i="2"/>
  <c r="F217" i="2"/>
  <c r="E217" i="2"/>
  <c r="F225" i="2"/>
  <c r="E225" i="2"/>
  <c r="F240" i="2"/>
  <c r="E240" i="2"/>
  <c r="F267" i="2"/>
  <c r="E267" i="2"/>
  <c r="F121" i="2"/>
  <c r="E121" i="2"/>
  <c r="F131" i="2"/>
  <c r="E131" i="2"/>
  <c r="F141" i="2"/>
  <c r="E141" i="2"/>
  <c r="F147" i="2"/>
  <c r="E147" i="2"/>
  <c r="F161" i="2"/>
  <c r="E161" i="2"/>
  <c r="F167" i="2"/>
  <c r="E167" i="2"/>
  <c r="F175" i="2"/>
  <c r="E175" i="2"/>
  <c r="F179" i="2"/>
  <c r="E179" i="2"/>
  <c r="F188" i="2"/>
  <c r="E188" i="2"/>
  <c r="F206" i="2"/>
  <c r="E206" i="2"/>
  <c r="F210" i="2"/>
  <c r="E210" i="2"/>
  <c r="F213" i="2"/>
  <c r="E213" i="2"/>
  <c r="F222" i="2"/>
  <c r="E222" i="2"/>
  <c r="F228" i="2"/>
  <c r="E228" i="2"/>
  <c r="F235" i="2"/>
  <c r="E235" i="2"/>
  <c r="F236" i="2"/>
  <c r="E236" i="2"/>
  <c r="F261" i="2"/>
  <c r="E261" i="2"/>
  <c r="F266" i="2"/>
  <c r="E266" i="2"/>
  <c r="F107" i="2"/>
  <c r="E107" i="2"/>
  <c r="F111" i="2"/>
  <c r="E111" i="2"/>
  <c r="F119" i="2"/>
  <c r="E119" i="2"/>
  <c r="F122" i="2"/>
  <c r="E122" i="2"/>
  <c r="F123" i="2"/>
  <c r="E123" i="2"/>
  <c r="F124" i="2"/>
  <c r="E124" i="2"/>
  <c r="F134" i="2"/>
  <c r="E134" i="2"/>
  <c r="F136" i="2"/>
  <c r="E136" i="2"/>
  <c r="F137" i="2"/>
  <c r="E137" i="2"/>
  <c r="F140" i="2"/>
  <c r="E140" i="2"/>
  <c r="F151" i="2"/>
  <c r="E151" i="2"/>
  <c r="F166" i="2"/>
  <c r="E166" i="2"/>
  <c r="F174" i="2"/>
  <c r="E174" i="2"/>
  <c r="F180" i="2"/>
  <c r="E180" i="2"/>
  <c r="F197" i="2"/>
  <c r="E197" i="2"/>
  <c r="F200" i="2"/>
  <c r="E200" i="2"/>
  <c r="F201" i="2"/>
  <c r="E201" i="2"/>
  <c r="F202" i="2"/>
  <c r="E202" i="2"/>
  <c r="F204" i="2"/>
  <c r="E204" i="2"/>
  <c r="F216" i="2"/>
  <c r="E216" i="2"/>
  <c r="F221" i="2"/>
  <c r="E221" i="2"/>
  <c r="F242" i="2"/>
  <c r="E242" i="2"/>
  <c r="F244" i="2"/>
  <c r="E244" i="2"/>
  <c r="F245" i="2"/>
  <c r="E245" i="2"/>
  <c r="F246" i="2"/>
  <c r="E246" i="2"/>
  <c r="F247" i="2"/>
  <c r="E247" i="2"/>
  <c r="F248" i="2"/>
  <c r="E248" i="2"/>
  <c r="F249" i="2"/>
  <c r="E249" i="2"/>
  <c r="F258" i="2"/>
  <c r="E258" i="2"/>
  <c r="F265" i="2"/>
  <c r="E265" i="2"/>
  <c r="F99" i="2"/>
  <c r="E99" i="2"/>
  <c r="F100" i="2"/>
  <c r="E100" i="2"/>
  <c r="F103" i="2"/>
  <c r="E103" i="2"/>
  <c r="F109" i="2"/>
  <c r="E109" i="2"/>
  <c r="F114" i="2"/>
  <c r="E114" i="2"/>
  <c r="F132" i="2"/>
  <c r="E132" i="2"/>
  <c r="F133" i="2"/>
  <c r="E133" i="2"/>
  <c r="F142" i="2"/>
  <c r="E142" i="2"/>
  <c r="F143" i="2"/>
  <c r="E143" i="2"/>
  <c r="F144" i="2"/>
  <c r="E144" i="2"/>
  <c r="F145" i="2"/>
  <c r="E145" i="2"/>
  <c r="F150" i="2"/>
  <c r="E150" i="2"/>
  <c r="F152" i="2"/>
  <c r="E152" i="2"/>
  <c r="F154" i="2"/>
  <c r="E154" i="2"/>
  <c r="F165" i="2"/>
  <c r="E165" i="2"/>
  <c r="F173" i="2"/>
  <c r="E173" i="2"/>
  <c r="F182" i="2"/>
  <c r="E182" i="2"/>
  <c r="F184" i="2"/>
  <c r="E184" i="2"/>
  <c r="F189" i="2"/>
  <c r="E189" i="2"/>
  <c r="F190" i="2"/>
  <c r="E190" i="2"/>
  <c r="F193" i="2"/>
  <c r="E193" i="2"/>
  <c r="F207" i="2"/>
  <c r="E207" i="2"/>
  <c r="F211" i="2"/>
  <c r="E211" i="2"/>
  <c r="F212" i="2"/>
  <c r="E212" i="2"/>
  <c r="F215" i="2"/>
  <c r="E215" i="2"/>
  <c r="F220" i="2"/>
  <c r="E220" i="2"/>
  <c r="F229" i="2"/>
  <c r="E229" i="2"/>
  <c r="F230" i="2"/>
  <c r="E230" i="2"/>
  <c r="F234" i="2"/>
  <c r="E234" i="2"/>
  <c r="F239" i="2"/>
  <c r="E239" i="2"/>
  <c r="F243" i="2"/>
  <c r="E243" i="2"/>
  <c r="F252" i="2"/>
  <c r="E252" i="2"/>
  <c r="F253" i="2"/>
  <c r="E253" i="2"/>
  <c r="F254" i="2"/>
  <c r="E254" i="2"/>
  <c r="F255" i="2"/>
  <c r="E255" i="2"/>
  <c r="F256" i="2"/>
  <c r="E256" i="2"/>
  <c r="F257" i="2"/>
  <c r="E257" i="2"/>
  <c r="F260" i="2"/>
  <c r="E260" i="2"/>
  <c r="F264" i="2"/>
  <c r="E264" i="2"/>
  <c r="F98" i="2"/>
  <c r="E98" i="2"/>
  <c r="F104" i="2"/>
  <c r="E104" i="2"/>
  <c r="F105" i="2"/>
  <c r="E105" i="2"/>
  <c r="F110" i="2"/>
  <c r="E110" i="2"/>
  <c r="F116" i="2"/>
  <c r="E116" i="2"/>
  <c r="F117" i="2"/>
  <c r="E117" i="2"/>
  <c r="F118" i="2"/>
  <c r="E118" i="2"/>
  <c r="F120" i="2"/>
  <c r="E120" i="2"/>
  <c r="F126" i="2"/>
  <c r="E126" i="2"/>
  <c r="F127" i="2"/>
  <c r="E127" i="2"/>
  <c r="F129" i="2"/>
  <c r="E129" i="2"/>
  <c r="F128" i="2"/>
  <c r="E128" i="2"/>
  <c r="F135" i="2"/>
  <c r="E135" i="2"/>
  <c r="F138" i="2"/>
  <c r="E138" i="2"/>
  <c r="F139" i="2"/>
  <c r="E139" i="2"/>
  <c r="F149" i="2"/>
  <c r="E149" i="2"/>
  <c r="F153" i="2"/>
  <c r="E153" i="2"/>
  <c r="F155" i="2"/>
  <c r="E155" i="2"/>
  <c r="F156" i="2"/>
  <c r="E156" i="2"/>
  <c r="F172" i="2"/>
  <c r="E172" i="2"/>
  <c r="F186" i="2"/>
  <c r="E186" i="2"/>
  <c r="F196" i="2"/>
  <c r="E196" i="2"/>
  <c r="F199" i="2"/>
  <c r="E199" i="2"/>
  <c r="F205" i="2"/>
  <c r="E205" i="2"/>
  <c r="F208" i="2"/>
  <c r="E208" i="2"/>
  <c r="F214" i="2"/>
  <c r="E214" i="2"/>
  <c r="F219" i="2"/>
  <c r="E219" i="2"/>
  <c r="F226" i="2"/>
  <c r="E226" i="2"/>
  <c r="F227" i="2"/>
  <c r="E227" i="2"/>
  <c r="F231" i="2"/>
  <c r="E231" i="2"/>
  <c r="F233" i="2"/>
  <c r="E233" i="2"/>
  <c r="F238" i="2"/>
  <c r="E238" i="2"/>
  <c r="F250" i="2"/>
  <c r="E250" i="2"/>
  <c r="F251" i="2"/>
  <c r="E251" i="2"/>
  <c r="F259" i="2"/>
  <c r="E259" i="2"/>
  <c r="F263" i="2"/>
  <c r="E263" i="2"/>
  <c r="K7" i="3" l="1"/>
</calcChain>
</file>

<file path=xl/sharedStrings.xml><?xml version="1.0" encoding="utf-8"?>
<sst xmlns="http://schemas.openxmlformats.org/spreadsheetml/2006/main" count="4162" uniqueCount="608">
  <si>
    <t>User</t>
  </si>
  <si>
    <t>Total</t>
  </si>
  <si>
    <t>2h 20m</t>
  </si>
  <si>
    <t>1h 50m</t>
  </si>
  <si>
    <t>Maximilian Bachmann</t>
  </si>
  <si>
    <t>Omar Karkotli</t>
  </si>
  <si>
    <t>Pascal Waldschmidt</t>
  </si>
  <si>
    <t>3h 20m</t>
  </si>
  <si>
    <t>3h</t>
  </si>
  <si>
    <t>Sven Roman Reinhard</t>
  </si>
  <si>
    <t>Thorben Jones</t>
  </si>
  <si>
    <t>1h 55m</t>
  </si>
  <si>
    <t>2h 40m</t>
  </si>
  <si>
    <t>3h 16m</t>
  </si>
  <si>
    <t>Summary</t>
  </si>
  <si>
    <t>Timestamp</t>
  </si>
  <si>
    <t>Work start time</t>
  </si>
  <si>
    <t>Time spent (hours)</t>
  </si>
  <si>
    <t>Issue key</t>
  </si>
  <si>
    <t>Parent key</t>
  </si>
  <si>
    <t>Issue summary</t>
  </si>
  <si>
    <t>Comment</t>
  </si>
  <si>
    <t>Epic</t>
  </si>
  <si>
    <t>Sprint</t>
  </si>
  <si>
    <t>11.04.2024</t>
  </si>
  <si>
    <t>11.04.2024 09:00:00</t>
  </si>
  <si>
    <t>Kammer - Meeting #1 11.04</t>
  </si>
  <si>
    <t xml:space="preserve">Kammer-Meeting #1: Kickoff, Erste Vorstellungen vom Projekt, Diagramm
</t>
  </si>
  <si>
    <t>KAN-20: Meeting</t>
  </si>
  <si>
    <t>SWTP Sprint 1 SWTP Sprint 2</t>
  </si>
  <si>
    <t>13.04.2024</t>
  </si>
  <si>
    <t>13.04.2024 19:24:00</t>
  </si>
  <si>
    <t>Python Pakete</t>
  </si>
  <si>
    <t>KAN-3: Implementierung</t>
  </si>
  <si>
    <t>14.04.2024</t>
  </si>
  <si>
    <t>14.04.2024 17:20:00</t>
  </si>
  <si>
    <t>Erster Entwurf, Ideen sammeln</t>
  </si>
  <si>
    <t>Ideen im OneNote allen Bereitstellen und zusammenfassen</t>
  </si>
  <si>
    <t>KAN-26: Entwurf</t>
  </si>
  <si>
    <t>14.04.2024 17:21:00</t>
  </si>
  <si>
    <t>Code verstehen</t>
  </si>
  <si>
    <t>Code Beispiel aus dem GitHub verstehen und ausführen</t>
  </si>
  <si>
    <t>15.04.2024</t>
  </si>
  <si>
    <t>15.04.2024 12:10:00</t>
  </si>
  <si>
    <t>Meeting #1 Mo 15.04</t>
  </si>
  <si>
    <t>15.04.2024 17:38:00</t>
  </si>
  <si>
    <t>Projektvorstellungen</t>
  </si>
  <si>
    <t>Projekt Ideen gesammelt und in Lastenheft verpackt</t>
  </si>
  <si>
    <t>15.04.2024 19:18:00</t>
  </si>
  <si>
    <t>Erste Ideen sammeln</t>
  </si>
  <si>
    <t>Online Recherche und eigene Vorstellungen Projektbezogen Notiert</t>
  </si>
  <si>
    <t>SWTP Sprint 2</t>
  </si>
  <si>
    <t>17.04.2024</t>
  </si>
  <si>
    <t>17.04.2024 19:25:00</t>
  </si>
  <si>
    <t>PyGame</t>
  </si>
  <si>
    <t>PyGame versuch für TicTacToe in PNG</t>
  </si>
  <si>
    <t>KAN-2: Recherche</t>
  </si>
  <si>
    <t>17.04.2024 19:27:00</t>
  </si>
  <si>
    <t>API Lösungsfindung für AI</t>
  </si>
  <si>
    <t>FastAPI -&gt; socket Server -&gt; game client socket
Verbindungsversuche ohne Objektimporte</t>
  </si>
  <si>
    <t>18.04.2024</t>
  </si>
  <si>
    <t>18.04.2024 09:30:00</t>
  </si>
  <si>
    <t>Kammer - Meeting #2 18.04</t>
  </si>
  <si>
    <t>18.04.2024 10:30:00</t>
  </si>
  <si>
    <t>Meeting #2 Do 18.04</t>
  </si>
  <si>
    <t>19.04.2024</t>
  </si>
  <si>
    <t>19.04.2024 19:20:00</t>
  </si>
  <si>
    <t>PyEnv aufsetzen</t>
  </si>
  <si>
    <t>20.04.2024</t>
  </si>
  <si>
    <t>20.04.2024 17:22:00</t>
  </si>
  <si>
    <t>CUDA 12.1</t>
  </si>
  <si>
    <t>21.04.2024</t>
  </si>
  <si>
    <t>21.04.2024 17:33:00</t>
  </si>
  <si>
    <t>Lastenheft gegenchecken</t>
  </si>
  <si>
    <t>Abgleich mit Kommentierten Informationen aus OneNote und Meetings</t>
  </si>
  <si>
    <t>Organisation</t>
  </si>
  <si>
    <t>22.04.2024</t>
  </si>
  <si>
    <t>22.04.2024 11:30:00</t>
  </si>
  <si>
    <t>Meeting #3 Mo 22.04</t>
  </si>
  <si>
    <t>23.04.2024</t>
  </si>
  <si>
    <t>23.04.2024 19:29:00</t>
  </si>
  <si>
    <t>Code herausziehen</t>
  </si>
  <si>
    <t>Extraktion und Interfaces auf Python 3.11 gebracht</t>
  </si>
  <si>
    <t>25.04.2024</t>
  </si>
  <si>
    <t>25.04.2024 09:30:00</t>
  </si>
  <si>
    <t>Kammer - Meeting #3 25.04</t>
  </si>
  <si>
    <t>25.04.2024 17:43:00</t>
  </si>
  <si>
    <t>Zeitabschätzung Features</t>
  </si>
  <si>
    <t>25.04.2024 18:51:00</t>
  </si>
  <si>
    <t>... mit AI</t>
  </si>
  <si>
    <t>Pygame Interfaces überarbeitet und verstehen</t>
  </si>
  <si>
    <t>25.04.2024 19:22:00</t>
  </si>
  <si>
    <t>Funktionalität Testen -&gt; Keine Autoplays</t>
  </si>
  <si>
    <t>26.04.2024</t>
  </si>
  <si>
    <t>26.04.2024 10:57:00</t>
  </si>
  <si>
    <t>Referenz Interfaces aufbereitet</t>
  </si>
  <si>
    <t>27.04.2024</t>
  </si>
  <si>
    <t>27.04.2024 19:27:00</t>
  </si>
  <si>
    <t>FastAPI mit Reqeust Bibliothek verbindungsversuch</t>
  </si>
  <si>
    <t>27.04.2024 19:28:00</t>
  </si>
  <si>
    <t>SimpleAPI</t>
  </si>
  <si>
    <t>27.04.2024 23:35:00</t>
  </si>
  <si>
    <t>Lösungssuche für FastAPI und PyGame Verbindung</t>
  </si>
  <si>
    <t>28.04.2024</t>
  </si>
  <si>
    <t>28.04.2024 17:26:00</t>
  </si>
  <si>
    <t>Kleingruppen-Meetings</t>
  </si>
  <si>
    <t>Meeting</t>
  </si>
  <si>
    <t>Backend zwischenstand und Rückfragen in Gruppe</t>
  </si>
  <si>
    <t>28.04.2024 17:32:00</t>
  </si>
  <si>
    <t>socket.socket</t>
  </si>
  <si>
    <t>Versuche einer Server Client Verbindung mit Mehreren Endpunkten</t>
  </si>
  <si>
    <t>28.04.2024 17:39:00</t>
  </si>
  <si>
    <t>Jira neu aufsetzen und Zeiten einpflegen</t>
  </si>
  <si>
    <t>Zeiten nachtragen und überblick verschaffen im neuen Projekt</t>
  </si>
  <si>
    <t>29.04.2024</t>
  </si>
  <si>
    <t>29.04.2024 11:29:00</t>
  </si>
  <si>
    <t>Meeting #4 Do 25.04</t>
  </si>
  <si>
    <t>29.04.2024 11:34:00</t>
  </si>
  <si>
    <t>29.04.2024 11:37:00</t>
  </si>
  <si>
    <t>Backend besprechen</t>
  </si>
  <si>
    <t>29.04.2024 11:39:00</t>
  </si>
  <si>
    <t>Meeting #5 Mo 29.04</t>
  </si>
  <si>
    <t>Endpunkte Backende / Docker / Frontend Schnittstellen.
Problem Fragen bezüglich Kommunikation</t>
  </si>
  <si>
    <t>29.04.2024 17:21:00</t>
  </si>
  <si>
    <t>Formulieren und Überarbeiten</t>
  </si>
  <si>
    <t>Kurze Beschreibung wie wir das Backend Implementieren wollen.</t>
  </si>
  <si>
    <t>29.04.2024 18:53:00</t>
  </si>
  <si>
    <t>Netzwerk Kommunikation</t>
  </si>
  <si>
    <t xml:space="preserve">Erster Server - Gameclient Funktioniert
</t>
  </si>
  <si>
    <t>29.04.2024 19:29:00</t>
  </si>
  <si>
    <t>29.04.2024 23:51:00</t>
  </si>
  <si>
    <t>Socket Server mit Clientcommunikation</t>
  </si>
  <si>
    <t>30.04.2024</t>
  </si>
  <si>
    <t>30.04.2024 10:32:00</t>
  </si>
  <si>
    <t>API mit Server verbunden und Communikations optimierungen</t>
  </si>
  <si>
    <t>30.04.2024 12:06:00</t>
  </si>
  <si>
    <t>Bug Fix - Server Recieve</t>
  </si>
  <si>
    <t>13.04.2024 10:15:00</t>
  </si>
  <si>
    <t>GitHub Tutorial</t>
  </si>
  <si>
    <t>Einarbeiten und Doku und Einarbeitungshandbuch schreiben</t>
  </si>
  <si>
    <t>SWTP Sprint 1</t>
  </si>
  <si>
    <t>14.04.2024 10:05:00</t>
  </si>
  <si>
    <t>Technologierecherche</t>
  </si>
  <si>
    <t>Recherche</t>
  </si>
  <si>
    <t>14.04.2024 10:30:00</t>
  </si>
  <si>
    <t>Machine-, Deep-, Reinforcement Learning</t>
  </si>
  <si>
    <t>Grundlagen (Videotutorial zu Unsuperviced Learning - YouTube)</t>
  </si>
  <si>
    <t>14.04.2024 12:20:00</t>
  </si>
  <si>
    <t>Reinforcement Learning Tutorial (MIT Vorlesung)</t>
  </si>
  <si>
    <t>14.04.2024 13:25:00</t>
  </si>
  <si>
    <t>Einarbeitung in alpha-zero Framework</t>
  </si>
  <si>
    <t>14.04.2024 14:30:00</t>
  </si>
  <si>
    <t>AlphaGo Doku</t>
  </si>
  <si>
    <t>14.04.2024 17:15:00</t>
  </si>
  <si>
    <t>15.04.2024 10:05:00</t>
  </si>
  <si>
    <t>Jira anlegen</t>
  </si>
  <si>
    <t>15.04.2024 14:45:00</t>
  </si>
  <si>
    <t>GitHub: Projekt anlegen und einrichten</t>
  </si>
  <si>
    <t>KAN-1: Organisation</t>
  </si>
  <si>
    <t>No sprint</t>
  </si>
  <si>
    <t>15.04.2024 19:30:00</t>
  </si>
  <si>
    <t>Excel-Sheet Stundentracking</t>
  </si>
  <si>
    <t>15.04.2024 22:30:00</t>
  </si>
  <si>
    <t>18.04.2024 18:00:00</t>
  </si>
  <si>
    <t>18.04.2024 21:30:00</t>
  </si>
  <si>
    <t>requirements.txt Paketfehler Behebung</t>
  </si>
  <si>
    <t>20.04.2024 11:45:00</t>
  </si>
  <si>
    <t>Formulieren &amp; Überarbeiten</t>
  </si>
  <si>
    <t>Gesammelte Must-Haves, Nice-To-Haves und If-Time-Allows in sinnvollen Text umwandeln</t>
  </si>
  <si>
    <t>22.04.2024 11:35:00</t>
  </si>
  <si>
    <t>23.04.2024 11:45:00</t>
  </si>
  <si>
    <t>Fertigstellung und E-Mail an Kammer mit Version</t>
  </si>
  <si>
    <t>23.04.2024 12:25:00</t>
  </si>
  <si>
    <t>Use-Case-Diagramm</t>
  </si>
  <si>
    <t>1. Version Use-Case-Diagramm in Plantuml erstellen</t>
  </si>
  <si>
    <t>24.04.2024</t>
  </si>
  <si>
    <t>24.04.2024 14:15:00</t>
  </si>
  <si>
    <t>Nachbessern von Lastenheft Mängeln (nach Kammer Feedback)</t>
  </si>
  <si>
    <t>24.04.2024 15:10:00</t>
  </si>
  <si>
    <t>Wöchentlichen Excel Bericht erstellen</t>
  </si>
  <si>
    <t>Woche 1 + 2</t>
  </si>
  <si>
    <t>25.04.2024 10:30:00</t>
  </si>
  <si>
    <t>Pflichtenheft Version 0.1 - Gerüst erstellen, Einleitungen schreiben</t>
  </si>
  <si>
    <t>25.04.2024 19:05:00</t>
  </si>
  <si>
    <t>Hinzufügen zweier Features</t>
  </si>
  <si>
    <t>25.04.2024 19:25:00</t>
  </si>
  <si>
    <t>25.04.2024 21:44:00</t>
  </si>
  <si>
    <t>Pflichtenheft Version 0.1 - Schreiben Fortführen</t>
  </si>
  <si>
    <t>26.04.2024 22:27:00</t>
  </si>
  <si>
    <t>27.04.2024 11:29:00</t>
  </si>
  <si>
    <t>27.04.2024 12:36:00</t>
  </si>
  <si>
    <t>27.04.2024 14:26:00</t>
  </si>
  <si>
    <t>Diagramme erstellen</t>
  </si>
  <si>
    <t>Architekturdiagramm V1</t>
  </si>
  <si>
    <t>28.04.2024 00:53:00</t>
  </si>
  <si>
    <t>Sequenzdiagramme Webseitenverhalten V1</t>
  </si>
  <si>
    <t>28.04.2024 11:03:00</t>
  </si>
  <si>
    <t>Sequenzdiagramme Webseitenverhalten V2</t>
  </si>
  <si>
    <t>29.04.2024 11:44:00</t>
  </si>
  <si>
    <t>29.04.2024 17:39:00</t>
  </si>
  <si>
    <t>29.04.2024 19:32:00</t>
  </si>
  <si>
    <t>Pflichtenheft Version 0.2 - Implementierungsentwurf</t>
  </si>
  <si>
    <t>29.04.2024 21:48:00</t>
  </si>
  <si>
    <t>29.04.2024 22:28:00</t>
  </si>
  <si>
    <t>30.04.2024 10:10:00</t>
  </si>
  <si>
    <t>Pflichtenheft version 0.2 - Funktionale Anforderungen</t>
  </si>
  <si>
    <t>30.04.2024 13:40:00</t>
  </si>
  <si>
    <t>Verbindung testen</t>
  </si>
  <si>
    <t>30.04.2024 19:44:00</t>
  </si>
  <si>
    <t>API - FastAPI, RESTful-API</t>
  </si>
  <si>
    <t>14.04.2024 00:00:00</t>
  </si>
  <si>
    <t>Python</t>
  </si>
  <si>
    <t>Python lernen</t>
  </si>
  <si>
    <t>14.04.2024 22:00:00</t>
  </si>
  <si>
    <t>15.04.2024 00:30:00</t>
  </si>
  <si>
    <t xml:space="preserve">Wiederholung WBS </t>
  </si>
  <si>
    <t>Jira</t>
  </si>
  <si>
    <t>15.04.2024 01:15:00</t>
  </si>
  <si>
    <t>für Lastenheft</t>
  </si>
  <si>
    <t>15.04.2024 02:00:00</t>
  </si>
  <si>
    <t>Alpha Zero Video</t>
  </si>
  <si>
    <t>15.04.2024 06:30:00</t>
  </si>
  <si>
    <t>Überblick über Technologien (Docker, TF, Keras, Pytorch, Pygame, Vue)</t>
  </si>
  <si>
    <t>15.04.2024 11:30:00</t>
  </si>
  <si>
    <t>21.04.2024 12:30:00</t>
  </si>
  <si>
    <t>21.04.2024 13:30:00</t>
  </si>
  <si>
    <t>inkl. pers. Must-haves, Nice-to-haves, If-time-allows formulieren</t>
  </si>
  <si>
    <t>21.04.2024 14:15:00</t>
  </si>
  <si>
    <t>Requirements.txt Paketfehler beheben (Mac)</t>
  </si>
  <si>
    <t>21.04.2024 16:30:00</t>
  </si>
  <si>
    <t>Orthello &amp; TicTacToe anschauen, Überblick über Skeleton</t>
  </si>
  <si>
    <t>24.04.2024 17:00:00</t>
  </si>
  <si>
    <t>Zeile für Zeile durchgehen #Teil1</t>
  </si>
  <si>
    <t>Besprechung intern Backend + Schnittstelle Frontend-Backend</t>
  </si>
  <si>
    <t>25.04.2024 20:45:00</t>
  </si>
  <si>
    <t>27.04.2024 18:15:00</t>
  </si>
  <si>
    <t>Zeile für Zeile durchgehen #Teil2</t>
  </si>
  <si>
    <t>27.04.2024 22:15:00</t>
  </si>
  <si>
    <t>Test-Training Neuronales Netz</t>
  </si>
  <si>
    <t>27.04.2024 23:00:00</t>
  </si>
  <si>
    <t>Bugfix Keras</t>
  </si>
  <si>
    <t>28.04.2024 00:00:00</t>
  </si>
  <si>
    <t>Besprechung Backend und API mit Alex Roos</t>
  </si>
  <si>
    <t>28.04.2024 22:00:00</t>
  </si>
  <si>
    <t>29.04.2024 01:15:00</t>
  </si>
  <si>
    <t>Implementierung 4connect</t>
  </si>
  <si>
    <t>29.04.2024 07:15:00</t>
  </si>
  <si>
    <t>29.04.2024 11:30:00</t>
  </si>
  <si>
    <t>API-Endpunkte, Schnittstellen aufschlüsseln (Technologien, Frameworks)</t>
  </si>
  <si>
    <t>29.04.2024 13:00:00</t>
  </si>
  <si>
    <t>29.04.2024 18:00:00</t>
  </si>
  <si>
    <t>30.04.2024 02:50:00</t>
  </si>
  <si>
    <t>Gespräch über Alex' Server-Implementierung mit Alex</t>
  </si>
  <si>
    <t>12.04.2024</t>
  </si>
  <si>
    <t>12.04.2024 12:10:00</t>
  </si>
  <si>
    <t>15.04.2024 13:10:00</t>
  </si>
  <si>
    <t>GitHub: Alpha Zero Framework Vorlage</t>
  </si>
  <si>
    <t>15.04.2024 14:00:00</t>
  </si>
  <si>
    <t>16.04.2024</t>
  </si>
  <si>
    <t>16.04.2024 17:00:00</t>
  </si>
  <si>
    <t>18.04.2024 13:00:00</t>
  </si>
  <si>
    <t>Vue</t>
  </si>
  <si>
    <t>19.04.2024 12:00:00</t>
  </si>
  <si>
    <t>20.04.2024 12:00:00</t>
  </si>
  <si>
    <t xml:space="preserve"> Aufbau Frontend Mockup</t>
  </si>
  <si>
    <t>23.04.2024 13:00:00</t>
  </si>
  <si>
    <t>Bootstrap</t>
  </si>
  <si>
    <t>24.04.2024 20:00:00</t>
  </si>
  <si>
    <t>25.04.2024 14:00:00</t>
  </si>
  <si>
    <t>26.04.2024 12:00:00</t>
  </si>
  <si>
    <t>27.04.2024 17:30:00</t>
  </si>
  <si>
    <t>28.04.2024 14:00:00</t>
  </si>
  <si>
    <t>29.04.2024 11:10:00</t>
  </si>
  <si>
    <t>18.04.2024 09:00:00</t>
  </si>
  <si>
    <t>19.04.2024 13:00:00</t>
  </si>
  <si>
    <t>Versuche zu Laufen zu kriegen (Tic Tac Toe trainieren)</t>
  </si>
  <si>
    <t>21.04.2024 13:00:00</t>
  </si>
  <si>
    <t>Einarbeitung in Vue</t>
  </si>
  <si>
    <t>22.04.2024 15:30:00</t>
  </si>
  <si>
    <t>Beginn aufbau (Einfaches Routing)</t>
  </si>
  <si>
    <t>23.04.2024 20:00:00</t>
  </si>
  <si>
    <t>Verbessung Mockup, vertiefung in Vue</t>
  </si>
  <si>
    <t>24.04.2024 15:00:00</t>
  </si>
  <si>
    <t>Implementierung von Nutzerinput analyse. (Clicken auf ein Bild umwandlung in für den Backend relevanten "Zug")</t>
  </si>
  <si>
    <t>25.04.2024 09:00:00</t>
  </si>
  <si>
    <t>28.04.2024 18:00:00</t>
  </si>
  <si>
    <t>Ermöglichen das 2 Spieler auf das selbe Feld zugreifen können</t>
  </si>
  <si>
    <t>29.04.2024 21:00:00</t>
  </si>
  <si>
    <t>Verbesserung Websocket Verhalten. stabilers laufen.</t>
  </si>
  <si>
    <t>15.04.2024 13:05:00</t>
  </si>
  <si>
    <t>23.04.2024 09:50:00</t>
  </si>
  <si>
    <t>Docker Kurs</t>
  </si>
  <si>
    <t>Docker Volumes</t>
  </si>
  <si>
    <t>23.04.2024 15:00:00</t>
  </si>
  <si>
    <t>Volumes und BindMounts</t>
  </si>
  <si>
    <t>24.04.2024 15:45:00</t>
  </si>
  <si>
    <t>Use-Case-Diagramm nachbessern</t>
  </si>
  <si>
    <t>25.04.2024 13:00:00</t>
  </si>
  <si>
    <t>E-Mails</t>
  </si>
  <si>
    <t>E-Mail für Zugangsberechtigung zu A20.2.08</t>
  </si>
  <si>
    <t>25.04.2024 13:30:00</t>
  </si>
  <si>
    <t>CSV-Export verstehen &amp; einrichten</t>
  </si>
  <si>
    <t>25.04.2024 14:30:00</t>
  </si>
  <si>
    <t>Docker Container Communikation</t>
  </si>
  <si>
    <t>28.04.2024 17:00:00</t>
  </si>
  <si>
    <t xml:space="preserve">Docker Kurs:
Volumes - 100% abgeschlossen
(Cross-)Container Kommunikation - 75% abgeschlossen 
</t>
  </si>
  <si>
    <t>29.04.2024 11:50:00</t>
  </si>
  <si>
    <t>29.04.2024 17:46:00</t>
  </si>
  <si>
    <t>29.04.2024 18:30:00</t>
  </si>
  <si>
    <t>12.04.2024 11:00:00</t>
  </si>
  <si>
    <t>15.04.2024 19:00:00</t>
  </si>
  <si>
    <t>Lastenheft Entwurf</t>
  </si>
  <si>
    <t>25.04.2024 10:40:00</t>
  </si>
  <si>
    <t>25.04.2024 15:28:00</t>
  </si>
  <si>
    <t>25.04.2024 15:31:00</t>
  </si>
  <si>
    <t>25.04.2024 15:41:00</t>
  </si>
  <si>
    <t>26.04.2024 11:30:00</t>
  </si>
  <si>
    <t>26.04.2024 13:17:00</t>
  </si>
  <si>
    <t>29.04.2024 11:42:00</t>
  </si>
  <si>
    <t>29.04.2024 12:59:00</t>
  </si>
  <si>
    <t>29.04.2024 19:40:00</t>
  </si>
  <si>
    <t>Justine Buß</t>
  </si>
  <si>
    <t>Alexander Roos</t>
  </si>
  <si>
    <t>Implementierung</t>
  </si>
  <si>
    <t>Testen</t>
  </si>
  <si>
    <t>Entwurf</t>
  </si>
  <si>
    <t>Gesamt</t>
  </si>
  <si>
    <t>Sprint 1</t>
  </si>
  <si>
    <t>Sprint 2</t>
  </si>
  <si>
    <t>Sprint 3</t>
  </si>
  <si>
    <t>Sprint 4</t>
  </si>
  <si>
    <t>Bis</t>
  </si>
  <si>
    <t>Von</t>
  </si>
  <si>
    <t>in h</t>
  </si>
  <si>
    <t>Aufbau Frontend Mockup</t>
  </si>
  <si>
    <t>KAN-33</t>
  </si>
  <si>
    <t>KAN-22</t>
  </si>
  <si>
    <t>KAN-79</t>
  </si>
  <si>
    <t>KAN-55</t>
  </si>
  <si>
    <t>KAN-76</t>
  </si>
  <si>
    <t>KAN-56</t>
  </si>
  <si>
    <t>KAN-70</t>
  </si>
  <si>
    <t>KAN-43</t>
  </si>
  <si>
    <t>KAN-99</t>
  </si>
  <si>
    <t>KAN-24</t>
  </si>
  <si>
    <t>KAN-84</t>
  </si>
  <si>
    <t>KAN-80</t>
  </si>
  <si>
    <t>KAN-81</t>
  </si>
  <si>
    <t>KAN-29</t>
  </si>
  <si>
    <t>KAN-21</t>
  </si>
  <si>
    <t>KAN-92</t>
  </si>
  <si>
    <t>KAN-12</t>
  </si>
  <si>
    <t>KAN-77</t>
  </si>
  <si>
    <t>KAN-34</t>
  </si>
  <si>
    <t>KAN-95</t>
  </si>
  <si>
    <t>KAN-74</t>
  </si>
  <si>
    <t>KAN-82</t>
  </si>
  <si>
    <t>KAN-89</t>
  </si>
  <si>
    <t>KAN-46</t>
  </si>
  <si>
    <t>KAN-30</t>
  </si>
  <si>
    <t>KAN-97</t>
  </si>
  <si>
    <t>KAN-31</t>
  </si>
  <si>
    <t>KAN-98</t>
  </si>
  <si>
    <t>KAN-93</t>
  </si>
  <si>
    <t>KAN-108</t>
  </si>
  <si>
    <t>KAN-3</t>
  </si>
  <si>
    <t>KAN-35</t>
  </si>
  <si>
    <t>KAN-96</t>
  </si>
  <si>
    <t>KAN-20</t>
  </si>
  <si>
    <t>KAN-32</t>
  </si>
  <si>
    <t>KAN-100</t>
  </si>
  <si>
    <t>KAN-83</t>
  </si>
  <si>
    <t>KAN-9</t>
  </si>
  <si>
    <t>KAN-6</t>
  </si>
  <si>
    <t>KAN-2</t>
  </si>
  <si>
    <t>KAN-16</t>
  </si>
  <si>
    <t>KAN-10</t>
  </si>
  <si>
    <t>KAN-67</t>
  </si>
  <si>
    <t>KAN-47</t>
  </si>
  <si>
    <t>KAN-1</t>
  </si>
  <si>
    <t>KAN-71</t>
  </si>
  <si>
    <t>KAN-48</t>
  </si>
  <si>
    <t>KAN-73</t>
  </si>
  <si>
    <t>KAN-94</t>
  </si>
  <si>
    <t>KAN-75</t>
  </si>
  <si>
    <t>KAN-88</t>
  </si>
  <si>
    <t>KAN-44</t>
  </si>
  <si>
    <t>KAN-106</t>
  </si>
  <si>
    <t>KAN-23</t>
  </si>
  <si>
    <t>KAN-91</t>
  </si>
  <si>
    <t>KAN-90</t>
  </si>
  <si>
    <t>KAN-5</t>
  </si>
  <si>
    <t>KAN-107</t>
  </si>
  <si>
    <t>KAN-85</t>
  </si>
  <si>
    <t>KAN-26</t>
  </si>
  <si>
    <t>Backend Server Implementierung</t>
  </si>
  <si>
    <t>02.05.2024</t>
  </si>
  <si>
    <t>02.05.2024 09:30:00</t>
  </si>
  <si>
    <t>Kammer - Meeting #4 02.05</t>
  </si>
  <si>
    <t>02.05.2024 10:35:00</t>
  </si>
  <si>
    <t>Meeting #6 Do 02.05</t>
  </si>
  <si>
    <t>02.05.2024 12:31:00</t>
  </si>
  <si>
    <t>Frontend anbinden</t>
  </si>
  <si>
    <t>03.05.2024</t>
  </si>
  <si>
    <t>03.05.2024 10:00:00</t>
  </si>
  <si>
    <t>Containerisierung und Container Kommunikation</t>
  </si>
  <si>
    <t>03.05.2024 11:47:00</t>
  </si>
  <si>
    <t>Docker einbindung</t>
  </si>
  <si>
    <t>03.05.2024 15:00:00</t>
  </si>
  <si>
    <t>Absprache aktueller Stand mit Max im Backend</t>
  </si>
  <si>
    <t>04.05.2024</t>
  </si>
  <si>
    <t>04.05.2024 10:43:00</t>
  </si>
  <si>
    <t>04.05.2024 12:18:00</t>
  </si>
  <si>
    <t>Rework of Socketserver</t>
  </si>
  <si>
    <t>Rework of SocketServer</t>
  </si>
  <si>
    <t>06.05.2024</t>
  </si>
  <si>
    <t>06.05.2024 11:30:00</t>
  </si>
  <si>
    <t>Meeting #7 Mo 06.05</t>
  </si>
  <si>
    <t>06.05.2024 15:27:00</t>
  </si>
  <si>
    <t>Endpunkte GameClient</t>
  </si>
  <si>
    <t>07.05.2024</t>
  </si>
  <si>
    <t>07.05.2024 10:00:00</t>
  </si>
  <si>
    <t>Gameclient Connection timeout after 50s fix
Clean up Lobby code</t>
  </si>
  <si>
    <t>Formulieren</t>
  </si>
  <si>
    <t>30.04.2024 21:34:00</t>
  </si>
  <si>
    <t>Pflichtenheft version 1.0 - Erste Abgabeversion</t>
  </si>
  <si>
    <t>01.05.2024</t>
  </si>
  <si>
    <t>01.05.2024 00:19:00</t>
  </si>
  <si>
    <t>Wöchentlich - 30.04.</t>
  </si>
  <si>
    <t>02.05.2024 10:36:00</t>
  </si>
  <si>
    <t>02.05.2024 12:42:00</t>
  </si>
  <si>
    <t>Nachbessern</t>
  </si>
  <si>
    <t>Pflichtenheft Version 1.1</t>
  </si>
  <si>
    <t>03.05.2024 13:03:00</t>
  </si>
  <si>
    <t>05.05.2024</t>
  </si>
  <si>
    <t>05.05.2024 12:57:00</t>
  </si>
  <si>
    <t>05.05.2024 18:01:00</t>
  </si>
  <si>
    <t>Architekturdiagramm version 3</t>
  </si>
  <si>
    <t>05.05.2024 19:28:00</t>
  </si>
  <si>
    <t>05.05.2024 22:37:00</t>
  </si>
  <si>
    <t>Pflchtenheft version 1.2</t>
  </si>
  <si>
    <t>Backend besprechen und Designentschiedungen treffen, Erster Frontend Entwurf</t>
  </si>
  <si>
    <t>06.05.2024 16:02:00</t>
  </si>
  <si>
    <t>Architekturdiagramm version 4, Meilensteindiagramm</t>
  </si>
  <si>
    <t>06.05.2024 16:49:00</t>
  </si>
  <si>
    <t>07.05.2024 01:48:00</t>
  </si>
  <si>
    <t>Pflichtenheft version 1.3</t>
  </si>
  <si>
    <t>07.05.2024 14:32:00</t>
  </si>
  <si>
    <t>Pflichtenheft version 2.0 - Zeitplanung/-abschätzung, Fertigstellung</t>
  </si>
  <si>
    <t>07.05.2024 18:00:00</t>
  </si>
  <si>
    <t>Pflichtenheft version 1.4 - Webseite</t>
  </si>
  <si>
    <t>30.04.2024 23:15:00</t>
  </si>
  <si>
    <t xml:space="preserve">Pflichtenheft vor dem Abschicken gegenchecken, (Korrektur-)Vorschläge, </t>
  </si>
  <si>
    <t>01.05.2024 12:30:00</t>
  </si>
  <si>
    <t>Frontend Backend Kommunikation</t>
  </si>
  <si>
    <t>Network directory von Alex verstehen
(SocketServer, FastAPI, GameClient)</t>
  </si>
  <si>
    <t>01.05.2024 14:15:00</t>
  </si>
  <si>
    <t>Endpunkte in der REST API (Entfernt)</t>
  </si>
  <si>
    <t>Endpunkt /create mit Logik beim SocketServer + Tokengenerierung; Datatypes-Klasse mit Enums</t>
  </si>
  <si>
    <t>02.05.2024 10:45:00</t>
  </si>
  <si>
    <t>02.05.2024 12:00:00</t>
  </si>
  <si>
    <t>Alle Endpunkte definiert</t>
  </si>
  <si>
    <t>02.05.2024 13:00:00</t>
  </si>
  <si>
    <t>/create im GameClient implementiert (init_game)</t>
  </si>
  <si>
    <t>02.05.2024 16:00:00</t>
  </si>
  <si>
    <t>Unterscheidung Anfragen von Terminal vs. Frontend  via Flag im Header und Logik dementsprechend angepasst bei Endpunkten</t>
  </si>
  <si>
    <t>03.05.2024 02:30:00</t>
  </si>
  <si>
    <t>Endpunkte (/newgame, /newgame, /quit, /giveup, /make_move, /valid_moves) API-seitig mit Logik gefüllt</t>
  </si>
  <si>
    <t>03.05.2024 04:00:00</t>
  </si>
  <si>
    <t>03.05.2024 05:30:00</t>
  </si>
  <si>
    <t>Backend Logik</t>
  </si>
  <si>
    <t>03.05.2024 12:15:00</t>
  </si>
  <si>
    <t>API-seitige Logik zu Endpunkten /show_blunder und /undomove</t>
  </si>
  <si>
    <t>03.05.2024 12:45:00</t>
  </si>
  <si>
    <t>Logik zu Endpunkten /show_blunder und /undomove im GameClient</t>
  </si>
  <si>
    <t>03.05.2024 13:15:00</t>
  </si>
  <si>
    <t>Spiellogik zu Endpunkten /show_blunder und /undomove</t>
  </si>
  <si>
    <t xml:space="preserve"> Absprache aktueller Stand mit Alex</t>
  </si>
  <si>
    <t>03.05.2024 15:20:00</t>
  </si>
  <si>
    <t>Spiellogik zu Endpunkt /undomove (Teil 2)</t>
  </si>
  <si>
    <t>03.05.2024 16:00:00</t>
  </si>
  <si>
    <t>Generizität in GameClient verbessert (Path.py)</t>
  </si>
  <si>
    <t>03.05.2024 16:50:00</t>
  </si>
  <si>
    <t>API-seitige Logik für Endpunkte: /timeline, /step, /unstep, /evaluate</t>
  </si>
  <si>
    <t>03.05.2024 17:05:00</t>
  </si>
  <si>
    <t>GameClient Logik für Endpunkte: /timeline, /step, /unstep, /evaluate</t>
  </si>
  <si>
    <t>03.05.2024 17:35:00</t>
  </si>
  <si>
    <t>Spiellogik zu Endpunkten: /timeline, /step, /unstep, /evaluate (evaluate weitestgehend, Rest vollständig)</t>
  </si>
  <si>
    <t>04.05.2024 14:15:00</t>
  </si>
  <si>
    <t>Locks eingefügt in Player Klasse für geteilten Ressourcen-Zugriff</t>
  </si>
  <si>
    <t>04.05.2024 17:30:00</t>
  </si>
  <si>
    <t>04.05.2024 20:00:00</t>
  </si>
  <si>
    <t>Wertebereiche im Backend und der API eingeschränkt, sodass keine Bugs auftreten (undomove, timeline &amp; timeline durchsteppen, evaluate …)</t>
  </si>
  <si>
    <t>Schnittstelle Frontend-Backendserver (-&gt; Websockets) besprochen; über Frontend abgestimmt (Look und Navigation Website)</t>
  </si>
  <si>
    <t>01.05.2024 17:00:00</t>
  </si>
  <si>
    <t>02.05.2024 12:44:00</t>
  </si>
  <si>
    <t>02.05.2024 13:50:00</t>
  </si>
  <si>
    <t>02.05.2024 14:49:00</t>
  </si>
  <si>
    <t>02.05.2024 19:24:00</t>
  </si>
  <si>
    <t>03.05.2024 12:27:00</t>
  </si>
  <si>
    <t>03.05.2024 16:05:00</t>
  </si>
  <si>
    <t>04.05.2024 12:00:00</t>
  </si>
  <si>
    <t>05.05.2024 14:00:00</t>
  </si>
  <si>
    <t>Pflichtenheft Frontenddarstellung</t>
  </si>
  <si>
    <t>Beschreibung der verwendeten Technologien.
Vue3 und Bootstrap</t>
  </si>
  <si>
    <t>07.05.2024 18:27:00</t>
  </si>
  <si>
    <t>Beschreibung der Mockups für das Pflichtenheft</t>
  </si>
  <si>
    <t>01.05.2024 17:30:00</t>
  </si>
  <si>
    <t>Websocket unkorrektes Dateiformat beheben, beide Clients erhalten nun den "korrekten"Zug</t>
  </si>
  <si>
    <t>02.05.2024 10:30:00</t>
  </si>
  <si>
    <t>02.05.2024 19:30:00</t>
  </si>
  <si>
    <t>Verbindung zwischen Frontend und Python Websocket aufbauen und (sinnvolle) Daten schicken</t>
  </si>
  <si>
    <t>03.05.2024 10:10:00</t>
  </si>
  <si>
    <t>Interaktion zwischen Lobby und Server (Anfrage und erhalten des Lobby Keys)</t>
  </si>
  <si>
    <t>03.05.2024 13:00:00</t>
  </si>
  <si>
    <t>LobbyKey darstellen, fehlerbehandlung Websocket (wenn verbindung nicht schnell genug aufgebaut)</t>
  </si>
  <si>
    <t>05.05.2024 20:20:00</t>
  </si>
  <si>
    <t>Verbesserung des Codes für fehlerbehandlung und Performance (weitere Optimierungen müssen noch vorgenommen werden)</t>
  </si>
  <si>
    <t>02.05.2024 08:21:00</t>
  </si>
  <si>
    <t>Kapitel Docker Netzwerke abgeschlossen</t>
  </si>
  <si>
    <t>02.05.2024 14:10:00</t>
  </si>
  <si>
    <t>Splitting server and Client Code and writing Dockerfiles for both</t>
  </si>
  <si>
    <t>02.05.2024 17:08:00</t>
  </si>
  <si>
    <t>Grundgerüst für FastAPI Websockets bauen</t>
  </si>
  <si>
    <t>03.05.2024 09:32:00</t>
  </si>
  <si>
    <t>Multi-Container anwendung</t>
  </si>
  <si>
    <t>03.05.2024 11:00:00</t>
  </si>
  <si>
    <t>API containerisieren</t>
  </si>
  <si>
    <t>03.05.2024 15:45:00</t>
  </si>
  <si>
    <t>Key Generierung</t>
  </si>
  <si>
    <t>05.05.2024 13:00:00</t>
  </si>
  <si>
    <t>Multi-Container anwendungen</t>
  </si>
  <si>
    <t>05.05.2024 15:00:00</t>
  </si>
  <si>
    <t>Docker Compose</t>
  </si>
  <si>
    <t>06.05.2024 19:00:00</t>
  </si>
  <si>
    <t>Herausfinden wie man sich in python mit dem docker deamon socket verbindet um einen neuen Container zu starten und Skeleton dafür schreiben.</t>
  </si>
  <si>
    <t>06.05.2024 23:00:00</t>
  </si>
  <si>
    <t>Pflichtenheft Entwurf</t>
  </si>
  <si>
    <t>Pflichtenheft entwurf ergänzen</t>
  </si>
  <si>
    <t>06.05.2024 11:29:00</t>
  </si>
  <si>
    <t>07.05.2024 09:50:00</t>
  </si>
  <si>
    <t>07.05.2024 20:19:00</t>
  </si>
  <si>
    <t>Docker Images &amp; Container</t>
  </si>
  <si>
    <t>Locks in Arena für sauber geteilten Zugriff; Generizität in GameClient; Maske für Spielzüge; /stopevaluate Endpunkt; generelle bugfixes an Logik</t>
  </si>
  <si>
    <t>Methoden asynchrone Spielzüge in Arena via Player-Klasse; Arena-GameLoop unverändert; draw und draw_terminal in Klasse Game für /validmoves</t>
  </si>
  <si>
    <t>Receive-Methode im GameClient mit Logik für ausgewählte Endpunkte (Nachrichten vom Server reinterpretiert, in Spiellogik passende Methoden)</t>
  </si>
  <si>
    <r>
      <rPr>
        <b/>
        <sz val="12"/>
        <color theme="1"/>
        <rFont val="Calibri"/>
        <family val="2"/>
        <scheme val="minor"/>
      </rPr>
      <t>Sprint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</t>
    </r>
  </si>
  <si>
    <t>(Thu-Sun) week 15, 2024</t>
  </si>
  <si>
    <t>week 16, 2024</t>
  </si>
  <si>
    <t>week 17, 2024</t>
  </si>
  <si>
    <t>week 18, 2024</t>
  </si>
  <si>
    <t>(Mon-Tue) week 19, 2024</t>
  </si>
  <si>
    <t>76h 32m</t>
  </si>
  <si>
    <t>10h 50m</t>
  </si>
  <si>
    <t>12h 31m</t>
  </si>
  <si>
    <t>18h 33m</t>
  </si>
  <si>
    <t>25h 39m</t>
  </si>
  <si>
    <t>8h 59m</t>
  </si>
  <si>
    <t>66h 7m</t>
  </si>
  <si>
    <t>10h</t>
  </si>
  <si>
    <t>11h 20m</t>
  </si>
  <si>
    <t>16h 44m</t>
  </si>
  <si>
    <t>19h 44m</t>
  </si>
  <si>
    <t>8h 19m</t>
  </si>
  <si>
    <t>82h 25m</t>
  </si>
  <si>
    <t>8h 20m</t>
  </si>
  <si>
    <t>16h 45m</t>
  </si>
  <si>
    <t>16h 30m</t>
  </si>
  <si>
    <t>39h</t>
  </si>
  <si>
    <t>44h 8m</t>
  </si>
  <si>
    <t>15h 15m</t>
  </si>
  <si>
    <t>6h 55m</t>
  </si>
  <si>
    <t>16h 18m</t>
  </si>
  <si>
    <t>38h 44m</t>
  </si>
  <si>
    <t>6h 45m</t>
  </si>
  <si>
    <t>13h 35m</t>
  </si>
  <si>
    <t>14h 14m</t>
  </si>
  <si>
    <t>50h 22m</t>
  </si>
  <si>
    <t>19h 10m</t>
  </si>
  <si>
    <t>23h 12m</t>
  </si>
  <si>
    <t>3h 45m</t>
  </si>
  <si>
    <t>37h 30m</t>
  </si>
  <si>
    <t>4h 25m</t>
  </si>
  <si>
    <t>20h 32m</t>
  </si>
  <si>
    <t>5h 57m</t>
  </si>
  <si>
    <t>395h 48m</t>
  </si>
  <si>
    <t>39h 50m</t>
  </si>
  <si>
    <t>68h 56m</t>
  </si>
  <si>
    <t>111h 59m</t>
  </si>
  <si>
    <t>141h 23m</t>
  </si>
  <si>
    <t>33h 40m</t>
  </si>
  <si>
    <t>Sprint 1/2</t>
  </si>
  <si>
    <t>KAN-125</t>
  </si>
  <si>
    <t>KAN-102</t>
  </si>
  <si>
    <t>KAN-122</t>
  </si>
  <si>
    <t>KAN-121</t>
  </si>
  <si>
    <t>KAN-113</t>
  </si>
  <si>
    <t>KAN-101</t>
  </si>
  <si>
    <t>KAN-36</t>
  </si>
  <si>
    <t>KAN-118</t>
  </si>
  <si>
    <t>KAN-119</t>
  </si>
  <si>
    <t>KAN-124</t>
  </si>
  <si>
    <t>KAN-111</t>
  </si>
  <si>
    <t>KAN-123</t>
  </si>
  <si>
    <t>KAN-126</t>
  </si>
  <si>
    <t>KAN-115</t>
  </si>
  <si>
    <t>KAN-128</t>
  </si>
  <si>
    <t>KAN-127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</si>
</sst>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14" fontId="0" fillId="3" borderId="0" xfId="0" applyNumberFormat="1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14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right"/>
    </xf>
    <xf numFmtId="0" fontId="0" fillId="4" borderId="0" xfId="0" applyFill="1"/>
    <xf numFmtId="164" fontId="0" fillId="4" borderId="0" xfId="0" applyNumberFormat="1" applyFill="1" applyAlignment="1">
      <alignment horizontal="right"/>
    </xf>
    <xf numFmtId="164" fontId="0" fillId="4" borderId="0" xfId="0" applyNumberFormat="1" applyFill="1"/>
    <xf numFmtId="2" fontId="0" fillId="4" borderId="0" xfId="0" applyNumberFormat="1" applyFill="1" applyAlignment="1">
      <alignment horizontal="center"/>
    </xf>
    <xf numFmtId="0" fontId="1" fillId="4" borderId="0" xfId="0" applyFont="1" applyFill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46B0-EC98-4EC8-A7AC-3ED39DF3DDAF}">
  <dimension ref="A1:G10"/>
  <sheetViews>
    <sheetView workbookViewId="0">
      <selection activeCell="G10" sqref="G10"/>
    </sheetView>
  </sheetViews>
  <sheetFormatPr baseColWidth="10" defaultColWidth="19.375" defaultRowHeight="15.75" x14ac:dyDescent="0.25"/>
  <cols>
    <col min="1" max="1" width="19.875" customWidth="1"/>
    <col min="2" max="2" width="8.875" bestFit="1" customWidth="1"/>
    <col min="3" max="3" width="21.125" bestFit="1" customWidth="1"/>
    <col min="4" max="4" width="12.625" bestFit="1" customWidth="1"/>
    <col min="5" max="5" width="13.875" customWidth="1"/>
    <col min="6" max="6" width="16" customWidth="1"/>
    <col min="7" max="7" width="21.875" bestFit="1" customWidth="1"/>
  </cols>
  <sheetData>
    <row r="1" spans="1:7" x14ac:dyDescent="0.25">
      <c r="A1" s="1" t="s">
        <v>0</v>
      </c>
      <c r="B1" s="10" t="s">
        <v>1</v>
      </c>
      <c r="C1" s="1" t="s">
        <v>547</v>
      </c>
      <c r="D1" s="1" t="s">
        <v>548</v>
      </c>
      <c r="E1" s="1" t="s">
        <v>549</v>
      </c>
      <c r="F1" s="1" t="s">
        <v>550</v>
      </c>
      <c r="G1" s="1" t="s">
        <v>551</v>
      </c>
    </row>
    <row r="2" spans="1:7" x14ac:dyDescent="0.25">
      <c r="A2" s="1" t="s">
        <v>322</v>
      </c>
      <c r="B2" s="10" t="s">
        <v>552</v>
      </c>
      <c r="C2" t="s">
        <v>553</v>
      </c>
      <c r="D2" t="s">
        <v>554</v>
      </c>
      <c r="E2" t="s">
        <v>555</v>
      </c>
      <c r="F2" t="s">
        <v>556</v>
      </c>
      <c r="G2" t="s">
        <v>557</v>
      </c>
    </row>
    <row r="3" spans="1:7" x14ac:dyDescent="0.25">
      <c r="A3" s="1" t="s">
        <v>321</v>
      </c>
      <c r="B3" s="10" t="s">
        <v>558</v>
      </c>
      <c r="C3" t="s">
        <v>559</v>
      </c>
      <c r="D3" t="s">
        <v>560</v>
      </c>
      <c r="E3" t="s">
        <v>561</v>
      </c>
      <c r="F3" t="s">
        <v>562</v>
      </c>
      <c r="G3" t="s">
        <v>563</v>
      </c>
    </row>
    <row r="4" spans="1:7" x14ac:dyDescent="0.25">
      <c r="A4" s="1" t="s">
        <v>4</v>
      </c>
      <c r="B4" s="10" t="s">
        <v>564</v>
      </c>
      <c r="C4" t="s">
        <v>565</v>
      </c>
      <c r="D4" t="s">
        <v>566</v>
      </c>
      <c r="E4" t="s">
        <v>567</v>
      </c>
      <c r="F4" t="s">
        <v>568</v>
      </c>
      <c r="G4" t="s">
        <v>3</v>
      </c>
    </row>
    <row r="5" spans="1:7" x14ac:dyDescent="0.25">
      <c r="A5" s="1" t="s">
        <v>5</v>
      </c>
      <c r="B5" s="10" t="s">
        <v>569</v>
      </c>
      <c r="C5" t="s">
        <v>12</v>
      </c>
      <c r="D5" t="s">
        <v>570</v>
      </c>
      <c r="E5" t="s">
        <v>571</v>
      </c>
      <c r="F5" t="s">
        <v>572</v>
      </c>
      <c r="G5" t="s">
        <v>8</v>
      </c>
    </row>
    <row r="6" spans="1:7" x14ac:dyDescent="0.25">
      <c r="A6" s="1" t="s">
        <v>6</v>
      </c>
      <c r="B6" s="10" t="s">
        <v>573</v>
      </c>
      <c r="C6" t="s">
        <v>2</v>
      </c>
      <c r="D6" t="s">
        <v>574</v>
      </c>
      <c r="E6" t="s">
        <v>575</v>
      </c>
      <c r="F6" t="s">
        <v>576</v>
      </c>
      <c r="G6" t="s">
        <v>3</v>
      </c>
    </row>
    <row r="7" spans="1:7" x14ac:dyDescent="0.25">
      <c r="A7" s="1" t="s">
        <v>9</v>
      </c>
      <c r="B7" s="10" t="s">
        <v>577</v>
      </c>
      <c r="C7" t="s">
        <v>2</v>
      </c>
      <c r="D7" t="s">
        <v>11</v>
      </c>
      <c r="E7" t="s">
        <v>578</v>
      </c>
      <c r="F7" t="s">
        <v>579</v>
      </c>
      <c r="G7" t="s">
        <v>580</v>
      </c>
    </row>
    <row r="8" spans="1:7" x14ac:dyDescent="0.25">
      <c r="A8" s="1" t="s">
        <v>10</v>
      </c>
      <c r="B8" s="10" t="s">
        <v>581</v>
      </c>
      <c r="C8" t="s">
        <v>7</v>
      </c>
      <c r="D8" t="s">
        <v>582</v>
      </c>
      <c r="E8" t="s">
        <v>583</v>
      </c>
      <c r="F8" t="s">
        <v>13</v>
      </c>
      <c r="G8" t="s">
        <v>584</v>
      </c>
    </row>
    <row r="9" spans="1:7" x14ac:dyDescent="0.25">
      <c r="A9" s="10" t="s">
        <v>14</v>
      </c>
      <c r="B9" s="10" t="s">
        <v>585</v>
      </c>
      <c r="C9" s="10" t="s">
        <v>586</v>
      </c>
      <c r="D9" s="10" t="s">
        <v>587</v>
      </c>
      <c r="E9" s="10" t="s">
        <v>588</v>
      </c>
      <c r="F9" s="10" t="s">
        <v>589</v>
      </c>
      <c r="G9" s="10" t="s">
        <v>590</v>
      </c>
    </row>
    <row r="10" spans="1:7" x14ac:dyDescent="0.25">
      <c r="C10" t="s">
        <v>327</v>
      </c>
      <c r="D10" t="s">
        <v>327</v>
      </c>
      <c r="E10" t="s">
        <v>591</v>
      </c>
      <c r="F10" t="s">
        <v>328</v>
      </c>
      <c r="G10" t="s">
        <v>328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C80C-BA1D-4F33-9E46-377657B58E5B}">
  <dimension ref="A1:J24"/>
  <sheetViews>
    <sheetView workbookViewId="0">
      <selection activeCell="I23" sqref="I23"/>
    </sheetView>
  </sheetViews>
  <sheetFormatPr baseColWidth="10" defaultRowHeight="15.75" x14ac:dyDescent="0.25"/>
  <cols>
    <col min="1" max="1" width="12.5" bestFit="1" customWidth="1"/>
    <col min="2" max="2" width="9.875" bestFit="1" customWidth="1"/>
    <col min="3" max="3" width="17.5" bestFit="1" customWidth="1"/>
    <col min="4" max="4" width="16.25" bestFit="1" customWidth="1"/>
    <col min="5" max="5" width="8.375" bestFit="1" customWidth="1"/>
    <col min="6" max="6" width="9.375" bestFit="1" customWidth="1"/>
    <col min="7" max="7" width="23.625" bestFit="1" customWidth="1"/>
    <col min="8" max="8" width="8.625" bestFit="1" customWidth="1"/>
    <col min="9" max="9" width="17.5" bestFit="1" customWidth="1"/>
    <col min="10" max="10" width="24.125" bestFit="1" customWidth="1"/>
  </cols>
  <sheetData>
    <row r="1" spans="1:10" x14ac:dyDescent="0.25">
      <c r="A1" s="1" t="s">
        <v>0</v>
      </c>
      <c r="B1" s="1" t="s">
        <v>15</v>
      </c>
      <c r="C1" s="1" t="s">
        <v>16</v>
      </c>
      <c r="D1" s="3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</row>
    <row r="2" spans="1:10" x14ac:dyDescent="0.25">
      <c r="A2" s="14" t="s">
        <v>328</v>
      </c>
      <c r="B2" s="10"/>
      <c r="C2" s="10"/>
      <c r="D2" s="13"/>
      <c r="E2" s="10"/>
      <c r="F2" s="10"/>
      <c r="G2" s="10"/>
      <c r="H2" s="10"/>
      <c r="I2" s="10"/>
      <c r="J2" s="10"/>
    </row>
    <row r="3" spans="1:10" x14ac:dyDescent="0.25">
      <c r="A3" s="1" t="s">
        <v>10</v>
      </c>
      <c r="B3" t="s">
        <v>420</v>
      </c>
      <c r="C3" t="s">
        <v>541</v>
      </c>
      <c r="D3" s="6">
        <v>1.08</v>
      </c>
      <c r="E3" t="s">
        <v>606</v>
      </c>
      <c r="F3" t="s">
        <v>607</v>
      </c>
      <c r="G3" t="s">
        <v>542</v>
      </c>
      <c r="I3" t="s">
        <v>56</v>
      </c>
      <c r="J3" t="s">
        <v>51</v>
      </c>
    </row>
    <row r="4" spans="1:10" x14ac:dyDescent="0.25">
      <c r="A4" s="1" t="s">
        <v>10</v>
      </c>
      <c r="B4" t="s">
        <v>420</v>
      </c>
      <c r="C4" t="s">
        <v>540</v>
      </c>
      <c r="D4" s="6">
        <v>3</v>
      </c>
      <c r="E4" t="s">
        <v>391</v>
      </c>
      <c r="F4" t="s">
        <v>358</v>
      </c>
      <c r="G4" t="s">
        <v>291</v>
      </c>
      <c r="I4" t="s">
        <v>56</v>
      </c>
      <c r="J4" t="s">
        <v>29</v>
      </c>
    </row>
    <row r="5" spans="1:10" x14ac:dyDescent="0.25">
      <c r="A5" s="1" t="s">
        <v>10</v>
      </c>
      <c r="B5" t="s">
        <v>415</v>
      </c>
      <c r="C5" t="s">
        <v>539</v>
      </c>
      <c r="D5" s="6">
        <v>1.87</v>
      </c>
      <c r="E5" t="s">
        <v>593</v>
      </c>
      <c r="F5" t="s">
        <v>349</v>
      </c>
      <c r="G5" t="s">
        <v>417</v>
      </c>
      <c r="I5" t="s">
        <v>28</v>
      </c>
      <c r="J5" t="s">
        <v>29</v>
      </c>
    </row>
    <row r="6" spans="1:10" x14ac:dyDescent="0.25">
      <c r="A6" s="1" t="s">
        <v>10</v>
      </c>
      <c r="B6" t="s">
        <v>114</v>
      </c>
      <c r="C6" t="s">
        <v>320</v>
      </c>
      <c r="D6" s="6">
        <v>1.47</v>
      </c>
      <c r="E6" t="s">
        <v>391</v>
      </c>
      <c r="F6" t="s">
        <v>358</v>
      </c>
      <c r="G6" t="s">
        <v>291</v>
      </c>
      <c r="I6" t="s">
        <v>56</v>
      </c>
      <c r="J6" t="s">
        <v>29</v>
      </c>
    </row>
    <row r="7" spans="1:10" x14ac:dyDescent="0.25">
      <c r="A7" s="1" t="s">
        <v>10</v>
      </c>
      <c r="B7" t="s">
        <v>114</v>
      </c>
      <c r="C7" t="s">
        <v>319</v>
      </c>
      <c r="D7" s="6">
        <v>0.78</v>
      </c>
      <c r="E7" t="s">
        <v>391</v>
      </c>
      <c r="F7" t="s">
        <v>358</v>
      </c>
      <c r="G7" t="s">
        <v>291</v>
      </c>
      <c r="I7" t="s">
        <v>56</v>
      </c>
      <c r="J7" t="s">
        <v>29</v>
      </c>
    </row>
    <row r="8" spans="1:10" x14ac:dyDescent="0.25">
      <c r="A8" s="1" t="s">
        <v>10</v>
      </c>
      <c r="B8" t="s">
        <v>114</v>
      </c>
      <c r="C8" t="s">
        <v>318</v>
      </c>
      <c r="D8" s="6">
        <v>1.02</v>
      </c>
      <c r="E8" t="s">
        <v>370</v>
      </c>
      <c r="F8" t="s">
        <v>349</v>
      </c>
      <c r="G8" t="s">
        <v>121</v>
      </c>
      <c r="I8" t="s">
        <v>28</v>
      </c>
      <c r="J8" t="s">
        <v>29</v>
      </c>
    </row>
    <row r="9" spans="1:10" x14ac:dyDescent="0.25">
      <c r="A9" s="1" t="s">
        <v>10</v>
      </c>
      <c r="B9" t="s">
        <v>93</v>
      </c>
      <c r="C9" t="s">
        <v>317</v>
      </c>
      <c r="D9" s="6">
        <v>0.67</v>
      </c>
      <c r="E9" t="s">
        <v>377</v>
      </c>
      <c r="F9" t="s">
        <v>372</v>
      </c>
      <c r="G9" t="s">
        <v>155</v>
      </c>
      <c r="I9" t="s">
        <v>158</v>
      </c>
      <c r="J9" t="s">
        <v>29</v>
      </c>
    </row>
    <row r="10" spans="1:10" x14ac:dyDescent="0.25">
      <c r="A10" s="1" t="s">
        <v>10</v>
      </c>
      <c r="B10" t="s">
        <v>93</v>
      </c>
      <c r="C10" t="s">
        <v>316</v>
      </c>
      <c r="D10" s="6">
        <v>2</v>
      </c>
      <c r="E10" t="s">
        <v>372</v>
      </c>
      <c r="F10" t="s">
        <v>374</v>
      </c>
      <c r="G10" t="s">
        <v>216</v>
      </c>
      <c r="I10" t="s">
        <v>158</v>
      </c>
      <c r="J10" t="s">
        <v>29</v>
      </c>
    </row>
    <row r="11" spans="1:10" x14ac:dyDescent="0.25">
      <c r="A11" s="1" t="s">
        <v>10</v>
      </c>
      <c r="B11" t="s">
        <v>83</v>
      </c>
      <c r="C11" t="s">
        <v>315</v>
      </c>
      <c r="D11" s="6">
        <v>3.67</v>
      </c>
      <c r="E11" t="s">
        <v>372</v>
      </c>
      <c r="F11" t="s">
        <v>374</v>
      </c>
      <c r="G11" t="s">
        <v>216</v>
      </c>
      <c r="I11" t="s">
        <v>158</v>
      </c>
      <c r="J11" t="s">
        <v>29</v>
      </c>
    </row>
    <row r="12" spans="1:10" x14ac:dyDescent="0.25">
      <c r="A12" s="1" t="s">
        <v>10</v>
      </c>
      <c r="B12" t="s">
        <v>83</v>
      </c>
      <c r="C12" t="s">
        <v>314</v>
      </c>
      <c r="D12" s="6">
        <v>2.33</v>
      </c>
      <c r="E12" t="s">
        <v>373</v>
      </c>
      <c r="F12" t="s">
        <v>374</v>
      </c>
      <c r="G12" t="s">
        <v>138</v>
      </c>
      <c r="I12" t="s">
        <v>56</v>
      </c>
      <c r="J12" t="s">
        <v>140</v>
      </c>
    </row>
    <row r="13" spans="1:10" x14ac:dyDescent="0.25">
      <c r="A13" s="1" t="s">
        <v>10</v>
      </c>
      <c r="B13" t="s">
        <v>83</v>
      </c>
      <c r="C13" t="s">
        <v>313</v>
      </c>
      <c r="D13" s="6">
        <v>4.7</v>
      </c>
      <c r="E13" t="s">
        <v>391</v>
      </c>
      <c r="F13" t="s">
        <v>358</v>
      </c>
      <c r="G13" t="s">
        <v>291</v>
      </c>
      <c r="I13" t="s">
        <v>56</v>
      </c>
      <c r="J13" t="s">
        <v>29</v>
      </c>
    </row>
    <row r="14" spans="1:10" x14ac:dyDescent="0.25">
      <c r="A14" s="1" t="s">
        <v>10</v>
      </c>
      <c r="B14" t="s">
        <v>83</v>
      </c>
      <c r="C14" t="s">
        <v>312</v>
      </c>
      <c r="D14" s="6">
        <v>3.67</v>
      </c>
      <c r="E14" t="s">
        <v>377</v>
      </c>
      <c r="F14" t="s">
        <v>372</v>
      </c>
      <c r="G14" t="s">
        <v>155</v>
      </c>
      <c r="I14" t="s">
        <v>158</v>
      </c>
      <c r="J14" t="s">
        <v>29</v>
      </c>
    </row>
    <row r="15" spans="1:10" x14ac:dyDescent="0.25">
      <c r="A15" s="1" t="s">
        <v>10</v>
      </c>
      <c r="B15" t="s">
        <v>83</v>
      </c>
      <c r="C15" t="s">
        <v>181</v>
      </c>
      <c r="D15" s="6">
        <v>0.67</v>
      </c>
      <c r="E15" t="s">
        <v>369</v>
      </c>
      <c r="F15" t="s">
        <v>349</v>
      </c>
      <c r="G15" t="s">
        <v>116</v>
      </c>
      <c r="I15" t="s">
        <v>28</v>
      </c>
      <c r="J15" t="s">
        <v>29</v>
      </c>
    </row>
    <row r="16" spans="1:10" x14ac:dyDescent="0.25">
      <c r="A16" s="10" t="s">
        <v>546</v>
      </c>
      <c r="B16" s="10"/>
      <c r="C16" s="10"/>
      <c r="D16" s="13"/>
      <c r="E16" s="10"/>
      <c r="F16" s="10"/>
      <c r="G16" s="10"/>
      <c r="H16" s="10"/>
      <c r="I16" s="10"/>
      <c r="J16" s="10"/>
    </row>
    <row r="17" spans="1:10" x14ac:dyDescent="0.25">
      <c r="A17" s="1" t="s">
        <v>10</v>
      </c>
      <c r="B17" t="s">
        <v>83</v>
      </c>
      <c r="C17" t="s">
        <v>84</v>
      </c>
      <c r="D17" s="6">
        <v>1</v>
      </c>
      <c r="E17" t="s">
        <v>366</v>
      </c>
      <c r="F17" t="s">
        <v>336</v>
      </c>
      <c r="G17" t="s">
        <v>85</v>
      </c>
      <c r="I17" t="s">
        <v>28</v>
      </c>
      <c r="J17" t="s">
        <v>29</v>
      </c>
    </row>
    <row r="18" spans="1:10" x14ac:dyDescent="0.25">
      <c r="A18" s="1" t="s">
        <v>10</v>
      </c>
      <c r="B18" t="s">
        <v>76</v>
      </c>
      <c r="C18" t="s">
        <v>169</v>
      </c>
      <c r="D18" s="6">
        <v>1.83</v>
      </c>
      <c r="E18" t="s">
        <v>361</v>
      </c>
      <c r="F18" t="s">
        <v>349</v>
      </c>
      <c r="G18" t="s">
        <v>78</v>
      </c>
      <c r="I18" t="s">
        <v>28</v>
      </c>
      <c r="J18" t="s">
        <v>29</v>
      </c>
    </row>
    <row r="19" spans="1:10" x14ac:dyDescent="0.25">
      <c r="A19" s="1" t="s">
        <v>10</v>
      </c>
      <c r="B19" t="s">
        <v>60</v>
      </c>
      <c r="C19" t="s">
        <v>63</v>
      </c>
      <c r="D19" s="6">
        <v>1.5</v>
      </c>
      <c r="E19" t="s">
        <v>359</v>
      </c>
      <c r="F19" t="s">
        <v>349</v>
      </c>
      <c r="G19" t="s">
        <v>64</v>
      </c>
      <c r="I19" t="s">
        <v>28</v>
      </c>
      <c r="J19" t="s">
        <v>29</v>
      </c>
    </row>
    <row r="20" spans="1:10" x14ac:dyDescent="0.25">
      <c r="A20" s="1" t="s">
        <v>10</v>
      </c>
      <c r="B20" t="s">
        <v>60</v>
      </c>
      <c r="C20" t="s">
        <v>61</v>
      </c>
      <c r="D20" s="6">
        <v>1</v>
      </c>
      <c r="E20" t="s">
        <v>353</v>
      </c>
      <c r="F20" t="s">
        <v>336</v>
      </c>
      <c r="G20" t="s">
        <v>62</v>
      </c>
      <c r="I20" t="s">
        <v>28</v>
      </c>
      <c r="J20" t="s">
        <v>29</v>
      </c>
    </row>
    <row r="21" spans="1:10" x14ac:dyDescent="0.25">
      <c r="A21" s="1" t="s">
        <v>10</v>
      </c>
      <c r="B21" t="s">
        <v>42</v>
      </c>
      <c r="C21" t="s">
        <v>310</v>
      </c>
      <c r="D21" s="6">
        <v>1</v>
      </c>
      <c r="E21" t="s">
        <v>342</v>
      </c>
      <c r="F21" t="s">
        <v>394</v>
      </c>
      <c r="G21" t="s">
        <v>311</v>
      </c>
      <c r="I21" t="s">
        <v>38</v>
      </c>
      <c r="J21" t="s">
        <v>29</v>
      </c>
    </row>
    <row r="22" spans="1:10" x14ac:dyDescent="0.25">
      <c r="A22" s="1" t="s">
        <v>10</v>
      </c>
      <c r="B22" t="s">
        <v>42</v>
      </c>
      <c r="C22" t="s">
        <v>43</v>
      </c>
      <c r="D22" s="6">
        <v>0.92</v>
      </c>
      <c r="E22" t="s">
        <v>348</v>
      </c>
      <c r="F22" t="s">
        <v>349</v>
      </c>
      <c r="G22" t="s">
        <v>44</v>
      </c>
      <c r="I22" t="s">
        <v>28</v>
      </c>
      <c r="J22" t="s">
        <v>29</v>
      </c>
    </row>
    <row r="23" spans="1:10" x14ac:dyDescent="0.25">
      <c r="A23" s="1" t="s">
        <v>10</v>
      </c>
      <c r="B23" t="s">
        <v>253</v>
      </c>
      <c r="C23" t="s">
        <v>309</v>
      </c>
      <c r="D23" s="6">
        <v>1</v>
      </c>
      <c r="E23" t="s">
        <v>373</v>
      </c>
      <c r="F23" t="s">
        <v>374</v>
      </c>
      <c r="G23" t="s">
        <v>138</v>
      </c>
      <c r="I23" t="s">
        <v>56</v>
      </c>
      <c r="J23" t="s">
        <v>140</v>
      </c>
    </row>
    <row r="24" spans="1:10" x14ac:dyDescent="0.25">
      <c r="A24" s="1" t="s">
        <v>10</v>
      </c>
      <c r="B24" t="s">
        <v>24</v>
      </c>
      <c r="C24" t="s">
        <v>25</v>
      </c>
      <c r="D24" s="6">
        <v>2.33</v>
      </c>
      <c r="E24" t="s">
        <v>335</v>
      </c>
      <c r="F24" t="s">
        <v>336</v>
      </c>
      <c r="G24" t="s">
        <v>26</v>
      </c>
      <c r="I24" t="s">
        <v>28</v>
      </c>
      <c r="J24" t="s">
        <v>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5776-DE37-4077-83A5-BBA59EB66C7C}">
  <dimension ref="A1:K7"/>
  <sheetViews>
    <sheetView workbookViewId="0">
      <selection activeCell="E12" sqref="E12"/>
    </sheetView>
  </sheetViews>
  <sheetFormatPr baseColWidth="10" defaultRowHeight="15.75" x14ac:dyDescent="0.25"/>
  <cols>
    <col min="2" max="3" width="9.875" bestFit="1" customWidth="1"/>
    <col min="4" max="4" width="14.625" bestFit="1" customWidth="1"/>
    <col min="5" max="10" width="14.625" customWidth="1"/>
  </cols>
  <sheetData>
    <row r="1" spans="1:11" x14ac:dyDescent="0.25">
      <c r="A1" s="1"/>
      <c r="B1" s="3" t="s">
        <v>332</v>
      </c>
      <c r="C1" s="3" t="s">
        <v>331</v>
      </c>
      <c r="D1" s="3" t="s">
        <v>323</v>
      </c>
      <c r="E1" s="3" t="s">
        <v>324</v>
      </c>
      <c r="F1" s="3" t="s">
        <v>325</v>
      </c>
      <c r="G1" s="3" t="s">
        <v>143</v>
      </c>
      <c r="H1" s="3" t="s">
        <v>75</v>
      </c>
      <c r="I1" s="3" t="s">
        <v>106</v>
      </c>
      <c r="J1" s="3" t="s">
        <v>326</v>
      </c>
      <c r="K1" s="3" t="s">
        <v>333</v>
      </c>
    </row>
    <row r="2" spans="1:11" x14ac:dyDescent="0.25">
      <c r="A2" s="1" t="s">
        <v>327</v>
      </c>
      <c r="B2" s="5">
        <v>45393</v>
      </c>
      <c r="C2" s="5">
        <v>45407</v>
      </c>
      <c r="D2" s="7">
        <f>SUM(Details!D259,Details!D250,Details!D236,Details!D228,Details!D226,Details!D212,Details!D211,Details!D209,Details!D208,Details!D206,Details!D205,Details!D204,Details!D201,Details!D192,Details!D186,Details!D185,Details!D183,Details!D180,Details!D179)</f>
        <v>38.69</v>
      </c>
      <c r="E2" s="7">
        <v>0</v>
      </c>
      <c r="F2" s="7">
        <f>SUM(Details!D252,Details!D251,Details!D246,Details!D233,Details!D232,Details!D231,Details!D210,Details!D207,Details!D202,Details!D199,Details!D190,Details!D189,Details!D184,Details!D181)</f>
        <v>15.08</v>
      </c>
      <c r="G2" s="7">
        <f>SUM(Details!D262,Details!D260,Details!D258,Details!D257,Details!D256,Details!D255,Details!D254,Details!D253,Details!D249,Details!D248,Details!D245,Details!D244,Details!D227,Details!D213,Details!D203,Details!D200,Details!D191,Details!D188,Details!D187)</f>
        <v>36.01</v>
      </c>
      <c r="H2" s="7">
        <f>SUM(Details!D247,Details!D243,Details!D235,Details!D234,Details!D230,Details!D229,Details!D182)</f>
        <v>6.41</v>
      </c>
      <c r="I2" s="7">
        <f>SUM(Details!D269,Details!D268,Details!D267,Details!D266,Details!D265,Details!D264,Details!D263,Details!D261,Details!D242,Details!D241,Details!D240,Details!D239,Details!D238,Details!D237,Details!D225,Details!D224,Details!D223,Details!D222,Details!D221,Details!D220,Details!D219,Details!D218,Details!D217,Details!D216,Details!D215,Details!D214,Details!D198,Details!D197,Details!D196,Details!D195,Details!D194,Details!D193,Details!D178,Details!D177,Details!D176,Details!D175,Details!D174,Details!D173,Details!D172)</f>
        <v>53.400000000000006</v>
      </c>
      <c r="J2" s="7">
        <f xml:space="preserve"> SUM(D2:I2)</f>
        <v>149.59</v>
      </c>
      <c r="K2" s="11">
        <f xml:space="preserve"> J2/24</f>
        <v>6.2329166666666671</v>
      </c>
    </row>
    <row r="3" spans="1:11" x14ac:dyDescent="0.25">
      <c r="A3" s="1" t="s">
        <v>328</v>
      </c>
      <c r="B3" s="8">
        <v>45407</v>
      </c>
      <c r="C3" s="5">
        <v>45331</v>
      </c>
      <c r="D3" s="7">
        <f>SUM(Details!D155,Details!D153,Details!D149,Details!D140,Details!D139,Details!D138,Details!D136,Details!D135,Details!D127,Details!D125,Details!D124,Details!D123,Details!D122,Details!D111,Details!D107,Details!D105,Details!D101,Details!D100,Details!D98,Details!D94,Details!D93,Details!D92,Details!D87,Details!D86,Details!D84,Details!D70,Details!D69,Details!D66,Details!D64,Details!D62,Details!D61,Details!D59,Details!D58,Details!D57,Details!D56,Details!D54,Details!D53,Details!D52,Details!D51,Details!D50,Details!D48,Details!D49,Details!D47,Details!D46,Details!D45,Details!D42,Details!D41,Details!D40,Details!D39,Details!D38,Details!D37,Details!D36,Details!D35,Details!D34,Details!D33,Details!D32,Details!D31,Details!D30,Details!D29,Details!D28,Details!D22,Details!D14,Details!D7)</f>
        <v>112.29</v>
      </c>
      <c r="E3" s="7">
        <v>0</v>
      </c>
      <c r="F3" s="7">
        <f>SUM(Details!D165,Details!D156,Details!D154,Details!D152,Details!D151,Details!D150,Details!D143,Details!D142,Details!D141,Details!D133,Details!D132,Details!D110,Details!D106,Details!D103,Details!D99,Details!D95,Details!D90,Details!D89,Details!D68,Details!D26,Details!D24,Details!D23,Details!D21,Details!D13,Details!D12,Details!D10,Details!D9,Details!D6,Details!D5,Details!D4)</f>
        <v>33.51</v>
      </c>
      <c r="G3" s="7">
        <f>SUM(Details!D162,Details!D161,Details!D160,Details!D159,Details!D158,Details!D131,Details!D130,Details!D121,Details!D112,Details!D108,Details!D102,Details!D91,Details!D85,Details!D83,Details!D67,Details!D65,Details!D63,Details!D60,Details!D55,Details!D27,Details!D25,Details!D11,Details!D8,Details!D3,Details!D147,Details!D137)</f>
        <v>36.599999999999994</v>
      </c>
      <c r="H3" s="9">
        <f>SUM(Details!D164,Details!D163,Details!D157,Details!D148,Details!D146,Details!D145,Details!D144,Details!D126,Details!D109,Details!D104,Details!D88)</f>
        <v>15.620000000000001</v>
      </c>
      <c r="I3" s="7">
        <f>SUM(Details!D170,Details!D169,Details!D168,Details!D167,Details!D166,Details!D134,Details!D129,Details!D128,Details!D120,Details!D119,Details!D118,Details!D117,Details!D116,Details!D115,Details!D114,Details!D113,Details!D97,Details!D96,Details!D82,Details!D81,Details!D80,Details!D79,Details!D78,Details!D77,Details!D76,Details!D75,Details!D74,Details!D73,Details!D72,Details!D71,Details!D44,Details!D43,Details!D20,Details!D19,Details!D18,Details!D17,Details!D16,Details!D15)</f>
        <v>44.97999999999999</v>
      </c>
      <c r="J3" s="7">
        <f xml:space="preserve"> SUM(D3:I3)</f>
        <v>243</v>
      </c>
      <c r="K3" s="11">
        <f xml:space="preserve"> J3/24</f>
        <v>10.125</v>
      </c>
    </row>
    <row r="4" spans="1:11" x14ac:dyDescent="0.25">
      <c r="A4" s="1" t="s">
        <v>329</v>
      </c>
      <c r="B4" s="4"/>
      <c r="C4" s="4"/>
      <c r="K4" s="10"/>
    </row>
    <row r="5" spans="1:11" x14ac:dyDescent="0.25">
      <c r="A5" s="1" t="s">
        <v>330</v>
      </c>
      <c r="B5" s="4"/>
      <c r="C5" s="4"/>
      <c r="K5" s="10"/>
    </row>
    <row r="6" spans="1:11" x14ac:dyDescent="0.25">
      <c r="K6" s="10"/>
    </row>
    <row r="7" spans="1:11" x14ac:dyDescent="0.25">
      <c r="K7" s="12">
        <f>SUM(K2:K6)</f>
        <v>16.357916666666668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269"/>
  <sheetViews>
    <sheetView topLeftCell="H186" workbookViewId="0">
      <selection sqref="A1:J263"/>
    </sheetView>
  </sheetViews>
  <sheetFormatPr baseColWidth="10" defaultRowHeight="15.75" x14ac:dyDescent="0.25"/>
  <cols>
    <col min="1" max="1" width="19" style="1" bestFit="1" customWidth="1"/>
    <col min="2" max="2" width="9.875" bestFit="1" customWidth="1"/>
    <col min="3" max="3" width="17.5" bestFit="1" customWidth="1"/>
    <col min="4" max="4" width="16.75" style="2" customWidth="1"/>
    <col min="5" max="5" width="8.375" customWidth="1"/>
    <col min="6" max="6" width="9.375" bestFit="1" customWidth="1"/>
    <col min="7" max="7" width="35.25" bestFit="1" customWidth="1"/>
    <col min="8" max="8" width="72.875" customWidth="1"/>
    <col min="9" max="9" width="20.75" bestFit="1" customWidth="1"/>
    <col min="10" max="10" width="24.125" bestFit="1" customWidth="1"/>
  </cols>
  <sheetData>
    <row r="1" spans="1:10" s="1" customFormat="1" x14ac:dyDescent="0.25">
      <c r="A1" s="1" t="s">
        <v>0</v>
      </c>
      <c r="B1" s="1" t="s">
        <v>15</v>
      </c>
      <c r="C1" s="1" t="s">
        <v>16</v>
      </c>
      <c r="D1" s="3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</row>
    <row r="2" spans="1:10" s="1" customFormat="1" x14ac:dyDescent="0.25">
      <c r="A2" s="14" t="s">
        <v>328</v>
      </c>
      <c r="B2" s="10"/>
      <c r="C2" s="10"/>
      <c r="D2" s="13"/>
      <c r="E2" s="10"/>
      <c r="F2" s="10"/>
      <c r="G2" s="10"/>
      <c r="H2" s="10"/>
      <c r="I2" s="10"/>
      <c r="J2" s="10"/>
    </row>
    <row r="3" spans="1:10" hidden="1" x14ac:dyDescent="0.25">
      <c r="A3" s="1" t="s">
        <v>10</v>
      </c>
      <c r="B3" t="s">
        <v>420</v>
      </c>
      <c r="C3" t="s">
        <v>541</v>
      </c>
      <c r="D3" s="6">
        <v>1.08</v>
      </c>
      <c r="E3" t="str">
        <f>HYPERLINK("https://swtp-sose24.atlassian.net/browse/KAN-128", "KAN-128")</f>
        <v>KAN-128</v>
      </c>
      <c r="F3" t="str">
        <f>HYPERLINK("https://swtp-sose24.atlassian.net/browse/KAN-127", "KAN-127")</f>
        <v>KAN-127</v>
      </c>
      <c r="G3" t="s">
        <v>542</v>
      </c>
      <c r="I3" t="s">
        <v>56</v>
      </c>
      <c r="J3" t="s">
        <v>51</v>
      </c>
    </row>
    <row r="4" spans="1:10" hidden="1" x14ac:dyDescent="0.25">
      <c r="A4" s="1" t="s">
        <v>5</v>
      </c>
      <c r="B4" t="s">
        <v>420</v>
      </c>
      <c r="C4" t="s">
        <v>505</v>
      </c>
      <c r="D4" s="6">
        <v>1.1299999999999999</v>
      </c>
      <c r="E4" t="str">
        <f>HYPERLINK("https://swtp-sose24.atlassian.net/browse/KAN-126", "KAN-126")</f>
        <v>KAN-126</v>
      </c>
      <c r="F4" t="str">
        <f>HYPERLINK("https://swtp-sose24.atlassian.net/browse/KAN-12", "KAN-12")</f>
        <v>KAN-12</v>
      </c>
      <c r="G4" t="s">
        <v>503</v>
      </c>
      <c r="H4" t="s">
        <v>506</v>
      </c>
      <c r="I4" t="s">
        <v>38</v>
      </c>
      <c r="J4" t="s">
        <v>159</v>
      </c>
    </row>
    <row r="5" spans="1:10" hidden="1" x14ac:dyDescent="0.25">
      <c r="A5" s="1" t="s">
        <v>321</v>
      </c>
      <c r="B5" t="s">
        <v>420</v>
      </c>
      <c r="C5" t="s">
        <v>449</v>
      </c>
      <c r="D5" s="6">
        <v>1.97</v>
      </c>
      <c r="E5" t="str">
        <f>HYPERLINK("https://swtp-sose24.atlassian.net/browse/KAN-93", "KAN-93")</f>
        <v>KAN-93</v>
      </c>
      <c r="F5" t="str">
        <f>HYPERLINK("https://swtp-sose24.atlassian.net/browse/KAN-12", "KAN-12")</f>
        <v>KAN-12</v>
      </c>
      <c r="G5" t="s">
        <v>423</v>
      </c>
      <c r="H5" t="s">
        <v>450</v>
      </c>
      <c r="I5" t="s">
        <v>38</v>
      </c>
      <c r="J5" t="s">
        <v>51</v>
      </c>
    </row>
    <row r="6" spans="1:10" hidden="1" x14ac:dyDescent="0.25">
      <c r="A6" s="1" t="s">
        <v>321</v>
      </c>
      <c r="B6" t="s">
        <v>420</v>
      </c>
      <c r="C6" t="s">
        <v>447</v>
      </c>
      <c r="D6" s="6">
        <v>0.57999999999999996</v>
      </c>
      <c r="E6" t="str">
        <f>HYPERLINK("https://swtp-sose24.atlassian.net/browse/KAN-93", "KAN-93")</f>
        <v>KAN-93</v>
      </c>
      <c r="F6" t="str">
        <f>HYPERLINK("https://swtp-sose24.atlassian.net/browse/KAN-12", "KAN-12")</f>
        <v>KAN-12</v>
      </c>
      <c r="G6" t="s">
        <v>423</v>
      </c>
      <c r="H6" t="s">
        <v>448</v>
      </c>
      <c r="I6" t="s">
        <v>38</v>
      </c>
      <c r="J6" t="s">
        <v>51</v>
      </c>
    </row>
    <row r="7" spans="1:10" x14ac:dyDescent="0.25">
      <c r="A7" s="1" t="s">
        <v>322</v>
      </c>
      <c r="B7" t="s">
        <v>420</v>
      </c>
      <c r="C7" t="s">
        <v>421</v>
      </c>
      <c r="D7" s="6">
        <v>2.85</v>
      </c>
      <c r="E7" t="str">
        <f>HYPERLINK("https://swtp-sose24.atlassian.net/browse/KAN-108", "KAN-108")</f>
        <v>KAN-108</v>
      </c>
      <c r="F7" t="str">
        <f>HYPERLINK("https://swtp-sose24.atlassian.net/browse/KAN-3", "KAN-3")</f>
        <v>KAN-3</v>
      </c>
      <c r="G7" t="s">
        <v>127</v>
      </c>
      <c r="H7" t="s">
        <v>422</v>
      </c>
      <c r="I7" t="s">
        <v>33</v>
      </c>
      <c r="J7" t="s">
        <v>51</v>
      </c>
    </row>
    <row r="8" spans="1:10" hidden="1" x14ac:dyDescent="0.25">
      <c r="A8" s="1" t="s">
        <v>10</v>
      </c>
      <c r="B8" t="s">
        <v>420</v>
      </c>
      <c r="C8" t="s">
        <v>540</v>
      </c>
      <c r="D8" s="6">
        <v>3</v>
      </c>
      <c r="E8" t="str">
        <f>HYPERLINK("https://swtp-sose24.atlassian.net/browse/KAN-5", "KAN-5")</f>
        <v>KAN-5</v>
      </c>
      <c r="F8" t="str">
        <f>HYPERLINK("https://swtp-sose24.atlassian.net/browse/KAN-46", "KAN-46")</f>
        <v>KAN-46</v>
      </c>
      <c r="G8" t="s">
        <v>291</v>
      </c>
      <c r="I8" t="s">
        <v>56</v>
      </c>
      <c r="J8" t="s">
        <v>29</v>
      </c>
    </row>
    <row r="9" spans="1:10" hidden="1" x14ac:dyDescent="0.25">
      <c r="A9" s="1" t="s">
        <v>321</v>
      </c>
      <c r="B9" t="s">
        <v>420</v>
      </c>
      <c r="C9" t="s">
        <v>445</v>
      </c>
      <c r="D9" s="6">
        <v>2.4</v>
      </c>
      <c r="E9" t="str">
        <f>HYPERLINK("https://swtp-sose24.atlassian.net/browse/KAN-93", "KAN-93")</f>
        <v>KAN-93</v>
      </c>
      <c r="F9" t="str">
        <f>HYPERLINK("https://swtp-sose24.atlassian.net/browse/KAN-12", "KAN-12")</f>
        <v>KAN-12</v>
      </c>
      <c r="G9" t="s">
        <v>423</v>
      </c>
      <c r="H9" t="s">
        <v>446</v>
      </c>
      <c r="I9" t="s">
        <v>38</v>
      </c>
      <c r="J9" t="s">
        <v>51</v>
      </c>
    </row>
    <row r="10" spans="1:10" hidden="1" x14ac:dyDescent="0.25">
      <c r="A10" s="1" t="s">
        <v>9</v>
      </c>
      <c r="B10" t="s">
        <v>415</v>
      </c>
      <c r="C10" t="s">
        <v>536</v>
      </c>
      <c r="D10" s="6">
        <v>0.75</v>
      </c>
      <c r="E10" t="str">
        <f>HYPERLINK("https://swtp-sose24.atlassian.net/browse/KAN-12", "KAN-12")</f>
        <v>KAN-12</v>
      </c>
      <c r="F10" t="str">
        <f>HYPERLINK("https://swtp-sose24.atlassian.net/browse/KAN-26", "KAN-26")</f>
        <v>KAN-26</v>
      </c>
      <c r="G10" t="s">
        <v>537</v>
      </c>
      <c r="H10" t="s">
        <v>538</v>
      </c>
      <c r="I10" t="s">
        <v>38</v>
      </c>
      <c r="J10" t="s">
        <v>51</v>
      </c>
    </row>
    <row r="11" spans="1:10" hidden="1" x14ac:dyDescent="0.25">
      <c r="A11" s="1" t="s">
        <v>9</v>
      </c>
      <c r="B11" t="s">
        <v>415</v>
      </c>
      <c r="C11" t="s">
        <v>534</v>
      </c>
      <c r="D11" s="6">
        <v>3</v>
      </c>
      <c r="E11" t="str">
        <f>HYPERLINK("https://swtp-sose24.atlassian.net/browse/KAN-88", "KAN-88")</f>
        <v>KAN-88</v>
      </c>
      <c r="F11" t="str">
        <f>HYPERLINK("https://swtp-sose24.atlassian.net/browse/KAN-46", "KAN-46")</f>
        <v>KAN-46</v>
      </c>
      <c r="G11" t="s">
        <v>211</v>
      </c>
      <c r="H11" t="s">
        <v>535</v>
      </c>
      <c r="I11" t="s">
        <v>56</v>
      </c>
      <c r="J11" t="s">
        <v>29</v>
      </c>
    </row>
    <row r="12" spans="1:10" hidden="1" x14ac:dyDescent="0.25">
      <c r="A12" s="1" t="s">
        <v>321</v>
      </c>
      <c r="B12" t="s">
        <v>415</v>
      </c>
      <c r="C12" t="s">
        <v>444</v>
      </c>
      <c r="D12" s="6">
        <v>0.4</v>
      </c>
      <c r="E12" t="str">
        <f>HYPERLINK("https://swtp-sose24.atlassian.net/browse/KAN-93", "KAN-93")</f>
        <v>KAN-93</v>
      </c>
      <c r="F12" t="str">
        <f>HYPERLINK("https://swtp-sose24.atlassian.net/browse/KAN-12", "KAN-12")</f>
        <v>KAN-12</v>
      </c>
      <c r="G12" t="s">
        <v>423</v>
      </c>
      <c r="I12" t="s">
        <v>38</v>
      </c>
      <c r="J12" t="s">
        <v>51</v>
      </c>
    </row>
    <row r="13" spans="1:10" hidden="1" x14ac:dyDescent="0.25">
      <c r="A13" s="1" t="s">
        <v>321</v>
      </c>
      <c r="B13" t="s">
        <v>415</v>
      </c>
      <c r="C13" t="s">
        <v>442</v>
      </c>
      <c r="D13" s="6">
        <v>1.05</v>
      </c>
      <c r="E13" t="str">
        <f>HYPERLINK("https://swtp-sose24.atlassian.net/browse/KAN-94", "KAN-94")</f>
        <v>KAN-94</v>
      </c>
      <c r="F13" t="str">
        <f>HYPERLINK("https://swtp-sose24.atlassian.net/browse/KAN-12", "KAN-12")</f>
        <v>KAN-12</v>
      </c>
      <c r="G13" t="s">
        <v>192</v>
      </c>
      <c r="H13" t="s">
        <v>443</v>
      </c>
      <c r="I13" t="s">
        <v>38</v>
      </c>
      <c r="J13" t="s">
        <v>51</v>
      </c>
    </row>
    <row r="14" spans="1:10" x14ac:dyDescent="0.25">
      <c r="A14" s="1" t="s">
        <v>322</v>
      </c>
      <c r="B14" t="s">
        <v>415</v>
      </c>
      <c r="C14" t="s">
        <v>418</v>
      </c>
      <c r="D14" s="6">
        <v>1.58</v>
      </c>
      <c r="E14" t="str">
        <f>HYPERLINK("https://swtp-sose24.atlassian.net/browse/KAN-125", "KAN-125")</f>
        <v>KAN-125</v>
      </c>
      <c r="F14" t="str">
        <f>HYPERLINK("https://swtp-sose24.atlassian.net/browse/KAN-108", "KAN-108")</f>
        <v>KAN-108</v>
      </c>
      <c r="G14" t="s">
        <v>419</v>
      </c>
      <c r="I14" t="s">
        <v>33</v>
      </c>
      <c r="J14" t="s">
        <v>51</v>
      </c>
    </row>
    <row r="15" spans="1:10" x14ac:dyDescent="0.25">
      <c r="A15" s="1" t="s">
        <v>322</v>
      </c>
      <c r="B15" t="s">
        <v>415</v>
      </c>
      <c r="C15" t="s">
        <v>416</v>
      </c>
      <c r="D15" s="6">
        <v>1.87</v>
      </c>
      <c r="E15" t="str">
        <f t="shared" ref="E15:E20" si="0">HYPERLINK("https://swtp-sose24.atlassian.net/browse/KAN-102", "KAN-102")</f>
        <v>KAN-102</v>
      </c>
      <c r="F15" t="str">
        <f t="shared" ref="F15:F20" si="1">HYPERLINK("https://swtp-sose24.atlassian.net/browse/KAN-21", "KAN-21")</f>
        <v>KAN-21</v>
      </c>
      <c r="G15" t="s">
        <v>417</v>
      </c>
      <c r="I15" t="s">
        <v>28</v>
      </c>
      <c r="J15" t="s">
        <v>29</v>
      </c>
    </row>
    <row r="16" spans="1:10" hidden="1" x14ac:dyDescent="0.25">
      <c r="A16" s="1" t="s">
        <v>321</v>
      </c>
      <c r="B16" t="s">
        <v>415</v>
      </c>
      <c r="C16" t="s">
        <v>416</v>
      </c>
      <c r="D16" s="6">
        <v>1.92</v>
      </c>
      <c r="E16" t="str">
        <f t="shared" si="0"/>
        <v>KAN-102</v>
      </c>
      <c r="F16" t="str">
        <f t="shared" si="1"/>
        <v>KAN-21</v>
      </c>
      <c r="G16" t="s">
        <v>417</v>
      </c>
      <c r="H16" t="s">
        <v>441</v>
      </c>
      <c r="I16" t="s">
        <v>28</v>
      </c>
      <c r="J16" t="s">
        <v>29</v>
      </c>
    </row>
    <row r="17" spans="1:10" hidden="1" x14ac:dyDescent="0.25">
      <c r="A17" s="1" t="s">
        <v>4</v>
      </c>
      <c r="B17" t="s">
        <v>415</v>
      </c>
      <c r="C17" t="s">
        <v>416</v>
      </c>
      <c r="D17" s="6">
        <v>1.83</v>
      </c>
      <c r="E17" t="str">
        <f t="shared" si="0"/>
        <v>KAN-102</v>
      </c>
      <c r="F17" t="str">
        <f t="shared" si="1"/>
        <v>KAN-21</v>
      </c>
      <c r="G17" t="s">
        <v>417</v>
      </c>
      <c r="H17" t="s">
        <v>493</v>
      </c>
      <c r="I17" t="s">
        <v>28</v>
      </c>
      <c r="J17" t="s">
        <v>29</v>
      </c>
    </row>
    <row r="18" spans="1:10" hidden="1" x14ac:dyDescent="0.25">
      <c r="A18" s="1" t="s">
        <v>5</v>
      </c>
      <c r="B18" t="s">
        <v>415</v>
      </c>
      <c r="C18" t="s">
        <v>416</v>
      </c>
      <c r="D18" s="6">
        <v>1.87</v>
      </c>
      <c r="E18" t="str">
        <f t="shared" si="0"/>
        <v>KAN-102</v>
      </c>
      <c r="F18" t="str">
        <f t="shared" si="1"/>
        <v>KAN-21</v>
      </c>
      <c r="G18" t="s">
        <v>417</v>
      </c>
      <c r="I18" t="s">
        <v>28</v>
      </c>
      <c r="J18" t="s">
        <v>29</v>
      </c>
    </row>
    <row r="19" spans="1:10" hidden="1" x14ac:dyDescent="0.25">
      <c r="A19" s="1" t="s">
        <v>6</v>
      </c>
      <c r="B19" t="s">
        <v>415</v>
      </c>
      <c r="C19" t="s">
        <v>416</v>
      </c>
      <c r="D19" s="6">
        <v>1.83</v>
      </c>
      <c r="E19" t="str">
        <f t="shared" si="0"/>
        <v>KAN-102</v>
      </c>
      <c r="F19" t="str">
        <f t="shared" si="1"/>
        <v>KAN-21</v>
      </c>
      <c r="G19" t="s">
        <v>417</v>
      </c>
      <c r="I19" t="s">
        <v>28</v>
      </c>
      <c r="J19" t="s">
        <v>29</v>
      </c>
    </row>
    <row r="20" spans="1:10" hidden="1" x14ac:dyDescent="0.25">
      <c r="A20" s="1" t="s">
        <v>10</v>
      </c>
      <c r="B20" t="s">
        <v>415</v>
      </c>
      <c r="C20" t="s">
        <v>539</v>
      </c>
      <c r="D20" s="6">
        <v>1.87</v>
      </c>
      <c r="E20" t="str">
        <f t="shared" si="0"/>
        <v>KAN-102</v>
      </c>
      <c r="F20" t="str">
        <f t="shared" si="1"/>
        <v>KAN-21</v>
      </c>
      <c r="G20" t="s">
        <v>417</v>
      </c>
      <c r="I20" t="s">
        <v>28</v>
      </c>
      <c r="J20" t="s">
        <v>29</v>
      </c>
    </row>
    <row r="21" spans="1:10" hidden="1" x14ac:dyDescent="0.25">
      <c r="A21" s="1" t="s">
        <v>321</v>
      </c>
      <c r="B21" t="s">
        <v>434</v>
      </c>
      <c r="C21" t="s">
        <v>439</v>
      </c>
      <c r="D21" s="6">
        <v>1.63</v>
      </c>
      <c r="E21" t="str">
        <f>HYPERLINK("https://swtp-sose24.atlassian.net/browse/KAN-93", "KAN-93")</f>
        <v>KAN-93</v>
      </c>
      <c r="F21" t="str">
        <f>HYPERLINK("https://swtp-sose24.atlassian.net/browse/KAN-12", "KAN-12")</f>
        <v>KAN-12</v>
      </c>
      <c r="G21" t="s">
        <v>423</v>
      </c>
      <c r="H21" t="s">
        <v>440</v>
      </c>
      <c r="I21" t="s">
        <v>38</v>
      </c>
      <c r="J21" t="s">
        <v>51</v>
      </c>
    </row>
    <row r="22" spans="1:10" hidden="1" x14ac:dyDescent="0.25">
      <c r="A22" s="1" t="s">
        <v>6</v>
      </c>
      <c r="B22" t="s">
        <v>434</v>
      </c>
      <c r="C22" t="s">
        <v>516</v>
      </c>
      <c r="D22" s="6">
        <v>1</v>
      </c>
      <c r="E22" t="str">
        <f>HYPERLINK("https://swtp-sose24.atlassian.net/browse/KAN-123", "KAN-123")</f>
        <v>KAN-123</v>
      </c>
      <c r="F22" t="str">
        <f>HYPERLINK("https://swtp-sose24.atlassian.net/browse/KAN-3", "KAN-3")</f>
        <v>KAN-3</v>
      </c>
      <c r="G22" t="s">
        <v>454</v>
      </c>
      <c r="H22" t="s">
        <v>517</v>
      </c>
      <c r="I22" t="s">
        <v>33</v>
      </c>
      <c r="J22" t="s">
        <v>51</v>
      </c>
    </row>
    <row r="23" spans="1:10" hidden="1" x14ac:dyDescent="0.25">
      <c r="A23" s="1" t="s">
        <v>321</v>
      </c>
      <c r="B23" t="s">
        <v>434</v>
      </c>
      <c r="C23" t="s">
        <v>438</v>
      </c>
      <c r="D23" s="6">
        <v>0.62</v>
      </c>
      <c r="E23" t="str">
        <f>HYPERLINK("https://swtp-sose24.atlassian.net/browse/KAN-93", "KAN-93")</f>
        <v>KAN-93</v>
      </c>
      <c r="F23" t="str">
        <f>HYPERLINK("https://swtp-sose24.atlassian.net/browse/KAN-12", "KAN-12")</f>
        <v>KAN-12</v>
      </c>
      <c r="G23" t="s">
        <v>423</v>
      </c>
      <c r="I23" t="s">
        <v>38</v>
      </c>
      <c r="J23" t="s">
        <v>51</v>
      </c>
    </row>
    <row r="24" spans="1:10" hidden="1" x14ac:dyDescent="0.25">
      <c r="A24" s="1" t="s">
        <v>321</v>
      </c>
      <c r="B24" t="s">
        <v>434</v>
      </c>
      <c r="C24" t="s">
        <v>436</v>
      </c>
      <c r="D24" s="6">
        <v>0.68</v>
      </c>
      <c r="E24" t="str">
        <f>HYPERLINK("https://swtp-sose24.atlassian.net/browse/KAN-94", "KAN-94")</f>
        <v>KAN-94</v>
      </c>
      <c r="F24" t="str">
        <f>HYPERLINK("https://swtp-sose24.atlassian.net/browse/KAN-12", "KAN-12")</f>
        <v>KAN-12</v>
      </c>
      <c r="G24" t="s">
        <v>192</v>
      </c>
      <c r="H24" t="s">
        <v>437</v>
      </c>
      <c r="I24" t="s">
        <v>38</v>
      </c>
      <c r="J24" t="s">
        <v>51</v>
      </c>
    </row>
    <row r="25" spans="1:10" hidden="1" x14ac:dyDescent="0.25">
      <c r="A25" s="1" t="s">
        <v>9</v>
      </c>
      <c r="B25" t="s">
        <v>434</v>
      </c>
      <c r="C25" t="s">
        <v>532</v>
      </c>
      <c r="D25" s="6">
        <v>2.62</v>
      </c>
      <c r="E25" t="str">
        <f>HYPERLINK("https://swtp-sose24.atlassian.net/browse/KAN-5", "KAN-5")</f>
        <v>KAN-5</v>
      </c>
      <c r="F25" t="str">
        <f>HYPERLINK("https://swtp-sose24.atlassian.net/browse/KAN-46", "KAN-46")</f>
        <v>KAN-46</v>
      </c>
      <c r="G25" t="s">
        <v>291</v>
      </c>
      <c r="H25" t="s">
        <v>533</v>
      </c>
      <c r="I25" t="s">
        <v>56</v>
      </c>
      <c r="J25" t="s">
        <v>29</v>
      </c>
    </row>
    <row r="26" spans="1:10" hidden="1" x14ac:dyDescent="0.25">
      <c r="A26" s="1" t="s">
        <v>5</v>
      </c>
      <c r="B26" t="s">
        <v>434</v>
      </c>
      <c r="C26" t="s">
        <v>502</v>
      </c>
      <c r="D26" s="6">
        <v>0.7</v>
      </c>
      <c r="E26" t="str">
        <f>HYPERLINK("https://swtp-sose24.atlassian.net/browse/KAN-126", "KAN-126")</f>
        <v>KAN-126</v>
      </c>
      <c r="F26" t="str">
        <f>HYPERLINK("https://swtp-sose24.atlassian.net/browse/KAN-12", "KAN-12")</f>
        <v>KAN-12</v>
      </c>
      <c r="G26" t="s">
        <v>503</v>
      </c>
      <c r="H26" t="s">
        <v>504</v>
      </c>
      <c r="I26" t="s">
        <v>38</v>
      </c>
      <c r="J26" t="s">
        <v>159</v>
      </c>
    </row>
    <row r="27" spans="1:10" hidden="1" x14ac:dyDescent="0.25">
      <c r="A27" s="1" t="s">
        <v>9</v>
      </c>
      <c r="B27" t="s">
        <v>434</v>
      </c>
      <c r="C27" t="s">
        <v>530</v>
      </c>
      <c r="D27" s="6">
        <v>2</v>
      </c>
      <c r="E27" t="str">
        <f>HYPERLINK("https://swtp-sose24.atlassian.net/browse/KAN-5", "KAN-5")</f>
        <v>KAN-5</v>
      </c>
      <c r="F27" t="str">
        <f>HYPERLINK("https://swtp-sose24.atlassian.net/browse/KAN-46", "KAN-46")</f>
        <v>KAN-46</v>
      </c>
      <c r="G27" t="s">
        <v>291</v>
      </c>
      <c r="H27" t="s">
        <v>531</v>
      </c>
      <c r="I27" t="s">
        <v>56</v>
      </c>
      <c r="J27" t="s">
        <v>29</v>
      </c>
    </row>
    <row r="28" spans="1:10" hidden="1" x14ac:dyDescent="0.25">
      <c r="A28" s="1" t="s">
        <v>321</v>
      </c>
      <c r="B28" t="s">
        <v>434</v>
      </c>
      <c r="C28" t="s">
        <v>435</v>
      </c>
      <c r="D28" s="6">
        <v>0.33</v>
      </c>
      <c r="E28" t="str">
        <f>HYPERLINK("https://swtp-sose24.atlassian.net/browse/KAN-108", "KAN-108")</f>
        <v>KAN-108</v>
      </c>
      <c r="F28" t="str">
        <f t="shared" ref="F28:F36" si="2">HYPERLINK("https://swtp-sose24.atlassian.net/browse/KAN-3", "KAN-3")</f>
        <v>KAN-3</v>
      </c>
      <c r="G28" t="s">
        <v>127</v>
      </c>
      <c r="I28" t="s">
        <v>33</v>
      </c>
      <c r="J28" t="s">
        <v>51</v>
      </c>
    </row>
    <row r="29" spans="1:10" hidden="1" x14ac:dyDescent="0.25">
      <c r="A29" s="1" t="s">
        <v>4</v>
      </c>
      <c r="B29" t="s">
        <v>410</v>
      </c>
      <c r="C29" t="s">
        <v>491</v>
      </c>
      <c r="D29" s="6">
        <v>1.5</v>
      </c>
      <c r="E29" t="str">
        <f>HYPERLINK("https://swtp-sose24.atlassian.net/browse/KAN-124", "KAN-124")</f>
        <v>KAN-124</v>
      </c>
      <c r="F29" t="str">
        <f t="shared" si="2"/>
        <v>KAN-3</v>
      </c>
      <c r="G29" t="s">
        <v>470</v>
      </c>
      <c r="H29" t="s">
        <v>492</v>
      </c>
      <c r="I29" t="s">
        <v>33</v>
      </c>
      <c r="J29" t="s">
        <v>159</v>
      </c>
    </row>
    <row r="30" spans="1:10" hidden="1" x14ac:dyDescent="0.25">
      <c r="A30" s="1" t="s">
        <v>4</v>
      </c>
      <c r="B30" t="s">
        <v>410</v>
      </c>
      <c r="C30" t="s">
        <v>490</v>
      </c>
      <c r="D30" s="6">
        <v>2</v>
      </c>
      <c r="E30" t="str">
        <f>HYPERLINK("https://swtp-sose24.atlassian.net/browse/KAN-124", "KAN-124")</f>
        <v>KAN-124</v>
      </c>
      <c r="F30" t="str">
        <f t="shared" si="2"/>
        <v>KAN-3</v>
      </c>
      <c r="G30" t="s">
        <v>470</v>
      </c>
      <c r="H30" t="s">
        <v>543</v>
      </c>
      <c r="I30" t="s">
        <v>33</v>
      </c>
      <c r="J30" t="s">
        <v>159</v>
      </c>
    </row>
    <row r="31" spans="1:10" hidden="1" x14ac:dyDescent="0.25">
      <c r="A31" s="1" t="s">
        <v>4</v>
      </c>
      <c r="B31" t="s">
        <v>410</v>
      </c>
      <c r="C31" t="s">
        <v>488</v>
      </c>
      <c r="D31" s="6">
        <v>0.75</v>
      </c>
      <c r="E31" t="str">
        <f>HYPERLINK("https://swtp-sose24.atlassian.net/browse/KAN-124", "KAN-124")</f>
        <v>KAN-124</v>
      </c>
      <c r="F31" t="str">
        <f t="shared" si="2"/>
        <v>KAN-3</v>
      </c>
      <c r="G31" t="s">
        <v>470</v>
      </c>
      <c r="H31" t="s">
        <v>489</v>
      </c>
      <c r="I31" t="s">
        <v>33</v>
      </c>
      <c r="J31" t="s">
        <v>159</v>
      </c>
    </row>
    <row r="32" spans="1:10" x14ac:dyDescent="0.25">
      <c r="A32" s="1" t="s">
        <v>322</v>
      </c>
      <c r="B32" t="s">
        <v>410</v>
      </c>
      <c r="C32" t="s">
        <v>412</v>
      </c>
      <c r="D32" s="6">
        <v>2.4</v>
      </c>
      <c r="E32" t="str">
        <f>HYPERLINK("https://swtp-sose24.atlassian.net/browse/KAN-108", "KAN-108")</f>
        <v>KAN-108</v>
      </c>
      <c r="F32" t="str">
        <f t="shared" si="2"/>
        <v>KAN-3</v>
      </c>
      <c r="G32" t="s">
        <v>127</v>
      </c>
      <c r="H32" t="s">
        <v>413</v>
      </c>
      <c r="I32" t="s">
        <v>33</v>
      </c>
      <c r="J32" t="s">
        <v>51</v>
      </c>
    </row>
    <row r="33" spans="1:10" x14ac:dyDescent="0.25">
      <c r="A33" s="1" t="s">
        <v>322</v>
      </c>
      <c r="B33" t="s">
        <v>410</v>
      </c>
      <c r="C33" t="s">
        <v>412</v>
      </c>
      <c r="D33" s="6">
        <v>4</v>
      </c>
      <c r="E33" t="str">
        <f>HYPERLINK("https://swtp-sose24.atlassian.net/browse/KAN-108", "KAN-108")</f>
        <v>KAN-108</v>
      </c>
      <c r="F33" t="str">
        <f t="shared" si="2"/>
        <v>KAN-3</v>
      </c>
      <c r="G33" t="s">
        <v>127</v>
      </c>
      <c r="H33" t="s">
        <v>414</v>
      </c>
      <c r="I33" t="s">
        <v>33</v>
      </c>
      <c r="J33" t="s">
        <v>51</v>
      </c>
    </row>
    <row r="34" spans="1:10" hidden="1" x14ac:dyDescent="0.25">
      <c r="A34" s="1" t="s">
        <v>5</v>
      </c>
      <c r="B34" t="s">
        <v>410</v>
      </c>
      <c r="C34" t="s">
        <v>501</v>
      </c>
      <c r="D34" s="6">
        <v>4</v>
      </c>
      <c r="E34" t="str">
        <f>HYPERLINK("https://swtp-sose24.atlassian.net/browse/KAN-23", "KAN-23")</f>
        <v>KAN-23</v>
      </c>
      <c r="F34" t="str">
        <f t="shared" si="2"/>
        <v>KAN-3</v>
      </c>
      <c r="G34" t="s">
        <v>264</v>
      </c>
      <c r="I34" t="s">
        <v>33</v>
      </c>
      <c r="J34" t="s">
        <v>51</v>
      </c>
    </row>
    <row r="35" spans="1:10" x14ac:dyDescent="0.25">
      <c r="A35" s="1" t="s">
        <v>322</v>
      </c>
      <c r="B35" t="s">
        <v>410</v>
      </c>
      <c r="C35" t="s">
        <v>411</v>
      </c>
      <c r="D35" s="6">
        <v>0.56999999999999995</v>
      </c>
      <c r="E35" t="str">
        <f>HYPERLINK("https://swtp-sose24.atlassian.net/browse/KAN-108", "KAN-108")</f>
        <v>KAN-108</v>
      </c>
      <c r="F35" t="str">
        <f t="shared" si="2"/>
        <v>KAN-3</v>
      </c>
      <c r="G35" t="s">
        <v>127</v>
      </c>
      <c r="I35" t="s">
        <v>33</v>
      </c>
      <c r="J35" t="s">
        <v>51</v>
      </c>
    </row>
    <row r="36" spans="1:10" hidden="1" x14ac:dyDescent="0.25">
      <c r="A36" s="1" t="s">
        <v>4</v>
      </c>
      <c r="B36" t="s">
        <v>403</v>
      </c>
      <c r="C36" t="s">
        <v>486</v>
      </c>
      <c r="D36" s="6">
        <v>2.67</v>
      </c>
      <c r="E36" t="str">
        <f>HYPERLINK("https://swtp-sose24.atlassian.net/browse/KAN-124", "KAN-124")</f>
        <v>KAN-124</v>
      </c>
      <c r="F36" t="str">
        <f t="shared" si="2"/>
        <v>KAN-3</v>
      </c>
      <c r="G36" t="s">
        <v>470</v>
      </c>
      <c r="H36" t="s">
        <v>487</v>
      </c>
      <c r="I36" t="s">
        <v>33</v>
      </c>
      <c r="J36" t="s">
        <v>159</v>
      </c>
    </row>
    <row r="37" spans="1:10" hidden="1" x14ac:dyDescent="0.25">
      <c r="A37" s="1" t="s">
        <v>4</v>
      </c>
      <c r="B37" t="s">
        <v>403</v>
      </c>
      <c r="C37" t="s">
        <v>484</v>
      </c>
      <c r="D37" s="6">
        <v>0.5</v>
      </c>
      <c r="E37" t="str">
        <f>HYPERLINK("https://swtp-sose24.atlassian.net/browse/KAN-125", "KAN-125")</f>
        <v>KAN-125</v>
      </c>
      <c r="F37" t="str">
        <f>HYPERLINK("https://swtp-sose24.atlassian.net/browse/KAN-108", "KAN-108")</f>
        <v>KAN-108</v>
      </c>
      <c r="G37" t="s">
        <v>419</v>
      </c>
      <c r="H37" t="s">
        <v>485</v>
      </c>
      <c r="I37" t="s">
        <v>33</v>
      </c>
      <c r="J37" t="s">
        <v>51</v>
      </c>
    </row>
    <row r="38" spans="1:10" hidden="1" x14ac:dyDescent="0.25">
      <c r="A38" s="1" t="s">
        <v>4</v>
      </c>
      <c r="B38" t="s">
        <v>403</v>
      </c>
      <c r="C38" t="s">
        <v>482</v>
      </c>
      <c r="D38" s="6">
        <v>0.25</v>
      </c>
      <c r="E38" t="str">
        <f>HYPERLINK("https://swtp-sose24.atlassian.net/browse/KAN-111", "KAN-111")</f>
        <v>KAN-111</v>
      </c>
      <c r="F38" t="str">
        <f>HYPERLINK("https://swtp-sose24.atlassian.net/browse/KAN-108", "KAN-108")</f>
        <v>KAN-108</v>
      </c>
      <c r="G38" t="s">
        <v>457</v>
      </c>
      <c r="H38" t="s">
        <v>483</v>
      </c>
      <c r="I38" t="s">
        <v>33</v>
      </c>
      <c r="J38" t="s">
        <v>51</v>
      </c>
    </row>
    <row r="39" spans="1:10" hidden="1" x14ac:dyDescent="0.25">
      <c r="A39" s="1" t="s">
        <v>5</v>
      </c>
      <c r="B39" t="s">
        <v>403</v>
      </c>
      <c r="C39" t="s">
        <v>500</v>
      </c>
      <c r="D39" s="6">
        <v>1.43</v>
      </c>
      <c r="E39" t="str">
        <f>HYPERLINK("https://swtp-sose24.atlassian.net/browse/KAN-23", "KAN-23")</f>
        <v>KAN-23</v>
      </c>
      <c r="F39" t="str">
        <f>HYPERLINK("https://swtp-sose24.atlassian.net/browse/KAN-3", "KAN-3")</f>
        <v>KAN-3</v>
      </c>
      <c r="G39" t="s">
        <v>264</v>
      </c>
      <c r="I39" t="s">
        <v>33</v>
      </c>
      <c r="J39" t="s">
        <v>51</v>
      </c>
    </row>
    <row r="40" spans="1:10" hidden="1" x14ac:dyDescent="0.25">
      <c r="A40" s="1" t="s">
        <v>4</v>
      </c>
      <c r="B40" t="s">
        <v>403</v>
      </c>
      <c r="C40" t="s">
        <v>480</v>
      </c>
      <c r="D40" s="6">
        <v>0.33</v>
      </c>
      <c r="E40" t="str">
        <f>HYPERLINK("https://swtp-sose24.atlassian.net/browse/KAN-125", "KAN-125")</f>
        <v>KAN-125</v>
      </c>
      <c r="F40" t="str">
        <f>HYPERLINK("https://swtp-sose24.atlassian.net/browse/KAN-108", "KAN-108")</f>
        <v>KAN-108</v>
      </c>
      <c r="G40" t="s">
        <v>419</v>
      </c>
      <c r="H40" t="s">
        <v>481</v>
      </c>
      <c r="I40" t="s">
        <v>33</v>
      </c>
      <c r="J40" t="s">
        <v>51</v>
      </c>
    </row>
    <row r="41" spans="1:10" hidden="1" x14ac:dyDescent="0.25">
      <c r="A41" s="1" t="s">
        <v>9</v>
      </c>
      <c r="B41" t="s">
        <v>403</v>
      </c>
      <c r="C41" t="s">
        <v>528</v>
      </c>
      <c r="D41" s="6">
        <v>3.02</v>
      </c>
      <c r="E41" t="str">
        <f>HYPERLINK("https://swtp-sose24.atlassian.net/browse/KAN-115", "KAN-115")</f>
        <v>KAN-115</v>
      </c>
      <c r="F41" t="str">
        <f>HYPERLINK("https://swtp-sose24.atlassian.net/browse/KAN-108", "KAN-108")</f>
        <v>KAN-108</v>
      </c>
      <c r="G41" t="s">
        <v>529</v>
      </c>
      <c r="I41" t="s">
        <v>33</v>
      </c>
      <c r="J41" t="s">
        <v>51</v>
      </c>
    </row>
    <row r="42" spans="1:10" hidden="1" x14ac:dyDescent="0.25">
      <c r="A42" s="1" t="s">
        <v>4</v>
      </c>
      <c r="B42" t="s">
        <v>403</v>
      </c>
      <c r="C42" t="s">
        <v>478</v>
      </c>
      <c r="D42" s="6">
        <v>0.67</v>
      </c>
      <c r="E42" t="str">
        <f>HYPERLINK("https://swtp-sose24.atlassian.net/browse/KAN-124", "KAN-124")</f>
        <v>KAN-124</v>
      </c>
      <c r="F42" t="str">
        <f>HYPERLINK("https://swtp-sose24.atlassian.net/browse/KAN-3", "KAN-3")</f>
        <v>KAN-3</v>
      </c>
      <c r="G42" t="s">
        <v>470</v>
      </c>
      <c r="H42" t="s">
        <v>479</v>
      </c>
      <c r="I42" t="s">
        <v>33</v>
      </c>
      <c r="J42" t="s">
        <v>159</v>
      </c>
    </row>
    <row r="43" spans="1:10" x14ac:dyDescent="0.25">
      <c r="A43" s="1" t="s">
        <v>322</v>
      </c>
      <c r="B43" t="s">
        <v>403</v>
      </c>
      <c r="C43" t="s">
        <v>408</v>
      </c>
      <c r="D43" s="6">
        <v>0.33</v>
      </c>
      <c r="E43" t="str">
        <f>HYPERLINK("https://swtp-sose24.atlassian.net/browse/KAN-96", "KAN-96")</f>
        <v>KAN-96</v>
      </c>
      <c r="F43" t="str">
        <f>HYPERLINK("https://swtp-sose24.atlassian.net/browse/KAN-20", "KAN-20")</f>
        <v>KAN-20</v>
      </c>
      <c r="G43" t="s">
        <v>105</v>
      </c>
      <c r="H43" t="s">
        <v>409</v>
      </c>
      <c r="I43" t="s">
        <v>28</v>
      </c>
      <c r="J43" t="s">
        <v>29</v>
      </c>
    </row>
    <row r="44" spans="1:10" hidden="1" x14ac:dyDescent="0.25">
      <c r="A44" s="1" t="s">
        <v>4</v>
      </c>
      <c r="B44" t="s">
        <v>403</v>
      </c>
      <c r="C44" t="s">
        <v>408</v>
      </c>
      <c r="D44" s="6">
        <v>0.33</v>
      </c>
      <c r="E44" t="str">
        <f>HYPERLINK("https://swtp-sose24.atlassian.net/browse/KAN-96", "KAN-96")</f>
        <v>KAN-96</v>
      </c>
      <c r="F44" t="str">
        <f>HYPERLINK("https://swtp-sose24.atlassian.net/browse/KAN-20", "KAN-20")</f>
        <v>KAN-20</v>
      </c>
      <c r="G44" t="s">
        <v>105</v>
      </c>
      <c r="H44" t="s">
        <v>477</v>
      </c>
      <c r="I44" t="s">
        <v>28</v>
      </c>
      <c r="J44" t="s">
        <v>29</v>
      </c>
    </row>
    <row r="45" spans="1:10" hidden="1" x14ac:dyDescent="0.25">
      <c r="A45" s="1" t="s">
        <v>4</v>
      </c>
      <c r="B45" t="s">
        <v>403</v>
      </c>
      <c r="C45" t="s">
        <v>475</v>
      </c>
      <c r="D45" s="6">
        <v>1.75</v>
      </c>
      <c r="E45" t="str">
        <f>HYPERLINK("https://swtp-sose24.atlassian.net/browse/KAN-124", "KAN-124")</f>
        <v>KAN-124</v>
      </c>
      <c r="F45" t="str">
        <f>HYPERLINK("https://swtp-sose24.atlassian.net/browse/KAN-3", "KAN-3")</f>
        <v>KAN-3</v>
      </c>
      <c r="G45" t="s">
        <v>470</v>
      </c>
      <c r="H45" t="s">
        <v>476</v>
      </c>
      <c r="I45" t="s">
        <v>33</v>
      </c>
      <c r="J45" t="s">
        <v>159</v>
      </c>
    </row>
    <row r="46" spans="1:10" hidden="1" x14ac:dyDescent="0.25">
      <c r="A46" s="1" t="s">
        <v>321</v>
      </c>
      <c r="B46" t="s">
        <v>403</v>
      </c>
      <c r="C46" t="s">
        <v>433</v>
      </c>
      <c r="D46" s="6">
        <v>2.92</v>
      </c>
      <c r="E46" t="str">
        <f>HYPERLINK("https://swtp-sose24.atlassian.net/browse/KAN-106", "KAN-106")</f>
        <v>KAN-106</v>
      </c>
      <c r="F46" t="str">
        <f>HYPERLINK("https://swtp-sose24.atlassian.net/browse/KAN-3", "KAN-3")</f>
        <v>KAN-3</v>
      </c>
      <c r="G46" t="s">
        <v>245</v>
      </c>
      <c r="I46" t="s">
        <v>33</v>
      </c>
      <c r="J46" t="s">
        <v>51</v>
      </c>
    </row>
    <row r="47" spans="1:10" hidden="1" x14ac:dyDescent="0.25">
      <c r="A47" s="1" t="s">
        <v>6</v>
      </c>
      <c r="B47" t="s">
        <v>403</v>
      </c>
      <c r="C47" t="s">
        <v>514</v>
      </c>
      <c r="D47" s="6">
        <v>2</v>
      </c>
      <c r="E47" t="str">
        <f>HYPERLINK("https://swtp-sose24.atlassian.net/browse/KAN-123", "KAN-123")</f>
        <v>KAN-123</v>
      </c>
      <c r="F47" t="str">
        <f>HYPERLINK("https://swtp-sose24.atlassian.net/browse/KAN-3", "KAN-3")</f>
        <v>KAN-3</v>
      </c>
      <c r="G47" t="s">
        <v>454</v>
      </c>
      <c r="H47" t="s">
        <v>515</v>
      </c>
      <c r="I47" t="s">
        <v>33</v>
      </c>
      <c r="J47" t="s">
        <v>51</v>
      </c>
    </row>
    <row r="48" spans="1:10" hidden="1" x14ac:dyDescent="0.25">
      <c r="A48" s="1" t="s">
        <v>4</v>
      </c>
      <c r="B48" t="s">
        <v>403</v>
      </c>
      <c r="C48" t="s">
        <v>473</v>
      </c>
      <c r="D48" s="6">
        <v>0.5</v>
      </c>
      <c r="E48" t="str">
        <f>HYPERLINK("https://swtp-sose24.atlassian.net/browse/KAN-125", "KAN-125")</f>
        <v>KAN-125</v>
      </c>
      <c r="F48" t="str">
        <f>HYPERLINK("https://swtp-sose24.atlassian.net/browse/KAN-108", "KAN-108")</f>
        <v>KAN-108</v>
      </c>
      <c r="G48" t="s">
        <v>419</v>
      </c>
      <c r="H48" t="s">
        <v>474</v>
      </c>
      <c r="I48" t="s">
        <v>33</v>
      </c>
      <c r="J48" t="s">
        <v>51</v>
      </c>
    </row>
    <row r="49" spans="1:10" hidden="1" x14ac:dyDescent="0.25">
      <c r="A49" s="1" t="s">
        <v>5</v>
      </c>
      <c r="B49" t="s">
        <v>403</v>
      </c>
      <c r="C49" t="s">
        <v>499</v>
      </c>
      <c r="D49" s="6">
        <v>2.2000000000000002</v>
      </c>
      <c r="E49" t="str">
        <f>HYPERLINK("https://swtp-sose24.atlassian.net/browse/KAN-23", "KAN-23")</f>
        <v>KAN-23</v>
      </c>
      <c r="F49" t="str">
        <f>HYPERLINK("https://swtp-sose24.atlassian.net/browse/KAN-3", "KAN-3")</f>
        <v>KAN-3</v>
      </c>
      <c r="G49" t="s">
        <v>264</v>
      </c>
      <c r="I49" t="s">
        <v>33</v>
      </c>
      <c r="J49" t="s">
        <v>51</v>
      </c>
    </row>
    <row r="50" spans="1:10" hidden="1" x14ac:dyDescent="0.25">
      <c r="A50" s="1" t="s">
        <v>4</v>
      </c>
      <c r="B50" t="s">
        <v>403</v>
      </c>
      <c r="C50" t="s">
        <v>471</v>
      </c>
      <c r="D50" s="6">
        <v>0.5</v>
      </c>
      <c r="E50" t="str">
        <f>HYPERLINK("https://swtp-sose24.atlassian.net/browse/KAN-111", "KAN-111")</f>
        <v>KAN-111</v>
      </c>
      <c r="F50" t="str">
        <f>HYPERLINK("https://swtp-sose24.atlassian.net/browse/KAN-108", "KAN-108")</f>
        <v>KAN-108</v>
      </c>
      <c r="G50" t="s">
        <v>457</v>
      </c>
      <c r="H50" t="s">
        <v>472</v>
      </c>
      <c r="I50" t="s">
        <v>33</v>
      </c>
      <c r="J50" t="s">
        <v>51</v>
      </c>
    </row>
    <row r="51" spans="1:10" x14ac:dyDescent="0.25">
      <c r="A51" s="1" t="s">
        <v>322</v>
      </c>
      <c r="B51" t="s">
        <v>403</v>
      </c>
      <c r="C51" t="s">
        <v>406</v>
      </c>
      <c r="D51" s="6">
        <v>3</v>
      </c>
      <c r="E51" t="str">
        <f>HYPERLINK("https://swtp-sose24.atlassian.net/browse/KAN-122", "KAN-122")</f>
        <v>KAN-122</v>
      </c>
      <c r="F51" t="str">
        <f>HYPERLINK("https://swtp-sose24.atlassian.net/browse/KAN-108", "KAN-108")</f>
        <v>KAN-108</v>
      </c>
      <c r="G51" t="s">
        <v>407</v>
      </c>
      <c r="I51" t="s">
        <v>33</v>
      </c>
      <c r="J51" t="s">
        <v>51</v>
      </c>
    </row>
    <row r="52" spans="1:10" hidden="1" x14ac:dyDescent="0.25">
      <c r="A52" s="1" t="s">
        <v>9</v>
      </c>
      <c r="B52" t="s">
        <v>403</v>
      </c>
      <c r="C52" t="s">
        <v>526</v>
      </c>
      <c r="D52" s="6">
        <v>4</v>
      </c>
      <c r="E52" t="str">
        <f>HYPERLINK("https://swtp-sose24.atlassian.net/browse/KAN-122", "KAN-122")</f>
        <v>KAN-122</v>
      </c>
      <c r="F52" t="str">
        <f>HYPERLINK("https://swtp-sose24.atlassian.net/browse/KAN-108", "KAN-108")</f>
        <v>KAN-108</v>
      </c>
      <c r="G52" t="s">
        <v>407</v>
      </c>
      <c r="H52" t="s">
        <v>527</v>
      </c>
      <c r="I52" t="s">
        <v>33</v>
      </c>
      <c r="J52" t="s">
        <v>51</v>
      </c>
    </row>
    <row r="53" spans="1:10" hidden="1" x14ac:dyDescent="0.25">
      <c r="A53" s="1" t="s">
        <v>6</v>
      </c>
      <c r="B53" t="s">
        <v>403</v>
      </c>
      <c r="C53" t="s">
        <v>512</v>
      </c>
      <c r="D53" s="6">
        <v>2.83</v>
      </c>
      <c r="E53" t="str">
        <f>HYPERLINK("https://swtp-sose24.atlassian.net/browse/KAN-123", "KAN-123")</f>
        <v>KAN-123</v>
      </c>
      <c r="F53" t="str">
        <f>HYPERLINK("https://swtp-sose24.atlassian.net/browse/KAN-3", "KAN-3")</f>
        <v>KAN-3</v>
      </c>
      <c r="G53" t="s">
        <v>454</v>
      </c>
      <c r="H53" t="s">
        <v>513</v>
      </c>
      <c r="I53" t="s">
        <v>33</v>
      </c>
      <c r="J53" t="s">
        <v>51</v>
      </c>
    </row>
    <row r="54" spans="1:10" x14ac:dyDescent="0.25">
      <c r="A54" s="1" t="s">
        <v>322</v>
      </c>
      <c r="B54" t="s">
        <v>403</v>
      </c>
      <c r="C54" t="s">
        <v>404</v>
      </c>
      <c r="D54" s="6">
        <v>1</v>
      </c>
      <c r="E54" t="str">
        <f>HYPERLINK("https://swtp-sose24.atlassian.net/browse/KAN-121", "KAN-121")</f>
        <v>KAN-121</v>
      </c>
      <c r="F54" t="str">
        <f>HYPERLINK("https://swtp-sose24.atlassian.net/browse/KAN-108", "KAN-108")</f>
        <v>KAN-108</v>
      </c>
      <c r="G54" t="s">
        <v>405</v>
      </c>
      <c r="I54" t="s">
        <v>33</v>
      </c>
      <c r="J54" t="s">
        <v>51</v>
      </c>
    </row>
    <row r="55" spans="1:10" hidden="1" x14ac:dyDescent="0.25">
      <c r="A55" s="1" t="s">
        <v>9</v>
      </c>
      <c r="B55" t="s">
        <v>403</v>
      </c>
      <c r="C55" t="s">
        <v>524</v>
      </c>
      <c r="D55" s="6">
        <v>0.98</v>
      </c>
      <c r="E55" t="str">
        <f>HYPERLINK("https://swtp-sose24.atlassian.net/browse/KAN-5", "KAN-5")</f>
        <v>KAN-5</v>
      </c>
      <c r="F55" t="str">
        <f>HYPERLINK("https://swtp-sose24.atlassian.net/browse/KAN-46", "KAN-46")</f>
        <v>KAN-46</v>
      </c>
      <c r="G55" t="s">
        <v>291</v>
      </c>
      <c r="H55" t="s">
        <v>525</v>
      </c>
      <c r="I55" t="s">
        <v>56</v>
      </c>
      <c r="J55" t="s">
        <v>29</v>
      </c>
    </row>
    <row r="56" spans="1:10" hidden="1" x14ac:dyDescent="0.25">
      <c r="A56" s="1" t="s">
        <v>4</v>
      </c>
      <c r="B56" t="s">
        <v>403</v>
      </c>
      <c r="C56" t="s">
        <v>469</v>
      </c>
      <c r="D56" s="6">
        <v>1.25</v>
      </c>
      <c r="E56" t="str">
        <f>HYPERLINK("https://swtp-sose24.atlassian.net/browse/KAN-124", "KAN-124")</f>
        <v>KAN-124</v>
      </c>
      <c r="F56" t="str">
        <f>HYPERLINK("https://swtp-sose24.atlassian.net/browse/KAN-3", "KAN-3")</f>
        <v>KAN-3</v>
      </c>
      <c r="G56" t="s">
        <v>470</v>
      </c>
      <c r="H56" t="s">
        <v>544</v>
      </c>
      <c r="I56" t="s">
        <v>33</v>
      </c>
      <c r="J56" t="s">
        <v>159</v>
      </c>
    </row>
    <row r="57" spans="1:10" hidden="1" x14ac:dyDescent="0.25">
      <c r="A57" s="1" t="s">
        <v>4</v>
      </c>
      <c r="B57" t="s">
        <v>403</v>
      </c>
      <c r="C57" t="s">
        <v>468</v>
      </c>
      <c r="D57" s="6">
        <v>1.5</v>
      </c>
      <c r="E57" t="str">
        <f>HYPERLINK("https://swtp-sose24.atlassian.net/browse/KAN-125", "KAN-125")</f>
        <v>KAN-125</v>
      </c>
      <c r="F57" t="str">
        <f>HYPERLINK("https://swtp-sose24.atlassian.net/browse/KAN-108", "KAN-108")</f>
        <v>KAN-108</v>
      </c>
      <c r="G57" t="s">
        <v>419</v>
      </c>
      <c r="H57" t="s">
        <v>545</v>
      </c>
      <c r="I57" t="s">
        <v>33</v>
      </c>
      <c r="J57" t="s">
        <v>51</v>
      </c>
    </row>
    <row r="58" spans="1:10" hidden="1" x14ac:dyDescent="0.25">
      <c r="A58" s="1" t="s">
        <v>4</v>
      </c>
      <c r="B58" t="s">
        <v>403</v>
      </c>
      <c r="C58" t="s">
        <v>466</v>
      </c>
      <c r="D58" s="6">
        <v>1.5</v>
      </c>
      <c r="E58" t="str">
        <f>HYPERLINK("https://swtp-sose24.atlassian.net/browse/KAN-111", "KAN-111")</f>
        <v>KAN-111</v>
      </c>
      <c r="F58" t="str">
        <f>HYPERLINK("https://swtp-sose24.atlassian.net/browse/KAN-108", "KAN-108")</f>
        <v>KAN-108</v>
      </c>
      <c r="G58" t="s">
        <v>457</v>
      </c>
      <c r="H58" t="s">
        <v>467</v>
      </c>
      <c r="I58" t="s">
        <v>33</v>
      </c>
      <c r="J58" t="s">
        <v>51</v>
      </c>
    </row>
    <row r="59" spans="1:10" hidden="1" x14ac:dyDescent="0.25">
      <c r="A59" s="1" t="s">
        <v>6</v>
      </c>
      <c r="B59" t="s">
        <v>396</v>
      </c>
      <c r="C59" t="s">
        <v>510</v>
      </c>
      <c r="D59" s="6">
        <v>3</v>
      </c>
      <c r="E59" t="str">
        <f>HYPERLINK("https://swtp-sose24.atlassian.net/browse/KAN-113", "KAN-113")</f>
        <v>KAN-113</v>
      </c>
      <c r="F59" t="str">
        <f>HYPERLINK("https://swtp-sose24.atlassian.net/browse/KAN-108", "KAN-108")</f>
        <v>KAN-108</v>
      </c>
      <c r="G59" t="s">
        <v>402</v>
      </c>
      <c r="H59" t="s">
        <v>511</v>
      </c>
      <c r="I59" t="s">
        <v>33</v>
      </c>
      <c r="J59" t="s">
        <v>51</v>
      </c>
    </row>
    <row r="60" spans="1:10" hidden="1" x14ac:dyDescent="0.25">
      <c r="A60" s="1" t="s">
        <v>5</v>
      </c>
      <c r="B60" t="s">
        <v>396</v>
      </c>
      <c r="C60" t="s">
        <v>498</v>
      </c>
      <c r="D60" s="6">
        <v>0.08</v>
      </c>
      <c r="E60" t="str">
        <f>HYPERLINK("https://swtp-sose24.atlassian.net/browse/KAN-91", "KAN-91")</f>
        <v>KAN-91</v>
      </c>
      <c r="F60" t="str">
        <f>HYPERLINK("https://swtp-sose24.atlassian.net/browse/KAN-46", "KAN-46")</f>
        <v>KAN-46</v>
      </c>
      <c r="G60" t="s">
        <v>261</v>
      </c>
      <c r="I60" t="s">
        <v>56</v>
      </c>
      <c r="J60" t="s">
        <v>29</v>
      </c>
    </row>
    <row r="61" spans="1:10" hidden="1" x14ac:dyDescent="0.25">
      <c r="A61" s="1" t="s">
        <v>9</v>
      </c>
      <c r="B61" t="s">
        <v>396</v>
      </c>
      <c r="C61" t="s">
        <v>522</v>
      </c>
      <c r="D61" s="6">
        <v>2.4</v>
      </c>
      <c r="E61" t="str">
        <f>HYPERLINK("https://swtp-sose24.atlassian.net/browse/KAN-121", "KAN-121")</f>
        <v>KAN-121</v>
      </c>
      <c r="F61" t="str">
        <f>HYPERLINK("https://swtp-sose24.atlassian.net/browse/KAN-108", "KAN-108")</f>
        <v>KAN-108</v>
      </c>
      <c r="G61" t="s">
        <v>405</v>
      </c>
      <c r="H61" t="s">
        <v>523</v>
      </c>
      <c r="I61" t="s">
        <v>33</v>
      </c>
      <c r="J61" t="s">
        <v>51</v>
      </c>
    </row>
    <row r="62" spans="1:10" hidden="1" x14ac:dyDescent="0.25">
      <c r="A62" s="1" t="s">
        <v>4</v>
      </c>
      <c r="B62" t="s">
        <v>396</v>
      </c>
      <c r="C62" t="s">
        <v>464</v>
      </c>
      <c r="D62" s="6">
        <v>1.5</v>
      </c>
      <c r="E62" t="str">
        <f>HYPERLINK("https://swtp-sose24.atlassian.net/browse/KAN-123", "KAN-123")</f>
        <v>KAN-123</v>
      </c>
      <c r="F62" t="str">
        <f>HYPERLINK("https://swtp-sose24.atlassian.net/browse/KAN-3", "KAN-3")</f>
        <v>KAN-3</v>
      </c>
      <c r="G62" t="s">
        <v>454</v>
      </c>
      <c r="H62" t="s">
        <v>465</v>
      </c>
      <c r="I62" t="s">
        <v>33</v>
      </c>
      <c r="J62" t="s">
        <v>51</v>
      </c>
    </row>
    <row r="63" spans="1:10" hidden="1" x14ac:dyDescent="0.25">
      <c r="A63" s="1" t="s">
        <v>5</v>
      </c>
      <c r="B63" t="s">
        <v>396</v>
      </c>
      <c r="C63" t="s">
        <v>497</v>
      </c>
      <c r="D63" s="6">
        <v>0.37</v>
      </c>
      <c r="E63" t="str">
        <f>HYPERLINK("https://swtp-sose24.atlassian.net/browse/KAN-91", "KAN-91")</f>
        <v>KAN-91</v>
      </c>
      <c r="F63" t="str">
        <f>HYPERLINK("https://swtp-sose24.atlassian.net/browse/KAN-46", "KAN-46")</f>
        <v>KAN-46</v>
      </c>
      <c r="G63" t="s">
        <v>261</v>
      </c>
      <c r="I63" t="s">
        <v>56</v>
      </c>
      <c r="J63" t="s">
        <v>29</v>
      </c>
    </row>
    <row r="64" spans="1:10" hidden="1" x14ac:dyDescent="0.25">
      <c r="A64" s="1" t="s">
        <v>9</v>
      </c>
      <c r="B64" t="s">
        <v>396</v>
      </c>
      <c r="C64" t="s">
        <v>520</v>
      </c>
      <c r="D64" s="6">
        <v>2.83</v>
      </c>
      <c r="E64" t="str">
        <f>HYPERLINK("https://swtp-sose24.atlassian.net/browse/KAN-121", "KAN-121")</f>
        <v>KAN-121</v>
      </c>
      <c r="F64" t="str">
        <f>HYPERLINK("https://swtp-sose24.atlassian.net/browse/KAN-108", "KAN-108")</f>
        <v>KAN-108</v>
      </c>
      <c r="G64" t="s">
        <v>405</v>
      </c>
      <c r="H64" t="s">
        <v>521</v>
      </c>
      <c r="I64" t="s">
        <v>33</v>
      </c>
      <c r="J64" t="s">
        <v>51</v>
      </c>
    </row>
    <row r="65" spans="1:10" hidden="1" x14ac:dyDescent="0.25">
      <c r="A65" s="1" t="s">
        <v>5</v>
      </c>
      <c r="B65" t="s">
        <v>396</v>
      </c>
      <c r="C65" t="s">
        <v>496</v>
      </c>
      <c r="D65" s="6">
        <v>0.3</v>
      </c>
      <c r="E65" t="str">
        <f>HYPERLINK("https://swtp-sose24.atlassian.net/browse/KAN-91", "KAN-91")</f>
        <v>KAN-91</v>
      </c>
      <c r="F65" t="str">
        <f>HYPERLINK("https://swtp-sose24.atlassian.net/browse/KAN-46", "KAN-46")</f>
        <v>KAN-46</v>
      </c>
      <c r="G65" t="s">
        <v>261</v>
      </c>
      <c r="I65" t="s">
        <v>56</v>
      </c>
      <c r="J65" t="s">
        <v>29</v>
      </c>
    </row>
    <row r="66" spans="1:10" hidden="1" x14ac:dyDescent="0.25">
      <c r="A66" s="1" t="s">
        <v>4</v>
      </c>
      <c r="B66" t="s">
        <v>396</v>
      </c>
      <c r="C66" t="s">
        <v>462</v>
      </c>
      <c r="D66" s="6">
        <v>1.5</v>
      </c>
      <c r="E66" t="str">
        <f>HYPERLINK("https://swtp-sose24.atlassian.net/browse/KAN-125", "KAN-125")</f>
        <v>KAN-125</v>
      </c>
      <c r="F66" t="str">
        <f>HYPERLINK("https://swtp-sose24.atlassian.net/browse/KAN-108", "KAN-108")</f>
        <v>KAN-108</v>
      </c>
      <c r="G66" t="s">
        <v>419</v>
      </c>
      <c r="H66" t="s">
        <v>463</v>
      </c>
      <c r="I66" t="s">
        <v>33</v>
      </c>
      <c r="J66" t="s">
        <v>51</v>
      </c>
    </row>
    <row r="67" spans="1:10" hidden="1" x14ac:dyDescent="0.25">
      <c r="A67" s="1" t="s">
        <v>5</v>
      </c>
      <c r="B67" t="s">
        <v>396</v>
      </c>
      <c r="C67" t="s">
        <v>495</v>
      </c>
      <c r="D67" s="6">
        <v>0.72</v>
      </c>
      <c r="E67" t="str">
        <f>HYPERLINK("https://swtp-sose24.atlassian.net/browse/KAN-91", "KAN-91")</f>
        <v>KAN-91</v>
      </c>
      <c r="F67" t="str">
        <f>HYPERLINK("https://swtp-sose24.atlassian.net/browse/KAN-46", "KAN-46")</f>
        <v>KAN-46</v>
      </c>
      <c r="G67" t="s">
        <v>261</v>
      </c>
      <c r="I67" t="s">
        <v>56</v>
      </c>
      <c r="J67" t="s">
        <v>29</v>
      </c>
    </row>
    <row r="68" spans="1:10" hidden="1" x14ac:dyDescent="0.25">
      <c r="A68" s="1" t="s">
        <v>321</v>
      </c>
      <c r="B68" t="s">
        <v>396</v>
      </c>
      <c r="C68" t="s">
        <v>430</v>
      </c>
      <c r="D68" s="6">
        <v>2.0299999999999998</v>
      </c>
      <c r="E68" t="str">
        <f>HYPERLINK("https://swtp-sose24.atlassian.net/browse/KAN-118", "KAN-118")</f>
        <v>KAN-118</v>
      </c>
      <c r="F68" t="str">
        <f>HYPERLINK("https://swtp-sose24.atlassian.net/browse/KAN-12", "KAN-12")</f>
        <v>KAN-12</v>
      </c>
      <c r="G68" t="s">
        <v>431</v>
      </c>
      <c r="H68" t="s">
        <v>432</v>
      </c>
      <c r="I68" t="s">
        <v>38</v>
      </c>
      <c r="J68" t="s">
        <v>51</v>
      </c>
    </row>
    <row r="69" spans="1:10" x14ac:dyDescent="0.25">
      <c r="A69" s="1" t="s">
        <v>322</v>
      </c>
      <c r="B69" t="s">
        <v>396</v>
      </c>
      <c r="C69" t="s">
        <v>401</v>
      </c>
      <c r="D69" s="6">
        <v>1.38</v>
      </c>
      <c r="E69" t="str">
        <f>HYPERLINK("https://swtp-sose24.atlassian.net/browse/KAN-113", "KAN-113")</f>
        <v>KAN-113</v>
      </c>
      <c r="F69" t="str">
        <f>HYPERLINK("https://swtp-sose24.atlassian.net/browse/KAN-108", "KAN-108")</f>
        <v>KAN-108</v>
      </c>
      <c r="G69" t="s">
        <v>402</v>
      </c>
      <c r="I69" t="s">
        <v>33</v>
      </c>
      <c r="J69" t="s">
        <v>51</v>
      </c>
    </row>
    <row r="70" spans="1:10" hidden="1" x14ac:dyDescent="0.25">
      <c r="A70" s="1" t="s">
        <v>4</v>
      </c>
      <c r="B70" t="s">
        <v>396</v>
      </c>
      <c r="C70" t="s">
        <v>460</v>
      </c>
      <c r="D70" s="6">
        <v>1</v>
      </c>
      <c r="E70" t="str">
        <f>HYPERLINK("https://swtp-sose24.atlassian.net/browse/KAN-111", "KAN-111")</f>
        <v>KAN-111</v>
      </c>
      <c r="F70" t="str">
        <f>HYPERLINK("https://swtp-sose24.atlassian.net/browse/KAN-108", "KAN-108")</f>
        <v>KAN-108</v>
      </c>
      <c r="G70" t="s">
        <v>457</v>
      </c>
      <c r="H70" t="s">
        <v>461</v>
      </c>
      <c r="I70" t="s">
        <v>33</v>
      </c>
      <c r="J70" t="s">
        <v>51</v>
      </c>
    </row>
    <row r="71" spans="1:10" hidden="1" x14ac:dyDescent="0.25">
      <c r="A71" s="1" t="s">
        <v>4</v>
      </c>
      <c r="B71" t="s">
        <v>396</v>
      </c>
      <c r="C71" t="s">
        <v>459</v>
      </c>
      <c r="D71" s="6">
        <v>1.25</v>
      </c>
      <c r="E71" t="str">
        <f t="shared" ref="E71:E76" si="3">HYPERLINK("https://swtp-sose24.atlassian.net/browse/KAN-101", "KAN-101")</f>
        <v>KAN-101</v>
      </c>
      <c r="F71" t="str">
        <f t="shared" ref="F71:F76" si="4">HYPERLINK("https://swtp-sose24.atlassian.net/browse/KAN-21", "KAN-21")</f>
        <v>KAN-21</v>
      </c>
      <c r="G71" t="s">
        <v>400</v>
      </c>
      <c r="I71" t="s">
        <v>28</v>
      </c>
      <c r="J71" t="s">
        <v>29</v>
      </c>
    </row>
    <row r="72" spans="1:10" hidden="1" x14ac:dyDescent="0.25">
      <c r="A72" s="1" t="s">
        <v>321</v>
      </c>
      <c r="B72" t="s">
        <v>396</v>
      </c>
      <c r="C72" t="s">
        <v>429</v>
      </c>
      <c r="D72" s="6">
        <v>1.58</v>
      </c>
      <c r="E72" t="str">
        <f t="shared" si="3"/>
        <v>KAN-101</v>
      </c>
      <c r="F72" t="str">
        <f t="shared" si="4"/>
        <v>KAN-21</v>
      </c>
      <c r="G72" t="s">
        <v>400</v>
      </c>
      <c r="I72" t="s">
        <v>28</v>
      </c>
      <c r="J72" t="s">
        <v>29</v>
      </c>
    </row>
    <row r="73" spans="1:10" hidden="1" x14ac:dyDescent="0.25">
      <c r="A73" s="1" t="s">
        <v>5</v>
      </c>
      <c r="B73" t="s">
        <v>396</v>
      </c>
      <c r="C73" t="s">
        <v>429</v>
      </c>
      <c r="D73" s="6">
        <v>1.75</v>
      </c>
      <c r="E73" t="str">
        <f t="shared" si="3"/>
        <v>KAN-101</v>
      </c>
      <c r="F73" t="str">
        <f t="shared" si="4"/>
        <v>KAN-21</v>
      </c>
      <c r="G73" t="s">
        <v>400</v>
      </c>
      <c r="I73" t="s">
        <v>28</v>
      </c>
      <c r="J73" t="s">
        <v>29</v>
      </c>
    </row>
    <row r="74" spans="1:10" x14ac:dyDescent="0.25">
      <c r="A74" s="1" t="s">
        <v>322</v>
      </c>
      <c r="B74" t="s">
        <v>396</v>
      </c>
      <c r="C74" t="s">
        <v>399</v>
      </c>
      <c r="D74" s="6">
        <v>1.9</v>
      </c>
      <c r="E74" t="str">
        <f t="shared" si="3"/>
        <v>KAN-101</v>
      </c>
      <c r="F74" t="str">
        <f t="shared" si="4"/>
        <v>KAN-21</v>
      </c>
      <c r="G74" t="s">
        <v>400</v>
      </c>
      <c r="I74" t="s">
        <v>28</v>
      </c>
      <c r="J74" t="s">
        <v>29</v>
      </c>
    </row>
    <row r="75" spans="1:10" hidden="1" x14ac:dyDescent="0.25">
      <c r="A75" s="1" t="s">
        <v>6</v>
      </c>
      <c r="B75" t="s">
        <v>396</v>
      </c>
      <c r="C75" t="s">
        <v>509</v>
      </c>
      <c r="D75" s="6">
        <v>1.5</v>
      </c>
      <c r="E75" t="str">
        <f t="shared" si="3"/>
        <v>KAN-101</v>
      </c>
      <c r="F75" t="str">
        <f t="shared" si="4"/>
        <v>KAN-21</v>
      </c>
      <c r="G75" t="s">
        <v>400</v>
      </c>
      <c r="I75" t="s">
        <v>28</v>
      </c>
      <c r="J75" t="s">
        <v>29</v>
      </c>
    </row>
    <row r="76" spans="1:10" hidden="1" x14ac:dyDescent="0.25">
      <c r="A76" s="1" t="s">
        <v>9</v>
      </c>
      <c r="B76" t="s">
        <v>396</v>
      </c>
      <c r="C76" t="s">
        <v>509</v>
      </c>
      <c r="D76" s="6">
        <v>1.5</v>
      </c>
      <c r="E76" t="str">
        <f t="shared" si="3"/>
        <v>KAN-101</v>
      </c>
      <c r="F76" t="str">
        <f t="shared" si="4"/>
        <v>KAN-21</v>
      </c>
      <c r="G76" t="s">
        <v>400</v>
      </c>
      <c r="I76" t="s">
        <v>28</v>
      </c>
      <c r="J76" t="s">
        <v>29</v>
      </c>
    </row>
    <row r="77" spans="1:10" x14ac:dyDescent="0.25">
      <c r="A77" s="1" t="s">
        <v>322</v>
      </c>
      <c r="B77" t="s">
        <v>396</v>
      </c>
      <c r="C77" t="s">
        <v>397</v>
      </c>
      <c r="D77" s="6">
        <v>1</v>
      </c>
      <c r="E77" t="str">
        <f t="shared" ref="E77:E82" si="5">HYPERLINK("https://swtp-sose24.atlassian.net/browse/KAN-36", "KAN-36")</f>
        <v>KAN-36</v>
      </c>
      <c r="F77" t="str">
        <f t="shared" ref="F77:F82" si="6">HYPERLINK("https://swtp-sose24.atlassian.net/browse/KAN-22", "KAN-22")</f>
        <v>KAN-22</v>
      </c>
      <c r="G77" t="s">
        <v>398</v>
      </c>
      <c r="I77" t="s">
        <v>28</v>
      </c>
      <c r="J77" t="s">
        <v>29</v>
      </c>
    </row>
    <row r="78" spans="1:10" hidden="1" x14ac:dyDescent="0.25">
      <c r="A78" s="1" t="s">
        <v>321</v>
      </c>
      <c r="B78" t="s">
        <v>396</v>
      </c>
      <c r="C78" t="s">
        <v>397</v>
      </c>
      <c r="D78" s="6">
        <v>1</v>
      </c>
      <c r="E78" t="str">
        <f t="shared" si="5"/>
        <v>KAN-36</v>
      </c>
      <c r="F78" t="str">
        <f t="shared" si="6"/>
        <v>KAN-22</v>
      </c>
      <c r="G78" t="s">
        <v>398</v>
      </c>
      <c r="I78" t="s">
        <v>28</v>
      </c>
      <c r="J78" t="s">
        <v>29</v>
      </c>
    </row>
    <row r="79" spans="1:10" hidden="1" x14ac:dyDescent="0.25">
      <c r="A79" s="1" t="s">
        <v>4</v>
      </c>
      <c r="B79" t="s">
        <v>396</v>
      </c>
      <c r="C79" t="s">
        <v>397</v>
      </c>
      <c r="D79" s="6">
        <v>1</v>
      </c>
      <c r="E79" t="str">
        <f t="shared" si="5"/>
        <v>KAN-36</v>
      </c>
      <c r="F79" t="str">
        <f t="shared" si="6"/>
        <v>KAN-22</v>
      </c>
      <c r="G79" t="s">
        <v>398</v>
      </c>
      <c r="I79" t="s">
        <v>28</v>
      </c>
      <c r="J79" t="s">
        <v>29</v>
      </c>
    </row>
    <row r="80" spans="1:10" hidden="1" x14ac:dyDescent="0.25">
      <c r="A80" s="1" t="s">
        <v>5</v>
      </c>
      <c r="B80" t="s">
        <v>396</v>
      </c>
      <c r="C80" t="s">
        <v>397</v>
      </c>
      <c r="D80" s="6">
        <v>1</v>
      </c>
      <c r="E80" t="str">
        <f t="shared" si="5"/>
        <v>KAN-36</v>
      </c>
      <c r="F80" t="str">
        <f t="shared" si="6"/>
        <v>KAN-22</v>
      </c>
      <c r="G80" t="s">
        <v>398</v>
      </c>
      <c r="I80" t="s">
        <v>28</v>
      </c>
      <c r="J80" t="s">
        <v>29</v>
      </c>
    </row>
    <row r="81" spans="1:10" hidden="1" x14ac:dyDescent="0.25">
      <c r="A81" s="1" t="s">
        <v>6</v>
      </c>
      <c r="B81" t="s">
        <v>396</v>
      </c>
      <c r="C81" t="s">
        <v>397</v>
      </c>
      <c r="D81" s="6">
        <v>1</v>
      </c>
      <c r="E81" t="str">
        <f t="shared" si="5"/>
        <v>KAN-36</v>
      </c>
      <c r="F81" t="str">
        <f t="shared" si="6"/>
        <v>KAN-22</v>
      </c>
      <c r="G81" t="s">
        <v>398</v>
      </c>
      <c r="I81" t="s">
        <v>28</v>
      </c>
      <c r="J81" t="s">
        <v>29</v>
      </c>
    </row>
    <row r="82" spans="1:10" hidden="1" x14ac:dyDescent="0.25">
      <c r="A82" s="1" t="s">
        <v>9</v>
      </c>
      <c r="B82" t="s">
        <v>396</v>
      </c>
      <c r="C82" t="s">
        <v>397</v>
      </c>
      <c r="D82" s="6">
        <v>1</v>
      </c>
      <c r="E82" t="str">
        <f t="shared" si="5"/>
        <v>KAN-36</v>
      </c>
      <c r="F82" t="str">
        <f t="shared" si="6"/>
        <v>KAN-22</v>
      </c>
      <c r="G82" t="s">
        <v>398</v>
      </c>
      <c r="I82" t="s">
        <v>28</v>
      </c>
      <c r="J82" t="s">
        <v>29</v>
      </c>
    </row>
    <row r="83" spans="1:10" hidden="1" x14ac:dyDescent="0.25">
      <c r="A83" s="1" t="s">
        <v>9</v>
      </c>
      <c r="B83" t="s">
        <v>396</v>
      </c>
      <c r="C83" t="s">
        <v>518</v>
      </c>
      <c r="D83" s="6">
        <v>0.67</v>
      </c>
      <c r="E83" t="str">
        <f>HYPERLINK("https://swtp-sose24.atlassian.net/browse/KAN-5", "KAN-5")</f>
        <v>KAN-5</v>
      </c>
      <c r="F83" t="str">
        <f>HYPERLINK("https://swtp-sose24.atlassian.net/browse/KAN-46", "KAN-46")</f>
        <v>KAN-46</v>
      </c>
      <c r="G83" t="s">
        <v>291</v>
      </c>
      <c r="H83" t="s">
        <v>519</v>
      </c>
      <c r="I83" t="s">
        <v>56</v>
      </c>
      <c r="J83" t="s">
        <v>29</v>
      </c>
    </row>
    <row r="84" spans="1:10" hidden="1" x14ac:dyDescent="0.25">
      <c r="A84" s="1" t="s">
        <v>6</v>
      </c>
      <c r="B84" t="s">
        <v>426</v>
      </c>
      <c r="C84" t="s">
        <v>507</v>
      </c>
      <c r="D84" s="6">
        <v>1.65</v>
      </c>
      <c r="E84" t="str">
        <f>HYPERLINK("https://swtp-sose24.atlassian.net/browse/KAN-23", "KAN-23")</f>
        <v>KAN-23</v>
      </c>
      <c r="F84" t="str">
        <f>HYPERLINK("https://swtp-sose24.atlassian.net/browse/KAN-3", "KAN-3")</f>
        <v>KAN-3</v>
      </c>
      <c r="G84" t="s">
        <v>264</v>
      </c>
      <c r="H84" t="s">
        <v>508</v>
      </c>
      <c r="I84" t="s">
        <v>33</v>
      </c>
      <c r="J84" t="s">
        <v>51</v>
      </c>
    </row>
    <row r="85" spans="1:10" hidden="1" x14ac:dyDescent="0.25">
      <c r="A85" s="1" t="s">
        <v>5</v>
      </c>
      <c r="B85" t="s">
        <v>426</v>
      </c>
      <c r="C85" t="s">
        <v>494</v>
      </c>
      <c r="D85" s="6">
        <v>3</v>
      </c>
      <c r="E85" t="str">
        <f>HYPERLINK("https://swtp-sose24.atlassian.net/browse/KAN-91", "KAN-91")</f>
        <v>KAN-91</v>
      </c>
      <c r="F85" t="str">
        <f>HYPERLINK("https://swtp-sose24.atlassian.net/browse/KAN-46", "KAN-46")</f>
        <v>KAN-46</v>
      </c>
      <c r="G85" t="s">
        <v>261</v>
      </c>
      <c r="I85" t="s">
        <v>56</v>
      </c>
      <c r="J85" t="s">
        <v>29</v>
      </c>
    </row>
    <row r="86" spans="1:10" hidden="1" x14ac:dyDescent="0.25">
      <c r="A86" s="1" t="s">
        <v>4</v>
      </c>
      <c r="B86" t="s">
        <v>426</v>
      </c>
      <c r="C86" t="s">
        <v>456</v>
      </c>
      <c r="D86" s="6">
        <v>1.75</v>
      </c>
      <c r="E86" t="str">
        <f>HYPERLINK("https://swtp-sose24.atlassian.net/browse/KAN-111", "KAN-111")</f>
        <v>KAN-111</v>
      </c>
      <c r="F86" t="str">
        <f>HYPERLINK("https://swtp-sose24.atlassian.net/browse/KAN-108", "KAN-108")</f>
        <v>KAN-108</v>
      </c>
      <c r="G86" t="s">
        <v>457</v>
      </c>
      <c r="H86" t="s">
        <v>458</v>
      </c>
      <c r="I86" t="s">
        <v>33</v>
      </c>
      <c r="J86" t="s">
        <v>51</v>
      </c>
    </row>
    <row r="87" spans="1:10" hidden="1" x14ac:dyDescent="0.25">
      <c r="A87" s="1" t="s">
        <v>4</v>
      </c>
      <c r="B87" t="s">
        <v>426</v>
      </c>
      <c r="C87" t="s">
        <v>453</v>
      </c>
      <c r="D87" s="6">
        <v>1.75</v>
      </c>
      <c r="E87" t="str">
        <f>HYPERLINK("https://swtp-sose24.atlassian.net/browse/KAN-123", "KAN-123")</f>
        <v>KAN-123</v>
      </c>
      <c r="F87" t="str">
        <f>HYPERLINK("https://swtp-sose24.atlassian.net/browse/KAN-3", "KAN-3")</f>
        <v>KAN-3</v>
      </c>
      <c r="G87" t="s">
        <v>454</v>
      </c>
      <c r="H87" t="s">
        <v>455</v>
      </c>
      <c r="I87" t="s">
        <v>33</v>
      </c>
      <c r="J87" t="s">
        <v>51</v>
      </c>
    </row>
    <row r="88" spans="1:10" hidden="1" x14ac:dyDescent="0.25">
      <c r="A88" s="1" t="s">
        <v>321</v>
      </c>
      <c r="B88" t="s">
        <v>426</v>
      </c>
      <c r="C88" t="s">
        <v>427</v>
      </c>
      <c r="D88" s="6">
        <v>1.1200000000000001</v>
      </c>
      <c r="E88" t="str">
        <f>HYPERLINK("https://swtp-sose24.atlassian.net/browse/KAN-119", "KAN-119")</f>
        <v>KAN-119</v>
      </c>
      <c r="F88" t="str">
        <f>HYPERLINK("https://swtp-sose24.atlassian.net/browse/KAN-48", "KAN-48")</f>
        <v>KAN-48</v>
      </c>
      <c r="G88" t="s">
        <v>428</v>
      </c>
      <c r="I88" t="s">
        <v>158</v>
      </c>
      <c r="J88" t="s">
        <v>29</v>
      </c>
    </row>
    <row r="89" spans="1:10" hidden="1" x14ac:dyDescent="0.25">
      <c r="A89" s="1" t="s">
        <v>4</v>
      </c>
      <c r="B89" t="s">
        <v>132</v>
      </c>
      <c r="C89" t="s">
        <v>451</v>
      </c>
      <c r="D89" s="6">
        <v>1.5</v>
      </c>
      <c r="E89" t="str">
        <f>HYPERLINK("https://swtp-sose24.atlassian.net/browse/KAN-93", "KAN-93")</f>
        <v>KAN-93</v>
      </c>
      <c r="F89" t="str">
        <f>HYPERLINK("https://swtp-sose24.atlassian.net/browse/KAN-12", "KAN-12")</f>
        <v>KAN-12</v>
      </c>
      <c r="G89" t="s">
        <v>423</v>
      </c>
      <c r="H89" t="s">
        <v>452</v>
      </c>
      <c r="I89" t="s">
        <v>38</v>
      </c>
      <c r="J89" t="s">
        <v>51</v>
      </c>
    </row>
    <row r="90" spans="1:10" hidden="1" x14ac:dyDescent="0.25">
      <c r="A90" s="1" t="s">
        <v>321</v>
      </c>
      <c r="B90" t="s">
        <v>132</v>
      </c>
      <c r="C90" t="s">
        <v>424</v>
      </c>
      <c r="D90" s="6">
        <v>2.52</v>
      </c>
      <c r="E90" t="str">
        <f>HYPERLINK("https://swtp-sose24.atlassian.net/browse/KAN-93", "KAN-93")</f>
        <v>KAN-93</v>
      </c>
      <c r="F90" t="str">
        <f>HYPERLINK("https://swtp-sose24.atlassian.net/browse/KAN-12", "KAN-12")</f>
        <v>KAN-12</v>
      </c>
      <c r="G90" t="s">
        <v>423</v>
      </c>
      <c r="H90" t="s">
        <v>425</v>
      </c>
      <c r="I90" t="s">
        <v>38</v>
      </c>
      <c r="J90" t="s">
        <v>51</v>
      </c>
    </row>
    <row r="91" spans="1:10" hidden="1" x14ac:dyDescent="0.25">
      <c r="A91" s="1" t="s">
        <v>321</v>
      </c>
      <c r="B91" t="s">
        <v>132</v>
      </c>
      <c r="C91" t="s">
        <v>208</v>
      </c>
      <c r="D91" s="6">
        <v>0.4</v>
      </c>
      <c r="E91" t="str">
        <f>HYPERLINK("https://swtp-sose24.atlassian.net/browse/KAN-46", "KAN-46")</f>
        <v>KAN-46</v>
      </c>
      <c r="F91" t="str">
        <f>HYPERLINK("https://swtp-sose24.atlassian.net/browse/KAN-2", "KAN-2")</f>
        <v>KAN-2</v>
      </c>
      <c r="G91" t="s">
        <v>142</v>
      </c>
      <c r="H91" t="s">
        <v>209</v>
      </c>
      <c r="I91" t="s">
        <v>56</v>
      </c>
      <c r="J91" t="s">
        <v>29</v>
      </c>
    </row>
    <row r="92" spans="1:10" hidden="1" x14ac:dyDescent="0.25">
      <c r="A92" s="1" t="s">
        <v>321</v>
      </c>
      <c r="B92" t="s">
        <v>132</v>
      </c>
      <c r="C92" t="s">
        <v>206</v>
      </c>
      <c r="D92" s="6">
        <v>0.53</v>
      </c>
      <c r="E92" t="str">
        <f t="shared" ref="E92:E94" si="7">HYPERLINK("https://swtp-sose24.atlassian.net/browse/KAN-108", "KAN-108")</f>
        <v>KAN-108</v>
      </c>
      <c r="F92" t="str">
        <f t="shared" ref="F92:F94" si="8">HYPERLINK("https://swtp-sose24.atlassian.net/browse/KAN-3", "KAN-3")</f>
        <v>KAN-3</v>
      </c>
      <c r="G92" t="s">
        <v>127</v>
      </c>
      <c r="H92" t="s">
        <v>207</v>
      </c>
      <c r="I92" t="s">
        <v>33</v>
      </c>
      <c r="J92" t="s">
        <v>51</v>
      </c>
    </row>
    <row r="93" spans="1:10" x14ac:dyDescent="0.25">
      <c r="A93" s="1" t="s">
        <v>322</v>
      </c>
      <c r="B93" t="s">
        <v>132</v>
      </c>
      <c r="C93" t="s">
        <v>135</v>
      </c>
      <c r="D93" s="6">
        <v>0.32</v>
      </c>
      <c r="E93" t="str">
        <f t="shared" si="7"/>
        <v>KAN-108</v>
      </c>
      <c r="F93" t="str">
        <f t="shared" si="8"/>
        <v>KAN-3</v>
      </c>
      <c r="G93" t="s">
        <v>127</v>
      </c>
      <c r="H93" t="s">
        <v>136</v>
      </c>
      <c r="I93" t="s">
        <v>33</v>
      </c>
      <c r="J93" t="s">
        <v>51</v>
      </c>
    </row>
    <row r="94" spans="1:10" x14ac:dyDescent="0.25">
      <c r="A94" s="1" t="s">
        <v>322</v>
      </c>
      <c r="B94" t="s">
        <v>132</v>
      </c>
      <c r="C94" t="s">
        <v>133</v>
      </c>
      <c r="D94" s="6">
        <v>1.53</v>
      </c>
      <c r="E94" t="str">
        <f t="shared" si="7"/>
        <v>KAN-108</v>
      </c>
      <c r="F94" t="str">
        <f t="shared" si="8"/>
        <v>KAN-3</v>
      </c>
      <c r="G94" t="s">
        <v>127</v>
      </c>
      <c r="H94" t="s">
        <v>134</v>
      </c>
      <c r="I94" t="s">
        <v>33</v>
      </c>
      <c r="J94" t="s">
        <v>51</v>
      </c>
    </row>
    <row r="95" spans="1:10" hidden="1" x14ac:dyDescent="0.25">
      <c r="A95" s="1" t="s">
        <v>321</v>
      </c>
      <c r="B95" t="s">
        <v>132</v>
      </c>
      <c r="C95" t="s">
        <v>204</v>
      </c>
      <c r="D95" s="6">
        <v>0.56999999999999995</v>
      </c>
      <c r="E95" t="str">
        <f>HYPERLINK("https://swtp-sose24.atlassian.net/browse/KAN-93", "KAN-93")</f>
        <v>KAN-93</v>
      </c>
      <c r="F95" t="str">
        <f>HYPERLINK("https://swtp-sose24.atlassian.net/browse/KAN-12", "KAN-12")</f>
        <v>KAN-12</v>
      </c>
      <c r="G95" t="s">
        <v>423</v>
      </c>
      <c r="H95" t="s">
        <v>205</v>
      </c>
      <c r="I95" t="s">
        <v>38</v>
      </c>
      <c r="J95" t="s">
        <v>51</v>
      </c>
    </row>
    <row r="96" spans="1:10" x14ac:dyDescent="0.25">
      <c r="A96" s="1" t="s">
        <v>322</v>
      </c>
      <c r="B96" t="s">
        <v>132</v>
      </c>
      <c r="C96" t="s">
        <v>251</v>
      </c>
      <c r="D96" s="6">
        <v>0.5</v>
      </c>
      <c r="E96" t="str">
        <f>HYPERLINK("https://swtp-sose24.atlassian.net/browse/KAN-96", "KAN-96")</f>
        <v>KAN-96</v>
      </c>
      <c r="F96" t="str">
        <f>HYPERLINK("https://swtp-sose24.atlassian.net/browse/KAN-20", "KAN-20")</f>
        <v>KAN-20</v>
      </c>
      <c r="G96" t="s">
        <v>105</v>
      </c>
      <c r="H96" t="s">
        <v>395</v>
      </c>
      <c r="I96" t="s">
        <v>28</v>
      </c>
      <c r="J96" t="s">
        <v>29</v>
      </c>
    </row>
    <row r="97" spans="1:10" hidden="1" x14ac:dyDescent="0.25">
      <c r="A97" s="1" t="s">
        <v>4</v>
      </c>
      <c r="B97" t="s">
        <v>132</v>
      </c>
      <c r="C97" t="s">
        <v>251</v>
      </c>
      <c r="D97" s="6">
        <v>0.5</v>
      </c>
      <c r="E97" t="str">
        <f>HYPERLINK("https://swtp-sose24.atlassian.net/browse/KAN-96", "KAN-96")</f>
        <v>KAN-96</v>
      </c>
      <c r="F97" t="str">
        <f>HYPERLINK("https://swtp-sose24.atlassian.net/browse/KAN-20", "KAN-20")</f>
        <v>KAN-20</v>
      </c>
      <c r="G97" t="s">
        <v>105</v>
      </c>
      <c r="H97" t="s">
        <v>252</v>
      </c>
      <c r="I97" t="s">
        <v>28</v>
      </c>
      <c r="J97" t="s">
        <v>29</v>
      </c>
    </row>
    <row r="98" spans="1:10" x14ac:dyDescent="0.25">
      <c r="A98" s="1" t="s">
        <v>322</v>
      </c>
      <c r="B98" t="s">
        <v>114</v>
      </c>
      <c r="C98" t="s">
        <v>130</v>
      </c>
      <c r="D98" s="6">
        <v>2.72</v>
      </c>
      <c r="E98" t="str">
        <f>HYPERLINK("https://swtp-sose24.atlassian.net/browse/KAN-108", "KAN-108")</f>
        <v>KAN-108</v>
      </c>
      <c r="F98" t="str">
        <f>HYPERLINK("https://swtp-sose24.atlassian.net/browse/KAN-3", "KAN-3")</f>
        <v>KAN-3</v>
      </c>
      <c r="G98" t="s">
        <v>127</v>
      </c>
      <c r="H98" t="s">
        <v>131</v>
      </c>
      <c r="I98" t="s">
        <v>33</v>
      </c>
      <c r="J98" t="s">
        <v>51</v>
      </c>
    </row>
    <row r="99" spans="1:10" hidden="1" x14ac:dyDescent="0.25">
      <c r="A99" s="1" t="s">
        <v>321</v>
      </c>
      <c r="B99" t="s">
        <v>114</v>
      </c>
      <c r="C99" t="s">
        <v>203</v>
      </c>
      <c r="D99" s="6">
        <v>1.33</v>
      </c>
      <c r="E99" t="str">
        <f>HYPERLINK("https://swtp-sose24.atlassian.net/browse/KAN-93", "KAN-93")</f>
        <v>KAN-93</v>
      </c>
      <c r="F99" t="str">
        <f>HYPERLINK("https://swtp-sose24.atlassian.net/browse/KAN-12", "KAN-12")</f>
        <v>KAN-12</v>
      </c>
      <c r="G99" t="s">
        <v>124</v>
      </c>
      <c r="H99" t="s">
        <v>201</v>
      </c>
      <c r="I99" t="s">
        <v>38</v>
      </c>
      <c r="J99" t="s">
        <v>51</v>
      </c>
    </row>
    <row r="100" spans="1:10" hidden="1" x14ac:dyDescent="0.25">
      <c r="A100" s="1" t="s">
        <v>321</v>
      </c>
      <c r="B100" t="s">
        <v>114</v>
      </c>
      <c r="C100" t="s">
        <v>202</v>
      </c>
      <c r="D100" s="6">
        <v>0.4</v>
      </c>
      <c r="E100" t="str">
        <f>HYPERLINK("https://swtp-sose24.atlassian.net/browse/KAN-108", "KAN-108")</f>
        <v>KAN-108</v>
      </c>
      <c r="F100" t="str">
        <f>HYPERLINK("https://swtp-sose24.atlassian.net/browse/KAN-3", "KAN-3")</f>
        <v>KAN-3</v>
      </c>
      <c r="G100" t="s">
        <v>127</v>
      </c>
      <c r="I100" t="s">
        <v>33</v>
      </c>
      <c r="J100" t="s">
        <v>51</v>
      </c>
    </row>
    <row r="101" spans="1:10" hidden="1" x14ac:dyDescent="0.25">
      <c r="A101" s="1" t="s">
        <v>6</v>
      </c>
      <c r="B101" t="s">
        <v>114</v>
      </c>
      <c r="C101" t="s">
        <v>287</v>
      </c>
      <c r="D101" s="6">
        <v>1.25</v>
      </c>
      <c r="E101" t="str">
        <f>HYPERLINK("https://swtp-sose24.atlassian.net/browse/KAN-23", "KAN-23")</f>
        <v>KAN-23</v>
      </c>
      <c r="F101" t="str">
        <f>HYPERLINK("https://swtp-sose24.atlassian.net/browse/KAN-3", "KAN-3")</f>
        <v>KAN-3</v>
      </c>
      <c r="G101" t="s">
        <v>264</v>
      </c>
      <c r="H101" t="s">
        <v>288</v>
      </c>
      <c r="I101" t="s">
        <v>33</v>
      </c>
      <c r="J101" t="s">
        <v>51</v>
      </c>
    </row>
    <row r="102" spans="1:10" hidden="1" x14ac:dyDescent="0.25">
      <c r="A102" s="1" t="s">
        <v>10</v>
      </c>
      <c r="B102" t="s">
        <v>114</v>
      </c>
      <c r="C102" t="s">
        <v>320</v>
      </c>
      <c r="D102" s="6">
        <v>1.47</v>
      </c>
      <c r="E102" t="str">
        <f>HYPERLINK("https://swtp-sose24.atlassian.net/browse/KAN-5", "KAN-5")</f>
        <v>KAN-5</v>
      </c>
      <c r="F102" t="str">
        <f>HYPERLINK("https://swtp-sose24.atlassian.net/browse/KAN-46", "KAN-46")</f>
        <v>KAN-46</v>
      </c>
      <c r="G102" t="s">
        <v>291</v>
      </c>
      <c r="I102" t="s">
        <v>56</v>
      </c>
      <c r="J102" t="s">
        <v>29</v>
      </c>
    </row>
    <row r="103" spans="1:10" hidden="1" x14ac:dyDescent="0.25">
      <c r="A103" s="1" t="s">
        <v>321</v>
      </c>
      <c r="B103" t="s">
        <v>114</v>
      </c>
      <c r="C103" t="s">
        <v>200</v>
      </c>
      <c r="D103" s="6">
        <v>0.53</v>
      </c>
      <c r="E103" t="str">
        <f>HYPERLINK("https://swtp-sose24.atlassian.net/browse/KAN-93", "KAN-93")</f>
        <v>KAN-93</v>
      </c>
      <c r="F103" t="str">
        <f>HYPERLINK("https://swtp-sose24.atlassian.net/browse/KAN-12", "KAN-12")</f>
        <v>KAN-12</v>
      </c>
      <c r="G103" t="s">
        <v>124</v>
      </c>
      <c r="H103" t="s">
        <v>201</v>
      </c>
      <c r="I103" t="s">
        <v>38</v>
      </c>
      <c r="J103" t="s">
        <v>51</v>
      </c>
    </row>
    <row r="104" spans="1:10" x14ac:dyDescent="0.25">
      <c r="A104" s="1" t="s">
        <v>322</v>
      </c>
      <c r="B104" t="s">
        <v>114</v>
      </c>
      <c r="C104" t="s">
        <v>129</v>
      </c>
      <c r="D104" s="6">
        <v>0.5</v>
      </c>
      <c r="E104" t="str">
        <f>HYPERLINK("https://swtp-sose24.atlassian.net/browse/KAN-83", "KAN-83")</f>
        <v>KAN-83</v>
      </c>
      <c r="F104" t="str">
        <f>HYPERLINK("https://swtp-sose24.atlassian.net/browse/KAN-9", "KAN-9")</f>
        <v>KAN-9</v>
      </c>
      <c r="G104" t="s">
        <v>112</v>
      </c>
      <c r="I104" t="s">
        <v>158</v>
      </c>
      <c r="J104" t="s">
        <v>29</v>
      </c>
    </row>
    <row r="105" spans="1:10" x14ac:dyDescent="0.25">
      <c r="A105" s="1" t="s">
        <v>322</v>
      </c>
      <c r="B105" t="s">
        <v>114</v>
      </c>
      <c r="C105" t="s">
        <v>126</v>
      </c>
      <c r="D105" s="6">
        <v>1.85</v>
      </c>
      <c r="E105" t="str">
        <f>HYPERLINK("https://swtp-sose24.atlassian.net/browse/KAN-108", "KAN-108")</f>
        <v>KAN-108</v>
      </c>
      <c r="F105" t="str">
        <f>HYPERLINK("https://swtp-sose24.atlassian.net/browse/KAN-3", "KAN-3")</f>
        <v>KAN-3</v>
      </c>
      <c r="G105" t="s">
        <v>127</v>
      </c>
      <c r="H105" t="s">
        <v>128</v>
      </c>
      <c r="I105" t="s">
        <v>33</v>
      </c>
      <c r="J105" t="s">
        <v>51</v>
      </c>
    </row>
    <row r="106" spans="1:10" hidden="1" x14ac:dyDescent="0.25">
      <c r="A106" s="1" t="s">
        <v>9</v>
      </c>
      <c r="B106" t="s">
        <v>114</v>
      </c>
      <c r="C106" t="s">
        <v>308</v>
      </c>
      <c r="D106" s="6">
        <v>1</v>
      </c>
      <c r="E106" t="str">
        <f>HYPERLINK("https://swtp-sose24.atlassian.net/browse/KAN-93", "KAN-93")</f>
        <v>KAN-93</v>
      </c>
      <c r="F106" t="str">
        <f>HYPERLINK("https://swtp-sose24.atlassian.net/browse/KAN-12", "KAN-12")</f>
        <v>KAN-12</v>
      </c>
      <c r="G106" t="s">
        <v>124</v>
      </c>
      <c r="I106" t="s">
        <v>38</v>
      </c>
      <c r="J106" t="s">
        <v>51</v>
      </c>
    </row>
    <row r="107" spans="1:10" hidden="1" x14ac:dyDescent="0.25">
      <c r="A107" s="1" t="s">
        <v>4</v>
      </c>
      <c r="B107" t="s">
        <v>114</v>
      </c>
      <c r="C107" t="s">
        <v>250</v>
      </c>
      <c r="D107" s="6">
        <v>3.25</v>
      </c>
      <c r="E107" t="str">
        <f>HYPERLINK("https://swtp-sose24.atlassian.net/browse/KAN-106", "KAN-106")</f>
        <v>KAN-106</v>
      </c>
      <c r="F107" t="str">
        <f>HYPERLINK("https://swtp-sose24.atlassian.net/browse/KAN-3", "KAN-3")</f>
        <v>KAN-3</v>
      </c>
      <c r="G107" t="s">
        <v>245</v>
      </c>
      <c r="I107" t="s">
        <v>33</v>
      </c>
      <c r="J107" t="s">
        <v>51</v>
      </c>
    </row>
    <row r="108" spans="1:10" hidden="1" x14ac:dyDescent="0.25">
      <c r="A108" s="1" t="s">
        <v>9</v>
      </c>
      <c r="B108" t="s">
        <v>114</v>
      </c>
      <c r="C108" t="s">
        <v>307</v>
      </c>
      <c r="D108" s="6">
        <v>0.02</v>
      </c>
      <c r="E108" t="str">
        <f>HYPERLINK("https://swtp-sose24.atlassian.net/browse/KAN-85", "KAN-85")</f>
        <v>KAN-85</v>
      </c>
      <c r="F108" t="str">
        <f>HYPERLINK("https://swtp-sose24.atlassian.net/browse/KAN-9", "KAN-9")</f>
        <v>KAN-9</v>
      </c>
      <c r="G108" t="s">
        <v>301</v>
      </c>
      <c r="I108" t="s">
        <v>56</v>
      </c>
      <c r="J108" t="s">
        <v>29</v>
      </c>
    </row>
    <row r="109" spans="1:10" hidden="1" x14ac:dyDescent="0.25">
      <c r="A109" s="1" t="s">
        <v>321</v>
      </c>
      <c r="B109" t="s">
        <v>114</v>
      </c>
      <c r="C109" t="s">
        <v>199</v>
      </c>
      <c r="D109" s="6">
        <v>0.65</v>
      </c>
      <c r="E109" t="str">
        <f>HYPERLINK("https://swtp-sose24.atlassian.net/browse/KAN-83", "KAN-83")</f>
        <v>KAN-83</v>
      </c>
      <c r="F109" t="str">
        <f>HYPERLINK("https://swtp-sose24.atlassian.net/browse/KAN-9", "KAN-9")</f>
        <v>KAN-9</v>
      </c>
      <c r="G109" t="s">
        <v>112</v>
      </c>
      <c r="I109" t="s">
        <v>158</v>
      </c>
      <c r="J109" t="s">
        <v>29</v>
      </c>
    </row>
    <row r="110" spans="1:10" x14ac:dyDescent="0.25">
      <c r="A110" s="1" t="s">
        <v>322</v>
      </c>
      <c r="B110" t="s">
        <v>114</v>
      </c>
      <c r="C110" t="s">
        <v>123</v>
      </c>
      <c r="D110" s="6">
        <v>0.25</v>
      </c>
      <c r="E110" t="str">
        <f>HYPERLINK("https://swtp-sose24.atlassian.net/browse/KAN-93", "KAN-93")</f>
        <v>KAN-93</v>
      </c>
      <c r="F110" t="str">
        <f>HYPERLINK("https://swtp-sose24.atlassian.net/browse/KAN-12", "KAN-12")</f>
        <v>KAN-12</v>
      </c>
      <c r="G110" t="s">
        <v>124</v>
      </c>
      <c r="H110" t="s">
        <v>125</v>
      </c>
      <c r="I110" t="s">
        <v>38</v>
      </c>
      <c r="J110" t="s">
        <v>51</v>
      </c>
    </row>
    <row r="111" spans="1:10" hidden="1" x14ac:dyDescent="0.25">
      <c r="A111" s="1" t="s">
        <v>4</v>
      </c>
      <c r="B111" t="s">
        <v>114</v>
      </c>
      <c r="C111" t="s">
        <v>249</v>
      </c>
      <c r="D111" s="6">
        <v>3</v>
      </c>
      <c r="E111" t="str">
        <f>HYPERLINK("https://swtp-sose24.atlassian.net/browse/KAN-106", "KAN-106")</f>
        <v>KAN-106</v>
      </c>
      <c r="F111" t="str">
        <f>HYPERLINK("https://swtp-sose24.atlassian.net/browse/KAN-3", "KAN-3")</f>
        <v>KAN-3</v>
      </c>
      <c r="G111" t="s">
        <v>245</v>
      </c>
      <c r="I111" t="s">
        <v>33</v>
      </c>
      <c r="J111" t="s">
        <v>51</v>
      </c>
    </row>
    <row r="112" spans="1:10" hidden="1" x14ac:dyDescent="0.25">
      <c r="A112" s="1" t="s">
        <v>10</v>
      </c>
      <c r="B112" t="s">
        <v>114</v>
      </c>
      <c r="C112" t="s">
        <v>319</v>
      </c>
      <c r="D112" s="6">
        <v>0.78</v>
      </c>
      <c r="E112" t="str">
        <f>HYPERLINK("https://swtp-sose24.atlassian.net/browse/KAN-5", "KAN-5")</f>
        <v>KAN-5</v>
      </c>
      <c r="F112" t="str">
        <f>HYPERLINK("https://swtp-sose24.atlassian.net/browse/KAN-46", "KAN-46")</f>
        <v>KAN-46</v>
      </c>
      <c r="G112" t="s">
        <v>291</v>
      </c>
      <c r="I112" t="s">
        <v>56</v>
      </c>
      <c r="J112" t="s">
        <v>29</v>
      </c>
    </row>
    <row r="113" spans="1:10" hidden="1" x14ac:dyDescent="0.25">
      <c r="A113" s="1" t="s">
        <v>9</v>
      </c>
      <c r="B113" t="s">
        <v>114</v>
      </c>
      <c r="C113" t="s">
        <v>306</v>
      </c>
      <c r="D113" s="6">
        <v>1.17</v>
      </c>
      <c r="E113" t="str">
        <f>HYPERLINK("https://swtp-sose24.atlassian.net/browse/KAN-100", "KAN-100")</f>
        <v>KAN-100</v>
      </c>
      <c r="F113" t="str">
        <f t="shared" ref="F113:F120" si="9">HYPERLINK("https://swtp-sose24.atlassian.net/browse/KAN-21", "KAN-21")</f>
        <v>KAN-21</v>
      </c>
      <c r="G113" t="s">
        <v>121</v>
      </c>
      <c r="I113" t="s">
        <v>28</v>
      </c>
      <c r="J113" t="s">
        <v>29</v>
      </c>
    </row>
    <row r="114" spans="1:10" hidden="1" x14ac:dyDescent="0.25">
      <c r="A114" s="1" t="s">
        <v>321</v>
      </c>
      <c r="B114" t="s">
        <v>114</v>
      </c>
      <c r="C114" t="s">
        <v>198</v>
      </c>
      <c r="D114" s="6">
        <v>0.88</v>
      </c>
      <c r="E114" t="str">
        <f>HYPERLINK("https://swtp-sose24.atlassian.net/browse/KAN-100", "KAN-100")</f>
        <v>KAN-100</v>
      </c>
      <c r="F114" t="str">
        <f t="shared" si="9"/>
        <v>KAN-21</v>
      </c>
      <c r="G114" t="s">
        <v>121</v>
      </c>
      <c r="I114" t="s">
        <v>28</v>
      </c>
      <c r="J114" t="s">
        <v>29</v>
      </c>
    </row>
    <row r="115" spans="1:10" hidden="1" x14ac:dyDescent="0.25">
      <c r="A115" s="1" t="s">
        <v>10</v>
      </c>
      <c r="B115" t="s">
        <v>114</v>
      </c>
      <c r="C115" t="s">
        <v>318</v>
      </c>
      <c r="D115" s="6">
        <v>1.02</v>
      </c>
      <c r="E115" t="str">
        <f>HYPERLINK("https://swtp-sose24.atlassian.net/browse/KAN-100", "KAN-100")</f>
        <v>KAN-100</v>
      </c>
      <c r="F115" t="str">
        <f t="shared" si="9"/>
        <v>KAN-21</v>
      </c>
      <c r="G115" t="s">
        <v>121</v>
      </c>
      <c r="I115" t="s">
        <v>28</v>
      </c>
      <c r="J115" t="s">
        <v>29</v>
      </c>
    </row>
    <row r="116" spans="1:10" x14ac:dyDescent="0.25">
      <c r="A116" s="1" t="s">
        <v>322</v>
      </c>
      <c r="B116" t="s">
        <v>114</v>
      </c>
      <c r="C116" t="s">
        <v>120</v>
      </c>
      <c r="D116" s="6">
        <v>1.07</v>
      </c>
      <c r="E116" t="str">
        <f>HYPERLINK("https://swtp-sose24.atlassian.net/browse/KAN-100", "KAN-100")</f>
        <v>KAN-100</v>
      </c>
      <c r="F116" t="str">
        <f t="shared" si="9"/>
        <v>KAN-21</v>
      </c>
      <c r="G116" t="s">
        <v>121</v>
      </c>
      <c r="H116" t="s">
        <v>122</v>
      </c>
      <c r="I116" t="s">
        <v>28</v>
      </c>
      <c r="J116" t="s">
        <v>29</v>
      </c>
    </row>
    <row r="117" spans="1:10" x14ac:dyDescent="0.25">
      <c r="A117" s="1" t="s">
        <v>322</v>
      </c>
      <c r="B117" t="s">
        <v>114</v>
      </c>
      <c r="C117" t="s">
        <v>118</v>
      </c>
      <c r="D117" s="6">
        <v>1.22</v>
      </c>
      <c r="E117" t="str">
        <f>HYPERLINK("https://swtp-sose24.atlassian.net/browse/KAN-32", "KAN-32")</f>
        <v>KAN-32</v>
      </c>
      <c r="F117" t="str">
        <f t="shared" si="9"/>
        <v>KAN-21</v>
      </c>
      <c r="G117" t="s">
        <v>116</v>
      </c>
      <c r="H117" t="s">
        <v>119</v>
      </c>
      <c r="I117" t="s">
        <v>28</v>
      </c>
      <c r="J117" t="s">
        <v>29</v>
      </c>
    </row>
    <row r="118" spans="1:10" x14ac:dyDescent="0.25">
      <c r="A118" s="1" t="s">
        <v>322</v>
      </c>
      <c r="B118" t="s">
        <v>114</v>
      </c>
      <c r="C118" t="s">
        <v>117</v>
      </c>
      <c r="D118" s="6">
        <v>0.05</v>
      </c>
      <c r="E118" t="str">
        <f>HYPERLINK("https://swtp-sose24.atlassian.net/browse/KAN-32", "KAN-32")</f>
        <v>KAN-32</v>
      </c>
      <c r="F118" t="str">
        <f t="shared" si="9"/>
        <v>KAN-21</v>
      </c>
      <c r="G118" t="s">
        <v>116</v>
      </c>
      <c r="I118" t="s">
        <v>28</v>
      </c>
      <c r="J118" t="s">
        <v>29</v>
      </c>
    </row>
    <row r="119" spans="1:10" hidden="1" x14ac:dyDescent="0.25">
      <c r="A119" s="1" t="s">
        <v>4</v>
      </c>
      <c r="B119" t="s">
        <v>114</v>
      </c>
      <c r="C119" t="s">
        <v>247</v>
      </c>
      <c r="D119" s="6">
        <v>1.5</v>
      </c>
      <c r="E119" t="str">
        <f>HYPERLINK("https://swtp-sose24.atlassian.net/browse/KAN-100", "KAN-100")</f>
        <v>KAN-100</v>
      </c>
      <c r="F119" t="str">
        <f t="shared" si="9"/>
        <v>KAN-21</v>
      </c>
      <c r="G119" t="s">
        <v>121</v>
      </c>
      <c r="H119" t="s">
        <v>248</v>
      </c>
      <c r="I119" t="s">
        <v>28</v>
      </c>
      <c r="J119" t="s">
        <v>29</v>
      </c>
    </row>
    <row r="120" spans="1:10" x14ac:dyDescent="0.25">
      <c r="A120" s="1" t="s">
        <v>322</v>
      </c>
      <c r="B120" t="s">
        <v>114</v>
      </c>
      <c r="C120" t="s">
        <v>115</v>
      </c>
      <c r="D120" s="6">
        <v>7.0000000000000007E-2</v>
      </c>
      <c r="E120" t="str">
        <f>HYPERLINK("https://swtp-sose24.atlassian.net/browse/KAN-32", "KAN-32")</f>
        <v>KAN-32</v>
      </c>
      <c r="F120" t="str">
        <f t="shared" si="9"/>
        <v>KAN-21</v>
      </c>
      <c r="G120" t="s">
        <v>116</v>
      </c>
      <c r="I120" t="s">
        <v>28</v>
      </c>
      <c r="J120" t="s">
        <v>29</v>
      </c>
    </row>
    <row r="121" spans="1:10" hidden="1" x14ac:dyDescent="0.25">
      <c r="A121" s="1" t="s">
        <v>5</v>
      </c>
      <c r="B121" t="s">
        <v>114</v>
      </c>
      <c r="C121" t="s">
        <v>272</v>
      </c>
      <c r="D121" s="6">
        <v>0.25</v>
      </c>
      <c r="E121" t="str">
        <f>HYPERLINK("https://swtp-sose24.atlassian.net/browse/KAN-44", "KAN-44")</f>
        <v>KAN-44</v>
      </c>
      <c r="F121" t="str">
        <f>HYPERLINK("https://swtp-sose24.atlassian.net/browse/KAN-46", "KAN-46")</f>
        <v>KAN-46</v>
      </c>
      <c r="G121" t="s">
        <v>215</v>
      </c>
      <c r="I121" t="s">
        <v>56</v>
      </c>
      <c r="J121" t="s">
        <v>29</v>
      </c>
    </row>
    <row r="122" spans="1:10" hidden="1" x14ac:dyDescent="0.25">
      <c r="A122" s="1" t="s">
        <v>4</v>
      </c>
      <c r="B122" t="s">
        <v>114</v>
      </c>
      <c r="C122" t="s">
        <v>246</v>
      </c>
      <c r="D122" s="6">
        <v>3</v>
      </c>
      <c r="E122" t="str">
        <f>HYPERLINK("https://swtp-sose24.atlassian.net/browse/KAN-99", "KAN-99")</f>
        <v>KAN-99</v>
      </c>
      <c r="F122" t="str">
        <f>HYPERLINK("https://swtp-sose24.atlassian.net/browse/KAN-24", "KAN-24")</f>
        <v>KAN-24</v>
      </c>
      <c r="G122" t="s">
        <v>58</v>
      </c>
      <c r="I122" t="s">
        <v>33</v>
      </c>
      <c r="J122" t="s">
        <v>51</v>
      </c>
    </row>
    <row r="123" spans="1:10" hidden="1" x14ac:dyDescent="0.25">
      <c r="A123" s="1" t="s">
        <v>4</v>
      </c>
      <c r="B123" t="s">
        <v>114</v>
      </c>
      <c r="C123" t="s">
        <v>244</v>
      </c>
      <c r="D123" s="6">
        <v>0.5</v>
      </c>
      <c r="E123" t="str">
        <f>HYPERLINK("https://swtp-sose24.atlassian.net/browse/KAN-106", "KAN-106")</f>
        <v>KAN-106</v>
      </c>
      <c r="F123" t="str">
        <f>HYPERLINK("https://swtp-sose24.atlassian.net/browse/KAN-3", "KAN-3")</f>
        <v>KAN-3</v>
      </c>
      <c r="G123" t="s">
        <v>245</v>
      </c>
      <c r="I123" t="s">
        <v>33</v>
      </c>
      <c r="J123" t="s">
        <v>51</v>
      </c>
    </row>
    <row r="124" spans="1:10" hidden="1" x14ac:dyDescent="0.25">
      <c r="A124" s="1" t="s">
        <v>4</v>
      </c>
      <c r="B124" t="s">
        <v>103</v>
      </c>
      <c r="C124" t="s">
        <v>243</v>
      </c>
      <c r="D124" s="6">
        <v>1</v>
      </c>
      <c r="E124" t="str">
        <f>HYPERLINK("https://swtp-sose24.atlassian.net/browse/KAN-99", "KAN-99")</f>
        <v>KAN-99</v>
      </c>
      <c r="F124" t="str">
        <f>HYPERLINK("https://swtp-sose24.atlassian.net/browse/KAN-24", "KAN-24")</f>
        <v>KAN-24</v>
      </c>
      <c r="G124" t="s">
        <v>58</v>
      </c>
      <c r="I124" t="s">
        <v>33</v>
      </c>
      <c r="J124" t="s">
        <v>51</v>
      </c>
    </row>
    <row r="125" spans="1:10" hidden="1" x14ac:dyDescent="0.25">
      <c r="A125" s="1" t="s">
        <v>6</v>
      </c>
      <c r="B125" t="s">
        <v>103</v>
      </c>
      <c r="C125" t="s">
        <v>285</v>
      </c>
      <c r="D125" s="6">
        <v>4</v>
      </c>
      <c r="E125" t="str">
        <f>HYPERLINK("https://swtp-sose24.atlassian.net/browse/KAN-23", "KAN-23")</f>
        <v>KAN-23</v>
      </c>
      <c r="F125" t="str">
        <f>HYPERLINK("https://swtp-sose24.atlassian.net/browse/KAN-3", "KAN-3")</f>
        <v>KAN-3</v>
      </c>
      <c r="G125" t="s">
        <v>334</v>
      </c>
      <c r="H125" t="s">
        <v>286</v>
      </c>
      <c r="I125" t="s">
        <v>33</v>
      </c>
      <c r="J125" t="s">
        <v>51</v>
      </c>
    </row>
    <row r="126" spans="1:10" x14ac:dyDescent="0.25">
      <c r="A126" s="1" t="s">
        <v>322</v>
      </c>
      <c r="B126" t="s">
        <v>103</v>
      </c>
      <c r="C126" t="s">
        <v>111</v>
      </c>
      <c r="D126" s="6">
        <v>1.83</v>
      </c>
      <c r="E126" t="str">
        <f>HYPERLINK("https://swtp-sose24.atlassian.net/browse/KAN-83", "KAN-83")</f>
        <v>KAN-83</v>
      </c>
      <c r="F126" t="str">
        <f>HYPERLINK("https://swtp-sose24.atlassian.net/browse/KAN-9", "KAN-9")</f>
        <v>KAN-9</v>
      </c>
      <c r="G126" t="s">
        <v>112</v>
      </c>
      <c r="H126" t="s">
        <v>113</v>
      </c>
      <c r="I126" t="s">
        <v>158</v>
      </c>
      <c r="J126" t="s">
        <v>29</v>
      </c>
    </row>
    <row r="127" spans="1:10" x14ac:dyDescent="0.25">
      <c r="A127" s="1" t="s">
        <v>322</v>
      </c>
      <c r="B127" t="s">
        <v>103</v>
      </c>
      <c r="C127" t="s">
        <v>108</v>
      </c>
      <c r="D127" s="6">
        <v>1.5</v>
      </c>
      <c r="E127" t="str">
        <f>HYPERLINK("https://swtp-sose24.atlassian.net/browse/KAN-98", "KAN-98")</f>
        <v>KAN-98</v>
      </c>
      <c r="F127" t="str">
        <f>HYPERLINK("https://swtp-sose24.atlassian.net/browse/KAN-55", "KAN-55")</f>
        <v>KAN-55</v>
      </c>
      <c r="G127" t="s">
        <v>109</v>
      </c>
      <c r="H127" t="s">
        <v>110</v>
      </c>
      <c r="I127" t="s">
        <v>33</v>
      </c>
      <c r="J127" t="s">
        <v>29</v>
      </c>
    </row>
    <row r="128" spans="1:10" x14ac:dyDescent="0.25">
      <c r="A128" s="1" t="s">
        <v>322</v>
      </c>
      <c r="B128" t="s">
        <v>103</v>
      </c>
      <c r="C128" t="s">
        <v>104</v>
      </c>
      <c r="D128" s="6">
        <v>0.02</v>
      </c>
      <c r="E128" t="str">
        <f>HYPERLINK("https://swtp-sose24.atlassian.net/browse/KAN-96", "KAN-96")</f>
        <v>KAN-96</v>
      </c>
      <c r="F128" t="str">
        <f>HYPERLINK("https://swtp-sose24.atlassian.net/browse/KAN-20", "KAN-20")</f>
        <v>KAN-20</v>
      </c>
      <c r="G128" t="s">
        <v>105</v>
      </c>
      <c r="I128" t="s">
        <v>28</v>
      </c>
      <c r="J128" t="s">
        <v>29</v>
      </c>
    </row>
    <row r="129" spans="1:10" x14ac:dyDescent="0.25">
      <c r="A129" s="1" t="s">
        <v>322</v>
      </c>
      <c r="B129" t="s">
        <v>103</v>
      </c>
      <c r="C129" t="s">
        <v>104</v>
      </c>
      <c r="D129" s="6">
        <v>1.23</v>
      </c>
      <c r="E129" t="str">
        <f>HYPERLINK("https://swtp-sose24.atlassian.net/browse/KAN-96", "KAN-96")</f>
        <v>KAN-96</v>
      </c>
      <c r="F129" t="str">
        <f>HYPERLINK("https://swtp-sose24.atlassian.net/browse/KAN-20", "KAN-20")</f>
        <v>KAN-20</v>
      </c>
      <c r="G129" t="s">
        <v>105</v>
      </c>
      <c r="H129" t="s">
        <v>107</v>
      </c>
      <c r="I129" t="s">
        <v>28</v>
      </c>
      <c r="J129" t="s">
        <v>29</v>
      </c>
    </row>
    <row r="130" spans="1:10" hidden="1" x14ac:dyDescent="0.25">
      <c r="A130" s="1" t="s">
        <v>9</v>
      </c>
      <c r="B130" t="s">
        <v>103</v>
      </c>
      <c r="C130" t="s">
        <v>304</v>
      </c>
      <c r="D130" s="6">
        <v>4</v>
      </c>
      <c r="E130" t="str">
        <f>HYPERLINK("https://swtp-sose24.atlassian.net/browse/KAN-5", "KAN-5")</f>
        <v>KAN-5</v>
      </c>
      <c r="F130" t="str">
        <f>HYPERLINK("https://swtp-sose24.atlassian.net/browse/KAN-46", "KAN-46")</f>
        <v>KAN-46</v>
      </c>
      <c r="G130" t="s">
        <v>291</v>
      </c>
      <c r="H130" t="s">
        <v>305</v>
      </c>
      <c r="I130" t="s">
        <v>56</v>
      </c>
      <c r="J130" t="s">
        <v>29</v>
      </c>
    </row>
    <row r="131" spans="1:10" hidden="1" x14ac:dyDescent="0.25">
      <c r="A131" s="1" t="s">
        <v>5</v>
      </c>
      <c r="B131" t="s">
        <v>103</v>
      </c>
      <c r="C131" t="s">
        <v>271</v>
      </c>
      <c r="D131" s="6">
        <v>0.75</v>
      </c>
      <c r="E131" t="str">
        <f>HYPERLINK("https://swtp-sose24.atlassian.net/browse/KAN-44", "KAN-44")</f>
        <v>KAN-44</v>
      </c>
      <c r="F131" t="str">
        <f>HYPERLINK("https://swtp-sose24.atlassian.net/browse/KAN-46", "KAN-46")</f>
        <v>KAN-46</v>
      </c>
      <c r="G131" t="s">
        <v>215</v>
      </c>
      <c r="I131" t="s">
        <v>56</v>
      </c>
      <c r="J131" t="s">
        <v>29</v>
      </c>
    </row>
    <row r="132" spans="1:10" hidden="1" x14ac:dyDescent="0.25">
      <c r="A132" s="1" t="s">
        <v>321</v>
      </c>
      <c r="B132" t="s">
        <v>103</v>
      </c>
      <c r="C132" t="s">
        <v>196</v>
      </c>
      <c r="D132" s="6">
        <v>1.6</v>
      </c>
      <c r="E132" t="str">
        <f>HYPERLINK("https://swtp-sose24.atlassian.net/browse/KAN-94", "KAN-94")</f>
        <v>KAN-94</v>
      </c>
      <c r="F132" t="str">
        <f>HYPERLINK("https://swtp-sose24.atlassian.net/browse/KAN-12", "KAN-12")</f>
        <v>KAN-12</v>
      </c>
      <c r="G132" t="s">
        <v>192</v>
      </c>
      <c r="H132" t="s">
        <v>197</v>
      </c>
      <c r="I132" t="s">
        <v>38</v>
      </c>
      <c r="J132" t="s">
        <v>51</v>
      </c>
    </row>
    <row r="133" spans="1:10" hidden="1" x14ac:dyDescent="0.25">
      <c r="A133" s="1" t="s">
        <v>321</v>
      </c>
      <c r="B133" t="s">
        <v>103</v>
      </c>
      <c r="C133" t="s">
        <v>194</v>
      </c>
      <c r="D133" s="6">
        <v>0.98</v>
      </c>
      <c r="E133" t="str">
        <f>HYPERLINK("https://swtp-sose24.atlassian.net/browse/KAN-94", "KAN-94")</f>
        <v>KAN-94</v>
      </c>
      <c r="F133" t="str">
        <f>HYPERLINK("https://swtp-sose24.atlassian.net/browse/KAN-12", "KAN-12")</f>
        <v>KAN-12</v>
      </c>
      <c r="G133" t="s">
        <v>192</v>
      </c>
      <c r="H133" t="s">
        <v>195</v>
      </c>
      <c r="I133" t="s">
        <v>38</v>
      </c>
      <c r="J133" t="s">
        <v>51</v>
      </c>
    </row>
    <row r="134" spans="1:10" hidden="1" x14ac:dyDescent="0.25">
      <c r="A134" s="1" t="s">
        <v>4</v>
      </c>
      <c r="B134" t="s">
        <v>103</v>
      </c>
      <c r="C134" t="s">
        <v>241</v>
      </c>
      <c r="D134" s="6">
        <v>1.25</v>
      </c>
      <c r="E134" t="str">
        <f>HYPERLINK("https://swtp-sose24.atlassian.net/browse/KAN-96", "KAN-96")</f>
        <v>KAN-96</v>
      </c>
      <c r="F134" t="str">
        <f>HYPERLINK("https://swtp-sose24.atlassian.net/browse/KAN-20", "KAN-20")</f>
        <v>KAN-20</v>
      </c>
      <c r="G134" t="s">
        <v>105</v>
      </c>
      <c r="H134" t="s">
        <v>242</v>
      </c>
      <c r="I134" t="s">
        <v>28</v>
      </c>
      <c r="J134" t="s">
        <v>29</v>
      </c>
    </row>
    <row r="135" spans="1:10" x14ac:dyDescent="0.25">
      <c r="A135" s="1" t="s">
        <v>322</v>
      </c>
      <c r="B135" t="s">
        <v>96</v>
      </c>
      <c r="C135" t="s">
        <v>101</v>
      </c>
      <c r="D135" s="6">
        <v>0.42</v>
      </c>
      <c r="E135" t="str">
        <f>HYPERLINK("https://swtp-sose24.atlassian.net/browse/KAN-99", "KAN-99")</f>
        <v>KAN-99</v>
      </c>
      <c r="F135" t="str">
        <f>HYPERLINK("https://swtp-sose24.atlassian.net/browse/KAN-24", "KAN-24")</f>
        <v>KAN-24</v>
      </c>
      <c r="G135" t="s">
        <v>58</v>
      </c>
      <c r="H135" t="s">
        <v>102</v>
      </c>
      <c r="I135" t="s">
        <v>33</v>
      </c>
      <c r="J135" t="s">
        <v>51</v>
      </c>
    </row>
    <row r="136" spans="1:10" hidden="1" x14ac:dyDescent="0.25">
      <c r="A136" s="1" t="s">
        <v>4</v>
      </c>
      <c r="B136" t="s">
        <v>96</v>
      </c>
      <c r="C136" t="s">
        <v>239</v>
      </c>
      <c r="D136" s="6">
        <v>1</v>
      </c>
      <c r="E136" t="str">
        <f>HYPERLINK("https://swtp-sose24.atlassian.net/browse/KAN-79", "KAN-79")</f>
        <v>KAN-79</v>
      </c>
      <c r="F136" t="str">
        <f>HYPERLINK("https://swtp-sose24.atlassian.net/browse/KAN-55", "KAN-55")</f>
        <v>KAN-55</v>
      </c>
      <c r="G136" t="s">
        <v>32</v>
      </c>
      <c r="H136" t="s">
        <v>240</v>
      </c>
      <c r="I136" t="s">
        <v>33</v>
      </c>
      <c r="J136" t="s">
        <v>29</v>
      </c>
    </row>
    <row r="137" spans="1:10" hidden="1" x14ac:dyDescent="0.25">
      <c r="A137" s="1" t="s">
        <v>4</v>
      </c>
      <c r="B137" t="s">
        <v>96</v>
      </c>
      <c r="C137" t="s">
        <v>237</v>
      </c>
      <c r="D137" s="6">
        <v>0.5</v>
      </c>
      <c r="E137" t="str">
        <f>HYPERLINK("https://swtp-sose24.atlassian.net/browse/KAN-10", "KAN-10")</f>
        <v>KAN-10</v>
      </c>
      <c r="F137" t="str">
        <f>HYPERLINK("https://swtp-sose24.atlassian.net/browse/KAN-2", "KAN-2")</f>
        <v>KAN-2</v>
      </c>
      <c r="G137" t="s">
        <v>150</v>
      </c>
      <c r="H137" t="s">
        <v>238</v>
      </c>
      <c r="I137" t="s">
        <v>56</v>
      </c>
      <c r="J137" t="s">
        <v>140</v>
      </c>
    </row>
    <row r="138" spans="1:10" x14ac:dyDescent="0.25">
      <c r="A138" s="1" t="s">
        <v>322</v>
      </c>
      <c r="B138" t="s">
        <v>96</v>
      </c>
      <c r="C138" t="s">
        <v>99</v>
      </c>
      <c r="D138" s="6">
        <v>2.5</v>
      </c>
      <c r="E138" t="str">
        <f>HYPERLINK("https://swtp-sose24.atlassian.net/browse/KAN-97", "KAN-97")</f>
        <v>KAN-97</v>
      </c>
      <c r="F138" t="str">
        <f>HYPERLINK("https://swtp-sose24.atlassian.net/browse/KAN-55", "KAN-55")</f>
        <v>KAN-55</v>
      </c>
      <c r="G138" t="s">
        <v>100</v>
      </c>
      <c r="I138" t="s">
        <v>33</v>
      </c>
      <c r="J138" t="s">
        <v>29</v>
      </c>
    </row>
    <row r="139" spans="1:10" x14ac:dyDescent="0.25">
      <c r="A139" s="1" t="s">
        <v>322</v>
      </c>
      <c r="B139" t="s">
        <v>96</v>
      </c>
      <c r="C139" t="s">
        <v>97</v>
      </c>
      <c r="D139" s="6">
        <v>2.2799999999999998</v>
      </c>
      <c r="E139" t="str">
        <f>HYPERLINK("https://swtp-sose24.atlassian.net/browse/KAN-99", "KAN-99")</f>
        <v>KAN-99</v>
      </c>
      <c r="F139" t="str">
        <f>HYPERLINK("https://swtp-sose24.atlassian.net/browse/KAN-24", "KAN-24")</f>
        <v>KAN-24</v>
      </c>
      <c r="G139" t="s">
        <v>58</v>
      </c>
      <c r="H139" t="s">
        <v>98</v>
      </c>
      <c r="I139" t="s">
        <v>33</v>
      </c>
      <c r="J139" t="s">
        <v>51</v>
      </c>
    </row>
    <row r="140" spans="1:10" hidden="1" x14ac:dyDescent="0.25">
      <c r="A140" s="1" t="s">
        <v>4</v>
      </c>
      <c r="B140" t="s">
        <v>96</v>
      </c>
      <c r="C140" t="s">
        <v>235</v>
      </c>
      <c r="D140" s="6">
        <v>4</v>
      </c>
      <c r="E140" t="str">
        <f>HYPERLINK("https://swtp-sose24.atlassian.net/browse/KAN-76", "KAN-76")</f>
        <v>KAN-76</v>
      </c>
      <c r="F140" t="str">
        <f>HYPERLINK("https://swtp-sose24.atlassian.net/browse/KAN-56", "KAN-56")</f>
        <v>KAN-56</v>
      </c>
      <c r="G140" t="s">
        <v>40</v>
      </c>
      <c r="H140" t="s">
        <v>236</v>
      </c>
      <c r="I140" t="s">
        <v>33</v>
      </c>
      <c r="J140" t="s">
        <v>29</v>
      </c>
    </row>
    <row r="141" spans="1:10" hidden="1" x14ac:dyDescent="0.25">
      <c r="A141" s="1" t="s">
        <v>5</v>
      </c>
      <c r="B141" t="s">
        <v>96</v>
      </c>
      <c r="C141" t="s">
        <v>270</v>
      </c>
      <c r="D141" s="6">
        <v>0.83</v>
      </c>
      <c r="E141" t="str">
        <f>HYPERLINK("https://swtp-sose24.atlassian.net/browse/KAN-73", "KAN-73")</f>
        <v>KAN-73</v>
      </c>
      <c r="F141" t="str">
        <f>HYPERLINK("https://swtp-sose24.atlassian.net/browse/KAN-43", "KAN-43")</f>
        <v>KAN-43</v>
      </c>
      <c r="G141" t="s">
        <v>173</v>
      </c>
      <c r="I141" t="s">
        <v>38</v>
      </c>
      <c r="J141" t="s">
        <v>29</v>
      </c>
    </row>
    <row r="142" spans="1:10" hidden="1" x14ac:dyDescent="0.25">
      <c r="A142" s="1" t="s">
        <v>321</v>
      </c>
      <c r="B142" t="s">
        <v>96</v>
      </c>
      <c r="C142" t="s">
        <v>191</v>
      </c>
      <c r="D142" s="6">
        <v>1.2</v>
      </c>
      <c r="E142" t="str">
        <f>HYPERLINK("https://swtp-sose24.atlassian.net/browse/KAN-94", "KAN-94")</f>
        <v>KAN-94</v>
      </c>
      <c r="F142" t="str">
        <f>HYPERLINK("https://swtp-sose24.atlassian.net/browse/KAN-12", "KAN-12")</f>
        <v>KAN-12</v>
      </c>
      <c r="G142" t="s">
        <v>192</v>
      </c>
      <c r="H142" t="s">
        <v>193</v>
      </c>
      <c r="I142" t="s">
        <v>38</v>
      </c>
      <c r="J142" t="s">
        <v>51</v>
      </c>
    </row>
    <row r="143" spans="1:10" hidden="1" x14ac:dyDescent="0.25">
      <c r="A143" s="1" t="s">
        <v>321</v>
      </c>
      <c r="B143" t="s">
        <v>96</v>
      </c>
      <c r="C143" t="s">
        <v>190</v>
      </c>
      <c r="D143" s="6">
        <v>0.93</v>
      </c>
      <c r="E143" t="str">
        <f>HYPERLINK("https://swtp-sose24.atlassian.net/browse/KAN-93", "KAN-93")</f>
        <v>KAN-93</v>
      </c>
      <c r="F143" t="str">
        <f>HYPERLINK("https://swtp-sose24.atlassian.net/browse/KAN-12", "KAN-12")</f>
        <v>KAN-12</v>
      </c>
      <c r="G143" t="s">
        <v>124</v>
      </c>
      <c r="I143" t="s">
        <v>38</v>
      </c>
      <c r="J143" t="s">
        <v>51</v>
      </c>
    </row>
    <row r="144" spans="1:10" hidden="1" x14ac:dyDescent="0.25">
      <c r="A144" s="1" t="s">
        <v>321</v>
      </c>
      <c r="B144" t="s">
        <v>96</v>
      </c>
      <c r="C144" t="s">
        <v>189</v>
      </c>
      <c r="D144" s="6">
        <v>0.68</v>
      </c>
      <c r="E144" t="str">
        <f>HYPERLINK("https://swtp-sose24.atlassian.net/browse/KAN-83", "KAN-83")</f>
        <v>KAN-83</v>
      </c>
      <c r="F144" t="str">
        <f>HYPERLINK("https://swtp-sose24.atlassian.net/browse/KAN-9", "KAN-9")</f>
        <v>KAN-9</v>
      </c>
      <c r="G144" t="s">
        <v>112</v>
      </c>
      <c r="I144" t="s">
        <v>158</v>
      </c>
      <c r="J144" t="s">
        <v>29</v>
      </c>
    </row>
    <row r="145" spans="1:10" hidden="1" x14ac:dyDescent="0.25">
      <c r="A145" s="1" t="s">
        <v>321</v>
      </c>
      <c r="B145" t="s">
        <v>93</v>
      </c>
      <c r="C145" t="s">
        <v>188</v>
      </c>
      <c r="D145" s="6">
        <v>0.57999999999999996</v>
      </c>
      <c r="E145" t="str">
        <f>HYPERLINK("https://swtp-sose24.atlassian.net/browse/KAN-83", "KAN-83")</f>
        <v>KAN-83</v>
      </c>
      <c r="F145" t="str">
        <f>HYPERLINK("https://swtp-sose24.atlassian.net/browse/KAN-9", "KAN-9")</f>
        <v>KAN-9</v>
      </c>
      <c r="G145" t="s">
        <v>112</v>
      </c>
      <c r="I145" t="s">
        <v>158</v>
      </c>
      <c r="J145" t="s">
        <v>29</v>
      </c>
    </row>
    <row r="146" spans="1:10" hidden="1" x14ac:dyDescent="0.25">
      <c r="A146" s="1" t="s">
        <v>10</v>
      </c>
      <c r="B146" t="s">
        <v>93</v>
      </c>
      <c r="C146" t="s">
        <v>317</v>
      </c>
      <c r="D146" s="6">
        <v>0.67</v>
      </c>
      <c r="E146" t="str">
        <f>HYPERLINK("https://swtp-sose24.atlassian.net/browse/KAN-67", "KAN-67")</f>
        <v>KAN-67</v>
      </c>
      <c r="F146" t="str">
        <f>HYPERLINK("https://swtp-sose24.atlassian.net/browse/KAN-9", "KAN-9")</f>
        <v>KAN-9</v>
      </c>
      <c r="G146" t="s">
        <v>155</v>
      </c>
      <c r="I146" t="s">
        <v>158</v>
      </c>
      <c r="J146" t="s">
        <v>29</v>
      </c>
    </row>
    <row r="147" spans="1:10" hidden="1" x14ac:dyDescent="0.25">
      <c r="A147" s="1" t="s">
        <v>5</v>
      </c>
      <c r="B147" t="s">
        <v>93</v>
      </c>
      <c r="C147" t="s">
        <v>269</v>
      </c>
      <c r="D147" s="6">
        <v>0.75</v>
      </c>
      <c r="E147" t="str">
        <f>HYPERLINK("https://swtp-sose24.atlassian.net/browse/KAN-91", "KAN-91")</f>
        <v>KAN-91</v>
      </c>
      <c r="F147" t="str">
        <f>HYPERLINK("https://swtp-sose24.atlassian.net/browse/KAN-46", "KAN-46")</f>
        <v>KAN-46</v>
      </c>
      <c r="G147" t="s">
        <v>261</v>
      </c>
      <c r="I147" t="s">
        <v>56</v>
      </c>
      <c r="J147" t="s">
        <v>29</v>
      </c>
    </row>
    <row r="148" spans="1:10" hidden="1" x14ac:dyDescent="0.25">
      <c r="A148" s="1" t="s">
        <v>10</v>
      </c>
      <c r="B148" t="s">
        <v>93</v>
      </c>
      <c r="C148" t="s">
        <v>316</v>
      </c>
      <c r="D148" s="6">
        <v>2</v>
      </c>
      <c r="E148" t="str">
        <f>HYPERLINK("https://swtp-sose24.atlassian.net/browse/KAN-9", "KAN-9")</f>
        <v>KAN-9</v>
      </c>
      <c r="F148" t="str">
        <f>HYPERLINK("https://swtp-sose24.atlassian.net/browse/KAN-2", "KAN-2")</f>
        <v>KAN-2</v>
      </c>
      <c r="G148" t="s">
        <v>216</v>
      </c>
      <c r="I148" t="s">
        <v>158</v>
      </c>
      <c r="J148" t="s">
        <v>29</v>
      </c>
    </row>
    <row r="149" spans="1:10" x14ac:dyDescent="0.25">
      <c r="A149" s="1" t="s">
        <v>322</v>
      </c>
      <c r="B149" t="s">
        <v>93</v>
      </c>
      <c r="C149" t="s">
        <v>94</v>
      </c>
      <c r="D149" s="6">
        <v>2.0299999999999998</v>
      </c>
      <c r="E149" t="str">
        <f>HYPERLINK("https://swtp-sose24.atlassian.net/browse/KAN-99", "KAN-99")</f>
        <v>KAN-99</v>
      </c>
      <c r="F149" t="str">
        <f>HYPERLINK("https://swtp-sose24.atlassian.net/browse/KAN-24", "KAN-24")</f>
        <v>KAN-24</v>
      </c>
      <c r="G149" t="s">
        <v>58</v>
      </c>
      <c r="H149" t="s">
        <v>95</v>
      </c>
      <c r="I149" t="s">
        <v>33</v>
      </c>
      <c r="J149" t="s">
        <v>51</v>
      </c>
    </row>
    <row r="150" spans="1:10" hidden="1" x14ac:dyDescent="0.25">
      <c r="A150" s="1" t="s">
        <v>321</v>
      </c>
      <c r="B150" t="s">
        <v>83</v>
      </c>
      <c r="C150" t="s">
        <v>186</v>
      </c>
      <c r="D150" s="6">
        <v>2.25</v>
      </c>
      <c r="E150" t="str">
        <f>HYPERLINK("https://swtp-sose24.atlassian.net/browse/KAN-93", "KAN-93")</f>
        <v>KAN-93</v>
      </c>
      <c r="F150" t="str">
        <f>HYPERLINK("https://swtp-sose24.atlassian.net/browse/KAN-12", "KAN-12")</f>
        <v>KAN-12</v>
      </c>
      <c r="G150" t="s">
        <v>124</v>
      </c>
      <c r="H150" t="s">
        <v>187</v>
      </c>
      <c r="I150" t="s">
        <v>38</v>
      </c>
      <c r="J150" t="s">
        <v>51</v>
      </c>
    </row>
    <row r="151" spans="1:10" hidden="1" x14ac:dyDescent="0.25">
      <c r="A151" s="1" t="s">
        <v>4</v>
      </c>
      <c r="B151" t="s">
        <v>83</v>
      </c>
      <c r="C151" t="s">
        <v>234</v>
      </c>
      <c r="D151" s="6">
        <v>0.25</v>
      </c>
      <c r="E151" t="str">
        <f>HYPERLINK("https://swtp-sose24.atlassian.net/browse/KAN-74", "KAN-74")</f>
        <v>KAN-74</v>
      </c>
      <c r="F151" t="str">
        <f>HYPERLINK("https://swtp-sose24.atlassian.net/browse/KAN-43", "KAN-43")</f>
        <v>KAN-43</v>
      </c>
      <c r="G151" t="s">
        <v>87</v>
      </c>
      <c r="I151" t="s">
        <v>38</v>
      </c>
      <c r="J151" t="s">
        <v>29</v>
      </c>
    </row>
    <row r="152" spans="1:10" hidden="1" x14ac:dyDescent="0.25">
      <c r="A152" s="1" t="s">
        <v>321</v>
      </c>
      <c r="B152" t="s">
        <v>83</v>
      </c>
      <c r="C152" t="s">
        <v>185</v>
      </c>
      <c r="D152" s="6">
        <v>0.5</v>
      </c>
      <c r="E152" t="str">
        <f>HYPERLINK("https://swtp-sose24.atlassian.net/browse/KAN-74", "KAN-74")</f>
        <v>KAN-74</v>
      </c>
      <c r="F152" t="str">
        <f>HYPERLINK("https://swtp-sose24.atlassian.net/browse/KAN-43", "KAN-43")</f>
        <v>KAN-43</v>
      </c>
      <c r="G152" t="s">
        <v>87</v>
      </c>
      <c r="I152" t="s">
        <v>38</v>
      </c>
      <c r="J152" t="s">
        <v>29</v>
      </c>
    </row>
    <row r="153" spans="1:10" x14ac:dyDescent="0.25">
      <c r="A153" s="1" t="s">
        <v>322</v>
      </c>
      <c r="B153" t="s">
        <v>83</v>
      </c>
      <c r="C153" t="s">
        <v>91</v>
      </c>
      <c r="D153" s="6">
        <v>0.5</v>
      </c>
      <c r="E153" t="str">
        <f>HYPERLINK("https://swtp-sose24.atlassian.net/browse/KAN-82", "KAN-82")</f>
        <v>KAN-82</v>
      </c>
      <c r="F153" t="str">
        <f>HYPERLINK("https://swtp-sose24.atlassian.net/browse/KAN-24", "KAN-24")</f>
        <v>KAN-24</v>
      </c>
      <c r="G153" t="s">
        <v>89</v>
      </c>
      <c r="H153" t="s">
        <v>92</v>
      </c>
      <c r="I153" t="s">
        <v>33</v>
      </c>
      <c r="J153" t="s">
        <v>51</v>
      </c>
    </row>
    <row r="154" spans="1:10" hidden="1" x14ac:dyDescent="0.25">
      <c r="A154" s="1" t="s">
        <v>321</v>
      </c>
      <c r="B154" t="s">
        <v>83</v>
      </c>
      <c r="C154" t="s">
        <v>183</v>
      </c>
      <c r="D154" s="6">
        <v>0.33</v>
      </c>
      <c r="E154" t="str">
        <f>HYPERLINK("https://swtp-sose24.atlassian.net/browse/KAN-71", "KAN-71")</f>
        <v>KAN-71</v>
      </c>
      <c r="F154" t="str">
        <f>HYPERLINK("https://swtp-sose24.atlassian.net/browse/KAN-43", "KAN-43")</f>
        <v>KAN-43</v>
      </c>
      <c r="G154" t="s">
        <v>167</v>
      </c>
      <c r="H154" t="s">
        <v>184</v>
      </c>
      <c r="I154" t="s">
        <v>38</v>
      </c>
      <c r="J154" t="s">
        <v>29</v>
      </c>
    </row>
    <row r="155" spans="1:10" x14ac:dyDescent="0.25">
      <c r="A155" s="1" t="s">
        <v>322</v>
      </c>
      <c r="B155" t="s">
        <v>83</v>
      </c>
      <c r="C155" t="s">
        <v>88</v>
      </c>
      <c r="D155" s="6">
        <v>1.1499999999999999</v>
      </c>
      <c r="E155" t="str">
        <f>HYPERLINK("https://swtp-sose24.atlassian.net/browse/KAN-82", "KAN-82")</f>
        <v>KAN-82</v>
      </c>
      <c r="F155" t="str">
        <f>HYPERLINK("https://swtp-sose24.atlassian.net/browse/KAN-24", "KAN-24")</f>
        <v>KAN-24</v>
      </c>
      <c r="G155" t="s">
        <v>89</v>
      </c>
      <c r="H155" t="s">
        <v>90</v>
      </c>
      <c r="I155" t="s">
        <v>33</v>
      </c>
      <c r="J155" t="s">
        <v>51</v>
      </c>
    </row>
    <row r="156" spans="1:10" x14ac:dyDescent="0.25">
      <c r="A156" s="1" t="s">
        <v>322</v>
      </c>
      <c r="B156" t="s">
        <v>83</v>
      </c>
      <c r="C156" t="s">
        <v>86</v>
      </c>
      <c r="D156" s="6">
        <v>0.25</v>
      </c>
      <c r="E156" t="str">
        <f>HYPERLINK("https://swtp-sose24.atlassian.net/browse/KAN-74", "KAN-74")</f>
        <v>KAN-74</v>
      </c>
      <c r="F156" t="str">
        <f>HYPERLINK("https://swtp-sose24.atlassian.net/browse/KAN-43", "KAN-43")</f>
        <v>KAN-43</v>
      </c>
      <c r="G156" t="s">
        <v>87</v>
      </c>
      <c r="I156" t="s">
        <v>38</v>
      </c>
      <c r="J156" t="s">
        <v>29</v>
      </c>
    </row>
    <row r="157" spans="1:10" hidden="1" x14ac:dyDescent="0.25">
      <c r="A157" s="1" t="s">
        <v>10</v>
      </c>
      <c r="B157" t="s">
        <v>83</v>
      </c>
      <c r="C157" t="s">
        <v>315</v>
      </c>
      <c r="D157" s="6">
        <v>3.67</v>
      </c>
      <c r="E157" t="str">
        <f>HYPERLINK("https://swtp-sose24.atlassian.net/browse/KAN-9", "KAN-9")</f>
        <v>KAN-9</v>
      </c>
      <c r="F157" t="str">
        <f>HYPERLINK("https://swtp-sose24.atlassian.net/browse/KAN-2", "KAN-2")</f>
        <v>KAN-2</v>
      </c>
      <c r="G157" t="s">
        <v>216</v>
      </c>
      <c r="I157" t="s">
        <v>158</v>
      </c>
      <c r="J157" t="s">
        <v>29</v>
      </c>
    </row>
    <row r="158" spans="1:10" hidden="1" x14ac:dyDescent="0.25">
      <c r="A158" s="1" t="s">
        <v>10</v>
      </c>
      <c r="B158" t="s">
        <v>83</v>
      </c>
      <c r="C158" t="s">
        <v>314</v>
      </c>
      <c r="D158" s="6">
        <v>2.33</v>
      </c>
      <c r="E158" t="str">
        <f>HYPERLINK("https://swtp-sose24.atlassian.net/browse/KAN-6", "KAN-6")</f>
        <v>KAN-6</v>
      </c>
      <c r="F158" t="str">
        <f>HYPERLINK("https://swtp-sose24.atlassian.net/browse/KAN-2", "KAN-2")</f>
        <v>KAN-2</v>
      </c>
      <c r="G158" t="s">
        <v>138</v>
      </c>
      <c r="I158" t="s">
        <v>56</v>
      </c>
      <c r="J158" t="s">
        <v>140</v>
      </c>
    </row>
    <row r="159" spans="1:10" hidden="1" x14ac:dyDescent="0.25">
      <c r="A159" s="1" t="s">
        <v>10</v>
      </c>
      <c r="B159" t="s">
        <v>83</v>
      </c>
      <c r="C159" t="s">
        <v>313</v>
      </c>
      <c r="D159" s="6">
        <v>4.7</v>
      </c>
      <c r="E159" t="str">
        <f>HYPERLINK("https://swtp-sose24.atlassian.net/browse/KAN-5", "KAN-5")</f>
        <v>KAN-5</v>
      </c>
      <c r="F159" t="str">
        <f>HYPERLINK("https://swtp-sose24.atlassian.net/browse/KAN-46", "KAN-46")</f>
        <v>KAN-46</v>
      </c>
      <c r="G159" t="s">
        <v>291</v>
      </c>
      <c r="I159" t="s">
        <v>56</v>
      </c>
      <c r="J159" t="s">
        <v>29</v>
      </c>
    </row>
    <row r="160" spans="1:10" hidden="1" x14ac:dyDescent="0.25">
      <c r="A160" s="1" t="s">
        <v>9</v>
      </c>
      <c r="B160" t="s">
        <v>83</v>
      </c>
      <c r="C160" t="s">
        <v>302</v>
      </c>
      <c r="D160" s="6">
        <v>1</v>
      </c>
      <c r="E160" t="str">
        <f>HYPERLINK("https://swtp-sose24.atlassian.net/browse/KAN-5", "KAN-5")</f>
        <v>KAN-5</v>
      </c>
      <c r="F160" t="str">
        <f>HYPERLINK("https://swtp-sose24.atlassian.net/browse/KAN-46", "KAN-46")</f>
        <v>KAN-46</v>
      </c>
      <c r="G160" t="s">
        <v>291</v>
      </c>
      <c r="H160" t="s">
        <v>303</v>
      </c>
      <c r="I160" t="s">
        <v>56</v>
      </c>
      <c r="J160" t="s">
        <v>29</v>
      </c>
    </row>
    <row r="161" spans="1:10" hidden="1" x14ac:dyDescent="0.25">
      <c r="A161" s="1" t="s">
        <v>5</v>
      </c>
      <c r="B161" t="s">
        <v>83</v>
      </c>
      <c r="C161" t="s">
        <v>268</v>
      </c>
      <c r="D161" s="6">
        <v>0.83</v>
      </c>
      <c r="E161" t="str">
        <f>HYPERLINK("https://swtp-sose24.atlassian.net/browse/KAN-91", "KAN-91")</f>
        <v>KAN-91</v>
      </c>
      <c r="F161" t="str">
        <f>HYPERLINK("https://swtp-sose24.atlassian.net/browse/KAN-46", "KAN-46")</f>
        <v>KAN-46</v>
      </c>
      <c r="G161" t="s">
        <v>261</v>
      </c>
      <c r="I161" t="s">
        <v>56</v>
      </c>
      <c r="J161" t="s">
        <v>29</v>
      </c>
    </row>
    <row r="162" spans="1:10" hidden="1" x14ac:dyDescent="0.25">
      <c r="A162" s="1" t="s">
        <v>9</v>
      </c>
      <c r="B162" t="s">
        <v>83</v>
      </c>
      <c r="C162" t="s">
        <v>300</v>
      </c>
      <c r="D162" s="6">
        <v>1</v>
      </c>
      <c r="E162" t="str">
        <f>HYPERLINK("https://swtp-sose24.atlassian.net/browse/KAN-85", "KAN-85")</f>
        <v>KAN-85</v>
      </c>
      <c r="F162" t="str">
        <f>HYPERLINK("https://swtp-sose24.atlassian.net/browse/KAN-9", "KAN-9")</f>
        <v>KAN-9</v>
      </c>
      <c r="G162" t="s">
        <v>301</v>
      </c>
      <c r="I162" t="s">
        <v>56</v>
      </c>
      <c r="J162" t="s">
        <v>29</v>
      </c>
    </row>
    <row r="163" spans="1:10" hidden="1" x14ac:dyDescent="0.25">
      <c r="A163" s="1" t="s">
        <v>9</v>
      </c>
      <c r="B163" t="s">
        <v>83</v>
      </c>
      <c r="C163" t="s">
        <v>297</v>
      </c>
      <c r="D163" s="6">
        <v>0.25</v>
      </c>
      <c r="E163" t="str">
        <f>HYPERLINK("https://swtp-sose24.atlassian.net/browse/KAN-107", "KAN-107")</f>
        <v>KAN-107</v>
      </c>
      <c r="F163" t="str">
        <f>HYPERLINK("https://swtp-sose24.atlassian.net/browse/KAN-1", "KAN-1")</f>
        <v>KAN-1</v>
      </c>
      <c r="G163" t="s">
        <v>298</v>
      </c>
      <c r="H163" t="s">
        <v>299</v>
      </c>
      <c r="I163" t="s">
        <v>158</v>
      </c>
      <c r="J163" t="s">
        <v>51</v>
      </c>
    </row>
    <row r="164" spans="1:10" hidden="1" x14ac:dyDescent="0.25">
      <c r="A164" s="1" t="s">
        <v>10</v>
      </c>
      <c r="B164" t="s">
        <v>83</v>
      </c>
      <c r="C164" t="s">
        <v>312</v>
      </c>
      <c r="D164" s="6">
        <v>3.67</v>
      </c>
      <c r="E164" t="str">
        <f>HYPERLINK("https://swtp-sose24.atlassian.net/browse/KAN-67", "KAN-67")</f>
        <v>KAN-67</v>
      </c>
      <c r="F164" t="str">
        <f>HYPERLINK("https://swtp-sose24.atlassian.net/browse/KAN-9", "KAN-9")</f>
        <v>KAN-9</v>
      </c>
      <c r="G164" t="s">
        <v>155</v>
      </c>
      <c r="I164" t="s">
        <v>158</v>
      </c>
      <c r="J164" t="s">
        <v>29</v>
      </c>
    </row>
    <row r="165" spans="1:10" hidden="1" x14ac:dyDescent="0.25">
      <c r="A165" s="1" t="s">
        <v>321</v>
      </c>
      <c r="B165" t="s">
        <v>83</v>
      </c>
      <c r="C165" t="s">
        <v>181</v>
      </c>
      <c r="D165" s="6">
        <v>2.75</v>
      </c>
      <c r="E165" t="str">
        <f>HYPERLINK("https://swtp-sose24.atlassian.net/browse/KAN-93", "KAN-93")</f>
        <v>KAN-93</v>
      </c>
      <c r="F165" t="str">
        <f>HYPERLINK("https://swtp-sose24.atlassian.net/browse/KAN-12", "KAN-12")</f>
        <v>KAN-12</v>
      </c>
      <c r="G165" t="s">
        <v>124</v>
      </c>
      <c r="H165" t="s">
        <v>182</v>
      </c>
      <c r="I165" t="s">
        <v>38</v>
      </c>
      <c r="J165" t="s">
        <v>51</v>
      </c>
    </row>
    <row r="166" spans="1:10" hidden="1" x14ac:dyDescent="0.25">
      <c r="A166" s="1" t="s">
        <v>4</v>
      </c>
      <c r="B166" t="s">
        <v>83</v>
      </c>
      <c r="C166" t="s">
        <v>181</v>
      </c>
      <c r="D166" s="6">
        <v>2</v>
      </c>
      <c r="E166" t="str">
        <f>HYPERLINK("https://swtp-sose24.atlassian.net/browse/KAN-32", "KAN-32")</f>
        <v>KAN-32</v>
      </c>
      <c r="F166" t="str">
        <f>HYPERLINK("https://swtp-sose24.atlassian.net/browse/KAN-21", "KAN-21")</f>
        <v>KAN-21</v>
      </c>
      <c r="G166" t="s">
        <v>116</v>
      </c>
      <c r="H166" t="s">
        <v>233</v>
      </c>
      <c r="I166" t="s">
        <v>28</v>
      </c>
      <c r="J166" t="s">
        <v>29</v>
      </c>
    </row>
    <row r="167" spans="1:10" hidden="1" x14ac:dyDescent="0.25">
      <c r="A167" s="1" t="s">
        <v>5</v>
      </c>
      <c r="B167" t="s">
        <v>83</v>
      </c>
      <c r="C167" t="s">
        <v>181</v>
      </c>
      <c r="D167" s="6">
        <v>2</v>
      </c>
      <c r="E167" t="str">
        <f>HYPERLINK("https://swtp-sose24.atlassian.net/browse/KAN-32", "KAN-32")</f>
        <v>KAN-32</v>
      </c>
      <c r="F167" t="str">
        <f>HYPERLINK("https://swtp-sose24.atlassian.net/browse/KAN-21", "KAN-21")</f>
        <v>KAN-21</v>
      </c>
      <c r="G167" t="s">
        <v>116</v>
      </c>
      <c r="I167" t="s">
        <v>28</v>
      </c>
      <c r="J167" t="s">
        <v>29</v>
      </c>
    </row>
    <row r="168" spans="1:10" hidden="1" x14ac:dyDescent="0.25">
      <c r="A168" s="1" t="s">
        <v>6</v>
      </c>
      <c r="B168" t="s">
        <v>83</v>
      </c>
      <c r="C168" t="s">
        <v>181</v>
      </c>
      <c r="D168" s="6">
        <v>1.5</v>
      </c>
      <c r="E168" t="str">
        <f>HYPERLINK("https://swtp-sose24.atlassian.net/browse/KAN-32", "KAN-32")</f>
        <v>KAN-32</v>
      </c>
      <c r="F168" t="str">
        <f>HYPERLINK("https://swtp-sose24.atlassian.net/browse/KAN-21", "KAN-21")</f>
        <v>KAN-21</v>
      </c>
      <c r="G168" t="s">
        <v>116</v>
      </c>
      <c r="I168" t="s">
        <v>28</v>
      </c>
      <c r="J168" t="s">
        <v>29</v>
      </c>
    </row>
    <row r="169" spans="1:10" hidden="1" x14ac:dyDescent="0.25">
      <c r="A169" s="1" t="s">
        <v>9</v>
      </c>
      <c r="B169" t="s">
        <v>83</v>
      </c>
      <c r="C169" t="s">
        <v>181</v>
      </c>
      <c r="D169" s="6">
        <v>1</v>
      </c>
      <c r="E169" t="str">
        <f>HYPERLINK("https://swtp-sose24.atlassian.net/browse/KAN-32", "KAN-32")</f>
        <v>KAN-32</v>
      </c>
      <c r="F169" t="str">
        <f>HYPERLINK("https://swtp-sose24.atlassian.net/browse/KAN-21", "KAN-21")</f>
        <v>KAN-21</v>
      </c>
      <c r="G169" t="s">
        <v>116</v>
      </c>
      <c r="I169" t="s">
        <v>28</v>
      </c>
      <c r="J169" t="s">
        <v>29</v>
      </c>
    </row>
    <row r="170" spans="1:10" hidden="1" x14ac:dyDescent="0.25">
      <c r="A170" s="1" t="s">
        <v>10</v>
      </c>
      <c r="B170" t="s">
        <v>83</v>
      </c>
      <c r="C170" t="s">
        <v>181</v>
      </c>
      <c r="D170" s="6">
        <v>0.67</v>
      </c>
      <c r="E170" t="str">
        <f>HYPERLINK("https://swtp-sose24.atlassian.net/browse/KAN-32", "KAN-32")</f>
        <v>KAN-32</v>
      </c>
      <c r="F170" t="str">
        <f>HYPERLINK("https://swtp-sose24.atlassian.net/browse/KAN-21", "KAN-21")</f>
        <v>KAN-21</v>
      </c>
      <c r="G170" t="s">
        <v>116</v>
      </c>
      <c r="I170" t="s">
        <v>28</v>
      </c>
      <c r="J170" t="s">
        <v>29</v>
      </c>
    </row>
    <row r="171" spans="1:10" x14ac:dyDescent="0.25">
      <c r="A171" s="10" t="s">
        <v>546</v>
      </c>
      <c r="B171" s="10"/>
      <c r="C171" s="10"/>
      <c r="D171" s="13"/>
      <c r="E171" s="10"/>
      <c r="F171" s="10"/>
      <c r="G171" s="10"/>
      <c r="H171" s="10"/>
      <c r="I171" s="10"/>
      <c r="J171" s="10"/>
    </row>
    <row r="172" spans="1:10" x14ac:dyDescent="0.25">
      <c r="A172" s="1" t="s">
        <v>322</v>
      </c>
      <c r="B172" t="s">
        <v>83</v>
      </c>
      <c r="C172" t="s">
        <v>84</v>
      </c>
      <c r="D172" s="6">
        <v>1</v>
      </c>
      <c r="E172" t="str">
        <f t="shared" ref="E172:E178" si="10">HYPERLINK("https://swtp-sose24.atlassian.net/browse/KAN-35", "KAN-35")</f>
        <v>KAN-35</v>
      </c>
      <c r="F172" t="str">
        <f t="shared" ref="F172:F178" si="11">HYPERLINK("https://swtp-sose24.atlassian.net/browse/KAN-22", "KAN-22")</f>
        <v>KAN-22</v>
      </c>
      <c r="G172" t="s">
        <v>85</v>
      </c>
      <c r="I172" t="s">
        <v>28</v>
      </c>
      <c r="J172" t="s">
        <v>29</v>
      </c>
    </row>
    <row r="173" spans="1:10" hidden="1" x14ac:dyDescent="0.25">
      <c r="A173" s="1" t="s">
        <v>321</v>
      </c>
      <c r="B173" t="s">
        <v>83</v>
      </c>
      <c r="C173" t="s">
        <v>84</v>
      </c>
      <c r="D173" s="6">
        <v>1</v>
      </c>
      <c r="E173" t="str">
        <f t="shared" si="10"/>
        <v>KAN-35</v>
      </c>
      <c r="F173" t="str">
        <f t="shared" si="11"/>
        <v>KAN-22</v>
      </c>
      <c r="G173" t="s">
        <v>85</v>
      </c>
      <c r="I173" t="s">
        <v>28</v>
      </c>
      <c r="J173" t="s">
        <v>29</v>
      </c>
    </row>
    <row r="174" spans="1:10" hidden="1" x14ac:dyDescent="0.25">
      <c r="A174" s="1" t="s">
        <v>4</v>
      </c>
      <c r="B174" t="s">
        <v>83</v>
      </c>
      <c r="C174" t="s">
        <v>84</v>
      </c>
      <c r="D174" s="6">
        <v>1</v>
      </c>
      <c r="E174" t="str">
        <f t="shared" si="10"/>
        <v>KAN-35</v>
      </c>
      <c r="F174" t="str">
        <f t="shared" si="11"/>
        <v>KAN-22</v>
      </c>
      <c r="G174" t="s">
        <v>85</v>
      </c>
      <c r="I174" t="s">
        <v>28</v>
      </c>
      <c r="J174" t="s">
        <v>29</v>
      </c>
    </row>
    <row r="175" spans="1:10" hidden="1" x14ac:dyDescent="0.25">
      <c r="A175" s="1" t="s">
        <v>5</v>
      </c>
      <c r="B175" t="s">
        <v>83</v>
      </c>
      <c r="C175" t="s">
        <v>84</v>
      </c>
      <c r="D175" s="6">
        <v>1</v>
      </c>
      <c r="E175" t="str">
        <f t="shared" si="10"/>
        <v>KAN-35</v>
      </c>
      <c r="F175" t="str">
        <f t="shared" si="11"/>
        <v>KAN-22</v>
      </c>
      <c r="G175" t="s">
        <v>85</v>
      </c>
      <c r="I175" t="s">
        <v>28</v>
      </c>
      <c r="J175" t="s">
        <v>29</v>
      </c>
    </row>
    <row r="176" spans="1:10" hidden="1" x14ac:dyDescent="0.25">
      <c r="A176" s="1" t="s">
        <v>9</v>
      </c>
      <c r="B176" t="s">
        <v>83</v>
      </c>
      <c r="C176" t="s">
        <v>84</v>
      </c>
      <c r="D176" s="6">
        <v>1</v>
      </c>
      <c r="E176" t="str">
        <f t="shared" si="10"/>
        <v>KAN-35</v>
      </c>
      <c r="F176" t="str">
        <f t="shared" si="11"/>
        <v>KAN-22</v>
      </c>
      <c r="G176" t="s">
        <v>85</v>
      </c>
      <c r="I176" t="s">
        <v>28</v>
      </c>
      <c r="J176" t="s">
        <v>29</v>
      </c>
    </row>
    <row r="177" spans="1:10" hidden="1" x14ac:dyDescent="0.25">
      <c r="A177" s="1" t="s">
        <v>10</v>
      </c>
      <c r="B177" t="s">
        <v>83</v>
      </c>
      <c r="C177" t="s">
        <v>84</v>
      </c>
      <c r="D177" s="6">
        <v>1</v>
      </c>
      <c r="E177" t="str">
        <f t="shared" si="10"/>
        <v>KAN-35</v>
      </c>
      <c r="F177" t="str">
        <f t="shared" si="11"/>
        <v>KAN-22</v>
      </c>
      <c r="G177" t="s">
        <v>85</v>
      </c>
      <c r="I177" t="s">
        <v>28</v>
      </c>
      <c r="J177" t="s">
        <v>29</v>
      </c>
    </row>
    <row r="178" spans="1:10" hidden="1" x14ac:dyDescent="0.25">
      <c r="A178" s="1" t="s">
        <v>6</v>
      </c>
      <c r="B178" t="s">
        <v>83</v>
      </c>
      <c r="C178" t="s">
        <v>284</v>
      </c>
      <c r="D178" s="6">
        <v>1</v>
      </c>
      <c r="E178" t="str">
        <f t="shared" si="10"/>
        <v>KAN-35</v>
      </c>
      <c r="F178" t="str">
        <f t="shared" si="11"/>
        <v>KAN-22</v>
      </c>
      <c r="G178" t="s">
        <v>85</v>
      </c>
      <c r="I178" t="s">
        <v>28</v>
      </c>
      <c r="J178" t="s">
        <v>29</v>
      </c>
    </row>
    <row r="179" spans="1:10" hidden="1" x14ac:dyDescent="0.25">
      <c r="A179" s="1" t="s">
        <v>5</v>
      </c>
      <c r="B179" t="s">
        <v>175</v>
      </c>
      <c r="C179" t="s">
        <v>267</v>
      </c>
      <c r="D179" s="6">
        <v>1.5</v>
      </c>
      <c r="E179" t="str">
        <f>HYPERLINK("https://swtp-sose24.atlassian.net/browse/KAN-23", "KAN-23")</f>
        <v>KAN-23</v>
      </c>
      <c r="F179" t="str">
        <f>HYPERLINK("https://swtp-sose24.atlassian.net/browse/KAN-3", "KAN-3")</f>
        <v>KAN-3</v>
      </c>
      <c r="G179" t="s">
        <v>334</v>
      </c>
      <c r="I179" t="s">
        <v>33</v>
      </c>
      <c r="J179" t="s">
        <v>51</v>
      </c>
    </row>
    <row r="180" spans="1:10" hidden="1" x14ac:dyDescent="0.25">
      <c r="A180" s="1" t="s">
        <v>4</v>
      </c>
      <c r="B180" t="s">
        <v>175</v>
      </c>
      <c r="C180" t="s">
        <v>231</v>
      </c>
      <c r="D180" s="6">
        <v>4</v>
      </c>
      <c r="E180" t="str">
        <f>HYPERLINK("https://swtp-sose24.atlassian.net/browse/KAN-76", "KAN-76")</f>
        <v>KAN-76</v>
      </c>
      <c r="F180" t="str">
        <f>HYPERLINK("https://swtp-sose24.atlassian.net/browse/KAN-56", "KAN-56")</f>
        <v>KAN-56</v>
      </c>
      <c r="G180" t="s">
        <v>40</v>
      </c>
      <c r="H180" t="s">
        <v>232</v>
      </c>
      <c r="I180" t="s">
        <v>33</v>
      </c>
      <c r="J180" t="s">
        <v>29</v>
      </c>
    </row>
    <row r="181" spans="1:10" hidden="1" x14ac:dyDescent="0.25">
      <c r="A181" s="1" t="s">
        <v>9</v>
      </c>
      <c r="B181" t="s">
        <v>175</v>
      </c>
      <c r="C181" t="s">
        <v>295</v>
      </c>
      <c r="D181" s="6">
        <v>2.25</v>
      </c>
      <c r="E181" t="str">
        <f>HYPERLINK("https://swtp-sose24.atlassian.net/browse/KAN-73", "KAN-73")</f>
        <v>KAN-73</v>
      </c>
      <c r="F181" t="str">
        <f>HYPERLINK("https://swtp-sose24.atlassian.net/browse/KAN-43", "KAN-43")</f>
        <v>KAN-43</v>
      </c>
      <c r="G181" t="s">
        <v>173</v>
      </c>
      <c r="H181" t="s">
        <v>296</v>
      </c>
      <c r="I181" t="s">
        <v>38</v>
      </c>
      <c r="J181" t="s">
        <v>29</v>
      </c>
    </row>
    <row r="182" spans="1:10" hidden="1" x14ac:dyDescent="0.25">
      <c r="A182" s="1" t="s">
        <v>321</v>
      </c>
      <c r="B182" t="s">
        <v>175</v>
      </c>
      <c r="C182" t="s">
        <v>178</v>
      </c>
      <c r="D182" s="6">
        <v>0.25</v>
      </c>
      <c r="E182" t="str">
        <f>HYPERLINK("https://swtp-sose24.atlassian.net/browse/KAN-75", "KAN-75")</f>
        <v>KAN-75</v>
      </c>
      <c r="F182" t="str">
        <f>HYPERLINK("https://swtp-sose24.atlassian.net/browse/KAN-48", "KAN-48")</f>
        <v>KAN-48</v>
      </c>
      <c r="G182" t="s">
        <v>179</v>
      </c>
      <c r="H182" t="s">
        <v>180</v>
      </c>
      <c r="I182" t="s">
        <v>158</v>
      </c>
      <c r="J182" t="s">
        <v>29</v>
      </c>
    </row>
    <row r="183" spans="1:10" hidden="1" x14ac:dyDescent="0.25">
      <c r="A183" s="1" t="s">
        <v>6</v>
      </c>
      <c r="B183" t="s">
        <v>175</v>
      </c>
      <c r="C183" t="s">
        <v>282</v>
      </c>
      <c r="D183" s="6">
        <v>3</v>
      </c>
      <c r="E183" t="str">
        <f>HYPERLINK("https://swtp-sose24.atlassian.net/browse/KAN-23", "KAN-23")</f>
        <v>KAN-23</v>
      </c>
      <c r="F183" t="str">
        <f>HYPERLINK("https://swtp-sose24.atlassian.net/browse/KAN-3", "KAN-3")</f>
        <v>KAN-3</v>
      </c>
      <c r="G183" t="s">
        <v>334</v>
      </c>
      <c r="H183" t="s">
        <v>283</v>
      </c>
      <c r="I183" t="s">
        <v>33</v>
      </c>
      <c r="J183" t="s">
        <v>51</v>
      </c>
    </row>
    <row r="184" spans="1:10" hidden="1" x14ac:dyDescent="0.25">
      <c r="A184" s="1" t="s">
        <v>321</v>
      </c>
      <c r="B184" t="s">
        <v>175</v>
      </c>
      <c r="C184" t="s">
        <v>176</v>
      </c>
      <c r="D184" s="6">
        <v>0.83</v>
      </c>
      <c r="E184" t="str">
        <f>HYPERLINK("https://swtp-sose24.atlassian.net/browse/KAN-71", "KAN-71")</f>
        <v>KAN-71</v>
      </c>
      <c r="F184" t="str">
        <f>HYPERLINK("https://swtp-sose24.atlassian.net/browse/KAN-43", "KAN-43")</f>
        <v>KAN-43</v>
      </c>
      <c r="G184" t="s">
        <v>167</v>
      </c>
      <c r="H184" t="s">
        <v>177</v>
      </c>
      <c r="I184" t="s">
        <v>38</v>
      </c>
      <c r="J184" t="s">
        <v>29</v>
      </c>
    </row>
    <row r="185" spans="1:10" hidden="1" x14ac:dyDescent="0.25">
      <c r="A185" s="1" t="s">
        <v>6</v>
      </c>
      <c r="B185" t="s">
        <v>79</v>
      </c>
      <c r="C185" t="s">
        <v>280</v>
      </c>
      <c r="D185" s="6">
        <v>0.75</v>
      </c>
      <c r="E185" t="str">
        <f>HYPERLINK("https://swtp-sose24.atlassian.net/browse/KAN-23", "KAN-23")</f>
        <v>KAN-23</v>
      </c>
      <c r="F185" t="str">
        <f>HYPERLINK("https://swtp-sose24.atlassian.net/browse/KAN-3", "KAN-3")</f>
        <v>KAN-3</v>
      </c>
      <c r="G185" t="s">
        <v>334</v>
      </c>
      <c r="H185" t="s">
        <v>281</v>
      </c>
      <c r="I185" t="s">
        <v>33</v>
      </c>
      <c r="J185" t="s">
        <v>51</v>
      </c>
    </row>
    <row r="186" spans="1:10" x14ac:dyDescent="0.25">
      <c r="A186" s="1" t="s">
        <v>322</v>
      </c>
      <c r="B186" t="s">
        <v>79</v>
      </c>
      <c r="C186" t="s">
        <v>80</v>
      </c>
      <c r="D186" s="6">
        <v>2</v>
      </c>
      <c r="E186" t="str">
        <f>HYPERLINK("https://swtp-sose24.atlassian.net/browse/KAN-77", "KAN-77")</f>
        <v>KAN-77</v>
      </c>
      <c r="F186" t="str">
        <f>HYPERLINK("https://swtp-sose24.atlassian.net/browse/KAN-56", "KAN-56")</f>
        <v>KAN-56</v>
      </c>
      <c r="G186" t="s">
        <v>81</v>
      </c>
      <c r="H186" t="s">
        <v>82</v>
      </c>
      <c r="I186" t="s">
        <v>33</v>
      </c>
      <c r="J186" t="s">
        <v>29</v>
      </c>
    </row>
    <row r="187" spans="1:10" hidden="1" x14ac:dyDescent="0.25">
      <c r="A187" s="1" t="s">
        <v>9</v>
      </c>
      <c r="B187" t="s">
        <v>79</v>
      </c>
      <c r="C187" t="s">
        <v>293</v>
      </c>
      <c r="D187" s="6">
        <v>4</v>
      </c>
      <c r="E187" t="str">
        <f>HYPERLINK("https://swtp-sose24.atlassian.net/browse/KAN-5", "KAN-5")</f>
        <v>KAN-5</v>
      </c>
      <c r="F187" t="str">
        <f>HYPERLINK("https://swtp-sose24.atlassian.net/browse/KAN-46", "KAN-46")</f>
        <v>KAN-46</v>
      </c>
      <c r="G187" t="s">
        <v>291</v>
      </c>
      <c r="H187" t="s">
        <v>294</v>
      </c>
      <c r="I187" t="s">
        <v>56</v>
      </c>
      <c r="J187" t="s">
        <v>29</v>
      </c>
    </row>
    <row r="188" spans="1:10" hidden="1" x14ac:dyDescent="0.25">
      <c r="A188" s="1" t="s">
        <v>5</v>
      </c>
      <c r="B188" t="s">
        <v>79</v>
      </c>
      <c r="C188" t="s">
        <v>265</v>
      </c>
      <c r="D188" s="6">
        <v>0.75</v>
      </c>
      <c r="E188" t="str">
        <f>HYPERLINK("https://swtp-sose24.atlassian.net/browse/KAN-90", "KAN-90")</f>
        <v>KAN-90</v>
      </c>
      <c r="F188" t="str">
        <f>HYPERLINK("https://swtp-sose24.atlassian.net/browse/KAN-46", "KAN-46")</f>
        <v>KAN-46</v>
      </c>
      <c r="G188" t="s">
        <v>266</v>
      </c>
      <c r="I188" t="s">
        <v>56</v>
      </c>
      <c r="J188" t="s">
        <v>29</v>
      </c>
    </row>
    <row r="189" spans="1:10" hidden="1" x14ac:dyDescent="0.25">
      <c r="A189" s="1" t="s">
        <v>321</v>
      </c>
      <c r="B189" t="s">
        <v>79</v>
      </c>
      <c r="C189" t="s">
        <v>172</v>
      </c>
      <c r="D189" s="6">
        <v>0.33</v>
      </c>
      <c r="E189" t="str">
        <f>HYPERLINK("https://swtp-sose24.atlassian.net/browse/KAN-73", "KAN-73")</f>
        <v>KAN-73</v>
      </c>
      <c r="F189" t="str">
        <f>HYPERLINK("https://swtp-sose24.atlassian.net/browse/KAN-43", "KAN-43")</f>
        <v>KAN-43</v>
      </c>
      <c r="G189" t="s">
        <v>173</v>
      </c>
      <c r="H189" t="s">
        <v>174</v>
      </c>
      <c r="I189" t="s">
        <v>38</v>
      </c>
      <c r="J189" t="s">
        <v>29</v>
      </c>
    </row>
    <row r="190" spans="1:10" hidden="1" x14ac:dyDescent="0.25">
      <c r="A190" s="1" t="s">
        <v>321</v>
      </c>
      <c r="B190" t="s">
        <v>79</v>
      </c>
      <c r="C190" t="s">
        <v>170</v>
      </c>
      <c r="D190" s="6">
        <v>0.67</v>
      </c>
      <c r="E190" t="str">
        <f>HYPERLINK("https://swtp-sose24.atlassian.net/browse/KAN-71", "KAN-71")</f>
        <v>KAN-71</v>
      </c>
      <c r="F190" t="str">
        <f>HYPERLINK("https://swtp-sose24.atlassian.net/browse/KAN-43", "KAN-43")</f>
        <v>KAN-43</v>
      </c>
      <c r="G190" t="s">
        <v>167</v>
      </c>
      <c r="H190" t="s">
        <v>171</v>
      </c>
      <c r="I190" t="s">
        <v>38</v>
      </c>
      <c r="J190" t="s">
        <v>29</v>
      </c>
    </row>
    <row r="191" spans="1:10" hidden="1" x14ac:dyDescent="0.25">
      <c r="A191" s="1" t="s">
        <v>9</v>
      </c>
      <c r="B191" t="s">
        <v>79</v>
      </c>
      <c r="C191" t="s">
        <v>290</v>
      </c>
      <c r="D191" s="6">
        <v>3.17</v>
      </c>
      <c r="E191" t="str">
        <f>HYPERLINK("https://swtp-sose24.atlassian.net/browse/KAN-5", "KAN-5")</f>
        <v>KAN-5</v>
      </c>
      <c r="F191" t="str">
        <f>HYPERLINK("https://swtp-sose24.atlassian.net/browse/KAN-46", "KAN-46")</f>
        <v>KAN-46</v>
      </c>
      <c r="G191" t="s">
        <v>291</v>
      </c>
      <c r="H191" t="s">
        <v>292</v>
      </c>
      <c r="I191" t="s">
        <v>56</v>
      </c>
      <c r="J191" t="s">
        <v>29</v>
      </c>
    </row>
    <row r="192" spans="1:10" hidden="1" x14ac:dyDescent="0.25">
      <c r="A192" s="1" t="s">
        <v>6</v>
      </c>
      <c r="B192" t="s">
        <v>76</v>
      </c>
      <c r="C192" t="s">
        <v>278</v>
      </c>
      <c r="D192" s="6">
        <v>1.5</v>
      </c>
      <c r="E192" t="str">
        <f>HYPERLINK("https://swtp-sose24.atlassian.net/browse/KAN-23", "KAN-23")</f>
        <v>KAN-23</v>
      </c>
      <c r="F192" t="str">
        <f>HYPERLINK("https://swtp-sose24.atlassian.net/browse/KAN-3", "KAN-3")</f>
        <v>KAN-3</v>
      </c>
      <c r="G192" t="s">
        <v>334</v>
      </c>
      <c r="H192" t="s">
        <v>279</v>
      </c>
      <c r="I192" t="s">
        <v>33</v>
      </c>
      <c r="J192" t="s">
        <v>51</v>
      </c>
    </row>
    <row r="193" spans="1:10" hidden="1" x14ac:dyDescent="0.25">
      <c r="A193" s="1" t="s">
        <v>321</v>
      </c>
      <c r="B193" t="s">
        <v>76</v>
      </c>
      <c r="C193" t="s">
        <v>169</v>
      </c>
      <c r="D193" s="6">
        <v>1.83</v>
      </c>
      <c r="E193" t="str">
        <f t="shared" ref="E193:E198" si="12">HYPERLINK("https://swtp-sose24.atlassian.net/browse/KAN-31", "KAN-31")</f>
        <v>KAN-31</v>
      </c>
      <c r="F193" t="str">
        <f t="shared" ref="F193:F198" si="13">HYPERLINK("https://swtp-sose24.atlassian.net/browse/KAN-21", "KAN-21")</f>
        <v>KAN-21</v>
      </c>
      <c r="G193" t="s">
        <v>78</v>
      </c>
      <c r="I193" t="s">
        <v>28</v>
      </c>
      <c r="J193" t="s">
        <v>29</v>
      </c>
    </row>
    <row r="194" spans="1:10" hidden="1" x14ac:dyDescent="0.25">
      <c r="A194" s="1" t="s">
        <v>6</v>
      </c>
      <c r="B194" t="s">
        <v>76</v>
      </c>
      <c r="C194" t="s">
        <v>169</v>
      </c>
      <c r="D194" s="6">
        <v>1.83</v>
      </c>
      <c r="E194" t="str">
        <f t="shared" si="12"/>
        <v>KAN-31</v>
      </c>
      <c r="F194" t="str">
        <f t="shared" si="13"/>
        <v>KAN-21</v>
      </c>
      <c r="G194" t="s">
        <v>78</v>
      </c>
      <c r="I194" t="s">
        <v>28</v>
      </c>
      <c r="J194" t="s">
        <v>29</v>
      </c>
    </row>
    <row r="195" spans="1:10" hidden="1" x14ac:dyDescent="0.25">
      <c r="A195" s="1" t="s">
        <v>10</v>
      </c>
      <c r="B195" t="s">
        <v>76</v>
      </c>
      <c r="C195" t="s">
        <v>169</v>
      </c>
      <c r="D195" s="6">
        <v>1.83</v>
      </c>
      <c r="E195" t="str">
        <f t="shared" si="12"/>
        <v>KAN-31</v>
      </c>
      <c r="F195" t="str">
        <f t="shared" si="13"/>
        <v>KAN-21</v>
      </c>
      <c r="G195" t="s">
        <v>78</v>
      </c>
      <c r="I195" t="s">
        <v>28</v>
      </c>
      <c r="J195" t="s">
        <v>29</v>
      </c>
    </row>
    <row r="196" spans="1:10" x14ac:dyDescent="0.25">
      <c r="A196" s="1" t="s">
        <v>322</v>
      </c>
      <c r="B196" t="s">
        <v>76</v>
      </c>
      <c r="C196" t="s">
        <v>77</v>
      </c>
      <c r="D196" s="6">
        <v>1.83</v>
      </c>
      <c r="E196" t="str">
        <f t="shared" si="12"/>
        <v>KAN-31</v>
      </c>
      <c r="F196" t="str">
        <f t="shared" si="13"/>
        <v>KAN-21</v>
      </c>
      <c r="G196" t="s">
        <v>78</v>
      </c>
      <c r="I196" t="s">
        <v>28</v>
      </c>
      <c r="J196" t="s">
        <v>29</v>
      </c>
    </row>
    <row r="197" spans="1:10" hidden="1" x14ac:dyDescent="0.25">
      <c r="A197" s="1" t="s">
        <v>4</v>
      </c>
      <c r="B197" t="s">
        <v>76</v>
      </c>
      <c r="C197" t="s">
        <v>77</v>
      </c>
      <c r="D197" s="6">
        <v>1.5</v>
      </c>
      <c r="E197" t="str">
        <f t="shared" si="12"/>
        <v>KAN-31</v>
      </c>
      <c r="F197" t="str">
        <f t="shared" si="13"/>
        <v>KAN-21</v>
      </c>
      <c r="G197" t="s">
        <v>78</v>
      </c>
      <c r="I197" t="s">
        <v>28</v>
      </c>
      <c r="J197" t="s">
        <v>29</v>
      </c>
    </row>
    <row r="198" spans="1:10" hidden="1" x14ac:dyDescent="0.25">
      <c r="A198" s="1" t="s">
        <v>9</v>
      </c>
      <c r="B198" t="s">
        <v>76</v>
      </c>
      <c r="C198" t="s">
        <v>77</v>
      </c>
      <c r="D198" s="6">
        <v>1.5</v>
      </c>
      <c r="E198" t="str">
        <f t="shared" si="12"/>
        <v>KAN-31</v>
      </c>
      <c r="F198" t="str">
        <f t="shared" si="13"/>
        <v>KAN-21</v>
      </c>
      <c r="G198" t="s">
        <v>78</v>
      </c>
      <c r="I198" t="s">
        <v>28</v>
      </c>
      <c r="J198" t="s">
        <v>29</v>
      </c>
    </row>
    <row r="199" spans="1:10" x14ac:dyDescent="0.25">
      <c r="A199" s="1" t="s">
        <v>322</v>
      </c>
      <c r="B199" t="s">
        <v>71</v>
      </c>
      <c r="C199" t="s">
        <v>72</v>
      </c>
      <c r="D199" s="6">
        <v>0.42</v>
      </c>
      <c r="E199" t="str">
        <f>HYPERLINK("https://swtp-sose24.atlassian.net/browse/KAN-95", "KAN-95")</f>
        <v>KAN-95</v>
      </c>
      <c r="F199" t="str">
        <f>HYPERLINK("https://swtp-sose24.atlassian.net/browse/KAN-43", "KAN-43")</f>
        <v>KAN-43</v>
      </c>
      <c r="G199" t="s">
        <v>73</v>
      </c>
      <c r="H199" t="s">
        <v>74</v>
      </c>
      <c r="I199" t="s">
        <v>38</v>
      </c>
      <c r="J199" t="s">
        <v>29</v>
      </c>
    </row>
    <row r="200" spans="1:10" hidden="1" x14ac:dyDescent="0.25">
      <c r="A200" s="1" t="s">
        <v>4</v>
      </c>
      <c r="B200" t="s">
        <v>71</v>
      </c>
      <c r="C200" t="s">
        <v>229</v>
      </c>
      <c r="D200" s="6">
        <v>2.5</v>
      </c>
      <c r="E200" t="str">
        <f>HYPERLINK("https://swtp-sose24.atlassian.net/browse/KAN-10", "KAN-10")</f>
        <v>KAN-10</v>
      </c>
      <c r="F200" t="str">
        <f>HYPERLINK("https://swtp-sose24.atlassian.net/browse/KAN-2", "KAN-2")</f>
        <v>KAN-2</v>
      </c>
      <c r="G200" t="s">
        <v>150</v>
      </c>
      <c r="H200" t="s">
        <v>230</v>
      </c>
      <c r="I200" t="s">
        <v>56</v>
      </c>
      <c r="J200" t="s">
        <v>140</v>
      </c>
    </row>
    <row r="201" spans="1:10" hidden="1" x14ac:dyDescent="0.25">
      <c r="A201" s="1" t="s">
        <v>4</v>
      </c>
      <c r="B201" t="s">
        <v>71</v>
      </c>
      <c r="C201" t="s">
        <v>227</v>
      </c>
      <c r="D201" s="6">
        <v>2.25</v>
      </c>
      <c r="E201" t="str">
        <f>HYPERLINK("https://swtp-sose24.atlassian.net/browse/KAN-79", "KAN-79")</f>
        <v>KAN-79</v>
      </c>
      <c r="F201" t="str">
        <f>HYPERLINK("https://swtp-sose24.atlassian.net/browse/KAN-55", "KAN-55")</f>
        <v>KAN-55</v>
      </c>
      <c r="G201" t="s">
        <v>32</v>
      </c>
      <c r="H201" t="s">
        <v>228</v>
      </c>
      <c r="I201" t="s">
        <v>33</v>
      </c>
      <c r="J201" t="s">
        <v>29</v>
      </c>
    </row>
    <row r="202" spans="1:10" hidden="1" x14ac:dyDescent="0.25">
      <c r="A202" s="1" t="s">
        <v>4</v>
      </c>
      <c r="B202" t="s">
        <v>71</v>
      </c>
      <c r="C202" t="s">
        <v>225</v>
      </c>
      <c r="D202" s="6">
        <v>0.5</v>
      </c>
      <c r="E202" t="str">
        <f>HYPERLINK("https://swtp-sose24.atlassian.net/browse/KAN-95", "KAN-95")</f>
        <v>KAN-95</v>
      </c>
      <c r="F202" t="str">
        <f>HYPERLINK("https://swtp-sose24.atlassian.net/browse/KAN-43", "KAN-43")</f>
        <v>KAN-43</v>
      </c>
      <c r="G202" t="s">
        <v>73</v>
      </c>
      <c r="H202" t="s">
        <v>226</v>
      </c>
      <c r="I202" t="s">
        <v>38</v>
      </c>
      <c r="J202" t="s">
        <v>29</v>
      </c>
    </row>
    <row r="203" spans="1:10" hidden="1" x14ac:dyDescent="0.25">
      <c r="A203" s="1" t="s">
        <v>6</v>
      </c>
      <c r="B203" t="s">
        <v>71</v>
      </c>
      <c r="C203" t="s">
        <v>276</v>
      </c>
      <c r="D203" s="6">
        <v>1</v>
      </c>
      <c r="E203" t="str">
        <f>HYPERLINK("https://swtp-sose24.atlassian.net/browse/KAN-91", "KAN-91")</f>
        <v>KAN-91</v>
      </c>
      <c r="F203" t="str">
        <f>HYPERLINK("https://swtp-sose24.atlassian.net/browse/KAN-46", "KAN-46")</f>
        <v>KAN-46</v>
      </c>
      <c r="G203" t="s">
        <v>261</v>
      </c>
      <c r="H203" t="s">
        <v>277</v>
      </c>
      <c r="I203" t="s">
        <v>56</v>
      </c>
      <c r="J203" t="s">
        <v>29</v>
      </c>
    </row>
    <row r="204" spans="1:10" hidden="1" x14ac:dyDescent="0.25">
      <c r="A204" s="1" t="s">
        <v>4</v>
      </c>
      <c r="B204" t="s">
        <v>71</v>
      </c>
      <c r="C204" t="s">
        <v>224</v>
      </c>
      <c r="D204" s="6">
        <v>1</v>
      </c>
      <c r="E204" t="str">
        <f>HYPERLINK("https://swtp-sose24.atlassian.net/browse/KAN-80", "KAN-80")</f>
        <v>KAN-80</v>
      </c>
      <c r="F204" t="str">
        <f>HYPERLINK("https://swtp-sose24.atlassian.net/browse/KAN-55", "KAN-55")</f>
        <v>KAN-55</v>
      </c>
      <c r="G204" t="s">
        <v>67</v>
      </c>
      <c r="I204" t="s">
        <v>33</v>
      </c>
      <c r="J204" t="s">
        <v>29</v>
      </c>
    </row>
    <row r="205" spans="1:10" x14ac:dyDescent="0.25">
      <c r="A205" s="1" t="s">
        <v>322</v>
      </c>
      <c r="B205" t="s">
        <v>68</v>
      </c>
      <c r="C205" t="s">
        <v>69</v>
      </c>
      <c r="D205" s="6">
        <v>1.62</v>
      </c>
      <c r="E205" t="str">
        <f>HYPERLINK("https://swtp-sose24.atlassian.net/browse/KAN-81", "KAN-81")</f>
        <v>KAN-81</v>
      </c>
      <c r="F205" t="str">
        <f>HYPERLINK("https://swtp-sose24.atlassian.net/browse/KAN-55", "KAN-55")</f>
        <v>KAN-55</v>
      </c>
      <c r="G205" t="s">
        <v>70</v>
      </c>
      <c r="I205" t="s">
        <v>33</v>
      </c>
      <c r="J205" t="s">
        <v>29</v>
      </c>
    </row>
    <row r="206" spans="1:10" hidden="1" x14ac:dyDescent="0.25">
      <c r="A206" s="1" t="s">
        <v>5</v>
      </c>
      <c r="B206" t="s">
        <v>68</v>
      </c>
      <c r="C206" t="s">
        <v>263</v>
      </c>
      <c r="D206" s="6">
        <v>4</v>
      </c>
      <c r="E206" t="str">
        <f>HYPERLINK("https://swtp-sose24.atlassian.net/browse/KAN-23", "KAN-23")</f>
        <v>KAN-23</v>
      </c>
      <c r="F206" t="str">
        <f>HYPERLINK("https://swtp-sose24.atlassian.net/browse/KAN-3", "KAN-3")</f>
        <v>KAN-3</v>
      </c>
      <c r="G206" t="s">
        <v>334</v>
      </c>
      <c r="I206" t="s">
        <v>33</v>
      </c>
      <c r="J206" t="s">
        <v>51</v>
      </c>
    </row>
    <row r="207" spans="1:10" hidden="1" x14ac:dyDescent="0.25">
      <c r="A207" s="1" t="s">
        <v>321</v>
      </c>
      <c r="B207" t="s">
        <v>68</v>
      </c>
      <c r="C207" t="s">
        <v>166</v>
      </c>
      <c r="D207" s="6">
        <v>1.5</v>
      </c>
      <c r="E207" t="str">
        <f>HYPERLINK("https://swtp-sose24.atlassian.net/browse/KAN-71", "KAN-71")</f>
        <v>KAN-71</v>
      </c>
      <c r="F207" t="str">
        <f>HYPERLINK("https://swtp-sose24.atlassian.net/browse/KAN-43", "KAN-43")</f>
        <v>KAN-43</v>
      </c>
      <c r="G207" t="s">
        <v>167</v>
      </c>
      <c r="H207" t="s">
        <v>168</v>
      </c>
      <c r="I207" t="s">
        <v>38</v>
      </c>
      <c r="J207" t="s">
        <v>29</v>
      </c>
    </row>
    <row r="208" spans="1:10" x14ac:dyDescent="0.25">
      <c r="A208" s="1" t="s">
        <v>322</v>
      </c>
      <c r="B208" t="s">
        <v>65</v>
      </c>
      <c r="C208" t="s">
        <v>66</v>
      </c>
      <c r="D208" s="6">
        <v>0.17</v>
      </c>
      <c r="E208" t="str">
        <f>HYPERLINK("https://swtp-sose24.atlassian.net/browse/KAN-80", "KAN-80")</f>
        <v>KAN-80</v>
      </c>
      <c r="F208" t="str">
        <f>HYPERLINK("https://swtp-sose24.atlassian.net/browse/KAN-55", "KAN-55")</f>
        <v>KAN-55</v>
      </c>
      <c r="G208" t="s">
        <v>67</v>
      </c>
      <c r="I208" t="s">
        <v>33</v>
      </c>
      <c r="J208" t="s">
        <v>29</v>
      </c>
    </row>
    <row r="209" spans="1:10" hidden="1" x14ac:dyDescent="0.25">
      <c r="A209" s="1" t="s">
        <v>6</v>
      </c>
      <c r="B209" t="s">
        <v>65</v>
      </c>
      <c r="C209" t="s">
        <v>274</v>
      </c>
      <c r="D209" s="6">
        <v>2.5</v>
      </c>
      <c r="E209" t="str">
        <f>HYPERLINK("https://swtp-sose24.atlassian.net/browse/KAN-76", "KAN-76")</f>
        <v>KAN-76</v>
      </c>
      <c r="F209" t="str">
        <f>HYPERLINK("https://swtp-sose24.atlassian.net/browse/KAN-56", "KAN-56")</f>
        <v>KAN-56</v>
      </c>
      <c r="G209" t="s">
        <v>40</v>
      </c>
      <c r="H209" t="s">
        <v>275</v>
      </c>
      <c r="I209" t="s">
        <v>33</v>
      </c>
      <c r="J209" t="s">
        <v>29</v>
      </c>
    </row>
    <row r="210" spans="1:10" hidden="1" x14ac:dyDescent="0.25">
      <c r="A210" s="1" t="s">
        <v>5</v>
      </c>
      <c r="B210" t="s">
        <v>65</v>
      </c>
      <c r="C210" t="s">
        <v>262</v>
      </c>
      <c r="D210" s="6">
        <v>0.75</v>
      </c>
      <c r="E210" t="str">
        <f>HYPERLINK("https://swtp-sose24.atlassian.net/browse/KAN-70", "KAN-70")</f>
        <v>KAN-70</v>
      </c>
      <c r="F210" t="str">
        <f>HYPERLINK("https://swtp-sose24.atlassian.net/browse/KAN-43", "KAN-43")</f>
        <v>KAN-43</v>
      </c>
      <c r="G210" t="s">
        <v>36</v>
      </c>
      <c r="I210" t="s">
        <v>38</v>
      </c>
      <c r="J210" t="s">
        <v>29</v>
      </c>
    </row>
    <row r="211" spans="1:10" hidden="1" x14ac:dyDescent="0.25">
      <c r="A211" s="1" t="s">
        <v>321</v>
      </c>
      <c r="B211" t="s">
        <v>60</v>
      </c>
      <c r="C211" t="s">
        <v>164</v>
      </c>
      <c r="D211" s="6">
        <v>2</v>
      </c>
      <c r="E211" t="str">
        <f>HYPERLINK("https://swtp-sose24.atlassian.net/browse/KAN-79", "KAN-79")</f>
        <v>KAN-79</v>
      </c>
      <c r="F211" t="str">
        <f>HYPERLINK("https://swtp-sose24.atlassian.net/browse/KAN-55", "KAN-55")</f>
        <v>KAN-55</v>
      </c>
      <c r="G211" t="s">
        <v>32</v>
      </c>
      <c r="H211" t="s">
        <v>165</v>
      </c>
      <c r="I211" t="s">
        <v>33</v>
      </c>
      <c r="J211" t="s">
        <v>29</v>
      </c>
    </row>
    <row r="212" spans="1:10" hidden="1" x14ac:dyDescent="0.25">
      <c r="A212" s="1" t="s">
        <v>321</v>
      </c>
      <c r="B212" t="s">
        <v>60</v>
      </c>
      <c r="C212" t="s">
        <v>163</v>
      </c>
      <c r="D212" s="6">
        <v>1.75</v>
      </c>
      <c r="E212" t="str">
        <f>HYPERLINK("https://swtp-sose24.atlassian.net/browse/KAN-76", "KAN-76")</f>
        <v>KAN-76</v>
      </c>
      <c r="F212" t="str">
        <f>HYPERLINK("https://swtp-sose24.atlassian.net/browse/KAN-56", "KAN-56")</f>
        <v>KAN-56</v>
      </c>
      <c r="G212" t="s">
        <v>40</v>
      </c>
      <c r="I212" t="s">
        <v>33</v>
      </c>
      <c r="J212" t="s">
        <v>29</v>
      </c>
    </row>
    <row r="213" spans="1:10" hidden="1" x14ac:dyDescent="0.25">
      <c r="A213" s="1" t="s">
        <v>5</v>
      </c>
      <c r="B213" t="s">
        <v>60</v>
      </c>
      <c r="C213" t="s">
        <v>260</v>
      </c>
      <c r="D213" s="6">
        <v>4</v>
      </c>
      <c r="E213" t="str">
        <f>HYPERLINK("https://swtp-sose24.atlassian.net/browse/KAN-91", "KAN-91")</f>
        <v>KAN-91</v>
      </c>
      <c r="F213" t="str">
        <f>HYPERLINK("https://swtp-sose24.atlassian.net/browse/KAN-46", "KAN-46")</f>
        <v>KAN-46</v>
      </c>
      <c r="G213" t="s">
        <v>261</v>
      </c>
      <c r="I213" t="s">
        <v>56</v>
      </c>
      <c r="J213" t="s">
        <v>29</v>
      </c>
    </row>
    <row r="214" spans="1:10" x14ac:dyDescent="0.25">
      <c r="A214" s="1" t="s">
        <v>322</v>
      </c>
      <c r="B214" t="s">
        <v>60</v>
      </c>
      <c r="C214" t="s">
        <v>63</v>
      </c>
      <c r="D214" s="6">
        <v>1.5</v>
      </c>
      <c r="E214" t="str">
        <f>HYPERLINK("https://swtp-sose24.atlassian.net/browse/KAN-30", "KAN-30")</f>
        <v>KAN-30</v>
      </c>
      <c r="F214" t="str">
        <f>HYPERLINK("https://swtp-sose24.atlassian.net/browse/KAN-21", "KAN-21")</f>
        <v>KAN-21</v>
      </c>
      <c r="G214" t="s">
        <v>64</v>
      </c>
      <c r="I214" t="s">
        <v>28</v>
      </c>
      <c r="J214" t="s">
        <v>29</v>
      </c>
    </row>
    <row r="215" spans="1:10" hidden="1" x14ac:dyDescent="0.25">
      <c r="A215" s="1" t="s">
        <v>321</v>
      </c>
      <c r="B215" t="s">
        <v>60</v>
      </c>
      <c r="C215" t="s">
        <v>63</v>
      </c>
      <c r="D215" s="6">
        <v>1</v>
      </c>
      <c r="E215" t="str">
        <f>HYPERLINK("https://swtp-sose24.atlassian.net/browse/KAN-30", "KAN-30")</f>
        <v>KAN-30</v>
      </c>
      <c r="F215" t="str">
        <f>HYPERLINK("https://swtp-sose24.atlassian.net/browse/KAN-21", "KAN-21")</f>
        <v>KAN-21</v>
      </c>
      <c r="G215" t="s">
        <v>64</v>
      </c>
      <c r="I215" t="s">
        <v>28</v>
      </c>
      <c r="J215" t="s">
        <v>29</v>
      </c>
    </row>
    <row r="216" spans="1:10" hidden="1" x14ac:dyDescent="0.25">
      <c r="A216" s="1" t="s">
        <v>4</v>
      </c>
      <c r="B216" t="s">
        <v>60</v>
      </c>
      <c r="C216" t="s">
        <v>63</v>
      </c>
      <c r="D216" s="6">
        <v>1.5</v>
      </c>
      <c r="E216" t="str">
        <f>HYPERLINK("https://swtp-sose24.atlassian.net/browse/KAN-30", "KAN-30")</f>
        <v>KAN-30</v>
      </c>
      <c r="F216" t="str">
        <f>HYPERLINK("https://swtp-sose24.atlassian.net/browse/KAN-21", "KAN-21")</f>
        <v>KAN-21</v>
      </c>
      <c r="G216" t="s">
        <v>64</v>
      </c>
      <c r="I216" t="s">
        <v>28</v>
      </c>
      <c r="J216" t="s">
        <v>29</v>
      </c>
    </row>
    <row r="217" spans="1:10" hidden="1" x14ac:dyDescent="0.25">
      <c r="A217" s="1" t="s">
        <v>6</v>
      </c>
      <c r="B217" t="s">
        <v>60</v>
      </c>
      <c r="C217" t="s">
        <v>63</v>
      </c>
      <c r="D217" s="6">
        <v>1.5</v>
      </c>
      <c r="E217" t="str">
        <f>HYPERLINK("https://swtp-sose24.atlassian.net/browse/KAN-30", "KAN-30")</f>
        <v>KAN-30</v>
      </c>
      <c r="F217" t="str">
        <f>HYPERLINK("https://swtp-sose24.atlassian.net/browse/KAN-21", "KAN-21")</f>
        <v>KAN-21</v>
      </c>
      <c r="G217" t="s">
        <v>64</v>
      </c>
      <c r="I217" t="s">
        <v>28</v>
      </c>
      <c r="J217" t="s">
        <v>29</v>
      </c>
    </row>
    <row r="218" spans="1:10" hidden="1" x14ac:dyDescent="0.25">
      <c r="A218" s="1" t="s">
        <v>10</v>
      </c>
      <c r="B218" t="s">
        <v>60</v>
      </c>
      <c r="C218" t="s">
        <v>63</v>
      </c>
      <c r="D218" s="6">
        <v>1.5</v>
      </c>
      <c r="E218" t="str">
        <f>HYPERLINK("https://swtp-sose24.atlassian.net/browse/KAN-30", "KAN-30")</f>
        <v>KAN-30</v>
      </c>
      <c r="F218" t="str">
        <f>HYPERLINK("https://swtp-sose24.atlassian.net/browse/KAN-21", "KAN-21")</f>
        <v>KAN-21</v>
      </c>
      <c r="G218" t="s">
        <v>64</v>
      </c>
      <c r="I218" t="s">
        <v>28</v>
      </c>
      <c r="J218" t="s">
        <v>29</v>
      </c>
    </row>
    <row r="219" spans="1:10" x14ac:dyDescent="0.25">
      <c r="A219" s="1" t="s">
        <v>322</v>
      </c>
      <c r="B219" t="s">
        <v>60</v>
      </c>
      <c r="C219" t="s">
        <v>61</v>
      </c>
      <c r="D219" s="6">
        <v>1</v>
      </c>
      <c r="E219" t="str">
        <f t="shared" ref="E219:E225" si="14">HYPERLINK("https://swtp-sose24.atlassian.net/browse/KAN-34", "KAN-34")</f>
        <v>KAN-34</v>
      </c>
      <c r="F219" t="str">
        <f t="shared" ref="F219:F225" si="15">HYPERLINK("https://swtp-sose24.atlassian.net/browse/KAN-22", "KAN-22")</f>
        <v>KAN-22</v>
      </c>
      <c r="G219" t="s">
        <v>62</v>
      </c>
      <c r="I219" t="s">
        <v>28</v>
      </c>
      <c r="J219" t="s">
        <v>29</v>
      </c>
    </row>
    <row r="220" spans="1:10" hidden="1" x14ac:dyDescent="0.25">
      <c r="A220" s="1" t="s">
        <v>321</v>
      </c>
      <c r="B220" t="s">
        <v>60</v>
      </c>
      <c r="C220" t="s">
        <v>61</v>
      </c>
      <c r="D220" s="6">
        <v>1</v>
      </c>
      <c r="E220" t="str">
        <f t="shared" si="14"/>
        <v>KAN-34</v>
      </c>
      <c r="F220" t="str">
        <f t="shared" si="15"/>
        <v>KAN-22</v>
      </c>
      <c r="G220" t="s">
        <v>62</v>
      </c>
      <c r="I220" t="s">
        <v>28</v>
      </c>
      <c r="J220" t="s">
        <v>29</v>
      </c>
    </row>
    <row r="221" spans="1:10" hidden="1" x14ac:dyDescent="0.25">
      <c r="A221" s="1" t="s">
        <v>4</v>
      </c>
      <c r="B221" t="s">
        <v>60</v>
      </c>
      <c r="C221" t="s">
        <v>61</v>
      </c>
      <c r="D221" s="6">
        <v>1</v>
      </c>
      <c r="E221" t="str">
        <f t="shared" si="14"/>
        <v>KAN-34</v>
      </c>
      <c r="F221" t="str">
        <f t="shared" si="15"/>
        <v>KAN-22</v>
      </c>
      <c r="G221" t="s">
        <v>62</v>
      </c>
      <c r="I221" t="s">
        <v>28</v>
      </c>
      <c r="J221" t="s">
        <v>29</v>
      </c>
    </row>
    <row r="222" spans="1:10" hidden="1" x14ac:dyDescent="0.25">
      <c r="A222" s="1" t="s">
        <v>5</v>
      </c>
      <c r="B222" t="s">
        <v>60</v>
      </c>
      <c r="C222" t="s">
        <v>61</v>
      </c>
      <c r="D222" s="6">
        <v>0.5</v>
      </c>
      <c r="E222" t="str">
        <f t="shared" si="14"/>
        <v>KAN-34</v>
      </c>
      <c r="F222" t="str">
        <f t="shared" si="15"/>
        <v>KAN-22</v>
      </c>
      <c r="G222" t="s">
        <v>62</v>
      </c>
      <c r="I222" t="s">
        <v>28</v>
      </c>
      <c r="J222" t="s">
        <v>29</v>
      </c>
    </row>
    <row r="223" spans="1:10" hidden="1" x14ac:dyDescent="0.25">
      <c r="A223" s="1" t="s">
        <v>9</v>
      </c>
      <c r="B223" t="s">
        <v>60</v>
      </c>
      <c r="C223" t="s">
        <v>61</v>
      </c>
      <c r="D223" s="6">
        <v>1</v>
      </c>
      <c r="E223" t="str">
        <f t="shared" si="14"/>
        <v>KAN-34</v>
      </c>
      <c r="F223" t="str">
        <f t="shared" si="15"/>
        <v>KAN-22</v>
      </c>
      <c r="G223" t="s">
        <v>62</v>
      </c>
      <c r="I223" t="s">
        <v>28</v>
      </c>
      <c r="J223" t="s">
        <v>29</v>
      </c>
    </row>
    <row r="224" spans="1:10" hidden="1" x14ac:dyDescent="0.25">
      <c r="A224" s="1" t="s">
        <v>10</v>
      </c>
      <c r="B224" t="s">
        <v>60</v>
      </c>
      <c r="C224" t="s">
        <v>61</v>
      </c>
      <c r="D224" s="6">
        <v>1</v>
      </c>
      <c r="E224" t="str">
        <f t="shared" si="14"/>
        <v>KAN-34</v>
      </c>
      <c r="F224" t="str">
        <f t="shared" si="15"/>
        <v>KAN-22</v>
      </c>
      <c r="G224" t="s">
        <v>62</v>
      </c>
      <c r="I224" t="s">
        <v>28</v>
      </c>
      <c r="J224" t="s">
        <v>29</v>
      </c>
    </row>
    <row r="225" spans="1:10" hidden="1" x14ac:dyDescent="0.25">
      <c r="A225" s="1" t="s">
        <v>6</v>
      </c>
      <c r="B225" t="s">
        <v>60</v>
      </c>
      <c r="C225" t="s">
        <v>273</v>
      </c>
      <c r="D225" s="6">
        <v>1</v>
      </c>
      <c r="E225" t="str">
        <f t="shared" si="14"/>
        <v>KAN-34</v>
      </c>
      <c r="F225" t="str">
        <f t="shared" si="15"/>
        <v>KAN-22</v>
      </c>
      <c r="G225" t="s">
        <v>62</v>
      </c>
      <c r="I225" t="s">
        <v>28</v>
      </c>
      <c r="J225" t="s">
        <v>29</v>
      </c>
    </row>
    <row r="226" spans="1:10" x14ac:dyDescent="0.25">
      <c r="A226" s="1" t="s">
        <v>322</v>
      </c>
      <c r="B226" t="s">
        <v>52</v>
      </c>
      <c r="C226" t="s">
        <v>57</v>
      </c>
      <c r="D226" s="6">
        <v>1.1499999999999999</v>
      </c>
      <c r="E226" t="str">
        <f>HYPERLINK("https://swtp-sose24.atlassian.net/browse/KAN-99", "KAN-99")</f>
        <v>KAN-99</v>
      </c>
      <c r="F226" t="str">
        <f>HYPERLINK("https://swtp-sose24.atlassian.net/browse/KAN-24", "KAN-24")</f>
        <v>KAN-24</v>
      </c>
      <c r="G226" t="s">
        <v>58</v>
      </c>
      <c r="H226" t="s">
        <v>59</v>
      </c>
      <c r="I226" t="s">
        <v>33</v>
      </c>
      <c r="J226" t="s">
        <v>51</v>
      </c>
    </row>
    <row r="227" spans="1:10" x14ac:dyDescent="0.25">
      <c r="A227" s="1" t="s">
        <v>322</v>
      </c>
      <c r="B227" t="s">
        <v>52</v>
      </c>
      <c r="C227" t="s">
        <v>53</v>
      </c>
      <c r="D227" s="6">
        <v>1</v>
      </c>
      <c r="E227" t="str">
        <f>HYPERLINK("https://swtp-sose24.atlassian.net/browse/KAN-89", "KAN-89")</f>
        <v>KAN-89</v>
      </c>
      <c r="F227" t="str">
        <f>HYPERLINK("https://swtp-sose24.atlassian.net/browse/KAN-46", "KAN-46")</f>
        <v>KAN-46</v>
      </c>
      <c r="G227" t="s">
        <v>54</v>
      </c>
      <c r="H227" t="s">
        <v>55</v>
      </c>
      <c r="I227" t="s">
        <v>56</v>
      </c>
      <c r="J227" t="s">
        <v>29</v>
      </c>
    </row>
    <row r="228" spans="1:10" hidden="1" x14ac:dyDescent="0.25">
      <c r="A228" s="1" t="s">
        <v>5</v>
      </c>
      <c r="B228" t="s">
        <v>258</v>
      </c>
      <c r="C228" t="s">
        <v>259</v>
      </c>
      <c r="D228" s="6">
        <v>1.67</v>
      </c>
      <c r="E228" t="str">
        <f>HYPERLINK("https://swtp-sose24.atlassian.net/browse/KAN-56", "KAN-56")</f>
        <v>KAN-56</v>
      </c>
      <c r="F228" t="str">
        <f>HYPERLINK("https://swtp-sose24.atlassian.net/browse/KAN-3", "KAN-3")</f>
        <v>KAN-3</v>
      </c>
      <c r="G228" t="s">
        <v>256</v>
      </c>
      <c r="I228" t="s">
        <v>33</v>
      </c>
      <c r="J228" t="s">
        <v>29</v>
      </c>
    </row>
    <row r="229" spans="1:10" hidden="1" x14ac:dyDescent="0.25">
      <c r="A229" s="1" t="s">
        <v>321</v>
      </c>
      <c r="B229" t="s">
        <v>42</v>
      </c>
      <c r="C229" t="s">
        <v>162</v>
      </c>
      <c r="D229" s="6">
        <v>0.83</v>
      </c>
      <c r="E229" t="str">
        <f>HYPERLINK("https://swtp-sose24.atlassian.net/browse/KAN-48", "KAN-48")</f>
        <v>KAN-48</v>
      </c>
      <c r="F229" t="str">
        <f>HYPERLINK("https://swtp-sose24.atlassian.net/browse/KAN-1", "KAN-1")</f>
        <v>KAN-1</v>
      </c>
      <c r="G229" t="s">
        <v>161</v>
      </c>
      <c r="I229" t="s">
        <v>158</v>
      </c>
      <c r="J229" t="s">
        <v>29</v>
      </c>
    </row>
    <row r="230" spans="1:10" hidden="1" x14ac:dyDescent="0.25">
      <c r="A230" s="1" t="s">
        <v>321</v>
      </c>
      <c r="B230" t="s">
        <v>42</v>
      </c>
      <c r="C230" t="s">
        <v>160</v>
      </c>
      <c r="D230" s="6">
        <v>0.5</v>
      </c>
      <c r="E230" t="str">
        <f>HYPERLINK("https://swtp-sose24.atlassian.net/browse/KAN-48", "KAN-48")</f>
        <v>KAN-48</v>
      </c>
      <c r="F230" t="str">
        <f>HYPERLINK("https://swtp-sose24.atlassian.net/browse/KAN-1", "KAN-1")</f>
        <v>KAN-1</v>
      </c>
      <c r="G230" t="s">
        <v>161</v>
      </c>
      <c r="I230" t="s">
        <v>158</v>
      </c>
      <c r="J230" t="s">
        <v>29</v>
      </c>
    </row>
    <row r="231" spans="1:10" x14ac:dyDescent="0.25">
      <c r="A231" s="1" t="s">
        <v>322</v>
      </c>
      <c r="B231" t="s">
        <v>42</v>
      </c>
      <c r="C231" t="s">
        <v>48</v>
      </c>
      <c r="D231" s="6">
        <v>4</v>
      </c>
      <c r="E231" t="str">
        <f>HYPERLINK("https://swtp-sose24.atlassian.net/browse/KAN-92", "KAN-92")</f>
        <v>KAN-92</v>
      </c>
      <c r="F231" t="str">
        <f>HYPERLINK("https://swtp-sose24.atlassian.net/browse/KAN-12", "KAN-12")</f>
        <v>KAN-12</v>
      </c>
      <c r="G231" t="s">
        <v>49</v>
      </c>
      <c r="H231" t="s">
        <v>50</v>
      </c>
      <c r="I231" t="s">
        <v>38</v>
      </c>
      <c r="J231" t="s">
        <v>51</v>
      </c>
    </row>
    <row r="232" spans="1:10" hidden="1" x14ac:dyDescent="0.25">
      <c r="A232" s="1" t="s">
        <v>10</v>
      </c>
      <c r="B232" t="s">
        <v>42</v>
      </c>
      <c r="C232" t="s">
        <v>310</v>
      </c>
      <c r="D232" s="6">
        <v>1</v>
      </c>
      <c r="E232" t="str">
        <f>HYPERLINK("https://swtp-sose24.atlassian.net/browse/KAN-43", "KAN-43")</f>
        <v>KAN-43</v>
      </c>
      <c r="F232" t="str">
        <f>HYPERLINK("https://swtp-sose24.atlassian.net/browse/KAN-26", "KAN-26")</f>
        <v>KAN-26</v>
      </c>
      <c r="G232" t="s">
        <v>311</v>
      </c>
      <c r="I232" t="s">
        <v>38</v>
      </c>
      <c r="J232" t="s">
        <v>29</v>
      </c>
    </row>
    <row r="233" spans="1:10" x14ac:dyDescent="0.25">
      <c r="A233" s="1" t="s">
        <v>322</v>
      </c>
      <c r="B233" t="s">
        <v>42</v>
      </c>
      <c r="C233" t="s">
        <v>45</v>
      </c>
      <c r="D233" s="6">
        <v>0.75</v>
      </c>
      <c r="E233" t="str">
        <f>HYPERLINK("https://swtp-sose24.atlassian.net/browse/KAN-84", "KAN-84")</f>
        <v>KAN-84</v>
      </c>
      <c r="F233" t="str">
        <f>HYPERLINK("https://swtp-sose24.atlassian.net/browse/KAN-43", "KAN-43")</f>
        <v>KAN-43</v>
      </c>
      <c r="G233" t="s">
        <v>46</v>
      </c>
      <c r="H233" t="s">
        <v>47</v>
      </c>
      <c r="I233" t="s">
        <v>38</v>
      </c>
      <c r="J233" t="s">
        <v>29</v>
      </c>
    </row>
    <row r="234" spans="1:10" hidden="1" x14ac:dyDescent="0.25">
      <c r="A234" s="1" t="s">
        <v>321</v>
      </c>
      <c r="B234" t="s">
        <v>42</v>
      </c>
      <c r="C234" t="s">
        <v>156</v>
      </c>
      <c r="D234" s="6">
        <v>0.75</v>
      </c>
      <c r="E234" t="str">
        <f>HYPERLINK("https://swtp-sose24.atlassian.net/browse/KAN-47", "KAN-47")</f>
        <v>KAN-47</v>
      </c>
      <c r="F234" t="str">
        <f>HYPERLINK("https://swtp-sose24.atlassian.net/browse/KAN-1", "KAN-1")</f>
        <v>KAN-1</v>
      </c>
      <c r="G234" t="s">
        <v>157</v>
      </c>
      <c r="I234" t="s">
        <v>158</v>
      </c>
      <c r="J234" t="s">
        <v>159</v>
      </c>
    </row>
    <row r="235" spans="1:10" hidden="1" x14ac:dyDescent="0.25">
      <c r="A235" s="1" t="s">
        <v>5</v>
      </c>
      <c r="B235" t="s">
        <v>42</v>
      </c>
      <c r="C235" t="s">
        <v>257</v>
      </c>
      <c r="D235" s="6">
        <v>2.5</v>
      </c>
      <c r="E235" t="str">
        <f>HYPERLINK("https://swtp-sose24.atlassian.net/browse/KAN-47", "KAN-47")</f>
        <v>KAN-47</v>
      </c>
      <c r="F235" t="str">
        <f>HYPERLINK("https://swtp-sose24.atlassian.net/browse/KAN-1", "KAN-1")</f>
        <v>KAN-1</v>
      </c>
      <c r="G235" t="s">
        <v>157</v>
      </c>
      <c r="I235" t="s">
        <v>158</v>
      </c>
      <c r="J235" t="s">
        <v>159</v>
      </c>
    </row>
    <row r="236" spans="1:10" hidden="1" x14ac:dyDescent="0.25">
      <c r="A236" s="1" t="s">
        <v>5</v>
      </c>
      <c r="B236" t="s">
        <v>42</v>
      </c>
      <c r="C236" t="s">
        <v>255</v>
      </c>
      <c r="D236" s="6">
        <v>0.33</v>
      </c>
      <c r="E236" t="str">
        <f>HYPERLINK("https://swtp-sose24.atlassian.net/browse/KAN-56", "KAN-56")</f>
        <v>KAN-56</v>
      </c>
      <c r="F236" t="str">
        <f>HYPERLINK("https://swtp-sose24.atlassian.net/browse/KAN-3", "KAN-3")</f>
        <v>KAN-3</v>
      </c>
      <c r="G236" t="s">
        <v>256</v>
      </c>
      <c r="I236" t="s">
        <v>33</v>
      </c>
      <c r="J236" t="s">
        <v>29</v>
      </c>
    </row>
    <row r="237" spans="1:10" hidden="1" x14ac:dyDescent="0.25">
      <c r="A237" s="1" t="s">
        <v>9</v>
      </c>
      <c r="B237" t="s">
        <v>42</v>
      </c>
      <c r="C237" t="s">
        <v>289</v>
      </c>
      <c r="D237" s="6">
        <v>0.92</v>
      </c>
      <c r="E237" t="str">
        <f t="shared" ref="E237:E242" si="16">HYPERLINK("https://swtp-sose24.atlassian.net/browse/KAN-29", "KAN-29")</f>
        <v>KAN-29</v>
      </c>
      <c r="F237" t="str">
        <f t="shared" ref="F237:F242" si="17">HYPERLINK("https://swtp-sose24.atlassian.net/browse/KAN-21", "KAN-21")</f>
        <v>KAN-21</v>
      </c>
      <c r="G237" t="s">
        <v>44</v>
      </c>
      <c r="I237" t="s">
        <v>28</v>
      </c>
      <c r="J237" t="s">
        <v>29</v>
      </c>
    </row>
    <row r="238" spans="1:10" x14ac:dyDescent="0.25">
      <c r="A238" s="1" t="s">
        <v>322</v>
      </c>
      <c r="B238" t="s">
        <v>42</v>
      </c>
      <c r="C238" t="s">
        <v>43</v>
      </c>
      <c r="D238" s="6">
        <v>0.92</v>
      </c>
      <c r="E238" t="str">
        <f t="shared" si="16"/>
        <v>KAN-29</v>
      </c>
      <c r="F238" t="str">
        <f t="shared" si="17"/>
        <v>KAN-21</v>
      </c>
      <c r="G238" t="s">
        <v>44</v>
      </c>
      <c r="I238" t="s">
        <v>28</v>
      </c>
      <c r="J238" t="s">
        <v>29</v>
      </c>
    </row>
    <row r="239" spans="1:10" hidden="1" x14ac:dyDescent="0.25">
      <c r="A239" s="1" t="s">
        <v>321</v>
      </c>
      <c r="B239" t="s">
        <v>42</v>
      </c>
      <c r="C239" t="s">
        <v>43</v>
      </c>
      <c r="D239" s="6">
        <v>0.92</v>
      </c>
      <c r="E239" t="str">
        <f t="shared" si="16"/>
        <v>KAN-29</v>
      </c>
      <c r="F239" t="str">
        <f t="shared" si="17"/>
        <v>KAN-21</v>
      </c>
      <c r="G239" t="s">
        <v>44</v>
      </c>
      <c r="I239" t="s">
        <v>28</v>
      </c>
      <c r="J239" t="s">
        <v>29</v>
      </c>
    </row>
    <row r="240" spans="1:10" hidden="1" x14ac:dyDescent="0.25">
      <c r="A240" s="1" t="s">
        <v>6</v>
      </c>
      <c r="B240" t="s">
        <v>42</v>
      </c>
      <c r="C240" t="s">
        <v>43</v>
      </c>
      <c r="D240" s="6">
        <v>0.75</v>
      </c>
      <c r="E240" t="str">
        <f t="shared" si="16"/>
        <v>KAN-29</v>
      </c>
      <c r="F240" t="str">
        <f t="shared" si="17"/>
        <v>KAN-21</v>
      </c>
      <c r="G240" t="s">
        <v>44</v>
      </c>
      <c r="I240" t="s">
        <v>28</v>
      </c>
      <c r="J240" t="s">
        <v>29</v>
      </c>
    </row>
    <row r="241" spans="1:10" hidden="1" x14ac:dyDescent="0.25">
      <c r="A241" s="1" t="s">
        <v>10</v>
      </c>
      <c r="B241" t="s">
        <v>42</v>
      </c>
      <c r="C241" t="s">
        <v>43</v>
      </c>
      <c r="D241" s="6">
        <v>0.92</v>
      </c>
      <c r="E241" t="str">
        <f t="shared" si="16"/>
        <v>KAN-29</v>
      </c>
      <c r="F241" t="str">
        <f t="shared" si="17"/>
        <v>KAN-21</v>
      </c>
      <c r="G241" t="s">
        <v>44</v>
      </c>
      <c r="I241" t="s">
        <v>28</v>
      </c>
      <c r="J241" t="s">
        <v>29</v>
      </c>
    </row>
    <row r="242" spans="1:10" hidden="1" x14ac:dyDescent="0.25">
      <c r="A242" s="1" t="s">
        <v>4</v>
      </c>
      <c r="B242" t="s">
        <v>42</v>
      </c>
      <c r="C242" t="s">
        <v>223</v>
      </c>
      <c r="D242" s="6">
        <v>1.5</v>
      </c>
      <c r="E242" t="str">
        <f t="shared" si="16"/>
        <v>KAN-29</v>
      </c>
      <c r="F242" t="str">
        <f t="shared" si="17"/>
        <v>KAN-21</v>
      </c>
      <c r="G242" t="s">
        <v>44</v>
      </c>
      <c r="I242" t="s">
        <v>28</v>
      </c>
      <c r="J242" t="s">
        <v>29</v>
      </c>
    </row>
    <row r="243" spans="1:10" hidden="1" x14ac:dyDescent="0.25">
      <c r="A243" s="1" t="s">
        <v>321</v>
      </c>
      <c r="B243" t="s">
        <v>42</v>
      </c>
      <c r="C243" t="s">
        <v>154</v>
      </c>
      <c r="D243" s="6">
        <v>1.08</v>
      </c>
      <c r="E243" t="str">
        <f>HYPERLINK("https://swtp-sose24.atlassian.net/browse/KAN-67", "KAN-67")</f>
        <v>KAN-67</v>
      </c>
      <c r="F243" t="str">
        <f>HYPERLINK("https://swtp-sose24.atlassian.net/browse/KAN-9", "KAN-9")</f>
        <v>KAN-9</v>
      </c>
      <c r="G243" t="s">
        <v>155</v>
      </c>
      <c r="I243" t="s">
        <v>158</v>
      </c>
      <c r="J243" t="s">
        <v>29</v>
      </c>
    </row>
    <row r="244" spans="1:10" hidden="1" x14ac:dyDescent="0.25">
      <c r="A244" s="1" t="s">
        <v>4</v>
      </c>
      <c r="B244" t="s">
        <v>42</v>
      </c>
      <c r="C244" t="s">
        <v>221</v>
      </c>
      <c r="D244" s="6">
        <v>1.5</v>
      </c>
      <c r="E244" t="str">
        <f>HYPERLINK("https://swtp-sose24.atlassian.net/browse/KAN-46", "KAN-46")</f>
        <v>KAN-46</v>
      </c>
      <c r="F244" t="str">
        <f>HYPERLINK("https://swtp-sose24.atlassian.net/browse/KAN-2", "KAN-2")</f>
        <v>KAN-2</v>
      </c>
      <c r="G244" t="s">
        <v>142</v>
      </c>
      <c r="H244" t="s">
        <v>222</v>
      </c>
      <c r="I244" t="s">
        <v>56</v>
      </c>
      <c r="J244" t="s">
        <v>29</v>
      </c>
    </row>
    <row r="245" spans="1:10" hidden="1" x14ac:dyDescent="0.25">
      <c r="A245" s="1" t="s">
        <v>4</v>
      </c>
      <c r="B245" t="s">
        <v>42</v>
      </c>
      <c r="C245" t="s">
        <v>219</v>
      </c>
      <c r="D245" s="6">
        <v>3</v>
      </c>
      <c r="E245" t="str">
        <f>HYPERLINK("https://swtp-sose24.atlassian.net/browse/KAN-10", "KAN-10")</f>
        <v>KAN-10</v>
      </c>
      <c r="F245" t="str">
        <f>HYPERLINK("https://swtp-sose24.atlassian.net/browse/KAN-2", "KAN-2")</f>
        <v>KAN-2</v>
      </c>
      <c r="G245" t="s">
        <v>150</v>
      </c>
      <c r="H245" t="s">
        <v>220</v>
      </c>
      <c r="I245" t="s">
        <v>56</v>
      </c>
      <c r="J245" t="s">
        <v>140</v>
      </c>
    </row>
    <row r="246" spans="1:10" hidden="1" x14ac:dyDescent="0.25">
      <c r="A246" s="1" t="s">
        <v>4</v>
      </c>
      <c r="B246" t="s">
        <v>42</v>
      </c>
      <c r="C246" t="s">
        <v>217</v>
      </c>
      <c r="D246" s="6">
        <v>0.75</v>
      </c>
      <c r="E246" t="str">
        <f>HYPERLINK("https://swtp-sose24.atlassian.net/browse/KAN-84", "KAN-84")</f>
        <v>KAN-84</v>
      </c>
      <c r="F246" t="str">
        <f>HYPERLINK("https://swtp-sose24.atlassian.net/browse/KAN-43", "KAN-43")</f>
        <v>KAN-43</v>
      </c>
      <c r="G246" t="s">
        <v>46</v>
      </c>
      <c r="H246" t="s">
        <v>218</v>
      </c>
      <c r="I246" t="s">
        <v>38</v>
      </c>
      <c r="J246" t="s">
        <v>29</v>
      </c>
    </row>
    <row r="247" spans="1:10" hidden="1" x14ac:dyDescent="0.25">
      <c r="A247" s="1" t="s">
        <v>4</v>
      </c>
      <c r="B247" t="s">
        <v>42</v>
      </c>
      <c r="C247" t="s">
        <v>214</v>
      </c>
      <c r="D247" s="6">
        <v>0.5</v>
      </c>
      <c r="E247" t="str">
        <f>HYPERLINK("https://swtp-sose24.atlassian.net/browse/KAN-9", "KAN-9")</f>
        <v>KAN-9</v>
      </c>
      <c r="F247" t="str">
        <f>HYPERLINK("https://swtp-sose24.atlassian.net/browse/KAN-2", "KAN-2")</f>
        <v>KAN-2</v>
      </c>
      <c r="G247" t="s">
        <v>216</v>
      </c>
      <c r="I247" t="s">
        <v>158</v>
      </c>
      <c r="J247" t="s">
        <v>29</v>
      </c>
    </row>
    <row r="248" spans="1:10" hidden="1" x14ac:dyDescent="0.25">
      <c r="A248" s="1" t="s">
        <v>4</v>
      </c>
      <c r="B248" t="s">
        <v>42</v>
      </c>
      <c r="C248" t="s">
        <v>214</v>
      </c>
      <c r="D248" s="6">
        <v>0.75</v>
      </c>
      <c r="E248" t="str">
        <f>HYPERLINK("https://swtp-sose24.atlassian.net/browse/KAN-44", "KAN-44")</f>
        <v>KAN-44</v>
      </c>
      <c r="F248" t="str">
        <f>HYPERLINK("https://swtp-sose24.atlassian.net/browse/KAN-46", "KAN-46")</f>
        <v>KAN-46</v>
      </c>
      <c r="G248" t="s">
        <v>215</v>
      </c>
      <c r="I248" t="s">
        <v>56</v>
      </c>
      <c r="J248" t="s">
        <v>29</v>
      </c>
    </row>
    <row r="249" spans="1:10" hidden="1" x14ac:dyDescent="0.25">
      <c r="A249" s="1" t="s">
        <v>4</v>
      </c>
      <c r="B249" t="s">
        <v>34</v>
      </c>
      <c r="C249" t="s">
        <v>213</v>
      </c>
      <c r="D249" s="6">
        <v>2</v>
      </c>
      <c r="E249" t="str">
        <f>HYPERLINK("https://swtp-sose24.atlassian.net/browse/KAN-6", "KAN-6")</f>
        <v>KAN-6</v>
      </c>
      <c r="F249" t="str">
        <f>HYPERLINK("https://swtp-sose24.atlassian.net/browse/KAN-2", "KAN-2")</f>
        <v>KAN-2</v>
      </c>
      <c r="G249" t="s">
        <v>138</v>
      </c>
      <c r="I249" t="s">
        <v>56</v>
      </c>
      <c r="J249" t="s">
        <v>140</v>
      </c>
    </row>
    <row r="250" spans="1:10" x14ac:dyDescent="0.25">
      <c r="A250" s="1" t="s">
        <v>322</v>
      </c>
      <c r="B250" t="s">
        <v>34</v>
      </c>
      <c r="C250" t="s">
        <v>39</v>
      </c>
      <c r="D250" s="6">
        <v>4</v>
      </c>
      <c r="E250" t="str">
        <f>HYPERLINK("https://swtp-sose24.atlassian.net/browse/KAN-76", "KAN-76")</f>
        <v>KAN-76</v>
      </c>
      <c r="F250" t="str">
        <f>HYPERLINK("https://swtp-sose24.atlassian.net/browse/KAN-56", "KAN-56")</f>
        <v>KAN-56</v>
      </c>
      <c r="G250" t="s">
        <v>40</v>
      </c>
      <c r="H250" t="s">
        <v>41</v>
      </c>
      <c r="I250" t="s">
        <v>33</v>
      </c>
      <c r="J250" t="s">
        <v>29</v>
      </c>
    </row>
    <row r="251" spans="1:10" x14ac:dyDescent="0.25">
      <c r="A251" s="1" t="s">
        <v>322</v>
      </c>
      <c r="B251" t="s">
        <v>34</v>
      </c>
      <c r="C251" t="s">
        <v>35</v>
      </c>
      <c r="D251" s="6">
        <v>1</v>
      </c>
      <c r="E251" t="str">
        <f>HYPERLINK("https://swtp-sose24.atlassian.net/browse/KAN-70", "KAN-70")</f>
        <v>KAN-70</v>
      </c>
      <c r="F251" t="str">
        <f>HYPERLINK("https://swtp-sose24.atlassian.net/browse/KAN-43", "KAN-43")</f>
        <v>KAN-43</v>
      </c>
      <c r="G251" t="s">
        <v>36</v>
      </c>
      <c r="H251" t="s">
        <v>37</v>
      </c>
      <c r="I251" t="s">
        <v>38</v>
      </c>
      <c r="J251" t="s">
        <v>29</v>
      </c>
    </row>
    <row r="252" spans="1:10" hidden="1" x14ac:dyDescent="0.25">
      <c r="A252" s="1" t="s">
        <v>321</v>
      </c>
      <c r="B252" t="s">
        <v>34</v>
      </c>
      <c r="C252" t="s">
        <v>153</v>
      </c>
      <c r="D252" s="6">
        <v>0.33</v>
      </c>
      <c r="E252" t="str">
        <f>HYPERLINK("https://swtp-sose24.atlassian.net/browse/KAN-70", "KAN-70")</f>
        <v>KAN-70</v>
      </c>
      <c r="F252" t="str">
        <f>HYPERLINK("https://swtp-sose24.atlassian.net/browse/KAN-43", "KAN-43")</f>
        <v>KAN-43</v>
      </c>
      <c r="G252" t="s">
        <v>36</v>
      </c>
      <c r="I252" t="s">
        <v>38</v>
      </c>
      <c r="J252" t="s">
        <v>29</v>
      </c>
    </row>
    <row r="253" spans="1:10" hidden="1" x14ac:dyDescent="0.25">
      <c r="A253" s="1" t="s">
        <v>321</v>
      </c>
      <c r="B253" t="s">
        <v>34</v>
      </c>
      <c r="C253" t="s">
        <v>151</v>
      </c>
      <c r="D253" s="6">
        <v>1.67</v>
      </c>
      <c r="E253" t="str">
        <f>HYPERLINK("https://swtp-sose24.atlassian.net/browse/KAN-10", "KAN-10")</f>
        <v>KAN-10</v>
      </c>
      <c r="F253" t="str">
        <f>HYPERLINK("https://swtp-sose24.atlassian.net/browse/KAN-2", "KAN-2")</f>
        <v>KAN-2</v>
      </c>
      <c r="G253" t="s">
        <v>150</v>
      </c>
      <c r="H253" t="s">
        <v>152</v>
      </c>
      <c r="I253" t="s">
        <v>56</v>
      </c>
      <c r="J253" t="s">
        <v>140</v>
      </c>
    </row>
    <row r="254" spans="1:10" hidden="1" x14ac:dyDescent="0.25">
      <c r="A254" s="1" t="s">
        <v>321</v>
      </c>
      <c r="B254" t="s">
        <v>34</v>
      </c>
      <c r="C254" t="s">
        <v>149</v>
      </c>
      <c r="D254" s="6">
        <v>0.42</v>
      </c>
      <c r="E254" t="str">
        <f>HYPERLINK("https://swtp-sose24.atlassian.net/browse/KAN-10", "KAN-10")</f>
        <v>KAN-10</v>
      </c>
      <c r="F254" t="str">
        <f>HYPERLINK("https://swtp-sose24.atlassian.net/browse/KAN-2", "KAN-2")</f>
        <v>KAN-2</v>
      </c>
      <c r="G254" t="s">
        <v>150</v>
      </c>
      <c r="I254" t="s">
        <v>56</v>
      </c>
      <c r="J254" t="s">
        <v>140</v>
      </c>
    </row>
    <row r="255" spans="1:10" hidden="1" x14ac:dyDescent="0.25">
      <c r="A255" s="1" t="s">
        <v>321</v>
      </c>
      <c r="B255" t="s">
        <v>34</v>
      </c>
      <c r="C255" t="s">
        <v>147</v>
      </c>
      <c r="D255" s="6">
        <v>1</v>
      </c>
      <c r="E255" t="str">
        <f>HYPERLINK("https://swtp-sose24.atlassian.net/browse/KAN-16", "KAN-16")</f>
        <v>KAN-16</v>
      </c>
      <c r="F255" t="str">
        <f>HYPERLINK("https://swtp-sose24.atlassian.net/browse/KAN-2", "KAN-2")</f>
        <v>KAN-2</v>
      </c>
      <c r="G255" t="s">
        <v>145</v>
      </c>
      <c r="H255" t="s">
        <v>148</v>
      </c>
      <c r="I255" t="s">
        <v>56</v>
      </c>
      <c r="J255" t="s">
        <v>140</v>
      </c>
    </row>
    <row r="256" spans="1:10" hidden="1" x14ac:dyDescent="0.25">
      <c r="A256" s="1" t="s">
        <v>321</v>
      </c>
      <c r="B256" t="s">
        <v>34</v>
      </c>
      <c r="C256" t="s">
        <v>144</v>
      </c>
      <c r="D256" s="6">
        <v>1.08</v>
      </c>
      <c r="E256" t="str">
        <f>HYPERLINK("https://swtp-sose24.atlassian.net/browse/KAN-16", "KAN-16")</f>
        <v>KAN-16</v>
      </c>
      <c r="F256" t="str">
        <f>HYPERLINK("https://swtp-sose24.atlassian.net/browse/KAN-2", "KAN-2")</f>
        <v>KAN-2</v>
      </c>
      <c r="G256" t="s">
        <v>145</v>
      </c>
      <c r="H256" t="s">
        <v>146</v>
      </c>
      <c r="I256" t="s">
        <v>56</v>
      </c>
      <c r="J256" t="s">
        <v>140</v>
      </c>
    </row>
    <row r="257" spans="1:10" hidden="1" x14ac:dyDescent="0.25">
      <c r="A257" s="1" t="s">
        <v>321</v>
      </c>
      <c r="B257" t="s">
        <v>34</v>
      </c>
      <c r="C257" t="s">
        <v>141</v>
      </c>
      <c r="D257" s="6">
        <v>0.42</v>
      </c>
      <c r="E257" t="str">
        <f>HYPERLINK("https://swtp-sose24.atlassian.net/browse/KAN-46", "KAN-46")</f>
        <v>KAN-46</v>
      </c>
      <c r="F257" t="str">
        <f>HYPERLINK("https://swtp-sose24.atlassian.net/browse/KAN-2", "KAN-2")</f>
        <v>KAN-2</v>
      </c>
      <c r="G257" t="s">
        <v>142</v>
      </c>
      <c r="I257" t="s">
        <v>56</v>
      </c>
      <c r="J257" t="s">
        <v>29</v>
      </c>
    </row>
    <row r="258" spans="1:10" hidden="1" x14ac:dyDescent="0.25">
      <c r="A258" s="1" t="s">
        <v>4</v>
      </c>
      <c r="B258" t="s">
        <v>34</v>
      </c>
      <c r="C258" t="s">
        <v>210</v>
      </c>
      <c r="D258" s="6">
        <v>4</v>
      </c>
      <c r="E258" t="str">
        <f>HYPERLINK("https://swtp-sose24.atlassian.net/browse/KAN-88", "KAN-88")</f>
        <v>KAN-88</v>
      </c>
      <c r="F258" t="str">
        <f>HYPERLINK("https://swtp-sose24.atlassian.net/browse/KAN-46", "KAN-46")</f>
        <v>KAN-46</v>
      </c>
      <c r="G258" t="s">
        <v>211</v>
      </c>
      <c r="H258" t="s">
        <v>212</v>
      </c>
      <c r="I258" t="s">
        <v>56</v>
      </c>
      <c r="J258" t="s">
        <v>29</v>
      </c>
    </row>
    <row r="259" spans="1:10" x14ac:dyDescent="0.25">
      <c r="A259" s="1" t="s">
        <v>322</v>
      </c>
      <c r="B259" t="s">
        <v>30</v>
      </c>
      <c r="C259" t="s">
        <v>31</v>
      </c>
      <c r="D259" s="6">
        <v>3.5</v>
      </c>
      <c r="E259" t="str">
        <f>HYPERLINK("https://swtp-sose24.atlassian.net/browse/KAN-79", "KAN-79")</f>
        <v>KAN-79</v>
      </c>
      <c r="F259" t="str">
        <f>HYPERLINK("https://swtp-sose24.atlassian.net/browse/KAN-55", "KAN-55")</f>
        <v>KAN-55</v>
      </c>
      <c r="G259" t="s">
        <v>32</v>
      </c>
      <c r="I259" t="s">
        <v>33</v>
      </c>
      <c r="J259" t="s">
        <v>29</v>
      </c>
    </row>
    <row r="260" spans="1:10" hidden="1" x14ac:dyDescent="0.25">
      <c r="A260" s="1" t="s">
        <v>321</v>
      </c>
      <c r="B260" t="s">
        <v>30</v>
      </c>
      <c r="C260" t="s">
        <v>137</v>
      </c>
      <c r="D260" s="6">
        <v>2.75</v>
      </c>
      <c r="E260" t="str">
        <f>HYPERLINK("https://swtp-sose24.atlassian.net/browse/KAN-6", "KAN-6")</f>
        <v>KAN-6</v>
      </c>
      <c r="F260" t="str">
        <f>HYPERLINK("https://swtp-sose24.atlassian.net/browse/KAN-2", "KAN-2")</f>
        <v>KAN-2</v>
      </c>
      <c r="G260" t="s">
        <v>138</v>
      </c>
      <c r="H260" t="s">
        <v>139</v>
      </c>
      <c r="I260" t="s">
        <v>56</v>
      </c>
      <c r="J260" t="s">
        <v>140</v>
      </c>
    </row>
    <row r="261" spans="1:10" hidden="1" x14ac:dyDescent="0.25">
      <c r="A261" s="1" t="s">
        <v>5</v>
      </c>
      <c r="B261" t="s">
        <v>253</v>
      </c>
      <c r="C261" t="s">
        <v>254</v>
      </c>
      <c r="D261" s="6">
        <v>0.92</v>
      </c>
      <c r="E261" t="str">
        <f>HYPERLINK("https://swtp-sose24.atlassian.net/browse/KAN-29", "KAN-29")</f>
        <v>KAN-29</v>
      </c>
      <c r="F261" t="str">
        <f>HYPERLINK("https://swtp-sose24.atlassian.net/browse/KAN-21", "KAN-21")</f>
        <v>KAN-21</v>
      </c>
      <c r="G261" t="s">
        <v>44</v>
      </c>
      <c r="I261" t="s">
        <v>28</v>
      </c>
      <c r="J261" t="s">
        <v>29</v>
      </c>
    </row>
    <row r="262" spans="1:10" hidden="1" x14ac:dyDescent="0.25">
      <c r="A262" s="1" t="s">
        <v>10</v>
      </c>
      <c r="B262" t="s">
        <v>253</v>
      </c>
      <c r="C262" t="s">
        <v>309</v>
      </c>
      <c r="D262" s="6">
        <v>1</v>
      </c>
      <c r="E262" t="str">
        <f>HYPERLINK("https://swtp-sose24.atlassian.net/browse/KAN-6", "KAN-6")</f>
        <v>KAN-6</v>
      </c>
      <c r="F262" t="str">
        <f>HYPERLINK("https://swtp-sose24.atlassian.net/browse/KAN-2", "KAN-2")</f>
        <v>KAN-2</v>
      </c>
      <c r="G262" t="s">
        <v>138</v>
      </c>
      <c r="I262" t="s">
        <v>56</v>
      </c>
      <c r="J262" t="s">
        <v>140</v>
      </c>
    </row>
    <row r="263" spans="1:10" x14ac:dyDescent="0.25">
      <c r="A263" s="1" t="s">
        <v>322</v>
      </c>
      <c r="B263" t="s">
        <v>24</v>
      </c>
      <c r="C263" t="s">
        <v>25</v>
      </c>
      <c r="D263" s="6">
        <v>2.33</v>
      </c>
      <c r="E263" t="str">
        <f t="shared" ref="E263:E269" si="18">HYPERLINK("https://swtp-sose24.atlassian.net/browse/KAN-33", "KAN-33")</f>
        <v>KAN-33</v>
      </c>
      <c r="F263" t="str">
        <f t="shared" ref="F263:F269" si="19">HYPERLINK("https://swtp-sose24.atlassian.net/browse/KAN-22", "KAN-22")</f>
        <v>KAN-22</v>
      </c>
      <c r="G263" t="s">
        <v>26</v>
      </c>
      <c r="H263" t="s">
        <v>27</v>
      </c>
      <c r="I263" t="s">
        <v>28</v>
      </c>
      <c r="J263" t="s">
        <v>29</v>
      </c>
    </row>
    <row r="264" spans="1:10" hidden="1" x14ac:dyDescent="0.25">
      <c r="A264" s="1" t="s">
        <v>321</v>
      </c>
      <c r="B264" t="s">
        <v>24</v>
      </c>
      <c r="C264" t="s">
        <v>25</v>
      </c>
      <c r="D264" s="6">
        <v>2.33</v>
      </c>
      <c r="E264" t="str">
        <f t="shared" si="18"/>
        <v>KAN-33</v>
      </c>
      <c r="F264" t="str">
        <f t="shared" si="19"/>
        <v>KAN-22</v>
      </c>
      <c r="G264" t="s">
        <v>26</v>
      </c>
      <c r="H264" t="s">
        <v>27</v>
      </c>
      <c r="I264" t="s">
        <v>28</v>
      </c>
      <c r="J264" t="s">
        <v>29</v>
      </c>
    </row>
    <row r="265" spans="1:10" hidden="1" x14ac:dyDescent="0.25">
      <c r="A265" s="1" t="s">
        <v>4</v>
      </c>
      <c r="B265" t="s">
        <v>24</v>
      </c>
      <c r="C265" t="s">
        <v>25</v>
      </c>
      <c r="D265" s="6">
        <v>2.33</v>
      </c>
      <c r="E265" t="str">
        <f t="shared" si="18"/>
        <v>KAN-33</v>
      </c>
      <c r="F265" t="str">
        <f t="shared" si="19"/>
        <v>KAN-22</v>
      </c>
      <c r="G265" t="s">
        <v>26</v>
      </c>
      <c r="H265" t="s">
        <v>27</v>
      </c>
      <c r="I265" t="s">
        <v>28</v>
      </c>
      <c r="J265" t="s">
        <v>29</v>
      </c>
    </row>
    <row r="266" spans="1:10" hidden="1" x14ac:dyDescent="0.25">
      <c r="A266" s="1" t="s">
        <v>5</v>
      </c>
      <c r="B266" t="s">
        <v>24</v>
      </c>
      <c r="C266" t="s">
        <v>25</v>
      </c>
      <c r="D266" s="6">
        <v>1.75</v>
      </c>
      <c r="E266" t="str">
        <f t="shared" si="18"/>
        <v>KAN-33</v>
      </c>
      <c r="F266" t="str">
        <f t="shared" si="19"/>
        <v>KAN-22</v>
      </c>
      <c r="G266" t="s">
        <v>26</v>
      </c>
      <c r="H266" t="s">
        <v>27</v>
      </c>
      <c r="I266" t="s">
        <v>28</v>
      </c>
      <c r="J266" t="s">
        <v>29</v>
      </c>
    </row>
    <row r="267" spans="1:10" hidden="1" x14ac:dyDescent="0.25">
      <c r="A267" s="1" t="s">
        <v>6</v>
      </c>
      <c r="B267" t="s">
        <v>24</v>
      </c>
      <c r="C267" t="s">
        <v>25</v>
      </c>
      <c r="D267" s="6">
        <v>2.33</v>
      </c>
      <c r="E267" t="str">
        <f t="shared" si="18"/>
        <v>KAN-33</v>
      </c>
      <c r="F267" t="str">
        <f t="shared" si="19"/>
        <v>KAN-22</v>
      </c>
      <c r="G267" t="s">
        <v>26</v>
      </c>
      <c r="H267" t="s">
        <v>27</v>
      </c>
      <c r="I267" t="s">
        <v>28</v>
      </c>
      <c r="J267" t="s">
        <v>29</v>
      </c>
    </row>
    <row r="268" spans="1:10" hidden="1" x14ac:dyDescent="0.25">
      <c r="A268" s="1" t="s">
        <v>9</v>
      </c>
      <c r="B268" t="s">
        <v>24</v>
      </c>
      <c r="C268" t="s">
        <v>25</v>
      </c>
      <c r="D268" s="6">
        <v>2.33</v>
      </c>
      <c r="E268" t="str">
        <f t="shared" si="18"/>
        <v>KAN-33</v>
      </c>
      <c r="F268" t="str">
        <f t="shared" si="19"/>
        <v>KAN-22</v>
      </c>
      <c r="G268" t="s">
        <v>26</v>
      </c>
      <c r="H268" t="s">
        <v>27</v>
      </c>
      <c r="I268" t="s">
        <v>28</v>
      </c>
      <c r="J268" t="s">
        <v>29</v>
      </c>
    </row>
    <row r="269" spans="1:10" hidden="1" x14ac:dyDescent="0.25">
      <c r="A269" s="1" t="s">
        <v>10</v>
      </c>
      <c r="B269" t="s">
        <v>24</v>
      </c>
      <c r="C269" t="s">
        <v>25</v>
      </c>
      <c r="D269" s="6">
        <v>2.33</v>
      </c>
      <c r="E269" t="str">
        <f t="shared" si="18"/>
        <v>KAN-33</v>
      </c>
      <c r="F269" t="str">
        <f t="shared" si="19"/>
        <v>KAN-22</v>
      </c>
      <c r="G269" t="s">
        <v>26</v>
      </c>
      <c r="I269" t="s">
        <v>28</v>
      </c>
      <c r="J269" t="s">
        <v>29</v>
      </c>
    </row>
  </sheetData>
  <autoFilter ref="A1:J269" xr:uid="{00000000-0001-0000-0100-000000000000}">
    <filterColumn colId="0">
      <filters>
        <filter val="Alexander Roos"/>
        <filter val="Sprint 1"/>
        <filter val="Sprint 2"/>
      </filters>
    </filterColumn>
    <sortState xmlns:xlrd2="http://schemas.microsoft.com/office/spreadsheetml/2017/richdata2" ref="A2:J269">
      <sortCondition descending="1" ref="C1:C174"/>
    </sortState>
  </autoFilter>
  <sortState xmlns:xlrd2="http://schemas.microsoft.com/office/spreadsheetml/2017/richdata2" ref="G282:G283">
    <sortCondition descending="1" ref="G281:G283"/>
  </sortState>
  <pageMargins left="0.7" right="0.7" top="0.78740157499999996" bottom="0.78740157499999996" header="0.3" footer="0.3"/>
  <ignoredErrors>
    <ignoredError sqref="A1:C1 G1:H1 I1 J1 D1:F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ED1E-4206-4B2C-BA8F-A4A0BCCB8D1F}">
  <dimension ref="A1:J54"/>
  <sheetViews>
    <sheetView tabSelected="1" workbookViewId="0"/>
  </sheetViews>
  <sheetFormatPr baseColWidth="10" defaultRowHeight="15.75" x14ac:dyDescent="0.25"/>
  <cols>
    <col min="1" max="1" width="13.5" bestFit="1" customWidth="1"/>
    <col min="2" max="2" width="9.875" bestFit="1" customWidth="1"/>
    <col min="3" max="3" width="17.5" bestFit="1" customWidth="1"/>
    <col min="4" max="4" width="16.25" bestFit="1" customWidth="1"/>
    <col min="5" max="5" width="8.375" bestFit="1" customWidth="1"/>
    <col min="6" max="6" width="9.375" bestFit="1" customWidth="1"/>
    <col min="7" max="7" width="34.25" bestFit="1" customWidth="1"/>
    <col min="8" max="8" width="81.125" bestFit="1" customWidth="1"/>
    <col min="9" max="9" width="20.75" bestFit="1" customWidth="1"/>
    <col min="10" max="10" width="24.125" bestFit="1" customWidth="1"/>
  </cols>
  <sheetData>
    <row r="1" spans="1:10" x14ac:dyDescent="0.25">
      <c r="A1" s="1" t="s">
        <v>0</v>
      </c>
      <c r="B1" s="1" t="s">
        <v>15</v>
      </c>
      <c r="C1" s="1" t="s">
        <v>16</v>
      </c>
      <c r="D1" s="3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</row>
    <row r="2" spans="1:10" x14ac:dyDescent="0.25">
      <c r="A2" s="14" t="s">
        <v>328</v>
      </c>
      <c r="B2" s="10"/>
      <c r="C2" s="10"/>
      <c r="D2" s="13"/>
      <c r="E2" s="10"/>
      <c r="F2" s="10"/>
      <c r="G2" s="10"/>
      <c r="H2" s="10"/>
      <c r="I2" s="10"/>
      <c r="J2" s="10"/>
    </row>
    <row r="3" spans="1:10" x14ac:dyDescent="0.25">
      <c r="A3" s="1" t="s">
        <v>322</v>
      </c>
      <c r="B3" t="s">
        <v>420</v>
      </c>
      <c r="C3" t="s">
        <v>421</v>
      </c>
      <c r="D3" s="6">
        <v>2.85</v>
      </c>
      <c r="E3" t="s">
        <v>364</v>
      </c>
      <c r="F3" t="s">
        <v>365</v>
      </c>
      <c r="G3" t="s">
        <v>127</v>
      </c>
      <c r="H3" t="s">
        <v>422</v>
      </c>
      <c r="I3" t="s">
        <v>33</v>
      </c>
      <c r="J3" t="s">
        <v>51</v>
      </c>
    </row>
    <row r="4" spans="1:10" x14ac:dyDescent="0.25">
      <c r="A4" s="1" t="s">
        <v>322</v>
      </c>
      <c r="B4" t="s">
        <v>415</v>
      </c>
      <c r="C4" t="s">
        <v>418</v>
      </c>
      <c r="D4" s="6">
        <v>1.58</v>
      </c>
      <c r="E4" t="s">
        <v>592</v>
      </c>
      <c r="F4" t="s">
        <v>364</v>
      </c>
      <c r="G4" t="s">
        <v>419</v>
      </c>
      <c r="I4" t="s">
        <v>33</v>
      </c>
      <c r="J4" t="s">
        <v>51</v>
      </c>
    </row>
    <row r="5" spans="1:10" x14ac:dyDescent="0.25">
      <c r="A5" s="1" t="s">
        <v>322</v>
      </c>
      <c r="B5" t="s">
        <v>415</v>
      </c>
      <c r="C5" t="s">
        <v>416</v>
      </c>
      <c r="D5" s="6">
        <v>1.87</v>
      </c>
      <c r="E5" t="s">
        <v>593</v>
      </c>
      <c r="F5" t="s">
        <v>349</v>
      </c>
      <c r="G5" t="s">
        <v>417</v>
      </c>
      <c r="I5" t="s">
        <v>28</v>
      </c>
      <c r="J5" t="s">
        <v>29</v>
      </c>
    </row>
    <row r="6" spans="1:10" x14ac:dyDescent="0.25">
      <c r="A6" s="1" t="s">
        <v>322</v>
      </c>
      <c r="B6" t="s">
        <v>410</v>
      </c>
      <c r="C6" t="s">
        <v>412</v>
      </c>
      <c r="D6" s="6">
        <v>2.4</v>
      </c>
      <c r="E6" t="s">
        <v>364</v>
      </c>
      <c r="F6" t="s">
        <v>365</v>
      </c>
      <c r="G6" t="s">
        <v>127</v>
      </c>
      <c r="H6" t="s">
        <v>413</v>
      </c>
      <c r="I6" t="s">
        <v>33</v>
      </c>
      <c r="J6" t="s">
        <v>51</v>
      </c>
    </row>
    <row r="7" spans="1:10" x14ac:dyDescent="0.25">
      <c r="A7" s="1" t="s">
        <v>322</v>
      </c>
      <c r="B7" t="s">
        <v>410</v>
      </c>
      <c r="C7" t="s">
        <v>412</v>
      </c>
      <c r="D7" s="6">
        <v>4</v>
      </c>
      <c r="E7" t="s">
        <v>364</v>
      </c>
      <c r="F7" t="s">
        <v>365</v>
      </c>
      <c r="G7" t="s">
        <v>127</v>
      </c>
      <c r="H7" t="s">
        <v>414</v>
      </c>
      <c r="I7" t="s">
        <v>33</v>
      </c>
      <c r="J7" t="s">
        <v>51</v>
      </c>
    </row>
    <row r="8" spans="1:10" x14ac:dyDescent="0.25">
      <c r="A8" s="1" t="s">
        <v>322</v>
      </c>
      <c r="B8" t="s">
        <v>410</v>
      </c>
      <c r="C8" t="s">
        <v>411</v>
      </c>
      <c r="D8" s="6">
        <v>0.56999999999999995</v>
      </c>
      <c r="E8" t="s">
        <v>364</v>
      </c>
      <c r="F8" t="s">
        <v>365</v>
      </c>
      <c r="G8" t="s">
        <v>127</v>
      </c>
      <c r="I8" t="s">
        <v>33</v>
      </c>
      <c r="J8" t="s">
        <v>51</v>
      </c>
    </row>
    <row r="9" spans="1:10" x14ac:dyDescent="0.25">
      <c r="A9" s="1" t="s">
        <v>322</v>
      </c>
      <c r="B9" t="s">
        <v>403</v>
      </c>
      <c r="C9" t="s">
        <v>408</v>
      </c>
      <c r="D9" s="6">
        <v>0.33</v>
      </c>
      <c r="E9" t="s">
        <v>367</v>
      </c>
      <c r="F9" t="s">
        <v>368</v>
      </c>
      <c r="G9" t="s">
        <v>105</v>
      </c>
      <c r="H9" t="s">
        <v>409</v>
      </c>
      <c r="I9" t="s">
        <v>28</v>
      </c>
      <c r="J9" t="s">
        <v>29</v>
      </c>
    </row>
    <row r="10" spans="1:10" x14ac:dyDescent="0.25">
      <c r="A10" s="1" t="s">
        <v>322</v>
      </c>
      <c r="B10" t="s">
        <v>403</v>
      </c>
      <c r="C10" t="s">
        <v>406</v>
      </c>
      <c r="D10" s="6">
        <v>3</v>
      </c>
      <c r="E10" t="s">
        <v>594</v>
      </c>
      <c r="F10" t="s">
        <v>364</v>
      </c>
      <c r="G10" t="s">
        <v>407</v>
      </c>
      <c r="I10" t="s">
        <v>33</v>
      </c>
      <c r="J10" t="s">
        <v>51</v>
      </c>
    </row>
    <row r="11" spans="1:10" x14ac:dyDescent="0.25">
      <c r="A11" s="1" t="s">
        <v>322</v>
      </c>
      <c r="B11" t="s">
        <v>403</v>
      </c>
      <c r="C11" t="s">
        <v>404</v>
      </c>
      <c r="D11" s="6">
        <v>1</v>
      </c>
      <c r="E11" t="s">
        <v>595</v>
      </c>
      <c r="F11" t="s">
        <v>364</v>
      </c>
      <c r="G11" t="s">
        <v>405</v>
      </c>
      <c r="I11" t="s">
        <v>33</v>
      </c>
      <c r="J11" t="s">
        <v>51</v>
      </c>
    </row>
    <row r="12" spans="1:10" x14ac:dyDescent="0.25">
      <c r="A12" s="1" t="s">
        <v>322</v>
      </c>
      <c r="B12" t="s">
        <v>396</v>
      </c>
      <c r="C12" t="s">
        <v>401</v>
      </c>
      <c r="D12" s="6">
        <v>1.38</v>
      </c>
      <c r="E12" t="s">
        <v>596</v>
      </c>
      <c r="F12" t="s">
        <v>364</v>
      </c>
      <c r="G12" t="s">
        <v>402</v>
      </c>
      <c r="I12" t="s">
        <v>33</v>
      </c>
      <c r="J12" t="s">
        <v>51</v>
      </c>
    </row>
    <row r="13" spans="1:10" x14ac:dyDescent="0.25">
      <c r="A13" s="1" t="s">
        <v>322</v>
      </c>
      <c r="B13" t="s">
        <v>396</v>
      </c>
      <c r="C13" t="s">
        <v>399</v>
      </c>
      <c r="D13" s="6">
        <v>1.9</v>
      </c>
      <c r="E13" t="s">
        <v>597</v>
      </c>
      <c r="F13" t="s">
        <v>349</v>
      </c>
      <c r="G13" t="s">
        <v>400</v>
      </c>
      <c r="I13" t="s">
        <v>28</v>
      </c>
      <c r="J13" t="s">
        <v>29</v>
      </c>
    </row>
    <row r="14" spans="1:10" x14ac:dyDescent="0.25">
      <c r="A14" s="1" t="s">
        <v>322</v>
      </c>
      <c r="B14" t="s">
        <v>396</v>
      </c>
      <c r="C14" t="s">
        <v>397</v>
      </c>
      <c r="D14" s="6">
        <v>1</v>
      </c>
      <c r="E14" t="s">
        <v>598</v>
      </c>
      <c r="F14" t="s">
        <v>336</v>
      </c>
      <c r="G14" t="s">
        <v>398</v>
      </c>
      <c r="I14" t="s">
        <v>28</v>
      </c>
      <c r="J14" t="s">
        <v>29</v>
      </c>
    </row>
    <row r="15" spans="1:10" x14ac:dyDescent="0.25">
      <c r="A15" s="1" t="s">
        <v>322</v>
      </c>
      <c r="B15" t="s">
        <v>132</v>
      </c>
      <c r="C15" t="s">
        <v>135</v>
      </c>
      <c r="D15" s="6">
        <v>0.32</v>
      </c>
      <c r="E15" t="s">
        <v>364</v>
      </c>
      <c r="F15" t="s">
        <v>365</v>
      </c>
      <c r="G15" t="s">
        <v>127</v>
      </c>
      <c r="H15" t="s">
        <v>136</v>
      </c>
      <c r="I15" t="s">
        <v>33</v>
      </c>
      <c r="J15" t="s">
        <v>51</v>
      </c>
    </row>
    <row r="16" spans="1:10" x14ac:dyDescent="0.25">
      <c r="A16" s="1" t="s">
        <v>322</v>
      </c>
      <c r="B16" t="s">
        <v>132</v>
      </c>
      <c r="C16" t="s">
        <v>133</v>
      </c>
      <c r="D16" s="6">
        <v>1.53</v>
      </c>
      <c r="E16" t="s">
        <v>364</v>
      </c>
      <c r="F16" t="s">
        <v>365</v>
      </c>
      <c r="G16" t="s">
        <v>127</v>
      </c>
      <c r="H16" t="s">
        <v>134</v>
      </c>
      <c r="I16" t="s">
        <v>33</v>
      </c>
      <c r="J16" t="s">
        <v>51</v>
      </c>
    </row>
    <row r="17" spans="1:10" x14ac:dyDescent="0.25">
      <c r="A17" s="1" t="s">
        <v>322</v>
      </c>
      <c r="B17" t="s">
        <v>132</v>
      </c>
      <c r="C17" t="s">
        <v>251</v>
      </c>
      <c r="D17" s="6">
        <v>0.5</v>
      </c>
      <c r="E17" t="s">
        <v>367</v>
      </c>
      <c r="F17" t="s">
        <v>368</v>
      </c>
      <c r="G17" t="s">
        <v>105</v>
      </c>
      <c r="H17" t="s">
        <v>395</v>
      </c>
      <c r="I17" t="s">
        <v>28</v>
      </c>
      <c r="J17" t="s">
        <v>29</v>
      </c>
    </row>
    <row r="18" spans="1:10" x14ac:dyDescent="0.25">
      <c r="A18" s="1" t="s">
        <v>322</v>
      </c>
      <c r="B18" t="s">
        <v>114</v>
      </c>
      <c r="C18" t="s">
        <v>130</v>
      </c>
      <c r="D18" s="6">
        <v>2.72</v>
      </c>
      <c r="E18" t="s">
        <v>364</v>
      </c>
      <c r="F18" t="s">
        <v>365</v>
      </c>
      <c r="G18" t="s">
        <v>127</v>
      </c>
      <c r="H18" t="s">
        <v>131</v>
      </c>
      <c r="I18" t="s">
        <v>33</v>
      </c>
      <c r="J18" t="s">
        <v>51</v>
      </c>
    </row>
    <row r="19" spans="1:10" x14ac:dyDescent="0.25">
      <c r="A19" s="1" t="s">
        <v>322</v>
      </c>
      <c r="B19" t="s">
        <v>114</v>
      </c>
      <c r="C19" t="s">
        <v>129</v>
      </c>
      <c r="D19" s="6">
        <v>0.5</v>
      </c>
      <c r="E19" t="s">
        <v>371</v>
      </c>
      <c r="F19" t="s">
        <v>372</v>
      </c>
      <c r="G19" t="s">
        <v>112</v>
      </c>
      <c r="I19" t="s">
        <v>158</v>
      </c>
      <c r="J19" t="s">
        <v>29</v>
      </c>
    </row>
    <row r="20" spans="1:10" x14ac:dyDescent="0.25">
      <c r="A20" s="1" t="s">
        <v>322</v>
      </c>
      <c r="B20" t="s">
        <v>114</v>
      </c>
      <c r="C20" t="s">
        <v>126</v>
      </c>
      <c r="D20" s="6">
        <v>1.85</v>
      </c>
      <c r="E20" t="s">
        <v>364</v>
      </c>
      <c r="F20" t="s">
        <v>365</v>
      </c>
      <c r="G20" t="s">
        <v>127</v>
      </c>
      <c r="H20" t="s">
        <v>128</v>
      </c>
      <c r="I20" t="s">
        <v>33</v>
      </c>
      <c r="J20" t="s">
        <v>51</v>
      </c>
    </row>
    <row r="21" spans="1:10" x14ac:dyDescent="0.25">
      <c r="A21" s="1" t="s">
        <v>322</v>
      </c>
      <c r="B21" t="s">
        <v>114</v>
      </c>
      <c r="C21" t="s">
        <v>123</v>
      </c>
      <c r="D21" s="6">
        <v>0.25</v>
      </c>
      <c r="E21" t="s">
        <v>363</v>
      </c>
      <c r="F21" t="s">
        <v>351</v>
      </c>
      <c r="G21" t="s">
        <v>124</v>
      </c>
      <c r="H21" t="s">
        <v>125</v>
      </c>
      <c r="I21" t="s">
        <v>38</v>
      </c>
      <c r="J21" t="s">
        <v>51</v>
      </c>
    </row>
    <row r="22" spans="1:10" x14ac:dyDescent="0.25">
      <c r="A22" s="1" t="s">
        <v>322</v>
      </c>
      <c r="B22" t="s">
        <v>114</v>
      </c>
      <c r="C22" t="s">
        <v>120</v>
      </c>
      <c r="D22" s="6">
        <v>1.07</v>
      </c>
      <c r="E22" t="s">
        <v>370</v>
      </c>
      <c r="F22" t="s">
        <v>349</v>
      </c>
      <c r="G22" t="s">
        <v>121</v>
      </c>
      <c r="H22" t="s">
        <v>122</v>
      </c>
      <c r="I22" t="s">
        <v>28</v>
      </c>
      <c r="J22" t="s">
        <v>29</v>
      </c>
    </row>
    <row r="23" spans="1:10" x14ac:dyDescent="0.25">
      <c r="A23" s="1" t="s">
        <v>322</v>
      </c>
      <c r="B23" t="s">
        <v>114</v>
      </c>
      <c r="C23" t="s">
        <v>118</v>
      </c>
      <c r="D23" s="6">
        <v>1.22</v>
      </c>
      <c r="E23" t="s">
        <v>369</v>
      </c>
      <c r="F23" t="s">
        <v>349</v>
      </c>
      <c r="G23" t="s">
        <v>116</v>
      </c>
      <c r="H23" t="s">
        <v>119</v>
      </c>
      <c r="I23" t="s">
        <v>28</v>
      </c>
      <c r="J23" t="s">
        <v>29</v>
      </c>
    </row>
    <row r="24" spans="1:10" x14ac:dyDescent="0.25">
      <c r="A24" s="1" t="s">
        <v>322</v>
      </c>
      <c r="B24" t="s">
        <v>114</v>
      </c>
      <c r="C24" t="s">
        <v>117</v>
      </c>
      <c r="D24" s="6">
        <v>0.05</v>
      </c>
      <c r="E24" t="s">
        <v>369</v>
      </c>
      <c r="F24" t="s">
        <v>349</v>
      </c>
      <c r="G24" t="s">
        <v>116</v>
      </c>
      <c r="I24" t="s">
        <v>28</v>
      </c>
      <c r="J24" t="s">
        <v>29</v>
      </c>
    </row>
    <row r="25" spans="1:10" x14ac:dyDescent="0.25">
      <c r="A25" s="1" t="s">
        <v>322</v>
      </c>
      <c r="B25" t="s">
        <v>114</v>
      </c>
      <c r="C25" t="s">
        <v>115</v>
      </c>
      <c r="D25" s="6">
        <v>7.0000000000000007E-2</v>
      </c>
      <c r="E25" t="s">
        <v>369</v>
      </c>
      <c r="F25" t="s">
        <v>349</v>
      </c>
      <c r="G25" t="s">
        <v>116</v>
      </c>
      <c r="I25" t="s">
        <v>28</v>
      </c>
      <c r="J25" t="s">
        <v>29</v>
      </c>
    </row>
    <row r="26" spans="1:10" x14ac:dyDescent="0.25">
      <c r="A26" s="1" t="s">
        <v>322</v>
      </c>
      <c r="B26" t="s">
        <v>103</v>
      </c>
      <c r="C26" t="s">
        <v>111</v>
      </c>
      <c r="D26" s="6">
        <v>1.83</v>
      </c>
      <c r="E26" t="s">
        <v>371</v>
      </c>
      <c r="F26" t="s">
        <v>372</v>
      </c>
      <c r="G26" t="s">
        <v>112</v>
      </c>
      <c r="H26" t="s">
        <v>113</v>
      </c>
      <c r="I26" t="s">
        <v>158</v>
      </c>
      <c r="J26" t="s">
        <v>29</v>
      </c>
    </row>
    <row r="27" spans="1:10" x14ac:dyDescent="0.25">
      <c r="A27" s="1" t="s">
        <v>322</v>
      </c>
      <c r="B27" t="s">
        <v>103</v>
      </c>
      <c r="C27" t="s">
        <v>108</v>
      </c>
      <c r="D27" s="6">
        <v>1.5</v>
      </c>
      <c r="E27" t="s">
        <v>362</v>
      </c>
      <c r="F27" t="s">
        <v>338</v>
      </c>
      <c r="G27" t="s">
        <v>109</v>
      </c>
      <c r="H27" t="s">
        <v>110</v>
      </c>
      <c r="I27" t="s">
        <v>33</v>
      </c>
      <c r="J27" t="s">
        <v>29</v>
      </c>
    </row>
    <row r="28" spans="1:10" x14ac:dyDescent="0.25">
      <c r="A28" s="1" t="s">
        <v>322</v>
      </c>
      <c r="B28" t="s">
        <v>103</v>
      </c>
      <c r="C28" t="s">
        <v>104</v>
      </c>
      <c r="D28" s="6">
        <v>0.02</v>
      </c>
      <c r="E28" t="s">
        <v>367</v>
      </c>
      <c r="F28" t="s">
        <v>368</v>
      </c>
      <c r="G28" t="s">
        <v>105</v>
      </c>
      <c r="I28" t="s">
        <v>28</v>
      </c>
      <c r="J28" t="s">
        <v>29</v>
      </c>
    </row>
    <row r="29" spans="1:10" x14ac:dyDescent="0.25">
      <c r="A29" s="1" t="s">
        <v>322</v>
      </c>
      <c r="B29" t="s">
        <v>103</v>
      </c>
      <c r="C29" t="s">
        <v>104</v>
      </c>
      <c r="D29" s="6">
        <v>1.23</v>
      </c>
      <c r="E29" t="s">
        <v>367</v>
      </c>
      <c r="F29" t="s">
        <v>368</v>
      </c>
      <c r="G29" t="s">
        <v>105</v>
      </c>
      <c r="H29" t="s">
        <v>107</v>
      </c>
      <c r="I29" t="s">
        <v>28</v>
      </c>
      <c r="J29" t="s">
        <v>29</v>
      </c>
    </row>
    <row r="30" spans="1:10" x14ac:dyDescent="0.25">
      <c r="A30" s="1" t="s">
        <v>322</v>
      </c>
      <c r="B30" t="s">
        <v>96</v>
      </c>
      <c r="C30" t="s">
        <v>101</v>
      </c>
      <c r="D30" s="6">
        <v>0.42</v>
      </c>
      <c r="E30" t="s">
        <v>343</v>
      </c>
      <c r="F30" t="s">
        <v>344</v>
      </c>
      <c r="G30" t="s">
        <v>58</v>
      </c>
      <c r="H30" t="s">
        <v>102</v>
      </c>
      <c r="I30" t="s">
        <v>33</v>
      </c>
      <c r="J30" t="s">
        <v>51</v>
      </c>
    </row>
    <row r="31" spans="1:10" x14ac:dyDescent="0.25">
      <c r="A31" s="1" t="s">
        <v>322</v>
      </c>
      <c r="B31" t="s">
        <v>96</v>
      </c>
      <c r="C31" t="s">
        <v>99</v>
      </c>
      <c r="D31" s="6">
        <v>2.5</v>
      </c>
      <c r="E31" t="s">
        <v>360</v>
      </c>
      <c r="F31" t="s">
        <v>338</v>
      </c>
      <c r="G31" t="s">
        <v>100</v>
      </c>
      <c r="I31" t="s">
        <v>33</v>
      </c>
      <c r="J31" t="s">
        <v>29</v>
      </c>
    </row>
    <row r="32" spans="1:10" x14ac:dyDescent="0.25">
      <c r="A32" s="1" t="s">
        <v>322</v>
      </c>
      <c r="B32" t="s">
        <v>96</v>
      </c>
      <c r="C32" t="s">
        <v>97</v>
      </c>
      <c r="D32" s="6">
        <v>2.2799999999999998</v>
      </c>
      <c r="E32" t="s">
        <v>343</v>
      </c>
      <c r="F32" t="s">
        <v>344</v>
      </c>
      <c r="G32" t="s">
        <v>58</v>
      </c>
      <c r="H32" t="s">
        <v>98</v>
      </c>
      <c r="I32" t="s">
        <v>33</v>
      </c>
      <c r="J32" t="s">
        <v>51</v>
      </c>
    </row>
    <row r="33" spans="1:10" x14ac:dyDescent="0.25">
      <c r="A33" s="1" t="s">
        <v>322</v>
      </c>
      <c r="B33" t="s">
        <v>93</v>
      </c>
      <c r="C33" t="s">
        <v>94</v>
      </c>
      <c r="D33" s="6">
        <v>2.0299999999999998</v>
      </c>
      <c r="E33" t="s">
        <v>343</v>
      </c>
      <c r="F33" t="s">
        <v>344</v>
      </c>
      <c r="G33" t="s">
        <v>58</v>
      </c>
      <c r="H33" t="s">
        <v>95</v>
      </c>
      <c r="I33" t="s">
        <v>33</v>
      </c>
      <c r="J33" t="s">
        <v>51</v>
      </c>
    </row>
    <row r="34" spans="1:10" x14ac:dyDescent="0.25">
      <c r="A34" s="1" t="s">
        <v>322</v>
      </c>
      <c r="B34" t="s">
        <v>83</v>
      </c>
      <c r="C34" t="s">
        <v>91</v>
      </c>
      <c r="D34" s="6">
        <v>0.5</v>
      </c>
      <c r="E34" t="s">
        <v>356</v>
      </c>
      <c r="F34" t="s">
        <v>344</v>
      </c>
      <c r="G34" t="s">
        <v>89</v>
      </c>
      <c r="H34" t="s">
        <v>92</v>
      </c>
      <c r="I34" t="s">
        <v>33</v>
      </c>
      <c r="J34" t="s">
        <v>51</v>
      </c>
    </row>
    <row r="35" spans="1:10" x14ac:dyDescent="0.25">
      <c r="A35" s="1" t="s">
        <v>322</v>
      </c>
      <c r="B35" t="s">
        <v>83</v>
      </c>
      <c r="C35" t="s">
        <v>88</v>
      </c>
      <c r="D35" s="6">
        <v>1.1499999999999999</v>
      </c>
      <c r="E35" t="s">
        <v>356</v>
      </c>
      <c r="F35" t="s">
        <v>344</v>
      </c>
      <c r="G35" t="s">
        <v>89</v>
      </c>
      <c r="H35" t="s">
        <v>90</v>
      </c>
      <c r="I35" t="s">
        <v>33</v>
      </c>
      <c r="J35" t="s">
        <v>51</v>
      </c>
    </row>
    <row r="36" spans="1:10" x14ac:dyDescent="0.25">
      <c r="A36" s="1" t="s">
        <v>322</v>
      </c>
      <c r="B36" t="s">
        <v>83</v>
      </c>
      <c r="C36" t="s">
        <v>86</v>
      </c>
      <c r="D36" s="6">
        <v>0.25</v>
      </c>
      <c r="E36" t="s">
        <v>355</v>
      </c>
      <c r="F36" t="s">
        <v>342</v>
      </c>
      <c r="G36" t="s">
        <v>87</v>
      </c>
      <c r="I36" t="s">
        <v>38</v>
      </c>
      <c r="J36" t="s">
        <v>29</v>
      </c>
    </row>
    <row r="37" spans="1:10" x14ac:dyDescent="0.25">
      <c r="A37" s="10" t="s">
        <v>546</v>
      </c>
      <c r="B37" s="10"/>
      <c r="C37" s="10"/>
      <c r="D37" s="13"/>
      <c r="E37" s="10"/>
      <c r="F37" s="10"/>
      <c r="G37" s="10"/>
      <c r="H37" s="10"/>
      <c r="I37" s="10"/>
      <c r="J37" s="10"/>
    </row>
    <row r="38" spans="1:10" x14ac:dyDescent="0.25">
      <c r="A38" s="1" t="s">
        <v>322</v>
      </c>
      <c r="B38" t="s">
        <v>83</v>
      </c>
      <c r="C38" t="s">
        <v>84</v>
      </c>
      <c r="D38" s="6">
        <v>1</v>
      </c>
      <c r="E38" t="s">
        <v>366</v>
      </c>
      <c r="F38" t="s">
        <v>336</v>
      </c>
      <c r="G38" t="s">
        <v>85</v>
      </c>
      <c r="I38" t="s">
        <v>28</v>
      </c>
      <c r="J38" t="s">
        <v>29</v>
      </c>
    </row>
    <row r="39" spans="1:10" x14ac:dyDescent="0.25">
      <c r="A39" s="1" t="s">
        <v>322</v>
      </c>
      <c r="B39" t="s">
        <v>79</v>
      </c>
      <c r="C39" t="s">
        <v>80</v>
      </c>
      <c r="D39" s="6">
        <v>2</v>
      </c>
      <c r="E39" t="s">
        <v>352</v>
      </c>
      <c r="F39" t="s">
        <v>340</v>
      </c>
      <c r="G39" t="s">
        <v>81</v>
      </c>
      <c r="H39" t="s">
        <v>82</v>
      </c>
      <c r="I39" t="s">
        <v>33</v>
      </c>
      <c r="J39" t="s">
        <v>29</v>
      </c>
    </row>
    <row r="40" spans="1:10" x14ac:dyDescent="0.25">
      <c r="A40" s="1" t="s">
        <v>322</v>
      </c>
      <c r="B40" t="s">
        <v>76</v>
      </c>
      <c r="C40" t="s">
        <v>77</v>
      </c>
      <c r="D40" s="6">
        <v>1.83</v>
      </c>
      <c r="E40" t="s">
        <v>361</v>
      </c>
      <c r="F40" t="s">
        <v>349</v>
      </c>
      <c r="G40" t="s">
        <v>78</v>
      </c>
      <c r="I40" t="s">
        <v>28</v>
      </c>
      <c r="J40" t="s">
        <v>29</v>
      </c>
    </row>
    <row r="41" spans="1:10" x14ac:dyDescent="0.25">
      <c r="A41" s="1" t="s">
        <v>322</v>
      </c>
      <c r="B41" t="s">
        <v>71</v>
      </c>
      <c r="C41" t="s">
        <v>72</v>
      </c>
      <c r="D41" s="6">
        <v>0.42</v>
      </c>
      <c r="E41" t="s">
        <v>354</v>
      </c>
      <c r="F41" t="s">
        <v>342</v>
      </c>
      <c r="G41" t="s">
        <v>73</v>
      </c>
      <c r="H41" t="s">
        <v>74</v>
      </c>
      <c r="I41" t="s">
        <v>38</v>
      </c>
      <c r="J41" t="s">
        <v>29</v>
      </c>
    </row>
    <row r="42" spans="1:10" x14ac:dyDescent="0.25">
      <c r="A42" s="1" t="s">
        <v>322</v>
      </c>
      <c r="B42" t="s">
        <v>68</v>
      </c>
      <c r="C42" t="s">
        <v>69</v>
      </c>
      <c r="D42" s="6">
        <v>1.62</v>
      </c>
      <c r="E42" t="s">
        <v>347</v>
      </c>
      <c r="F42" t="s">
        <v>338</v>
      </c>
      <c r="G42" t="s">
        <v>70</v>
      </c>
      <c r="I42" t="s">
        <v>33</v>
      </c>
      <c r="J42" t="s">
        <v>29</v>
      </c>
    </row>
    <row r="43" spans="1:10" x14ac:dyDescent="0.25">
      <c r="A43" s="1" t="s">
        <v>322</v>
      </c>
      <c r="B43" t="s">
        <v>65</v>
      </c>
      <c r="C43" t="s">
        <v>66</v>
      </c>
      <c r="D43" s="6">
        <v>0.17</v>
      </c>
      <c r="E43" t="s">
        <v>346</v>
      </c>
      <c r="F43" t="s">
        <v>338</v>
      </c>
      <c r="G43" t="s">
        <v>67</v>
      </c>
      <c r="I43" t="s">
        <v>33</v>
      </c>
      <c r="J43" t="s">
        <v>29</v>
      </c>
    </row>
    <row r="44" spans="1:10" x14ac:dyDescent="0.25">
      <c r="A44" s="1" t="s">
        <v>322</v>
      </c>
      <c r="B44" t="s">
        <v>60</v>
      </c>
      <c r="C44" t="s">
        <v>63</v>
      </c>
      <c r="D44" s="6">
        <v>1.5</v>
      </c>
      <c r="E44" t="s">
        <v>359</v>
      </c>
      <c r="F44" t="s">
        <v>349</v>
      </c>
      <c r="G44" t="s">
        <v>64</v>
      </c>
      <c r="I44" t="s">
        <v>28</v>
      </c>
      <c r="J44" t="s">
        <v>29</v>
      </c>
    </row>
    <row r="45" spans="1:10" x14ac:dyDescent="0.25">
      <c r="A45" s="1" t="s">
        <v>322</v>
      </c>
      <c r="B45" t="s">
        <v>60</v>
      </c>
      <c r="C45" t="s">
        <v>61</v>
      </c>
      <c r="D45" s="6">
        <v>1</v>
      </c>
      <c r="E45" t="s">
        <v>353</v>
      </c>
      <c r="F45" t="s">
        <v>336</v>
      </c>
      <c r="G45" t="s">
        <v>62</v>
      </c>
      <c r="I45" t="s">
        <v>28</v>
      </c>
      <c r="J45" t="s">
        <v>29</v>
      </c>
    </row>
    <row r="46" spans="1:10" x14ac:dyDescent="0.25">
      <c r="A46" s="1" t="s">
        <v>322</v>
      </c>
      <c r="B46" t="s">
        <v>52</v>
      </c>
      <c r="C46" t="s">
        <v>57</v>
      </c>
      <c r="D46" s="6">
        <v>1.1499999999999999</v>
      </c>
      <c r="E46" t="s">
        <v>343</v>
      </c>
      <c r="F46" t="s">
        <v>344</v>
      </c>
      <c r="G46" t="s">
        <v>58</v>
      </c>
      <c r="H46" t="s">
        <v>59</v>
      </c>
      <c r="I46" t="s">
        <v>33</v>
      </c>
      <c r="J46" t="s">
        <v>51</v>
      </c>
    </row>
    <row r="47" spans="1:10" x14ac:dyDescent="0.25">
      <c r="A47" s="1" t="s">
        <v>322</v>
      </c>
      <c r="B47" t="s">
        <v>52</v>
      </c>
      <c r="C47" t="s">
        <v>53</v>
      </c>
      <c r="D47" s="6">
        <v>1</v>
      </c>
      <c r="E47" t="s">
        <v>357</v>
      </c>
      <c r="F47" t="s">
        <v>358</v>
      </c>
      <c r="G47" t="s">
        <v>54</v>
      </c>
      <c r="H47" t="s">
        <v>55</v>
      </c>
      <c r="I47" t="s">
        <v>56</v>
      </c>
      <c r="J47" t="s">
        <v>29</v>
      </c>
    </row>
    <row r="48" spans="1:10" x14ac:dyDescent="0.25">
      <c r="A48" s="1" t="s">
        <v>322</v>
      </c>
      <c r="B48" t="s">
        <v>42</v>
      </c>
      <c r="C48" t="s">
        <v>48</v>
      </c>
      <c r="D48" s="6">
        <v>4</v>
      </c>
      <c r="E48" t="s">
        <v>350</v>
      </c>
      <c r="F48" t="s">
        <v>351</v>
      </c>
      <c r="G48" t="s">
        <v>49</v>
      </c>
      <c r="H48" t="s">
        <v>50</v>
      </c>
      <c r="I48" t="s">
        <v>38</v>
      </c>
      <c r="J48" t="s">
        <v>51</v>
      </c>
    </row>
    <row r="49" spans="1:10" x14ac:dyDescent="0.25">
      <c r="A49" s="1" t="s">
        <v>322</v>
      </c>
      <c r="B49" t="s">
        <v>42</v>
      </c>
      <c r="C49" t="s">
        <v>45</v>
      </c>
      <c r="D49" s="6">
        <v>0.75</v>
      </c>
      <c r="E49" t="s">
        <v>345</v>
      </c>
      <c r="F49" t="s">
        <v>342</v>
      </c>
      <c r="G49" t="s">
        <v>46</v>
      </c>
      <c r="H49" t="s">
        <v>47</v>
      </c>
      <c r="I49" t="s">
        <v>38</v>
      </c>
      <c r="J49" t="s">
        <v>29</v>
      </c>
    </row>
    <row r="50" spans="1:10" x14ac:dyDescent="0.25">
      <c r="A50" s="1" t="s">
        <v>322</v>
      </c>
      <c r="B50" t="s">
        <v>42</v>
      </c>
      <c r="C50" t="s">
        <v>43</v>
      </c>
      <c r="D50" s="6">
        <v>0.92</v>
      </c>
      <c r="E50" t="s">
        <v>348</v>
      </c>
      <c r="F50" t="s">
        <v>349</v>
      </c>
      <c r="G50" t="s">
        <v>44</v>
      </c>
      <c r="I50" t="s">
        <v>28</v>
      </c>
      <c r="J50" t="s">
        <v>29</v>
      </c>
    </row>
    <row r="51" spans="1:10" x14ac:dyDescent="0.25">
      <c r="A51" s="1" t="s">
        <v>322</v>
      </c>
      <c r="B51" t="s">
        <v>34</v>
      </c>
      <c r="C51" t="s">
        <v>39</v>
      </c>
      <c r="D51" s="6">
        <v>4</v>
      </c>
      <c r="E51" t="s">
        <v>339</v>
      </c>
      <c r="F51" t="s">
        <v>340</v>
      </c>
      <c r="G51" t="s">
        <v>40</v>
      </c>
      <c r="H51" t="s">
        <v>41</v>
      </c>
      <c r="I51" t="s">
        <v>33</v>
      </c>
      <c r="J51" t="s">
        <v>29</v>
      </c>
    </row>
    <row r="52" spans="1:10" x14ac:dyDescent="0.25">
      <c r="A52" s="1" t="s">
        <v>322</v>
      </c>
      <c r="B52" t="s">
        <v>34</v>
      </c>
      <c r="C52" t="s">
        <v>35</v>
      </c>
      <c r="D52" s="6">
        <v>1</v>
      </c>
      <c r="E52" t="s">
        <v>341</v>
      </c>
      <c r="F52" t="s">
        <v>342</v>
      </c>
      <c r="G52" t="s">
        <v>36</v>
      </c>
      <c r="H52" t="s">
        <v>37</v>
      </c>
      <c r="I52" t="s">
        <v>38</v>
      </c>
      <c r="J52" t="s">
        <v>29</v>
      </c>
    </row>
    <row r="53" spans="1:10" x14ac:dyDescent="0.25">
      <c r="A53" s="1" t="s">
        <v>322</v>
      </c>
      <c r="B53" t="s">
        <v>30</v>
      </c>
      <c r="C53" t="s">
        <v>31</v>
      </c>
      <c r="D53" s="6">
        <v>3.5</v>
      </c>
      <c r="E53" t="s">
        <v>337</v>
      </c>
      <c r="F53" t="s">
        <v>338</v>
      </c>
      <c r="G53" t="s">
        <v>32</v>
      </c>
      <c r="I53" t="s">
        <v>33</v>
      </c>
      <c r="J53" t="s">
        <v>29</v>
      </c>
    </row>
    <row r="54" spans="1:10" x14ac:dyDescent="0.25">
      <c r="A54" s="1" t="s">
        <v>322</v>
      </c>
      <c r="B54" t="s">
        <v>24</v>
      </c>
      <c r="C54" t="s">
        <v>25</v>
      </c>
      <c r="D54" s="6">
        <v>2.33</v>
      </c>
      <c r="E54" t="s">
        <v>335</v>
      </c>
      <c r="F54" t="s">
        <v>336</v>
      </c>
      <c r="G54" t="s">
        <v>26</v>
      </c>
      <c r="H54" t="s">
        <v>27</v>
      </c>
      <c r="I54" t="s">
        <v>28</v>
      </c>
      <c r="J54" t="s">
        <v>29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1171-19B2-4A3B-BB8D-56F24E353D95}">
  <dimension ref="A1:J61"/>
  <sheetViews>
    <sheetView workbookViewId="0">
      <selection activeCell="D26" sqref="D26"/>
    </sheetView>
  </sheetViews>
  <sheetFormatPr baseColWidth="10" defaultRowHeight="15.75" x14ac:dyDescent="0.25"/>
  <cols>
    <col min="1" max="1" width="10.125" bestFit="1" customWidth="1"/>
    <col min="2" max="2" width="9.875" bestFit="1" customWidth="1"/>
    <col min="3" max="3" width="17.5" bestFit="1" customWidth="1"/>
    <col min="4" max="4" width="16.25" bestFit="1" customWidth="1"/>
    <col min="5" max="5" width="8.375" bestFit="1" customWidth="1"/>
    <col min="6" max="6" width="9.375" bestFit="1" customWidth="1"/>
    <col min="7" max="7" width="35.25" bestFit="1" customWidth="1"/>
    <col min="8" max="8" width="76.125" bestFit="1" customWidth="1"/>
    <col min="9" max="9" width="20.75" bestFit="1" customWidth="1"/>
    <col min="10" max="10" width="24.125" bestFit="1" customWidth="1"/>
  </cols>
  <sheetData>
    <row r="1" spans="1:10" x14ac:dyDescent="0.25">
      <c r="A1" s="1" t="s">
        <v>0</v>
      </c>
      <c r="B1" s="1" t="s">
        <v>15</v>
      </c>
      <c r="C1" s="1" t="s">
        <v>16</v>
      </c>
      <c r="D1" s="3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</row>
    <row r="2" spans="1:10" x14ac:dyDescent="0.25">
      <c r="A2" s="14" t="s">
        <v>328</v>
      </c>
      <c r="B2" s="10"/>
      <c r="C2" s="10"/>
      <c r="D2" s="13"/>
      <c r="E2" s="10"/>
      <c r="F2" s="10"/>
      <c r="G2" s="10"/>
      <c r="H2" s="10"/>
      <c r="I2" s="10"/>
      <c r="J2" s="10"/>
    </row>
    <row r="3" spans="1:10" x14ac:dyDescent="0.25">
      <c r="A3" s="1" t="s">
        <v>321</v>
      </c>
      <c r="B3" t="s">
        <v>420</v>
      </c>
      <c r="C3" t="s">
        <v>449</v>
      </c>
      <c r="D3" s="6">
        <v>1.97</v>
      </c>
      <c r="E3" t="s">
        <v>363</v>
      </c>
      <c r="F3" t="s">
        <v>351</v>
      </c>
      <c r="G3" t="s">
        <v>423</v>
      </c>
      <c r="H3" t="s">
        <v>450</v>
      </c>
      <c r="I3" t="s">
        <v>38</v>
      </c>
      <c r="J3" t="s">
        <v>51</v>
      </c>
    </row>
    <row r="4" spans="1:10" x14ac:dyDescent="0.25">
      <c r="A4" s="1" t="s">
        <v>321</v>
      </c>
      <c r="B4" t="s">
        <v>420</v>
      </c>
      <c r="C4" t="s">
        <v>447</v>
      </c>
      <c r="D4" s="6">
        <v>0.57999999999999996</v>
      </c>
      <c r="E4" t="s">
        <v>363</v>
      </c>
      <c r="F4" t="s">
        <v>351</v>
      </c>
      <c r="G4" t="s">
        <v>423</v>
      </c>
      <c r="H4" t="s">
        <v>448</v>
      </c>
      <c r="I4" t="s">
        <v>38</v>
      </c>
      <c r="J4" t="s">
        <v>51</v>
      </c>
    </row>
    <row r="5" spans="1:10" x14ac:dyDescent="0.25">
      <c r="A5" s="1" t="s">
        <v>321</v>
      </c>
      <c r="B5" t="s">
        <v>420</v>
      </c>
      <c r="C5" t="s">
        <v>445</v>
      </c>
      <c r="D5" s="6">
        <v>2.4</v>
      </c>
      <c r="E5" t="s">
        <v>363</v>
      </c>
      <c r="F5" t="s">
        <v>351</v>
      </c>
      <c r="G5" t="s">
        <v>423</v>
      </c>
      <c r="H5" t="s">
        <v>446</v>
      </c>
      <c r="I5" t="s">
        <v>38</v>
      </c>
      <c r="J5" t="s">
        <v>51</v>
      </c>
    </row>
    <row r="6" spans="1:10" x14ac:dyDescent="0.25">
      <c r="A6" s="1" t="s">
        <v>321</v>
      </c>
      <c r="B6" t="s">
        <v>415</v>
      </c>
      <c r="C6" t="s">
        <v>444</v>
      </c>
      <c r="D6" s="6">
        <v>0.4</v>
      </c>
      <c r="E6" t="s">
        <v>363</v>
      </c>
      <c r="F6" t="s">
        <v>351</v>
      </c>
      <c r="G6" t="s">
        <v>423</v>
      </c>
      <c r="I6" t="s">
        <v>38</v>
      </c>
      <c r="J6" t="s">
        <v>51</v>
      </c>
    </row>
    <row r="7" spans="1:10" x14ac:dyDescent="0.25">
      <c r="A7" s="1" t="s">
        <v>321</v>
      </c>
      <c r="B7" t="s">
        <v>415</v>
      </c>
      <c r="C7" t="s">
        <v>442</v>
      </c>
      <c r="D7" s="6">
        <v>1.05</v>
      </c>
      <c r="E7" t="s">
        <v>383</v>
      </c>
      <c r="F7" t="s">
        <v>351</v>
      </c>
      <c r="G7" t="s">
        <v>192</v>
      </c>
      <c r="H7" t="s">
        <v>443</v>
      </c>
      <c r="I7" t="s">
        <v>38</v>
      </c>
      <c r="J7" t="s">
        <v>51</v>
      </c>
    </row>
    <row r="8" spans="1:10" x14ac:dyDescent="0.25">
      <c r="A8" s="1" t="s">
        <v>321</v>
      </c>
      <c r="B8" t="s">
        <v>415</v>
      </c>
      <c r="C8" t="s">
        <v>416</v>
      </c>
      <c r="D8" s="6">
        <v>1.92</v>
      </c>
      <c r="E8" t="s">
        <v>593</v>
      </c>
      <c r="F8" t="s">
        <v>349</v>
      </c>
      <c r="G8" t="s">
        <v>417</v>
      </c>
      <c r="H8" t="s">
        <v>441</v>
      </c>
      <c r="I8" t="s">
        <v>28</v>
      </c>
      <c r="J8" t="s">
        <v>29</v>
      </c>
    </row>
    <row r="9" spans="1:10" x14ac:dyDescent="0.25">
      <c r="A9" s="1" t="s">
        <v>321</v>
      </c>
      <c r="B9" t="s">
        <v>434</v>
      </c>
      <c r="C9" t="s">
        <v>439</v>
      </c>
      <c r="D9" s="6">
        <v>1.63</v>
      </c>
      <c r="E9" t="s">
        <v>363</v>
      </c>
      <c r="F9" t="s">
        <v>351</v>
      </c>
      <c r="G9" t="s">
        <v>423</v>
      </c>
      <c r="H9" t="s">
        <v>440</v>
      </c>
      <c r="I9" t="s">
        <v>38</v>
      </c>
      <c r="J9" t="s">
        <v>51</v>
      </c>
    </row>
    <row r="10" spans="1:10" x14ac:dyDescent="0.25">
      <c r="A10" s="1" t="s">
        <v>321</v>
      </c>
      <c r="B10" t="s">
        <v>434</v>
      </c>
      <c r="C10" t="s">
        <v>438</v>
      </c>
      <c r="D10" s="6">
        <v>0.62</v>
      </c>
      <c r="E10" t="s">
        <v>363</v>
      </c>
      <c r="F10" t="s">
        <v>351</v>
      </c>
      <c r="G10" t="s">
        <v>423</v>
      </c>
      <c r="I10" t="s">
        <v>38</v>
      </c>
      <c r="J10" t="s">
        <v>51</v>
      </c>
    </row>
    <row r="11" spans="1:10" x14ac:dyDescent="0.25">
      <c r="A11" s="1" t="s">
        <v>321</v>
      </c>
      <c r="B11" t="s">
        <v>434</v>
      </c>
      <c r="C11" t="s">
        <v>436</v>
      </c>
      <c r="D11" s="6">
        <v>0.68</v>
      </c>
      <c r="E11" t="s">
        <v>383</v>
      </c>
      <c r="F11" t="s">
        <v>351</v>
      </c>
      <c r="G11" t="s">
        <v>192</v>
      </c>
      <c r="H11" t="s">
        <v>437</v>
      </c>
      <c r="I11" t="s">
        <v>38</v>
      </c>
      <c r="J11" t="s">
        <v>51</v>
      </c>
    </row>
    <row r="12" spans="1:10" x14ac:dyDescent="0.25">
      <c r="A12" s="1" t="s">
        <v>321</v>
      </c>
      <c r="B12" t="s">
        <v>434</v>
      </c>
      <c r="C12" t="s">
        <v>435</v>
      </c>
      <c r="D12" s="6">
        <v>0.33</v>
      </c>
      <c r="E12" t="s">
        <v>364</v>
      </c>
      <c r="F12" t="s">
        <v>365</v>
      </c>
      <c r="G12" t="s">
        <v>127</v>
      </c>
      <c r="I12" t="s">
        <v>33</v>
      </c>
      <c r="J12" t="s">
        <v>51</v>
      </c>
    </row>
    <row r="13" spans="1:10" x14ac:dyDescent="0.25">
      <c r="A13" s="1" t="s">
        <v>321</v>
      </c>
      <c r="B13" t="s">
        <v>403</v>
      </c>
      <c r="C13" t="s">
        <v>433</v>
      </c>
      <c r="D13" s="6">
        <v>2.92</v>
      </c>
      <c r="E13" t="s">
        <v>387</v>
      </c>
      <c r="F13" t="s">
        <v>365</v>
      </c>
      <c r="G13" t="s">
        <v>245</v>
      </c>
      <c r="I13" t="s">
        <v>33</v>
      </c>
      <c r="J13" t="s">
        <v>51</v>
      </c>
    </row>
    <row r="14" spans="1:10" x14ac:dyDescent="0.25">
      <c r="A14" s="1" t="s">
        <v>321</v>
      </c>
      <c r="B14" t="s">
        <v>396</v>
      </c>
      <c r="C14" t="s">
        <v>430</v>
      </c>
      <c r="D14" s="6">
        <v>2.0299999999999998</v>
      </c>
      <c r="E14" t="s">
        <v>599</v>
      </c>
      <c r="F14" t="s">
        <v>351</v>
      </c>
      <c r="G14" t="s">
        <v>431</v>
      </c>
      <c r="H14" t="s">
        <v>432</v>
      </c>
      <c r="I14" t="s">
        <v>38</v>
      </c>
      <c r="J14" t="s">
        <v>51</v>
      </c>
    </row>
    <row r="15" spans="1:10" x14ac:dyDescent="0.25">
      <c r="A15" s="1" t="s">
        <v>321</v>
      </c>
      <c r="B15" t="s">
        <v>396</v>
      </c>
      <c r="C15" t="s">
        <v>429</v>
      </c>
      <c r="D15" s="6">
        <v>1.58</v>
      </c>
      <c r="E15" t="s">
        <v>597</v>
      </c>
      <c r="F15" t="s">
        <v>349</v>
      </c>
      <c r="G15" t="s">
        <v>400</v>
      </c>
      <c r="I15" t="s">
        <v>28</v>
      </c>
      <c r="J15" t="s">
        <v>29</v>
      </c>
    </row>
    <row r="16" spans="1:10" x14ac:dyDescent="0.25">
      <c r="A16" s="1" t="s">
        <v>321</v>
      </c>
      <c r="B16" t="s">
        <v>396</v>
      </c>
      <c r="C16" t="s">
        <v>397</v>
      </c>
      <c r="D16" s="6">
        <v>1</v>
      </c>
      <c r="E16" t="s">
        <v>598</v>
      </c>
      <c r="F16" t="s">
        <v>336</v>
      </c>
      <c r="G16" t="s">
        <v>398</v>
      </c>
      <c r="I16" t="s">
        <v>28</v>
      </c>
      <c r="J16" t="s">
        <v>29</v>
      </c>
    </row>
    <row r="17" spans="1:10" x14ac:dyDescent="0.25">
      <c r="A17" s="1" t="s">
        <v>321</v>
      </c>
      <c r="B17" t="s">
        <v>426</v>
      </c>
      <c r="C17" t="s">
        <v>427</v>
      </c>
      <c r="D17" s="6">
        <v>1.1200000000000001</v>
      </c>
      <c r="E17" t="s">
        <v>600</v>
      </c>
      <c r="F17" t="s">
        <v>381</v>
      </c>
      <c r="G17" t="s">
        <v>428</v>
      </c>
      <c r="I17" t="s">
        <v>158</v>
      </c>
      <c r="J17" t="s">
        <v>29</v>
      </c>
    </row>
    <row r="18" spans="1:10" x14ac:dyDescent="0.25">
      <c r="A18" s="1" t="s">
        <v>321</v>
      </c>
      <c r="B18" t="s">
        <v>132</v>
      </c>
      <c r="C18" t="s">
        <v>424</v>
      </c>
      <c r="D18" s="6">
        <v>2.52</v>
      </c>
      <c r="E18" t="s">
        <v>363</v>
      </c>
      <c r="F18" t="s">
        <v>351</v>
      </c>
      <c r="G18" t="s">
        <v>423</v>
      </c>
      <c r="H18" t="s">
        <v>425</v>
      </c>
      <c r="I18" t="s">
        <v>38</v>
      </c>
      <c r="J18" t="s">
        <v>51</v>
      </c>
    </row>
    <row r="19" spans="1:10" x14ac:dyDescent="0.25">
      <c r="A19" s="1" t="s">
        <v>321</v>
      </c>
      <c r="B19" t="s">
        <v>132</v>
      </c>
      <c r="C19" t="s">
        <v>208</v>
      </c>
      <c r="D19" s="6">
        <v>0.4</v>
      </c>
      <c r="E19" t="s">
        <v>358</v>
      </c>
      <c r="F19" t="s">
        <v>374</v>
      </c>
      <c r="G19" t="s">
        <v>142</v>
      </c>
      <c r="H19" t="s">
        <v>209</v>
      </c>
      <c r="I19" t="s">
        <v>56</v>
      </c>
      <c r="J19" t="s">
        <v>29</v>
      </c>
    </row>
    <row r="20" spans="1:10" x14ac:dyDescent="0.25">
      <c r="A20" s="1" t="s">
        <v>321</v>
      </c>
      <c r="B20" t="s">
        <v>132</v>
      </c>
      <c r="C20" t="s">
        <v>206</v>
      </c>
      <c r="D20" s="6">
        <v>0.53</v>
      </c>
      <c r="E20" t="s">
        <v>364</v>
      </c>
      <c r="F20" t="s">
        <v>365</v>
      </c>
      <c r="G20" t="s">
        <v>127</v>
      </c>
      <c r="H20" t="s">
        <v>207</v>
      </c>
      <c r="I20" t="s">
        <v>33</v>
      </c>
      <c r="J20" t="s">
        <v>51</v>
      </c>
    </row>
    <row r="21" spans="1:10" x14ac:dyDescent="0.25">
      <c r="A21" s="1" t="s">
        <v>321</v>
      </c>
      <c r="B21" t="s">
        <v>132</v>
      </c>
      <c r="C21" t="s">
        <v>204</v>
      </c>
      <c r="D21" s="6">
        <v>0.56999999999999995</v>
      </c>
      <c r="E21" t="s">
        <v>363</v>
      </c>
      <c r="F21" t="s">
        <v>351</v>
      </c>
      <c r="G21" t="s">
        <v>423</v>
      </c>
      <c r="H21" t="s">
        <v>205</v>
      </c>
      <c r="I21" t="s">
        <v>38</v>
      </c>
      <c r="J21" t="s">
        <v>51</v>
      </c>
    </row>
    <row r="22" spans="1:10" x14ac:dyDescent="0.25">
      <c r="A22" s="1" t="s">
        <v>321</v>
      </c>
      <c r="B22" t="s">
        <v>114</v>
      </c>
      <c r="C22" t="s">
        <v>203</v>
      </c>
      <c r="D22" s="6">
        <v>1.33</v>
      </c>
      <c r="E22" t="s">
        <v>363</v>
      </c>
      <c r="F22" t="s">
        <v>351</v>
      </c>
      <c r="G22" t="s">
        <v>124</v>
      </c>
      <c r="H22" t="s">
        <v>201</v>
      </c>
      <c r="I22" t="s">
        <v>38</v>
      </c>
      <c r="J22" t="s">
        <v>51</v>
      </c>
    </row>
    <row r="23" spans="1:10" x14ac:dyDescent="0.25">
      <c r="A23" s="1" t="s">
        <v>321</v>
      </c>
      <c r="B23" t="s">
        <v>114</v>
      </c>
      <c r="C23" t="s">
        <v>202</v>
      </c>
      <c r="D23" s="6">
        <v>0.4</v>
      </c>
      <c r="E23" t="s">
        <v>364</v>
      </c>
      <c r="F23" t="s">
        <v>365</v>
      </c>
      <c r="G23" t="s">
        <v>127</v>
      </c>
      <c r="I23" t="s">
        <v>33</v>
      </c>
      <c r="J23" t="s">
        <v>51</v>
      </c>
    </row>
    <row r="24" spans="1:10" x14ac:dyDescent="0.25">
      <c r="A24" s="1" t="s">
        <v>321</v>
      </c>
      <c r="B24" t="s">
        <v>114</v>
      </c>
      <c r="C24" t="s">
        <v>200</v>
      </c>
      <c r="D24" s="6">
        <v>0.53</v>
      </c>
      <c r="E24" t="s">
        <v>363</v>
      </c>
      <c r="F24" t="s">
        <v>351</v>
      </c>
      <c r="G24" t="s">
        <v>124</v>
      </c>
      <c r="H24" t="s">
        <v>201</v>
      </c>
      <c r="I24" t="s">
        <v>38</v>
      </c>
      <c r="J24" t="s">
        <v>51</v>
      </c>
    </row>
    <row r="25" spans="1:10" x14ac:dyDescent="0.25">
      <c r="A25" s="1" t="s">
        <v>321</v>
      </c>
      <c r="B25" t="s">
        <v>114</v>
      </c>
      <c r="C25" t="s">
        <v>199</v>
      </c>
      <c r="D25" s="6">
        <v>0.65</v>
      </c>
      <c r="E25" t="s">
        <v>371</v>
      </c>
      <c r="F25" t="s">
        <v>372</v>
      </c>
      <c r="G25" t="s">
        <v>112</v>
      </c>
      <c r="I25" t="s">
        <v>158</v>
      </c>
      <c r="J25" t="s">
        <v>29</v>
      </c>
    </row>
    <row r="26" spans="1:10" x14ac:dyDescent="0.25">
      <c r="A26" s="1" t="s">
        <v>321</v>
      </c>
      <c r="B26" t="s">
        <v>114</v>
      </c>
      <c r="C26" t="s">
        <v>198</v>
      </c>
      <c r="D26" s="6">
        <v>0.88</v>
      </c>
      <c r="E26" t="s">
        <v>370</v>
      </c>
      <c r="F26" t="s">
        <v>349</v>
      </c>
      <c r="G26" t="s">
        <v>121</v>
      </c>
      <c r="I26" t="s">
        <v>28</v>
      </c>
      <c r="J26" t="s">
        <v>29</v>
      </c>
    </row>
    <row r="27" spans="1:10" x14ac:dyDescent="0.25">
      <c r="A27" s="1" t="s">
        <v>321</v>
      </c>
      <c r="B27" t="s">
        <v>103</v>
      </c>
      <c r="C27" t="s">
        <v>196</v>
      </c>
      <c r="D27" s="6">
        <v>1.6</v>
      </c>
      <c r="E27" t="s">
        <v>383</v>
      </c>
      <c r="F27" t="s">
        <v>351</v>
      </c>
      <c r="G27" t="s">
        <v>192</v>
      </c>
      <c r="H27" t="s">
        <v>197</v>
      </c>
      <c r="I27" t="s">
        <v>38</v>
      </c>
      <c r="J27" t="s">
        <v>51</v>
      </c>
    </row>
    <row r="28" spans="1:10" x14ac:dyDescent="0.25">
      <c r="A28" s="1" t="s">
        <v>321</v>
      </c>
      <c r="B28" t="s">
        <v>103</v>
      </c>
      <c r="C28" t="s">
        <v>194</v>
      </c>
      <c r="D28" s="6">
        <v>0.98</v>
      </c>
      <c r="E28" t="s">
        <v>383</v>
      </c>
      <c r="F28" t="s">
        <v>351</v>
      </c>
      <c r="G28" t="s">
        <v>192</v>
      </c>
      <c r="H28" t="s">
        <v>195</v>
      </c>
      <c r="I28" t="s">
        <v>38</v>
      </c>
      <c r="J28" t="s">
        <v>51</v>
      </c>
    </row>
    <row r="29" spans="1:10" x14ac:dyDescent="0.25">
      <c r="A29" s="1" t="s">
        <v>321</v>
      </c>
      <c r="B29" t="s">
        <v>96</v>
      </c>
      <c r="C29" t="s">
        <v>191</v>
      </c>
      <c r="D29" s="6">
        <v>1.2</v>
      </c>
      <c r="E29" t="s">
        <v>383</v>
      </c>
      <c r="F29" t="s">
        <v>351</v>
      </c>
      <c r="G29" t="s">
        <v>192</v>
      </c>
      <c r="H29" t="s">
        <v>193</v>
      </c>
      <c r="I29" t="s">
        <v>38</v>
      </c>
      <c r="J29" t="s">
        <v>51</v>
      </c>
    </row>
    <row r="30" spans="1:10" x14ac:dyDescent="0.25">
      <c r="A30" s="1" t="s">
        <v>321</v>
      </c>
      <c r="B30" t="s">
        <v>96</v>
      </c>
      <c r="C30" t="s">
        <v>190</v>
      </c>
      <c r="D30" s="6">
        <v>0.93</v>
      </c>
      <c r="E30" t="s">
        <v>363</v>
      </c>
      <c r="F30" t="s">
        <v>351</v>
      </c>
      <c r="G30" t="s">
        <v>124</v>
      </c>
      <c r="I30" t="s">
        <v>38</v>
      </c>
      <c r="J30" t="s">
        <v>51</v>
      </c>
    </row>
    <row r="31" spans="1:10" x14ac:dyDescent="0.25">
      <c r="A31" s="1" t="s">
        <v>321</v>
      </c>
      <c r="B31" t="s">
        <v>96</v>
      </c>
      <c r="C31" t="s">
        <v>189</v>
      </c>
      <c r="D31" s="6">
        <v>0.68</v>
      </c>
      <c r="E31" t="s">
        <v>371</v>
      </c>
      <c r="F31" t="s">
        <v>372</v>
      </c>
      <c r="G31" t="s">
        <v>112</v>
      </c>
      <c r="I31" t="s">
        <v>158</v>
      </c>
      <c r="J31" t="s">
        <v>29</v>
      </c>
    </row>
    <row r="32" spans="1:10" x14ac:dyDescent="0.25">
      <c r="A32" s="1" t="s">
        <v>321</v>
      </c>
      <c r="B32" t="s">
        <v>93</v>
      </c>
      <c r="C32" t="s">
        <v>188</v>
      </c>
      <c r="D32" s="6">
        <v>0.57999999999999996</v>
      </c>
      <c r="E32" t="s">
        <v>371</v>
      </c>
      <c r="F32" t="s">
        <v>372</v>
      </c>
      <c r="G32" t="s">
        <v>112</v>
      </c>
      <c r="I32" t="s">
        <v>158</v>
      </c>
      <c r="J32" t="s">
        <v>29</v>
      </c>
    </row>
    <row r="33" spans="1:10" x14ac:dyDescent="0.25">
      <c r="A33" s="1" t="s">
        <v>321</v>
      </c>
      <c r="B33" t="s">
        <v>83</v>
      </c>
      <c r="C33" t="s">
        <v>186</v>
      </c>
      <c r="D33" s="6">
        <v>2.25</v>
      </c>
      <c r="E33" t="s">
        <v>363</v>
      </c>
      <c r="F33" t="s">
        <v>351</v>
      </c>
      <c r="G33" t="s">
        <v>124</v>
      </c>
      <c r="H33" t="s">
        <v>187</v>
      </c>
      <c r="I33" t="s">
        <v>38</v>
      </c>
      <c r="J33" t="s">
        <v>51</v>
      </c>
    </row>
    <row r="34" spans="1:10" x14ac:dyDescent="0.25">
      <c r="A34" s="1" t="s">
        <v>321</v>
      </c>
      <c r="B34" t="s">
        <v>83</v>
      </c>
      <c r="C34" t="s">
        <v>185</v>
      </c>
      <c r="D34" s="6">
        <v>0.5</v>
      </c>
      <c r="E34" t="s">
        <v>355</v>
      </c>
      <c r="F34" t="s">
        <v>342</v>
      </c>
      <c r="G34" t="s">
        <v>87</v>
      </c>
      <c r="I34" t="s">
        <v>38</v>
      </c>
      <c r="J34" t="s">
        <v>29</v>
      </c>
    </row>
    <row r="35" spans="1:10" x14ac:dyDescent="0.25">
      <c r="A35" s="1" t="s">
        <v>321</v>
      </c>
      <c r="B35" t="s">
        <v>83</v>
      </c>
      <c r="C35" t="s">
        <v>183</v>
      </c>
      <c r="D35" s="6">
        <v>0.33</v>
      </c>
      <c r="E35" t="s">
        <v>380</v>
      </c>
      <c r="F35" t="s">
        <v>342</v>
      </c>
      <c r="G35" t="s">
        <v>167</v>
      </c>
      <c r="H35" t="s">
        <v>184</v>
      </c>
      <c r="I35" t="s">
        <v>38</v>
      </c>
      <c r="J35" t="s">
        <v>29</v>
      </c>
    </row>
    <row r="36" spans="1:10" x14ac:dyDescent="0.25">
      <c r="A36" s="1" t="s">
        <v>321</v>
      </c>
      <c r="B36" t="s">
        <v>83</v>
      </c>
      <c r="C36" t="s">
        <v>181</v>
      </c>
      <c r="D36" s="6">
        <v>2.75</v>
      </c>
      <c r="E36" t="s">
        <v>363</v>
      </c>
      <c r="F36" t="s">
        <v>351</v>
      </c>
      <c r="G36" t="s">
        <v>124</v>
      </c>
      <c r="H36" t="s">
        <v>182</v>
      </c>
      <c r="I36" t="s">
        <v>38</v>
      </c>
      <c r="J36" t="s">
        <v>51</v>
      </c>
    </row>
    <row r="37" spans="1:10" x14ac:dyDescent="0.25">
      <c r="A37" s="10" t="s">
        <v>546</v>
      </c>
      <c r="B37" s="10"/>
      <c r="C37" s="10"/>
      <c r="D37" s="13"/>
      <c r="E37" s="10"/>
      <c r="F37" s="10"/>
      <c r="G37" s="10"/>
      <c r="H37" s="10"/>
      <c r="I37" s="10"/>
      <c r="J37" s="10"/>
    </row>
    <row r="38" spans="1:10" x14ac:dyDescent="0.25">
      <c r="A38" s="1" t="s">
        <v>321</v>
      </c>
      <c r="B38" t="s">
        <v>83</v>
      </c>
      <c r="C38" t="s">
        <v>84</v>
      </c>
      <c r="D38" s="6">
        <v>1</v>
      </c>
      <c r="E38" t="s">
        <v>366</v>
      </c>
      <c r="F38" t="s">
        <v>336</v>
      </c>
      <c r="G38" t="s">
        <v>85</v>
      </c>
      <c r="I38" t="s">
        <v>28</v>
      </c>
      <c r="J38" t="s">
        <v>29</v>
      </c>
    </row>
    <row r="39" spans="1:10" x14ac:dyDescent="0.25">
      <c r="A39" s="1" t="s">
        <v>321</v>
      </c>
      <c r="B39" t="s">
        <v>175</v>
      </c>
      <c r="C39" t="s">
        <v>178</v>
      </c>
      <c r="D39" s="6">
        <v>0.25</v>
      </c>
      <c r="E39" t="s">
        <v>384</v>
      </c>
      <c r="F39" t="s">
        <v>381</v>
      </c>
      <c r="G39" t="s">
        <v>179</v>
      </c>
      <c r="H39" t="s">
        <v>180</v>
      </c>
      <c r="I39" t="s">
        <v>158</v>
      </c>
      <c r="J39" t="s">
        <v>29</v>
      </c>
    </row>
    <row r="40" spans="1:10" x14ac:dyDescent="0.25">
      <c r="A40" s="1" t="s">
        <v>321</v>
      </c>
      <c r="B40" t="s">
        <v>175</v>
      </c>
      <c r="C40" t="s">
        <v>176</v>
      </c>
      <c r="D40" s="6">
        <v>0.83</v>
      </c>
      <c r="E40" t="s">
        <v>380</v>
      </c>
      <c r="F40" t="s">
        <v>342</v>
      </c>
      <c r="G40" t="s">
        <v>167</v>
      </c>
      <c r="H40" t="s">
        <v>177</v>
      </c>
      <c r="I40" t="s">
        <v>38</v>
      </c>
      <c r="J40" t="s">
        <v>29</v>
      </c>
    </row>
    <row r="41" spans="1:10" x14ac:dyDescent="0.25">
      <c r="A41" s="1" t="s">
        <v>321</v>
      </c>
      <c r="B41" t="s">
        <v>79</v>
      </c>
      <c r="C41" t="s">
        <v>172</v>
      </c>
      <c r="D41" s="6">
        <v>0.33</v>
      </c>
      <c r="E41" t="s">
        <v>382</v>
      </c>
      <c r="F41" t="s">
        <v>342</v>
      </c>
      <c r="G41" t="s">
        <v>173</v>
      </c>
      <c r="H41" t="s">
        <v>174</v>
      </c>
      <c r="I41" t="s">
        <v>38</v>
      </c>
      <c r="J41" t="s">
        <v>29</v>
      </c>
    </row>
    <row r="42" spans="1:10" x14ac:dyDescent="0.25">
      <c r="A42" s="1" t="s">
        <v>321</v>
      </c>
      <c r="B42" t="s">
        <v>79</v>
      </c>
      <c r="C42" t="s">
        <v>170</v>
      </c>
      <c r="D42" s="6">
        <v>0.67</v>
      </c>
      <c r="E42" t="s">
        <v>380</v>
      </c>
      <c r="F42" t="s">
        <v>342</v>
      </c>
      <c r="G42" t="s">
        <v>167</v>
      </c>
      <c r="H42" t="s">
        <v>171</v>
      </c>
      <c r="I42" t="s">
        <v>38</v>
      </c>
      <c r="J42" t="s">
        <v>29</v>
      </c>
    </row>
    <row r="43" spans="1:10" x14ac:dyDescent="0.25">
      <c r="A43" s="1" t="s">
        <v>321</v>
      </c>
      <c r="B43" t="s">
        <v>76</v>
      </c>
      <c r="C43" t="s">
        <v>169</v>
      </c>
      <c r="D43" s="6">
        <v>1.83</v>
      </c>
      <c r="E43" t="s">
        <v>361</v>
      </c>
      <c r="F43" t="s">
        <v>349</v>
      </c>
      <c r="G43" t="s">
        <v>78</v>
      </c>
      <c r="I43" t="s">
        <v>28</v>
      </c>
      <c r="J43" t="s">
        <v>29</v>
      </c>
    </row>
    <row r="44" spans="1:10" x14ac:dyDescent="0.25">
      <c r="A44" s="1" t="s">
        <v>321</v>
      </c>
      <c r="B44" t="s">
        <v>68</v>
      </c>
      <c r="C44" t="s">
        <v>166</v>
      </c>
      <c r="D44" s="6">
        <v>1.5</v>
      </c>
      <c r="E44" t="s">
        <v>380</v>
      </c>
      <c r="F44" t="s">
        <v>342</v>
      </c>
      <c r="G44" t="s">
        <v>167</v>
      </c>
      <c r="H44" t="s">
        <v>168</v>
      </c>
      <c r="I44" t="s">
        <v>38</v>
      </c>
      <c r="J44" t="s">
        <v>29</v>
      </c>
    </row>
    <row r="45" spans="1:10" x14ac:dyDescent="0.25">
      <c r="A45" s="1" t="s">
        <v>321</v>
      </c>
      <c r="B45" t="s">
        <v>60</v>
      </c>
      <c r="C45" t="s">
        <v>164</v>
      </c>
      <c r="D45" s="6">
        <v>2</v>
      </c>
      <c r="E45" t="s">
        <v>337</v>
      </c>
      <c r="F45" t="s">
        <v>338</v>
      </c>
      <c r="G45" t="s">
        <v>32</v>
      </c>
      <c r="H45" t="s">
        <v>165</v>
      </c>
      <c r="I45" t="s">
        <v>33</v>
      </c>
      <c r="J45" t="s">
        <v>29</v>
      </c>
    </row>
    <row r="46" spans="1:10" x14ac:dyDescent="0.25">
      <c r="A46" s="1" t="s">
        <v>321</v>
      </c>
      <c r="B46" t="s">
        <v>60</v>
      </c>
      <c r="C46" t="s">
        <v>163</v>
      </c>
      <c r="D46" s="6">
        <v>1.75</v>
      </c>
      <c r="E46" t="s">
        <v>339</v>
      </c>
      <c r="F46" t="s">
        <v>340</v>
      </c>
      <c r="G46" t="s">
        <v>40</v>
      </c>
      <c r="I46" t="s">
        <v>33</v>
      </c>
      <c r="J46" t="s">
        <v>29</v>
      </c>
    </row>
    <row r="47" spans="1:10" x14ac:dyDescent="0.25">
      <c r="A47" s="1" t="s">
        <v>321</v>
      </c>
      <c r="B47" t="s">
        <v>60</v>
      </c>
      <c r="C47" t="s">
        <v>63</v>
      </c>
      <c r="D47" s="6">
        <v>1</v>
      </c>
      <c r="E47" t="s">
        <v>359</v>
      </c>
      <c r="F47" t="s">
        <v>349</v>
      </c>
      <c r="G47" t="s">
        <v>64</v>
      </c>
      <c r="I47" t="s">
        <v>28</v>
      </c>
      <c r="J47" t="s">
        <v>29</v>
      </c>
    </row>
    <row r="48" spans="1:10" x14ac:dyDescent="0.25">
      <c r="A48" s="1" t="s">
        <v>321</v>
      </c>
      <c r="B48" t="s">
        <v>60</v>
      </c>
      <c r="C48" t="s">
        <v>61</v>
      </c>
      <c r="D48" s="6">
        <v>1</v>
      </c>
      <c r="E48" t="s">
        <v>353</v>
      </c>
      <c r="F48" t="s">
        <v>336</v>
      </c>
      <c r="G48" t="s">
        <v>62</v>
      </c>
      <c r="I48" t="s">
        <v>28</v>
      </c>
      <c r="J48" t="s">
        <v>29</v>
      </c>
    </row>
    <row r="49" spans="1:10" x14ac:dyDescent="0.25">
      <c r="A49" s="1" t="s">
        <v>321</v>
      </c>
      <c r="B49" t="s">
        <v>42</v>
      </c>
      <c r="C49" t="s">
        <v>162</v>
      </c>
      <c r="D49" s="6">
        <v>0.83</v>
      </c>
      <c r="E49" t="s">
        <v>381</v>
      </c>
      <c r="F49" t="s">
        <v>379</v>
      </c>
      <c r="G49" t="s">
        <v>161</v>
      </c>
      <c r="I49" t="s">
        <v>158</v>
      </c>
      <c r="J49" t="s">
        <v>29</v>
      </c>
    </row>
    <row r="50" spans="1:10" x14ac:dyDescent="0.25">
      <c r="A50" s="1" t="s">
        <v>321</v>
      </c>
      <c r="B50" t="s">
        <v>42</v>
      </c>
      <c r="C50" t="s">
        <v>160</v>
      </c>
      <c r="D50" s="6">
        <v>0.5</v>
      </c>
      <c r="E50" t="s">
        <v>381</v>
      </c>
      <c r="F50" t="s">
        <v>379</v>
      </c>
      <c r="G50" t="s">
        <v>161</v>
      </c>
      <c r="I50" t="s">
        <v>158</v>
      </c>
      <c r="J50" t="s">
        <v>29</v>
      </c>
    </row>
    <row r="51" spans="1:10" x14ac:dyDescent="0.25">
      <c r="A51" s="1" t="s">
        <v>321</v>
      </c>
      <c r="B51" t="s">
        <v>42</v>
      </c>
      <c r="C51" t="s">
        <v>156</v>
      </c>
      <c r="D51" s="6">
        <v>0.75</v>
      </c>
      <c r="E51" t="s">
        <v>378</v>
      </c>
      <c r="F51" t="s">
        <v>379</v>
      </c>
      <c r="G51" t="s">
        <v>157</v>
      </c>
      <c r="I51" t="s">
        <v>158</v>
      </c>
      <c r="J51" t="s">
        <v>159</v>
      </c>
    </row>
    <row r="52" spans="1:10" x14ac:dyDescent="0.25">
      <c r="A52" s="1" t="s">
        <v>321</v>
      </c>
      <c r="B52" t="s">
        <v>42</v>
      </c>
      <c r="C52" t="s">
        <v>43</v>
      </c>
      <c r="D52" s="6">
        <v>0.92</v>
      </c>
      <c r="E52" t="s">
        <v>348</v>
      </c>
      <c r="F52" t="s">
        <v>349</v>
      </c>
      <c r="G52" t="s">
        <v>44</v>
      </c>
      <c r="I52" t="s">
        <v>28</v>
      </c>
      <c r="J52" t="s">
        <v>29</v>
      </c>
    </row>
    <row r="53" spans="1:10" x14ac:dyDescent="0.25">
      <c r="A53" s="1" t="s">
        <v>321</v>
      </c>
      <c r="B53" t="s">
        <v>42</v>
      </c>
      <c r="C53" t="s">
        <v>154</v>
      </c>
      <c r="D53" s="6">
        <v>1.08</v>
      </c>
      <c r="E53" t="s">
        <v>377</v>
      </c>
      <c r="F53" t="s">
        <v>372</v>
      </c>
      <c r="G53" t="s">
        <v>155</v>
      </c>
      <c r="I53" t="s">
        <v>158</v>
      </c>
      <c r="J53" t="s">
        <v>29</v>
      </c>
    </row>
    <row r="54" spans="1:10" x14ac:dyDescent="0.25">
      <c r="A54" s="1" t="s">
        <v>321</v>
      </c>
      <c r="B54" t="s">
        <v>34</v>
      </c>
      <c r="C54" t="s">
        <v>153</v>
      </c>
      <c r="D54" s="6">
        <v>0.33</v>
      </c>
      <c r="E54" t="s">
        <v>341</v>
      </c>
      <c r="F54" t="s">
        <v>342</v>
      </c>
      <c r="G54" t="s">
        <v>36</v>
      </c>
      <c r="I54" t="s">
        <v>38</v>
      </c>
      <c r="J54" t="s">
        <v>29</v>
      </c>
    </row>
    <row r="55" spans="1:10" x14ac:dyDescent="0.25">
      <c r="A55" s="1" t="s">
        <v>321</v>
      </c>
      <c r="B55" t="s">
        <v>34</v>
      </c>
      <c r="C55" t="s">
        <v>151</v>
      </c>
      <c r="D55" s="6">
        <v>1.67</v>
      </c>
      <c r="E55" t="s">
        <v>376</v>
      </c>
      <c r="F55" t="s">
        <v>374</v>
      </c>
      <c r="G55" t="s">
        <v>150</v>
      </c>
      <c r="H55" t="s">
        <v>152</v>
      </c>
      <c r="I55" t="s">
        <v>56</v>
      </c>
      <c r="J55" t="s">
        <v>140</v>
      </c>
    </row>
    <row r="56" spans="1:10" x14ac:dyDescent="0.25">
      <c r="A56" s="1" t="s">
        <v>321</v>
      </c>
      <c r="B56" t="s">
        <v>34</v>
      </c>
      <c r="C56" t="s">
        <v>149</v>
      </c>
      <c r="D56" s="6">
        <v>0.42</v>
      </c>
      <c r="E56" t="s">
        <v>376</v>
      </c>
      <c r="F56" t="s">
        <v>374</v>
      </c>
      <c r="G56" t="s">
        <v>150</v>
      </c>
      <c r="I56" t="s">
        <v>56</v>
      </c>
      <c r="J56" t="s">
        <v>140</v>
      </c>
    </row>
    <row r="57" spans="1:10" x14ac:dyDescent="0.25">
      <c r="A57" s="1" t="s">
        <v>321</v>
      </c>
      <c r="B57" t="s">
        <v>34</v>
      </c>
      <c r="C57" t="s">
        <v>147</v>
      </c>
      <c r="D57" s="6">
        <v>1</v>
      </c>
      <c r="E57" t="s">
        <v>375</v>
      </c>
      <c r="F57" t="s">
        <v>374</v>
      </c>
      <c r="G57" t="s">
        <v>145</v>
      </c>
      <c r="H57" t="s">
        <v>148</v>
      </c>
      <c r="I57" t="s">
        <v>56</v>
      </c>
      <c r="J57" t="s">
        <v>140</v>
      </c>
    </row>
    <row r="58" spans="1:10" x14ac:dyDescent="0.25">
      <c r="A58" s="1" t="s">
        <v>321</v>
      </c>
      <c r="B58" t="s">
        <v>34</v>
      </c>
      <c r="C58" t="s">
        <v>144</v>
      </c>
      <c r="D58" s="6">
        <v>1.08</v>
      </c>
      <c r="E58" t="s">
        <v>375</v>
      </c>
      <c r="F58" t="s">
        <v>374</v>
      </c>
      <c r="G58" t="s">
        <v>145</v>
      </c>
      <c r="H58" t="s">
        <v>146</v>
      </c>
      <c r="I58" t="s">
        <v>56</v>
      </c>
      <c r="J58" t="s">
        <v>140</v>
      </c>
    </row>
    <row r="59" spans="1:10" x14ac:dyDescent="0.25">
      <c r="A59" s="1" t="s">
        <v>321</v>
      </c>
      <c r="B59" t="s">
        <v>34</v>
      </c>
      <c r="C59" t="s">
        <v>141</v>
      </c>
      <c r="D59" s="6">
        <v>0.42</v>
      </c>
      <c r="E59" t="s">
        <v>358</v>
      </c>
      <c r="F59" t="s">
        <v>374</v>
      </c>
      <c r="G59" t="s">
        <v>142</v>
      </c>
      <c r="I59" t="s">
        <v>56</v>
      </c>
      <c r="J59" t="s">
        <v>29</v>
      </c>
    </row>
    <row r="60" spans="1:10" x14ac:dyDescent="0.25">
      <c r="A60" s="1" t="s">
        <v>321</v>
      </c>
      <c r="B60" t="s">
        <v>30</v>
      </c>
      <c r="C60" t="s">
        <v>137</v>
      </c>
      <c r="D60" s="6">
        <v>2.75</v>
      </c>
      <c r="E60" t="s">
        <v>373</v>
      </c>
      <c r="F60" t="s">
        <v>374</v>
      </c>
      <c r="G60" t="s">
        <v>138</v>
      </c>
      <c r="H60" t="s">
        <v>139</v>
      </c>
      <c r="I60" t="s">
        <v>56</v>
      </c>
      <c r="J60" t="s">
        <v>140</v>
      </c>
    </row>
    <row r="61" spans="1:10" x14ac:dyDescent="0.25">
      <c r="A61" s="1" t="s">
        <v>321</v>
      </c>
      <c r="B61" t="s">
        <v>24</v>
      </c>
      <c r="C61" t="s">
        <v>25</v>
      </c>
      <c r="D61" s="6">
        <v>2.33</v>
      </c>
      <c r="E61" t="s">
        <v>335</v>
      </c>
      <c r="F61" t="s">
        <v>336</v>
      </c>
      <c r="G61" t="s">
        <v>26</v>
      </c>
      <c r="H61" t="s">
        <v>27</v>
      </c>
      <c r="I61" t="s">
        <v>28</v>
      </c>
      <c r="J61" t="s">
        <v>29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9DF0-E53D-49AD-8944-8D5544BDB816}">
  <dimension ref="A1:J58"/>
  <sheetViews>
    <sheetView topLeftCell="A7" workbookViewId="0">
      <selection activeCell="A27" sqref="A27:XFD27"/>
    </sheetView>
  </sheetViews>
  <sheetFormatPr baseColWidth="10" defaultRowHeight="15.75" x14ac:dyDescent="0.25"/>
  <cols>
    <col min="1" max="1" width="19" bestFit="1" customWidth="1"/>
    <col min="2" max="2" width="9.875" bestFit="1" customWidth="1"/>
    <col min="3" max="3" width="17.5" bestFit="1" customWidth="1"/>
    <col min="4" max="4" width="16.25" bestFit="1" customWidth="1"/>
    <col min="5" max="5" width="8.375" bestFit="1" customWidth="1"/>
    <col min="6" max="6" width="9.375" bestFit="1" customWidth="1"/>
    <col min="7" max="7" width="32" bestFit="1" customWidth="1"/>
    <col min="8" max="8" width="62.375" bestFit="1" customWidth="1"/>
    <col min="9" max="9" width="20.75" bestFit="1" customWidth="1"/>
    <col min="10" max="10" width="24.125" bestFit="1" customWidth="1"/>
  </cols>
  <sheetData>
    <row r="1" spans="1:10" x14ac:dyDescent="0.25">
      <c r="A1" s="1" t="s">
        <v>0</v>
      </c>
      <c r="B1" s="1" t="s">
        <v>15</v>
      </c>
      <c r="C1" s="1" t="s">
        <v>16</v>
      </c>
      <c r="D1" s="3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</row>
    <row r="2" spans="1:10" x14ac:dyDescent="0.25">
      <c r="A2" s="14" t="s">
        <v>328</v>
      </c>
      <c r="B2" s="10"/>
      <c r="C2" s="10"/>
      <c r="D2" s="13"/>
      <c r="E2" s="10"/>
      <c r="F2" s="10"/>
      <c r="G2" s="10"/>
      <c r="H2" s="10"/>
      <c r="I2" s="10"/>
      <c r="J2" s="10"/>
    </row>
    <row r="3" spans="1:10" x14ac:dyDescent="0.25">
      <c r="A3" s="1" t="s">
        <v>4</v>
      </c>
      <c r="B3" t="s">
        <v>415</v>
      </c>
      <c r="C3" t="s">
        <v>416</v>
      </c>
      <c r="D3" s="6">
        <v>1.83</v>
      </c>
      <c r="E3" t="s">
        <v>593</v>
      </c>
      <c r="F3" t="s">
        <v>349</v>
      </c>
      <c r="G3" t="s">
        <v>417</v>
      </c>
      <c r="H3" t="s">
        <v>493</v>
      </c>
      <c r="I3" t="s">
        <v>28</v>
      </c>
      <c r="J3" t="s">
        <v>29</v>
      </c>
    </row>
    <row r="4" spans="1:10" x14ac:dyDescent="0.25">
      <c r="A4" s="1" t="s">
        <v>4</v>
      </c>
      <c r="B4" t="s">
        <v>410</v>
      </c>
      <c r="C4" t="s">
        <v>491</v>
      </c>
      <c r="D4" s="6">
        <v>1.5</v>
      </c>
      <c r="E4" t="s">
        <v>601</v>
      </c>
      <c r="F4" t="s">
        <v>365</v>
      </c>
      <c r="G4" t="s">
        <v>470</v>
      </c>
      <c r="H4" t="s">
        <v>492</v>
      </c>
      <c r="I4" t="s">
        <v>33</v>
      </c>
      <c r="J4" t="s">
        <v>159</v>
      </c>
    </row>
    <row r="5" spans="1:10" x14ac:dyDescent="0.25">
      <c r="A5" s="1" t="s">
        <v>4</v>
      </c>
      <c r="B5" t="s">
        <v>410</v>
      </c>
      <c r="C5" t="s">
        <v>490</v>
      </c>
      <c r="D5" s="6">
        <v>2</v>
      </c>
      <c r="E5" t="s">
        <v>601</v>
      </c>
      <c r="F5" t="s">
        <v>365</v>
      </c>
      <c r="G5" t="s">
        <v>470</v>
      </c>
      <c r="H5" t="s">
        <v>543</v>
      </c>
      <c r="I5" t="s">
        <v>33</v>
      </c>
      <c r="J5" t="s">
        <v>159</v>
      </c>
    </row>
    <row r="6" spans="1:10" x14ac:dyDescent="0.25">
      <c r="A6" s="1" t="s">
        <v>4</v>
      </c>
      <c r="B6" t="s">
        <v>410</v>
      </c>
      <c r="C6" t="s">
        <v>488</v>
      </c>
      <c r="D6" s="6">
        <v>0.75</v>
      </c>
      <c r="E6" t="s">
        <v>601</v>
      </c>
      <c r="F6" t="s">
        <v>365</v>
      </c>
      <c r="G6" t="s">
        <v>470</v>
      </c>
      <c r="H6" t="s">
        <v>489</v>
      </c>
      <c r="I6" t="s">
        <v>33</v>
      </c>
      <c r="J6" t="s">
        <v>159</v>
      </c>
    </row>
    <row r="7" spans="1:10" x14ac:dyDescent="0.25">
      <c r="A7" s="1" t="s">
        <v>4</v>
      </c>
      <c r="B7" t="s">
        <v>403</v>
      </c>
      <c r="C7" t="s">
        <v>486</v>
      </c>
      <c r="D7" s="6">
        <v>2.67</v>
      </c>
      <c r="E7" t="s">
        <v>601</v>
      </c>
      <c r="F7" t="s">
        <v>365</v>
      </c>
      <c r="G7" t="s">
        <v>470</v>
      </c>
      <c r="H7" t="s">
        <v>487</v>
      </c>
      <c r="I7" t="s">
        <v>33</v>
      </c>
      <c r="J7" t="s">
        <v>159</v>
      </c>
    </row>
    <row r="8" spans="1:10" x14ac:dyDescent="0.25">
      <c r="A8" s="1" t="s">
        <v>4</v>
      </c>
      <c r="B8" t="s">
        <v>403</v>
      </c>
      <c r="C8" t="s">
        <v>484</v>
      </c>
      <c r="D8" s="6">
        <v>0.5</v>
      </c>
      <c r="E8" t="s">
        <v>592</v>
      </c>
      <c r="F8" t="s">
        <v>364</v>
      </c>
      <c r="G8" t="s">
        <v>419</v>
      </c>
      <c r="H8" t="s">
        <v>485</v>
      </c>
      <c r="I8" t="s">
        <v>33</v>
      </c>
      <c r="J8" t="s">
        <v>51</v>
      </c>
    </row>
    <row r="9" spans="1:10" x14ac:dyDescent="0.25">
      <c r="A9" s="1" t="s">
        <v>4</v>
      </c>
      <c r="B9" t="s">
        <v>403</v>
      </c>
      <c r="C9" t="s">
        <v>482</v>
      </c>
      <c r="D9" s="6">
        <v>0.25</v>
      </c>
      <c r="E9" t="s">
        <v>602</v>
      </c>
      <c r="F9" t="s">
        <v>364</v>
      </c>
      <c r="G9" t="s">
        <v>457</v>
      </c>
      <c r="H9" t="s">
        <v>483</v>
      </c>
      <c r="I9" t="s">
        <v>33</v>
      </c>
      <c r="J9" t="s">
        <v>51</v>
      </c>
    </row>
    <row r="10" spans="1:10" x14ac:dyDescent="0.25">
      <c r="A10" s="1" t="s">
        <v>4</v>
      </c>
      <c r="B10" t="s">
        <v>403</v>
      </c>
      <c r="C10" t="s">
        <v>480</v>
      </c>
      <c r="D10" s="6">
        <v>0.33</v>
      </c>
      <c r="E10" t="s">
        <v>592</v>
      </c>
      <c r="F10" t="s">
        <v>364</v>
      </c>
      <c r="G10" t="s">
        <v>419</v>
      </c>
      <c r="H10" t="s">
        <v>481</v>
      </c>
      <c r="I10" t="s">
        <v>33</v>
      </c>
      <c r="J10" t="s">
        <v>51</v>
      </c>
    </row>
    <row r="11" spans="1:10" x14ac:dyDescent="0.25">
      <c r="A11" s="1" t="s">
        <v>4</v>
      </c>
      <c r="B11" t="s">
        <v>403</v>
      </c>
      <c r="C11" t="s">
        <v>478</v>
      </c>
      <c r="D11" s="6">
        <v>0.67</v>
      </c>
      <c r="E11" t="s">
        <v>601</v>
      </c>
      <c r="F11" t="s">
        <v>365</v>
      </c>
      <c r="G11" t="s">
        <v>470</v>
      </c>
      <c r="H11" t="s">
        <v>479</v>
      </c>
      <c r="I11" t="s">
        <v>33</v>
      </c>
      <c r="J11" t="s">
        <v>159</v>
      </c>
    </row>
    <row r="12" spans="1:10" x14ac:dyDescent="0.25">
      <c r="A12" s="1" t="s">
        <v>4</v>
      </c>
      <c r="B12" t="s">
        <v>403</v>
      </c>
      <c r="C12" t="s">
        <v>408</v>
      </c>
      <c r="D12" s="6">
        <v>0.33</v>
      </c>
      <c r="E12" t="s">
        <v>367</v>
      </c>
      <c r="F12" t="s">
        <v>368</v>
      </c>
      <c r="G12" t="s">
        <v>105</v>
      </c>
      <c r="H12" t="s">
        <v>477</v>
      </c>
      <c r="I12" t="s">
        <v>28</v>
      </c>
      <c r="J12" t="s">
        <v>29</v>
      </c>
    </row>
    <row r="13" spans="1:10" x14ac:dyDescent="0.25">
      <c r="A13" s="1" t="s">
        <v>4</v>
      </c>
      <c r="B13" t="s">
        <v>403</v>
      </c>
      <c r="C13" t="s">
        <v>475</v>
      </c>
      <c r="D13" s="6">
        <v>1.75</v>
      </c>
      <c r="E13" t="s">
        <v>601</v>
      </c>
      <c r="F13" t="s">
        <v>365</v>
      </c>
      <c r="G13" t="s">
        <v>470</v>
      </c>
      <c r="H13" t="s">
        <v>476</v>
      </c>
      <c r="I13" t="s">
        <v>33</v>
      </c>
      <c r="J13" t="s">
        <v>159</v>
      </c>
    </row>
    <row r="14" spans="1:10" x14ac:dyDescent="0.25">
      <c r="A14" s="1" t="s">
        <v>4</v>
      </c>
      <c r="B14" t="s">
        <v>403</v>
      </c>
      <c r="C14" t="s">
        <v>473</v>
      </c>
      <c r="D14" s="6">
        <v>0.5</v>
      </c>
      <c r="E14" t="s">
        <v>592</v>
      </c>
      <c r="F14" t="s">
        <v>364</v>
      </c>
      <c r="G14" t="s">
        <v>419</v>
      </c>
      <c r="H14" t="s">
        <v>474</v>
      </c>
      <c r="I14" t="s">
        <v>33</v>
      </c>
      <c r="J14" t="s">
        <v>51</v>
      </c>
    </row>
    <row r="15" spans="1:10" x14ac:dyDescent="0.25">
      <c r="A15" s="1" t="s">
        <v>4</v>
      </c>
      <c r="B15" t="s">
        <v>403</v>
      </c>
      <c r="C15" t="s">
        <v>471</v>
      </c>
      <c r="D15" s="6">
        <v>0.5</v>
      </c>
      <c r="E15" t="s">
        <v>602</v>
      </c>
      <c r="F15" t="s">
        <v>364</v>
      </c>
      <c r="G15" t="s">
        <v>457</v>
      </c>
      <c r="H15" t="s">
        <v>472</v>
      </c>
      <c r="I15" t="s">
        <v>33</v>
      </c>
      <c r="J15" t="s">
        <v>51</v>
      </c>
    </row>
    <row r="16" spans="1:10" x14ac:dyDescent="0.25">
      <c r="A16" s="1" t="s">
        <v>4</v>
      </c>
      <c r="B16" t="s">
        <v>403</v>
      </c>
      <c r="C16" t="s">
        <v>469</v>
      </c>
      <c r="D16" s="6">
        <v>1.25</v>
      </c>
      <c r="E16" t="s">
        <v>601</v>
      </c>
      <c r="F16" t="s">
        <v>365</v>
      </c>
      <c r="G16" t="s">
        <v>470</v>
      </c>
      <c r="H16" t="s">
        <v>544</v>
      </c>
      <c r="I16" t="s">
        <v>33</v>
      </c>
      <c r="J16" t="s">
        <v>159</v>
      </c>
    </row>
    <row r="17" spans="1:10" x14ac:dyDescent="0.25">
      <c r="A17" s="1" t="s">
        <v>4</v>
      </c>
      <c r="B17" t="s">
        <v>403</v>
      </c>
      <c r="C17" t="s">
        <v>468</v>
      </c>
      <c r="D17" s="6">
        <v>1.5</v>
      </c>
      <c r="E17" t="s">
        <v>592</v>
      </c>
      <c r="F17" t="s">
        <v>364</v>
      </c>
      <c r="G17" t="s">
        <v>419</v>
      </c>
      <c r="H17" t="s">
        <v>545</v>
      </c>
      <c r="I17" t="s">
        <v>33</v>
      </c>
      <c r="J17" t="s">
        <v>51</v>
      </c>
    </row>
    <row r="18" spans="1:10" x14ac:dyDescent="0.25">
      <c r="A18" s="1" t="s">
        <v>4</v>
      </c>
      <c r="B18" t="s">
        <v>403</v>
      </c>
      <c r="C18" t="s">
        <v>466</v>
      </c>
      <c r="D18" s="6">
        <v>1.5</v>
      </c>
      <c r="E18" t="s">
        <v>602</v>
      </c>
      <c r="F18" t="s">
        <v>364</v>
      </c>
      <c r="G18" t="s">
        <v>457</v>
      </c>
      <c r="H18" t="s">
        <v>467</v>
      </c>
      <c r="I18" t="s">
        <v>33</v>
      </c>
      <c r="J18" t="s">
        <v>51</v>
      </c>
    </row>
    <row r="19" spans="1:10" x14ac:dyDescent="0.25">
      <c r="A19" s="1" t="s">
        <v>4</v>
      </c>
      <c r="B19" t="s">
        <v>396</v>
      </c>
      <c r="C19" t="s">
        <v>464</v>
      </c>
      <c r="D19" s="6">
        <v>1.5</v>
      </c>
      <c r="E19" t="s">
        <v>603</v>
      </c>
      <c r="F19" t="s">
        <v>365</v>
      </c>
      <c r="G19" t="s">
        <v>454</v>
      </c>
      <c r="H19" t="s">
        <v>465</v>
      </c>
      <c r="I19" t="s">
        <v>33</v>
      </c>
      <c r="J19" t="s">
        <v>51</v>
      </c>
    </row>
    <row r="20" spans="1:10" x14ac:dyDescent="0.25">
      <c r="A20" s="1" t="s">
        <v>4</v>
      </c>
      <c r="B20" t="s">
        <v>396</v>
      </c>
      <c r="C20" t="s">
        <v>462</v>
      </c>
      <c r="D20" s="6">
        <v>1.5</v>
      </c>
      <c r="E20" t="s">
        <v>592</v>
      </c>
      <c r="F20" t="s">
        <v>364</v>
      </c>
      <c r="G20" t="s">
        <v>419</v>
      </c>
      <c r="H20" t="s">
        <v>463</v>
      </c>
      <c r="I20" t="s">
        <v>33</v>
      </c>
      <c r="J20" t="s">
        <v>51</v>
      </c>
    </row>
    <row r="21" spans="1:10" x14ac:dyDescent="0.25">
      <c r="A21" s="1" t="s">
        <v>4</v>
      </c>
      <c r="B21" t="s">
        <v>396</v>
      </c>
      <c r="C21" t="s">
        <v>460</v>
      </c>
      <c r="D21" s="6">
        <v>1</v>
      </c>
      <c r="E21" t="s">
        <v>602</v>
      </c>
      <c r="F21" t="s">
        <v>364</v>
      </c>
      <c r="G21" t="s">
        <v>457</v>
      </c>
      <c r="H21" t="s">
        <v>461</v>
      </c>
      <c r="I21" t="s">
        <v>33</v>
      </c>
      <c r="J21" t="s">
        <v>51</v>
      </c>
    </row>
    <row r="22" spans="1:10" x14ac:dyDescent="0.25">
      <c r="A22" s="1" t="s">
        <v>4</v>
      </c>
      <c r="B22" t="s">
        <v>396</v>
      </c>
      <c r="C22" t="s">
        <v>459</v>
      </c>
      <c r="D22" s="6">
        <v>1.25</v>
      </c>
      <c r="E22" t="s">
        <v>597</v>
      </c>
      <c r="F22" t="s">
        <v>349</v>
      </c>
      <c r="G22" t="s">
        <v>400</v>
      </c>
      <c r="I22" t="s">
        <v>28</v>
      </c>
      <c r="J22" t="s">
        <v>29</v>
      </c>
    </row>
    <row r="23" spans="1:10" x14ac:dyDescent="0.25">
      <c r="A23" s="1" t="s">
        <v>4</v>
      </c>
      <c r="B23" t="s">
        <v>396</v>
      </c>
      <c r="C23" t="s">
        <v>397</v>
      </c>
      <c r="D23" s="6">
        <v>1</v>
      </c>
      <c r="E23" t="s">
        <v>598</v>
      </c>
      <c r="F23" t="s">
        <v>336</v>
      </c>
      <c r="G23" t="s">
        <v>398</v>
      </c>
      <c r="I23" t="s">
        <v>28</v>
      </c>
      <c r="J23" t="s">
        <v>29</v>
      </c>
    </row>
    <row r="24" spans="1:10" x14ac:dyDescent="0.25">
      <c r="A24" s="1" t="s">
        <v>4</v>
      </c>
      <c r="B24" t="s">
        <v>426</v>
      </c>
      <c r="C24" t="s">
        <v>456</v>
      </c>
      <c r="D24" s="6">
        <v>1.75</v>
      </c>
      <c r="E24" t="s">
        <v>602</v>
      </c>
      <c r="F24" t="s">
        <v>364</v>
      </c>
      <c r="G24" t="s">
        <v>457</v>
      </c>
      <c r="H24" t="s">
        <v>458</v>
      </c>
      <c r="I24" t="s">
        <v>33</v>
      </c>
      <c r="J24" t="s">
        <v>51</v>
      </c>
    </row>
    <row r="25" spans="1:10" x14ac:dyDescent="0.25">
      <c r="A25" s="1" t="s">
        <v>4</v>
      </c>
      <c r="B25" t="s">
        <v>426</v>
      </c>
      <c r="C25" t="s">
        <v>453</v>
      </c>
      <c r="D25" s="6">
        <v>1.75</v>
      </c>
      <c r="E25" t="s">
        <v>603</v>
      </c>
      <c r="F25" t="s">
        <v>365</v>
      </c>
      <c r="G25" t="s">
        <v>454</v>
      </c>
      <c r="H25" t="s">
        <v>455</v>
      </c>
      <c r="I25" t="s">
        <v>33</v>
      </c>
      <c r="J25" t="s">
        <v>51</v>
      </c>
    </row>
    <row r="26" spans="1:10" x14ac:dyDescent="0.25">
      <c r="A26" s="1" t="s">
        <v>4</v>
      </c>
      <c r="B26" t="s">
        <v>132</v>
      </c>
      <c r="C26" t="s">
        <v>451</v>
      </c>
      <c r="D26" s="6">
        <v>1.5</v>
      </c>
      <c r="E26" t="s">
        <v>363</v>
      </c>
      <c r="F26" t="s">
        <v>351</v>
      </c>
      <c r="G26" t="s">
        <v>423</v>
      </c>
      <c r="H26" t="s">
        <v>452</v>
      </c>
      <c r="I26" t="s">
        <v>38</v>
      </c>
      <c r="J26" t="s">
        <v>51</v>
      </c>
    </row>
    <row r="27" spans="1:10" x14ac:dyDescent="0.25">
      <c r="A27" s="1" t="s">
        <v>4</v>
      </c>
      <c r="B27" t="s">
        <v>132</v>
      </c>
      <c r="C27" t="s">
        <v>251</v>
      </c>
      <c r="D27" s="6">
        <v>0.5</v>
      </c>
      <c r="E27" t="s">
        <v>367</v>
      </c>
      <c r="F27" t="s">
        <v>368</v>
      </c>
      <c r="G27" t="s">
        <v>105</v>
      </c>
      <c r="H27" t="s">
        <v>252</v>
      </c>
      <c r="I27" t="s">
        <v>28</v>
      </c>
      <c r="J27" t="s">
        <v>29</v>
      </c>
    </row>
    <row r="28" spans="1:10" x14ac:dyDescent="0.25">
      <c r="A28" s="1" t="s">
        <v>4</v>
      </c>
      <c r="B28" t="s">
        <v>114</v>
      </c>
      <c r="C28" t="s">
        <v>250</v>
      </c>
      <c r="D28" s="6">
        <v>3.25</v>
      </c>
      <c r="E28" t="s">
        <v>387</v>
      </c>
      <c r="F28" t="s">
        <v>365</v>
      </c>
      <c r="G28" t="s">
        <v>245</v>
      </c>
      <c r="I28" t="s">
        <v>33</v>
      </c>
      <c r="J28" t="s">
        <v>51</v>
      </c>
    </row>
    <row r="29" spans="1:10" x14ac:dyDescent="0.25">
      <c r="A29" s="1" t="s">
        <v>4</v>
      </c>
      <c r="B29" t="s">
        <v>114</v>
      </c>
      <c r="C29" t="s">
        <v>249</v>
      </c>
      <c r="D29" s="6">
        <v>3</v>
      </c>
      <c r="E29" t="s">
        <v>387</v>
      </c>
      <c r="F29" t="s">
        <v>365</v>
      </c>
      <c r="G29" t="s">
        <v>245</v>
      </c>
      <c r="I29" t="s">
        <v>33</v>
      </c>
      <c r="J29" t="s">
        <v>51</v>
      </c>
    </row>
    <row r="30" spans="1:10" x14ac:dyDescent="0.25">
      <c r="A30" s="1" t="s">
        <v>4</v>
      </c>
      <c r="B30" t="s">
        <v>114</v>
      </c>
      <c r="C30" t="s">
        <v>247</v>
      </c>
      <c r="D30" s="6">
        <v>1.5</v>
      </c>
      <c r="E30" t="s">
        <v>370</v>
      </c>
      <c r="F30" t="s">
        <v>349</v>
      </c>
      <c r="G30" t="s">
        <v>121</v>
      </c>
      <c r="H30" t="s">
        <v>248</v>
      </c>
      <c r="I30" t="s">
        <v>28</v>
      </c>
      <c r="J30" t="s">
        <v>29</v>
      </c>
    </row>
    <row r="31" spans="1:10" x14ac:dyDescent="0.25">
      <c r="A31" s="1" t="s">
        <v>4</v>
      </c>
      <c r="B31" t="s">
        <v>114</v>
      </c>
      <c r="C31" t="s">
        <v>246</v>
      </c>
      <c r="D31" s="6">
        <v>3</v>
      </c>
      <c r="E31" t="s">
        <v>343</v>
      </c>
      <c r="F31" t="s">
        <v>344</v>
      </c>
      <c r="G31" t="s">
        <v>58</v>
      </c>
      <c r="I31" t="s">
        <v>33</v>
      </c>
      <c r="J31" t="s">
        <v>51</v>
      </c>
    </row>
    <row r="32" spans="1:10" x14ac:dyDescent="0.25">
      <c r="A32" s="1" t="s">
        <v>4</v>
      </c>
      <c r="B32" t="s">
        <v>114</v>
      </c>
      <c r="C32" t="s">
        <v>244</v>
      </c>
      <c r="D32" s="6">
        <v>0.5</v>
      </c>
      <c r="E32" t="s">
        <v>387</v>
      </c>
      <c r="F32" t="s">
        <v>365</v>
      </c>
      <c r="G32" t="s">
        <v>245</v>
      </c>
      <c r="I32" t="s">
        <v>33</v>
      </c>
      <c r="J32" t="s">
        <v>51</v>
      </c>
    </row>
    <row r="33" spans="1:10" x14ac:dyDescent="0.25">
      <c r="A33" s="1" t="s">
        <v>4</v>
      </c>
      <c r="B33" t="s">
        <v>103</v>
      </c>
      <c r="C33" t="s">
        <v>243</v>
      </c>
      <c r="D33" s="6">
        <v>1</v>
      </c>
      <c r="E33" t="s">
        <v>343</v>
      </c>
      <c r="F33" t="s">
        <v>344</v>
      </c>
      <c r="G33" t="s">
        <v>58</v>
      </c>
      <c r="I33" t="s">
        <v>33</v>
      </c>
      <c r="J33" t="s">
        <v>51</v>
      </c>
    </row>
    <row r="34" spans="1:10" x14ac:dyDescent="0.25">
      <c r="A34" s="1" t="s">
        <v>4</v>
      </c>
      <c r="B34" t="s">
        <v>103</v>
      </c>
      <c r="C34" t="s">
        <v>241</v>
      </c>
      <c r="D34" s="6">
        <v>1.25</v>
      </c>
      <c r="E34" t="s">
        <v>367</v>
      </c>
      <c r="F34" t="s">
        <v>368</v>
      </c>
      <c r="G34" t="s">
        <v>105</v>
      </c>
      <c r="H34" t="s">
        <v>242</v>
      </c>
      <c r="I34" t="s">
        <v>28</v>
      </c>
      <c r="J34" t="s">
        <v>29</v>
      </c>
    </row>
    <row r="35" spans="1:10" x14ac:dyDescent="0.25">
      <c r="A35" s="1" t="s">
        <v>4</v>
      </c>
      <c r="B35" t="s">
        <v>96</v>
      </c>
      <c r="C35" t="s">
        <v>239</v>
      </c>
      <c r="D35" s="6">
        <v>1</v>
      </c>
      <c r="E35" t="s">
        <v>337</v>
      </c>
      <c r="F35" t="s">
        <v>338</v>
      </c>
      <c r="G35" t="s">
        <v>32</v>
      </c>
      <c r="H35" t="s">
        <v>240</v>
      </c>
      <c r="I35" t="s">
        <v>33</v>
      </c>
      <c r="J35" t="s">
        <v>29</v>
      </c>
    </row>
    <row r="36" spans="1:10" x14ac:dyDescent="0.25">
      <c r="A36" s="1" t="s">
        <v>4</v>
      </c>
      <c r="B36" t="s">
        <v>96</v>
      </c>
      <c r="C36" t="s">
        <v>237</v>
      </c>
      <c r="D36" s="6">
        <v>0.5</v>
      </c>
      <c r="E36" t="s">
        <v>376</v>
      </c>
      <c r="F36" t="s">
        <v>374</v>
      </c>
      <c r="G36" t="s">
        <v>150</v>
      </c>
      <c r="H36" t="s">
        <v>238</v>
      </c>
      <c r="I36" t="s">
        <v>56</v>
      </c>
      <c r="J36" t="s">
        <v>140</v>
      </c>
    </row>
    <row r="37" spans="1:10" x14ac:dyDescent="0.25">
      <c r="A37" s="1" t="s">
        <v>4</v>
      </c>
      <c r="B37" t="s">
        <v>96</v>
      </c>
      <c r="C37" t="s">
        <v>235</v>
      </c>
      <c r="D37" s="6">
        <v>4</v>
      </c>
      <c r="E37" t="s">
        <v>339</v>
      </c>
      <c r="F37" t="s">
        <v>340</v>
      </c>
      <c r="G37" t="s">
        <v>40</v>
      </c>
      <c r="H37" t="s">
        <v>236</v>
      </c>
      <c r="I37" t="s">
        <v>33</v>
      </c>
      <c r="J37" t="s">
        <v>29</v>
      </c>
    </row>
    <row r="38" spans="1:10" x14ac:dyDescent="0.25">
      <c r="A38" s="1" t="s">
        <v>4</v>
      </c>
      <c r="B38" t="s">
        <v>83</v>
      </c>
      <c r="C38" t="s">
        <v>234</v>
      </c>
      <c r="D38" s="6">
        <v>0.25</v>
      </c>
      <c r="E38" t="s">
        <v>355</v>
      </c>
      <c r="F38" t="s">
        <v>342</v>
      </c>
      <c r="G38" t="s">
        <v>87</v>
      </c>
      <c r="I38" t="s">
        <v>38</v>
      </c>
      <c r="J38" t="s">
        <v>29</v>
      </c>
    </row>
    <row r="39" spans="1:10" x14ac:dyDescent="0.25">
      <c r="A39" s="1" t="s">
        <v>4</v>
      </c>
      <c r="B39" t="s">
        <v>83</v>
      </c>
      <c r="C39" t="s">
        <v>181</v>
      </c>
      <c r="D39" s="6">
        <v>2</v>
      </c>
      <c r="E39" t="s">
        <v>369</v>
      </c>
      <c r="F39" t="s">
        <v>349</v>
      </c>
      <c r="G39" t="s">
        <v>116</v>
      </c>
      <c r="H39" t="s">
        <v>233</v>
      </c>
      <c r="I39" t="s">
        <v>28</v>
      </c>
      <c r="J39" t="s">
        <v>29</v>
      </c>
    </row>
    <row r="40" spans="1:10" x14ac:dyDescent="0.25">
      <c r="A40" s="10" t="s">
        <v>546</v>
      </c>
      <c r="B40" s="10"/>
      <c r="C40" s="10"/>
      <c r="D40" s="13"/>
      <c r="E40" s="10"/>
      <c r="F40" s="10"/>
      <c r="G40" s="10"/>
      <c r="H40" s="10"/>
      <c r="I40" s="10"/>
      <c r="J40" s="10"/>
    </row>
    <row r="41" spans="1:10" x14ac:dyDescent="0.25">
      <c r="A41" s="1" t="s">
        <v>4</v>
      </c>
      <c r="B41" t="s">
        <v>83</v>
      </c>
      <c r="C41" t="s">
        <v>84</v>
      </c>
      <c r="D41" s="6">
        <v>1</v>
      </c>
      <c r="E41" t="s">
        <v>366</v>
      </c>
      <c r="F41" t="s">
        <v>336</v>
      </c>
      <c r="G41" t="s">
        <v>85</v>
      </c>
      <c r="I41" t="s">
        <v>28</v>
      </c>
      <c r="J41" t="s">
        <v>29</v>
      </c>
    </row>
    <row r="42" spans="1:10" x14ac:dyDescent="0.25">
      <c r="A42" s="1" t="s">
        <v>4</v>
      </c>
      <c r="B42" t="s">
        <v>175</v>
      </c>
      <c r="C42" t="s">
        <v>231</v>
      </c>
      <c r="D42" s="6">
        <v>4</v>
      </c>
      <c r="E42" t="s">
        <v>339</v>
      </c>
      <c r="F42" t="s">
        <v>340</v>
      </c>
      <c r="G42" t="s">
        <v>40</v>
      </c>
      <c r="H42" t="s">
        <v>232</v>
      </c>
      <c r="I42" t="s">
        <v>33</v>
      </c>
      <c r="J42" t="s">
        <v>29</v>
      </c>
    </row>
    <row r="43" spans="1:10" x14ac:dyDescent="0.25">
      <c r="A43" s="1" t="s">
        <v>4</v>
      </c>
      <c r="B43" t="s">
        <v>76</v>
      </c>
      <c r="C43" t="s">
        <v>77</v>
      </c>
      <c r="D43" s="6">
        <v>1.5</v>
      </c>
      <c r="E43" t="s">
        <v>361</v>
      </c>
      <c r="F43" t="s">
        <v>349</v>
      </c>
      <c r="G43" t="s">
        <v>78</v>
      </c>
      <c r="I43" t="s">
        <v>28</v>
      </c>
      <c r="J43" t="s">
        <v>29</v>
      </c>
    </row>
    <row r="44" spans="1:10" x14ac:dyDescent="0.25">
      <c r="A44" s="1" t="s">
        <v>4</v>
      </c>
      <c r="B44" t="s">
        <v>71</v>
      </c>
      <c r="C44" t="s">
        <v>229</v>
      </c>
      <c r="D44" s="6">
        <v>2.5</v>
      </c>
      <c r="E44" t="s">
        <v>376</v>
      </c>
      <c r="F44" t="s">
        <v>374</v>
      </c>
      <c r="G44" t="s">
        <v>150</v>
      </c>
      <c r="H44" t="s">
        <v>230</v>
      </c>
      <c r="I44" t="s">
        <v>56</v>
      </c>
      <c r="J44" t="s">
        <v>140</v>
      </c>
    </row>
    <row r="45" spans="1:10" x14ac:dyDescent="0.25">
      <c r="A45" s="1" t="s">
        <v>4</v>
      </c>
      <c r="B45" t="s">
        <v>71</v>
      </c>
      <c r="C45" t="s">
        <v>227</v>
      </c>
      <c r="D45" s="6">
        <v>2.25</v>
      </c>
      <c r="E45" t="s">
        <v>337</v>
      </c>
      <c r="F45" t="s">
        <v>338</v>
      </c>
      <c r="G45" t="s">
        <v>32</v>
      </c>
      <c r="H45" t="s">
        <v>228</v>
      </c>
      <c r="I45" t="s">
        <v>33</v>
      </c>
      <c r="J45" t="s">
        <v>29</v>
      </c>
    </row>
    <row r="46" spans="1:10" x14ac:dyDescent="0.25">
      <c r="A46" s="1" t="s">
        <v>4</v>
      </c>
      <c r="B46" t="s">
        <v>71</v>
      </c>
      <c r="C46" t="s">
        <v>225</v>
      </c>
      <c r="D46" s="6">
        <v>0.5</v>
      </c>
      <c r="E46" t="s">
        <v>354</v>
      </c>
      <c r="F46" t="s">
        <v>342</v>
      </c>
      <c r="G46" t="s">
        <v>73</v>
      </c>
      <c r="H46" t="s">
        <v>226</v>
      </c>
      <c r="I46" t="s">
        <v>38</v>
      </c>
      <c r="J46" t="s">
        <v>29</v>
      </c>
    </row>
    <row r="47" spans="1:10" x14ac:dyDescent="0.25">
      <c r="A47" s="1" t="s">
        <v>4</v>
      </c>
      <c r="B47" t="s">
        <v>71</v>
      </c>
      <c r="C47" t="s">
        <v>224</v>
      </c>
      <c r="D47" s="6">
        <v>1</v>
      </c>
      <c r="E47" t="s">
        <v>346</v>
      </c>
      <c r="F47" t="s">
        <v>338</v>
      </c>
      <c r="G47" t="s">
        <v>67</v>
      </c>
      <c r="I47" t="s">
        <v>33</v>
      </c>
      <c r="J47" t="s">
        <v>29</v>
      </c>
    </row>
    <row r="48" spans="1:10" x14ac:dyDescent="0.25">
      <c r="A48" s="1" t="s">
        <v>4</v>
      </c>
      <c r="B48" t="s">
        <v>60</v>
      </c>
      <c r="C48" t="s">
        <v>63</v>
      </c>
      <c r="D48" s="6">
        <v>1.5</v>
      </c>
      <c r="E48" t="s">
        <v>359</v>
      </c>
      <c r="F48" t="s">
        <v>349</v>
      </c>
      <c r="G48" t="s">
        <v>64</v>
      </c>
      <c r="I48" t="s">
        <v>28</v>
      </c>
      <c r="J48" t="s">
        <v>29</v>
      </c>
    </row>
    <row r="49" spans="1:10" x14ac:dyDescent="0.25">
      <c r="A49" s="1" t="s">
        <v>4</v>
      </c>
      <c r="B49" t="s">
        <v>60</v>
      </c>
      <c r="C49" t="s">
        <v>61</v>
      </c>
      <c r="D49" s="6">
        <v>1</v>
      </c>
      <c r="E49" t="s">
        <v>353</v>
      </c>
      <c r="F49" t="s">
        <v>336</v>
      </c>
      <c r="G49" t="s">
        <v>62</v>
      </c>
      <c r="I49" t="s">
        <v>28</v>
      </c>
      <c r="J49" t="s">
        <v>29</v>
      </c>
    </row>
    <row r="50" spans="1:10" x14ac:dyDescent="0.25">
      <c r="A50" s="1" t="s">
        <v>4</v>
      </c>
      <c r="B50" t="s">
        <v>42</v>
      </c>
      <c r="C50" t="s">
        <v>223</v>
      </c>
      <c r="D50" s="6">
        <v>1.5</v>
      </c>
      <c r="E50" t="s">
        <v>348</v>
      </c>
      <c r="F50" t="s">
        <v>349</v>
      </c>
      <c r="G50" t="s">
        <v>44</v>
      </c>
      <c r="I50" t="s">
        <v>28</v>
      </c>
      <c r="J50" t="s">
        <v>29</v>
      </c>
    </row>
    <row r="51" spans="1:10" x14ac:dyDescent="0.25">
      <c r="A51" s="1" t="s">
        <v>4</v>
      </c>
      <c r="B51" t="s">
        <v>42</v>
      </c>
      <c r="C51" t="s">
        <v>221</v>
      </c>
      <c r="D51" s="6">
        <v>1.5</v>
      </c>
      <c r="E51" t="s">
        <v>358</v>
      </c>
      <c r="F51" t="s">
        <v>374</v>
      </c>
      <c r="G51" t="s">
        <v>142</v>
      </c>
      <c r="H51" t="s">
        <v>222</v>
      </c>
      <c r="I51" t="s">
        <v>56</v>
      </c>
      <c r="J51" t="s">
        <v>29</v>
      </c>
    </row>
    <row r="52" spans="1:10" x14ac:dyDescent="0.25">
      <c r="A52" s="1" t="s">
        <v>4</v>
      </c>
      <c r="B52" t="s">
        <v>42</v>
      </c>
      <c r="C52" t="s">
        <v>219</v>
      </c>
      <c r="D52" s="6">
        <v>3</v>
      </c>
      <c r="E52" t="s">
        <v>376</v>
      </c>
      <c r="F52" t="s">
        <v>374</v>
      </c>
      <c r="G52" t="s">
        <v>150</v>
      </c>
      <c r="H52" t="s">
        <v>220</v>
      </c>
      <c r="I52" t="s">
        <v>56</v>
      </c>
      <c r="J52" t="s">
        <v>140</v>
      </c>
    </row>
    <row r="53" spans="1:10" x14ac:dyDescent="0.25">
      <c r="A53" s="1" t="s">
        <v>4</v>
      </c>
      <c r="B53" t="s">
        <v>42</v>
      </c>
      <c r="C53" t="s">
        <v>217</v>
      </c>
      <c r="D53" s="6">
        <v>0.75</v>
      </c>
      <c r="E53" t="s">
        <v>345</v>
      </c>
      <c r="F53" t="s">
        <v>342</v>
      </c>
      <c r="G53" t="s">
        <v>46</v>
      </c>
      <c r="H53" t="s">
        <v>218</v>
      </c>
      <c r="I53" t="s">
        <v>38</v>
      </c>
      <c r="J53" t="s">
        <v>29</v>
      </c>
    </row>
    <row r="54" spans="1:10" x14ac:dyDescent="0.25">
      <c r="A54" s="1" t="s">
        <v>4</v>
      </c>
      <c r="B54" t="s">
        <v>42</v>
      </c>
      <c r="C54" t="s">
        <v>214</v>
      </c>
      <c r="D54" s="6">
        <v>0.5</v>
      </c>
      <c r="E54" t="s">
        <v>372</v>
      </c>
      <c r="F54" t="s">
        <v>374</v>
      </c>
      <c r="G54" t="s">
        <v>216</v>
      </c>
      <c r="I54" t="s">
        <v>158</v>
      </c>
      <c r="J54" t="s">
        <v>29</v>
      </c>
    </row>
    <row r="55" spans="1:10" x14ac:dyDescent="0.25">
      <c r="A55" s="1" t="s">
        <v>4</v>
      </c>
      <c r="B55" t="s">
        <v>42</v>
      </c>
      <c r="C55" t="s">
        <v>214</v>
      </c>
      <c r="D55" s="6">
        <v>0.75</v>
      </c>
      <c r="E55" t="s">
        <v>386</v>
      </c>
      <c r="F55" t="s">
        <v>358</v>
      </c>
      <c r="G55" t="s">
        <v>215</v>
      </c>
      <c r="I55" t="s">
        <v>56</v>
      </c>
      <c r="J55" t="s">
        <v>29</v>
      </c>
    </row>
    <row r="56" spans="1:10" x14ac:dyDescent="0.25">
      <c r="A56" s="1" t="s">
        <v>4</v>
      </c>
      <c r="B56" t="s">
        <v>34</v>
      </c>
      <c r="C56" t="s">
        <v>213</v>
      </c>
      <c r="D56" s="6">
        <v>2</v>
      </c>
      <c r="E56" t="s">
        <v>373</v>
      </c>
      <c r="F56" t="s">
        <v>374</v>
      </c>
      <c r="G56" t="s">
        <v>138</v>
      </c>
      <c r="I56" t="s">
        <v>56</v>
      </c>
      <c r="J56" t="s">
        <v>140</v>
      </c>
    </row>
    <row r="57" spans="1:10" x14ac:dyDescent="0.25">
      <c r="A57" s="1" t="s">
        <v>4</v>
      </c>
      <c r="B57" t="s">
        <v>34</v>
      </c>
      <c r="C57" t="s">
        <v>210</v>
      </c>
      <c r="D57" s="6">
        <v>4</v>
      </c>
      <c r="E57" t="s">
        <v>385</v>
      </c>
      <c r="F57" t="s">
        <v>358</v>
      </c>
      <c r="G57" t="s">
        <v>211</v>
      </c>
      <c r="H57" t="s">
        <v>212</v>
      </c>
      <c r="I57" t="s">
        <v>56</v>
      </c>
      <c r="J57" t="s">
        <v>29</v>
      </c>
    </row>
    <row r="58" spans="1:10" x14ac:dyDescent="0.25">
      <c r="A58" s="1" t="s">
        <v>4</v>
      </c>
      <c r="B58" t="s">
        <v>24</v>
      </c>
      <c r="C58" t="s">
        <v>25</v>
      </c>
      <c r="D58" s="6">
        <v>2.33</v>
      </c>
      <c r="E58" t="s">
        <v>335</v>
      </c>
      <c r="F58" t="s">
        <v>336</v>
      </c>
      <c r="G58" t="s">
        <v>26</v>
      </c>
      <c r="H58" t="s">
        <v>27</v>
      </c>
      <c r="I58" t="s">
        <v>28</v>
      </c>
      <c r="J58" t="s">
        <v>29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706C-19F5-429A-9A0E-5DBA5C1237BA}">
  <dimension ref="A1:J34"/>
  <sheetViews>
    <sheetView workbookViewId="0">
      <selection activeCell="I3" sqref="I3"/>
    </sheetView>
  </sheetViews>
  <sheetFormatPr baseColWidth="10" defaultRowHeight="15.75" x14ac:dyDescent="0.25"/>
  <cols>
    <col min="1" max="1" width="12" bestFit="1" customWidth="1"/>
    <col min="2" max="2" width="9.875" bestFit="1" customWidth="1"/>
    <col min="3" max="3" width="17.5" bestFit="1" customWidth="1"/>
    <col min="4" max="4" width="16.25" bestFit="1" customWidth="1"/>
    <col min="5" max="5" width="8.375" bestFit="1" customWidth="1"/>
    <col min="6" max="6" width="9.375" bestFit="1" customWidth="1"/>
    <col min="7" max="7" width="32.875" bestFit="1" customWidth="1"/>
    <col min="8" max="8" width="62.375" bestFit="1" customWidth="1"/>
    <col min="9" max="9" width="20.75" bestFit="1" customWidth="1"/>
    <col min="10" max="10" width="24.125" bestFit="1" customWidth="1"/>
  </cols>
  <sheetData>
    <row r="1" spans="1:10" x14ac:dyDescent="0.25">
      <c r="A1" s="1" t="s">
        <v>0</v>
      </c>
      <c r="B1" s="1" t="s">
        <v>15</v>
      </c>
      <c r="C1" s="1" t="s">
        <v>16</v>
      </c>
      <c r="D1" s="3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</row>
    <row r="2" spans="1:10" x14ac:dyDescent="0.25">
      <c r="A2" s="14" t="s">
        <v>328</v>
      </c>
      <c r="B2" s="10"/>
      <c r="C2" s="10"/>
      <c r="D2" s="13"/>
      <c r="E2" s="10"/>
      <c r="F2" s="10"/>
      <c r="G2" s="10"/>
      <c r="H2" s="10"/>
      <c r="I2" s="10"/>
      <c r="J2" s="10"/>
    </row>
    <row r="3" spans="1:10" x14ac:dyDescent="0.25">
      <c r="A3" s="1" t="s">
        <v>5</v>
      </c>
      <c r="B3" t="s">
        <v>420</v>
      </c>
      <c r="C3" t="s">
        <v>505</v>
      </c>
      <c r="D3" s="6">
        <v>1.1299999999999999</v>
      </c>
      <c r="E3" t="s">
        <v>604</v>
      </c>
      <c r="F3" t="s">
        <v>351</v>
      </c>
      <c r="G3" t="s">
        <v>503</v>
      </c>
      <c r="H3" t="s">
        <v>506</v>
      </c>
      <c r="I3" t="s">
        <v>38</v>
      </c>
      <c r="J3" t="s">
        <v>159</v>
      </c>
    </row>
    <row r="4" spans="1:10" x14ac:dyDescent="0.25">
      <c r="A4" s="1" t="s">
        <v>5</v>
      </c>
      <c r="B4" t="s">
        <v>415</v>
      </c>
      <c r="C4" t="s">
        <v>416</v>
      </c>
      <c r="D4" s="6">
        <v>1.87</v>
      </c>
      <c r="E4" t="s">
        <v>593</v>
      </c>
      <c r="F4" t="s">
        <v>349</v>
      </c>
      <c r="G4" t="s">
        <v>417</v>
      </c>
      <c r="I4" t="s">
        <v>28</v>
      </c>
      <c r="J4" t="s">
        <v>29</v>
      </c>
    </row>
    <row r="5" spans="1:10" x14ac:dyDescent="0.25">
      <c r="A5" s="1" t="s">
        <v>5</v>
      </c>
      <c r="B5" t="s">
        <v>434</v>
      </c>
      <c r="C5" t="s">
        <v>502</v>
      </c>
      <c r="D5" s="6">
        <v>0.7</v>
      </c>
      <c r="E5" t="s">
        <v>604</v>
      </c>
      <c r="F5" t="s">
        <v>351</v>
      </c>
      <c r="G5" t="s">
        <v>503</v>
      </c>
      <c r="H5" t="s">
        <v>504</v>
      </c>
      <c r="I5" t="s">
        <v>38</v>
      </c>
      <c r="J5" t="s">
        <v>159</v>
      </c>
    </row>
    <row r="6" spans="1:10" x14ac:dyDescent="0.25">
      <c r="A6" s="1" t="s">
        <v>5</v>
      </c>
      <c r="B6" t="s">
        <v>410</v>
      </c>
      <c r="C6" t="s">
        <v>501</v>
      </c>
      <c r="D6" s="6">
        <v>4</v>
      </c>
      <c r="E6" t="s">
        <v>388</v>
      </c>
      <c r="F6" t="s">
        <v>365</v>
      </c>
      <c r="G6" t="s">
        <v>264</v>
      </c>
      <c r="I6" t="s">
        <v>33</v>
      </c>
      <c r="J6" t="s">
        <v>51</v>
      </c>
    </row>
    <row r="7" spans="1:10" x14ac:dyDescent="0.25">
      <c r="A7" s="1" t="s">
        <v>5</v>
      </c>
      <c r="B7" t="s">
        <v>403</v>
      </c>
      <c r="C7" t="s">
        <v>500</v>
      </c>
      <c r="D7" s="6">
        <v>1.43</v>
      </c>
      <c r="E7" t="s">
        <v>388</v>
      </c>
      <c r="F7" t="s">
        <v>365</v>
      </c>
      <c r="G7" t="s">
        <v>264</v>
      </c>
      <c r="I7" t="s">
        <v>33</v>
      </c>
      <c r="J7" t="s">
        <v>51</v>
      </c>
    </row>
    <row r="8" spans="1:10" x14ac:dyDescent="0.25">
      <c r="A8" s="1" t="s">
        <v>5</v>
      </c>
      <c r="B8" t="s">
        <v>403</v>
      </c>
      <c r="C8" t="s">
        <v>499</v>
      </c>
      <c r="D8" s="6">
        <v>2.2000000000000002</v>
      </c>
      <c r="E8" t="s">
        <v>388</v>
      </c>
      <c r="F8" t="s">
        <v>365</v>
      </c>
      <c r="G8" t="s">
        <v>264</v>
      </c>
      <c r="I8" t="s">
        <v>33</v>
      </c>
      <c r="J8" t="s">
        <v>51</v>
      </c>
    </row>
    <row r="9" spans="1:10" x14ac:dyDescent="0.25">
      <c r="A9" s="1" t="s">
        <v>5</v>
      </c>
      <c r="B9" t="s">
        <v>396</v>
      </c>
      <c r="C9" t="s">
        <v>498</v>
      </c>
      <c r="D9" s="6">
        <v>0.08</v>
      </c>
      <c r="E9" t="s">
        <v>389</v>
      </c>
      <c r="F9" t="s">
        <v>358</v>
      </c>
      <c r="G9" t="s">
        <v>261</v>
      </c>
      <c r="I9" t="s">
        <v>56</v>
      </c>
      <c r="J9" t="s">
        <v>29</v>
      </c>
    </row>
    <row r="10" spans="1:10" x14ac:dyDescent="0.25">
      <c r="A10" s="1" t="s">
        <v>5</v>
      </c>
      <c r="B10" t="s">
        <v>396</v>
      </c>
      <c r="C10" t="s">
        <v>497</v>
      </c>
      <c r="D10" s="6">
        <v>0.37</v>
      </c>
      <c r="E10" t="s">
        <v>389</v>
      </c>
      <c r="F10" t="s">
        <v>358</v>
      </c>
      <c r="G10" t="s">
        <v>261</v>
      </c>
      <c r="I10" t="s">
        <v>56</v>
      </c>
      <c r="J10" t="s">
        <v>29</v>
      </c>
    </row>
    <row r="11" spans="1:10" x14ac:dyDescent="0.25">
      <c r="A11" s="1" t="s">
        <v>5</v>
      </c>
      <c r="B11" t="s">
        <v>396</v>
      </c>
      <c r="C11" t="s">
        <v>496</v>
      </c>
      <c r="D11" s="6">
        <v>0.3</v>
      </c>
      <c r="E11" t="s">
        <v>389</v>
      </c>
      <c r="F11" t="s">
        <v>358</v>
      </c>
      <c r="G11" t="s">
        <v>261</v>
      </c>
      <c r="I11" t="s">
        <v>56</v>
      </c>
      <c r="J11" t="s">
        <v>29</v>
      </c>
    </row>
    <row r="12" spans="1:10" x14ac:dyDescent="0.25">
      <c r="A12" s="1" t="s">
        <v>5</v>
      </c>
      <c r="B12" t="s">
        <v>396</v>
      </c>
      <c r="C12" t="s">
        <v>495</v>
      </c>
      <c r="D12" s="6">
        <v>0.72</v>
      </c>
      <c r="E12" t="s">
        <v>389</v>
      </c>
      <c r="F12" t="s">
        <v>358</v>
      </c>
      <c r="G12" t="s">
        <v>261</v>
      </c>
      <c r="I12" t="s">
        <v>56</v>
      </c>
      <c r="J12" t="s">
        <v>29</v>
      </c>
    </row>
    <row r="13" spans="1:10" x14ac:dyDescent="0.25">
      <c r="A13" s="1" t="s">
        <v>5</v>
      </c>
      <c r="B13" t="s">
        <v>396</v>
      </c>
      <c r="C13" t="s">
        <v>429</v>
      </c>
      <c r="D13" s="6">
        <v>1.75</v>
      </c>
      <c r="E13" t="s">
        <v>597</v>
      </c>
      <c r="F13" t="s">
        <v>349</v>
      </c>
      <c r="G13" t="s">
        <v>400</v>
      </c>
      <c r="I13" t="s">
        <v>28</v>
      </c>
      <c r="J13" t="s">
        <v>29</v>
      </c>
    </row>
    <row r="14" spans="1:10" x14ac:dyDescent="0.25">
      <c r="A14" s="1" t="s">
        <v>5</v>
      </c>
      <c r="B14" t="s">
        <v>396</v>
      </c>
      <c r="C14" t="s">
        <v>397</v>
      </c>
      <c r="D14" s="6">
        <v>1</v>
      </c>
      <c r="E14" t="s">
        <v>598</v>
      </c>
      <c r="F14" t="s">
        <v>336</v>
      </c>
      <c r="G14" t="s">
        <v>398</v>
      </c>
      <c r="I14" t="s">
        <v>28</v>
      </c>
      <c r="J14" t="s">
        <v>29</v>
      </c>
    </row>
    <row r="15" spans="1:10" x14ac:dyDescent="0.25">
      <c r="A15" s="1" t="s">
        <v>5</v>
      </c>
      <c r="B15" t="s">
        <v>426</v>
      </c>
      <c r="C15" t="s">
        <v>494</v>
      </c>
      <c r="D15" s="6">
        <v>3</v>
      </c>
      <c r="E15" t="s">
        <v>389</v>
      </c>
      <c r="F15" t="s">
        <v>358</v>
      </c>
      <c r="G15" t="s">
        <v>261</v>
      </c>
      <c r="I15" t="s">
        <v>56</v>
      </c>
      <c r="J15" t="s">
        <v>29</v>
      </c>
    </row>
    <row r="16" spans="1:10" x14ac:dyDescent="0.25">
      <c r="A16" s="1" t="s">
        <v>5</v>
      </c>
      <c r="B16" t="s">
        <v>114</v>
      </c>
      <c r="C16" t="s">
        <v>272</v>
      </c>
      <c r="D16" s="6">
        <v>0.25</v>
      </c>
      <c r="E16" t="s">
        <v>386</v>
      </c>
      <c r="F16" t="s">
        <v>358</v>
      </c>
      <c r="G16" t="s">
        <v>215</v>
      </c>
      <c r="I16" t="s">
        <v>56</v>
      </c>
      <c r="J16" t="s">
        <v>29</v>
      </c>
    </row>
    <row r="17" spans="1:10" x14ac:dyDescent="0.25">
      <c r="A17" s="1" t="s">
        <v>5</v>
      </c>
      <c r="B17" t="s">
        <v>103</v>
      </c>
      <c r="C17" t="s">
        <v>271</v>
      </c>
      <c r="D17" s="6">
        <v>0.75</v>
      </c>
      <c r="E17" t="s">
        <v>386</v>
      </c>
      <c r="F17" t="s">
        <v>358</v>
      </c>
      <c r="G17" t="s">
        <v>215</v>
      </c>
      <c r="I17" t="s">
        <v>56</v>
      </c>
      <c r="J17" t="s">
        <v>29</v>
      </c>
    </row>
    <row r="18" spans="1:10" x14ac:dyDescent="0.25">
      <c r="A18" s="1" t="s">
        <v>5</v>
      </c>
      <c r="B18" t="s">
        <v>96</v>
      </c>
      <c r="C18" t="s">
        <v>270</v>
      </c>
      <c r="D18" s="6">
        <v>0.83</v>
      </c>
      <c r="E18" t="s">
        <v>382</v>
      </c>
      <c r="F18" t="s">
        <v>342</v>
      </c>
      <c r="G18" t="s">
        <v>173</v>
      </c>
      <c r="I18" t="s">
        <v>38</v>
      </c>
      <c r="J18" t="s">
        <v>29</v>
      </c>
    </row>
    <row r="19" spans="1:10" x14ac:dyDescent="0.25">
      <c r="A19" s="1" t="s">
        <v>5</v>
      </c>
      <c r="B19" t="s">
        <v>93</v>
      </c>
      <c r="C19" t="s">
        <v>269</v>
      </c>
      <c r="D19" s="6">
        <v>0.75</v>
      </c>
      <c r="E19" t="s">
        <v>389</v>
      </c>
      <c r="F19" t="s">
        <v>358</v>
      </c>
      <c r="G19" t="s">
        <v>261</v>
      </c>
      <c r="I19" t="s">
        <v>56</v>
      </c>
      <c r="J19" t="s">
        <v>29</v>
      </c>
    </row>
    <row r="20" spans="1:10" x14ac:dyDescent="0.25">
      <c r="A20" s="1" t="s">
        <v>5</v>
      </c>
      <c r="B20" t="s">
        <v>83</v>
      </c>
      <c r="C20" t="s">
        <v>268</v>
      </c>
      <c r="D20" s="6">
        <v>0.83</v>
      </c>
      <c r="E20" t="s">
        <v>389</v>
      </c>
      <c r="F20" t="s">
        <v>358</v>
      </c>
      <c r="G20" t="s">
        <v>261</v>
      </c>
      <c r="I20" t="s">
        <v>56</v>
      </c>
      <c r="J20" t="s">
        <v>29</v>
      </c>
    </row>
    <row r="21" spans="1:10" x14ac:dyDescent="0.25">
      <c r="A21" s="1" t="s">
        <v>5</v>
      </c>
      <c r="B21" t="s">
        <v>83</v>
      </c>
      <c r="C21" t="s">
        <v>181</v>
      </c>
      <c r="D21" s="6">
        <v>2</v>
      </c>
      <c r="E21" t="s">
        <v>369</v>
      </c>
      <c r="F21" t="s">
        <v>349</v>
      </c>
      <c r="G21" t="s">
        <v>116</v>
      </c>
      <c r="I21" t="s">
        <v>28</v>
      </c>
      <c r="J21" t="s">
        <v>29</v>
      </c>
    </row>
    <row r="22" spans="1:10" x14ac:dyDescent="0.25">
      <c r="A22" s="10" t="s">
        <v>546</v>
      </c>
      <c r="B22" s="10"/>
      <c r="C22" s="10"/>
      <c r="D22" s="13"/>
      <c r="E22" s="10"/>
      <c r="F22" s="10"/>
      <c r="G22" s="10"/>
      <c r="H22" s="10"/>
      <c r="I22" s="10"/>
      <c r="J22" s="10"/>
    </row>
    <row r="23" spans="1:10" x14ac:dyDescent="0.25">
      <c r="A23" s="1" t="s">
        <v>5</v>
      </c>
      <c r="B23" t="s">
        <v>83</v>
      </c>
      <c r="C23" t="s">
        <v>84</v>
      </c>
      <c r="D23" s="6">
        <v>1</v>
      </c>
      <c r="E23" t="s">
        <v>366</v>
      </c>
      <c r="F23" t="s">
        <v>336</v>
      </c>
      <c r="G23" t="s">
        <v>85</v>
      </c>
      <c r="I23" t="s">
        <v>28</v>
      </c>
      <c r="J23" t="s">
        <v>29</v>
      </c>
    </row>
    <row r="24" spans="1:10" x14ac:dyDescent="0.25">
      <c r="A24" s="1" t="s">
        <v>5</v>
      </c>
      <c r="B24" t="s">
        <v>175</v>
      </c>
      <c r="C24" t="s">
        <v>267</v>
      </c>
      <c r="D24" s="6">
        <v>1.5</v>
      </c>
      <c r="E24" t="s">
        <v>388</v>
      </c>
      <c r="F24" t="s">
        <v>365</v>
      </c>
      <c r="G24" t="s">
        <v>334</v>
      </c>
      <c r="I24" t="s">
        <v>33</v>
      </c>
      <c r="J24" t="s">
        <v>51</v>
      </c>
    </row>
    <row r="25" spans="1:10" x14ac:dyDescent="0.25">
      <c r="A25" s="1" t="s">
        <v>5</v>
      </c>
      <c r="B25" t="s">
        <v>79</v>
      </c>
      <c r="C25" t="s">
        <v>265</v>
      </c>
      <c r="D25" s="6">
        <v>0.75</v>
      </c>
      <c r="E25" t="s">
        <v>390</v>
      </c>
      <c r="F25" t="s">
        <v>358</v>
      </c>
      <c r="G25" t="s">
        <v>266</v>
      </c>
      <c r="I25" t="s">
        <v>56</v>
      </c>
      <c r="J25" t="s">
        <v>29</v>
      </c>
    </row>
    <row r="26" spans="1:10" x14ac:dyDescent="0.25">
      <c r="A26" s="1" t="s">
        <v>5</v>
      </c>
      <c r="B26" t="s">
        <v>68</v>
      </c>
      <c r="C26" t="s">
        <v>263</v>
      </c>
      <c r="D26" s="6">
        <v>4</v>
      </c>
      <c r="E26" t="s">
        <v>388</v>
      </c>
      <c r="F26" t="s">
        <v>365</v>
      </c>
      <c r="G26" t="s">
        <v>334</v>
      </c>
      <c r="I26" t="s">
        <v>33</v>
      </c>
      <c r="J26" t="s">
        <v>51</v>
      </c>
    </row>
    <row r="27" spans="1:10" x14ac:dyDescent="0.25">
      <c r="A27" s="1" t="s">
        <v>5</v>
      </c>
      <c r="B27" t="s">
        <v>65</v>
      </c>
      <c r="C27" t="s">
        <v>262</v>
      </c>
      <c r="D27" s="6">
        <v>0.75</v>
      </c>
      <c r="E27" t="s">
        <v>341</v>
      </c>
      <c r="F27" t="s">
        <v>342</v>
      </c>
      <c r="G27" t="s">
        <v>36</v>
      </c>
      <c r="I27" t="s">
        <v>38</v>
      </c>
      <c r="J27" t="s">
        <v>29</v>
      </c>
    </row>
    <row r="28" spans="1:10" x14ac:dyDescent="0.25">
      <c r="A28" s="1" t="s">
        <v>5</v>
      </c>
      <c r="B28" t="s">
        <v>60</v>
      </c>
      <c r="C28" t="s">
        <v>260</v>
      </c>
      <c r="D28" s="6">
        <v>4</v>
      </c>
      <c r="E28" t="s">
        <v>389</v>
      </c>
      <c r="F28" t="s">
        <v>358</v>
      </c>
      <c r="G28" t="s">
        <v>261</v>
      </c>
      <c r="I28" t="s">
        <v>56</v>
      </c>
      <c r="J28" t="s">
        <v>29</v>
      </c>
    </row>
    <row r="29" spans="1:10" x14ac:dyDescent="0.25">
      <c r="A29" s="1" t="s">
        <v>5</v>
      </c>
      <c r="B29" t="s">
        <v>60</v>
      </c>
      <c r="C29" t="s">
        <v>61</v>
      </c>
      <c r="D29" s="6">
        <v>0.5</v>
      </c>
      <c r="E29" t="s">
        <v>353</v>
      </c>
      <c r="F29" t="s">
        <v>336</v>
      </c>
      <c r="G29" t="s">
        <v>62</v>
      </c>
      <c r="I29" t="s">
        <v>28</v>
      </c>
      <c r="J29" t="s">
        <v>29</v>
      </c>
    </row>
    <row r="30" spans="1:10" x14ac:dyDescent="0.25">
      <c r="A30" s="1" t="s">
        <v>5</v>
      </c>
      <c r="B30" t="s">
        <v>258</v>
      </c>
      <c r="C30" t="s">
        <v>259</v>
      </c>
      <c r="D30" s="6">
        <v>1.67</v>
      </c>
      <c r="E30" t="s">
        <v>340</v>
      </c>
      <c r="F30" t="s">
        <v>365</v>
      </c>
      <c r="G30" t="s">
        <v>256</v>
      </c>
      <c r="I30" t="s">
        <v>33</v>
      </c>
      <c r="J30" t="s">
        <v>29</v>
      </c>
    </row>
    <row r="31" spans="1:10" x14ac:dyDescent="0.25">
      <c r="A31" s="1" t="s">
        <v>5</v>
      </c>
      <c r="B31" t="s">
        <v>42</v>
      </c>
      <c r="C31" t="s">
        <v>257</v>
      </c>
      <c r="D31" s="6">
        <v>2.5</v>
      </c>
      <c r="E31" t="s">
        <v>378</v>
      </c>
      <c r="F31" t="s">
        <v>379</v>
      </c>
      <c r="G31" t="s">
        <v>157</v>
      </c>
      <c r="I31" t="s">
        <v>158</v>
      </c>
      <c r="J31" t="s">
        <v>159</v>
      </c>
    </row>
    <row r="32" spans="1:10" x14ac:dyDescent="0.25">
      <c r="A32" s="1" t="s">
        <v>5</v>
      </c>
      <c r="B32" t="s">
        <v>42</v>
      </c>
      <c r="C32" t="s">
        <v>255</v>
      </c>
      <c r="D32" s="6">
        <v>0.33</v>
      </c>
      <c r="E32" t="s">
        <v>340</v>
      </c>
      <c r="F32" t="s">
        <v>365</v>
      </c>
      <c r="G32" t="s">
        <v>256</v>
      </c>
      <c r="I32" t="s">
        <v>33</v>
      </c>
      <c r="J32" t="s">
        <v>29</v>
      </c>
    </row>
    <row r="33" spans="1:10" x14ac:dyDescent="0.25">
      <c r="A33" s="1" t="s">
        <v>5</v>
      </c>
      <c r="B33" t="s">
        <v>253</v>
      </c>
      <c r="C33" t="s">
        <v>254</v>
      </c>
      <c r="D33" s="6">
        <v>0.92</v>
      </c>
      <c r="E33" t="s">
        <v>348</v>
      </c>
      <c r="F33" t="s">
        <v>349</v>
      </c>
      <c r="G33" t="s">
        <v>44</v>
      </c>
      <c r="I33" t="s">
        <v>28</v>
      </c>
      <c r="J33" t="s">
        <v>29</v>
      </c>
    </row>
    <row r="34" spans="1:10" x14ac:dyDescent="0.25">
      <c r="A34" s="1" t="s">
        <v>5</v>
      </c>
      <c r="B34" t="s">
        <v>24</v>
      </c>
      <c r="C34" t="s">
        <v>25</v>
      </c>
      <c r="D34" s="6">
        <v>1.75</v>
      </c>
      <c r="E34" t="s">
        <v>335</v>
      </c>
      <c r="F34" t="s">
        <v>336</v>
      </c>
      <c r="G34" t="s">
        <v>26</v>
      </c>
      <c r="H34" t="s">
        <v>27</v>
      </c>
      <c r="I34" t="s">
        <v>28</v>
      </c>
      <c r="J34" t="s">
        <v>29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F6DB-2CFE-46AE-B5D0-92F3F0418050}">
  <dimension ref="A1:J25"/>
  <sheetViews>
    <sheetView workbookViewId="0">
      <selection activeCell="A2" sqref="A2:J2"/>
    </sheetView>
  </sheetViews>
  <sheetFormatPr baseColWidth="10" defaultRowHeight="15.75" x14ac:dyDescent="0.25"/>
  <cols>
    <col min="1" max="1" width="17.375" bestFit="1" customWidth="1"/>
    <col min="2" max="2" width="9.875" bestFit="1" customWidth="1"/>
    <col min="3" max="3" width="17.5" bestFit="1" customWidth="1"/>
    <col min="4" max="4" width="16.25" bestFit="1" customWidth="1"/>
    <col min="5" max="5" width="8.375" bestFit="1" customWidth="1"/>
    <col min="6" max="6" width="9.375" bestFit="1" customWidth="1"/>
    <col min="7" max="7" width="23.625" bestFit="1" customWidth="1"/>
    <col min="8" max="8" width="95.125" bestFit="1" customWidth="1"/>
    <col min="9" max="9" width="20.75" bestFit="1" customWidth="1"/>
    <col min="10" max="10" width="24.125" bestFit="1" customWidth="1"/>
  </cols>
  <sheetData>
    <row r="1" spans="1:10" x14ac:dyDescent="0.25">
      <c r="A1" s="1" t="s">
        <v>0</v>
      </c>
      <c r="B1" s="1" t="s">
        <v>15</v>
      </c>
      <c r="C1" s="1" t="s">
        <v>16</v>
      </c>
      <c r="D1" s="3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</row>
    <row r="2" spans="1:10" x14ac:dyDescent="0.25">
      <c r="A2" s="14" t="s">
        <v>328</v>
      </c>
      <c r="B2" s="10"/>
      <c r="C2" s="10"/>
      <c r="D2" s="13"/>
      <c r="E2" s="10"/>
      <c r="F2" s="10"/>
      <c r="G2" s="10"/>
      <c r="H2" s="10"/>
      <c r="I2" s="10"/>
      <c r="J2" s="10"/>
    </row>
    <row r="3" spans="1:10" x14ac:dyDescent="0.25">
      <c r="A3" s="1" t="s">
        <v>6</v>
      </c>
      <c r="B3" t="s">
        <v>415</v>
      </c>
      <c r="C3" t="s">
        <v>416</v>
      </c>
      <c r="D3" s="6">
        <v>1.83</v>
      </c>
      <c r="E3" t="s">
        <v>593</v>
      </c>
      <c r="F3" t="s">
        <v>349</v>
      </c>
      <c r="G3" t="s">
        <v>417</v>
      </c>
      <c r="I3" t="s">
        <v>28</v>
      </c>
      <c r="J3" t="s">
        <v>29</v>
      </c>
    </row>
    <row r="4" spans="1:10" x14ac:dyDescent="0.25">
      <c r="A4" s="1" t="s">
        <v>6</v>
      </c>
      <c r="B4" t="s">
        <v>434</v>
      </c>
      <c r="C4" t="s">
        <v>516</v>
      </c>
      <c r="D4" s="6">
        <v>1</v>
      </c>
      <c r="E4" t="s">
        <v>603</v>
      </c>
      <c r="F4" t="s">
        <v>365</v>
      </c>
      <c r="G4" t="s">
        <v>454</v>
      </c>
      <c r="H4" t="s">
        <v>517</v>
      </c>
      <c r="I4" t="s">
        <v>33</v>
      </c>
      <c r="J4" t="s">
        <v>51</v>
      </c>
    </row>
    <row r="5" spans="1:10" x14ac:dyDescent="0.25">
      <c r="A5" s="1" t="s">
        <v>6</v>
      </c>
      <c r="B5" t="s">
        <v>403</v>
      </c>
      <c r="C5" t="s">
        <v>514</v>
      </c>
      <c r="D5" s="6">
        <v>2</v>
      </c>
      <c r="E5" t="s">
        <v>603</v>
      </c>
      <c r="F5" t="s">
        <v>365</v>
      </c>
      <c r="G5" t="s">
        <v>454</v>
      </c>
      <c r="H5" t="s">
        <v>515</v>
      </c>
      <c r="I5" t="s">
        <v>33</v>
      </c>
      <c r="J5" t="s">
        <v>51</v>
      </c>
    </row>
    <row r="6" spans="1:10" x14ac:dyDescent="0.25">
      <c r="A6" s="1" t="s">
        <v>6</v>
      </c>
      <c r="B6" t="s">
        <v>403</v>
      </c>
      <c r="C6" t="s">
        <v>512</v>
      </c>
      <c r="D6" s="6">
        <v>2.83</v>
      </c>
      <c r="E6" t="s">
        <v>603</v>
      </c>
      <c r="F6" t="s">
        <v>365</v>
      </c>
      <c r="G6" t="s">
        <v>454</v>
      </c>
      <c r="H6" t="s">
        <v>513</v>
      </c>
      <c r="I6" t="s">
        <v>33</v>
      </c>
      <c r="J6" t="s">
        <v>51</v>
      </c>
    </row>
    <row r="7" spans="1:10" x14ac:dyDescent="0.25">
      <c r="A7" s="1" t="s">
        <v>6</v>
      </c>
      <c r="B7" t="s">
        <v>396</v>
      </c>
      <c r="C7" t="s">
        <v>510</v>
      </c>
      <c r="D7" s="6">
        <v>3</v>
      </c>
      <c r="E7" t="s">
        <v>596</v>
      </c>
      <c r="F7" t="s">
        <v>364</v>
      </c>
      <c r="G7" t="s">
        <v>402</v>
      </c>
      <c r="H7" t="s">
        <v>511</v>
      </c>
      <c r="I7" t="s">
        <v>33</v>
      </c>
      <c r="J7" t="s">
        <v>51</v>
      </c>
    </row>
    <row r="8" spans="1:10" x14ac:dyDescent="0.25">
      <c r="A8" s="1" t="s">
        <v>6</v>
      </c>
      <c r="B8" t="s">
        <v>396</v>
      </c>
      <c r="C8" t="s">
        <v>509</v>
      </c>
      <c r="D8" s="6">
        <v>1.5</v>
      </c>
      <c r="E8" t="s">
        <v>597</v>
      </c>
      <c r="F8" t="s">
        <v>349</v>
      </c>
      <c r="G8" t="s">
        <v>400</v>
      </c>
      <c r="I8" t="s">
        <v>28</v>
      </c>
      <c r="J8" t="s">
        <v>29</v>
      </c>
    </row>
    <row r="9" spans="1:10" x14ac:dyDescent="0.25">
      <c r="A9" s="1" t="s">
        <v>6</v>
      </c>
      <c r="B9" t="s">
        <v>396</v>
      </c>
      <c r="C9" t="s">
        <v>397</v>
      </c>
      <c r="D9" s="6">
        <v>1</v>
      </c>
      <c r="E9" t="s">
        <v>598</v>
      </c>
      <c r="F9" t="s">
        <v>336</v>
      </c>
      <c r="G9" t="s">
        <v>398</v>
      </c>
      <c r="I9" t="s">
        <v>28</v>
      </c>
      <c r="J9" t="s">
        <v>29</v>
      </c>
    </row>
    <row r="10" spans="1:10" x14ac:dyDescent="0.25">
      <c r="A10" s="1" t="s">
        <v>6</v>
      </c>
      <c r="B10" t="s">
        <v>426</v>
      </c>
      <c r="C10" t="s">
        <v>507</v>
      </c>
      <c r="D10" s="6">
        <v>1.65</v>
      </c>
      <c r="E10" t="s">
        <v>388</v>
      </c>
      <c r="F10" t="s">
        <v>365</v>
      </c>
      <c r="G10" t="s">
        <v>264</v>
      </c>
      <c r="H10" t="s">
        <v>508</v>
      </c>
      <c r="I10" t="s">
        <v>33</v>
      </c>
      <c r="J10" t="s">
        <v>51</v>
      </c>
    </row>
    <row r="11" spans="1:10" x14ac:dyDescent="0.25">
      <c r="A11" s="1" t="s">
        <v>6</v>
      </c>
      <c r="B11" t="s">
        <v>114</v>
      </c>
      <c r="C11" t="s">
        <v>287</v>
      </c>
      <c r="D11" s="6">
        <v>1.25</v>
      </c>
      <c r="E11" t="s">
        <v>388</v>
      </c>
      <c r="F11" t="s">
        <v>365</v>
      </c>
      <c r="G11" t="s">
        <v>264</v>
      </c>
      <c r="H11" t="s">
        <v>288</v>
      </c>
      <c r="I11" t="s">
        <v>33</v>
      </c>
      <c r="J11" t="s">
        <v>51</v>
      </c>
    </row>
    <row r="12" spans="1:10" x14ac:dyDescent="0.25">
      <c r="A12" s="1" t="s">
        <v>6</v>
      </c>
      <c r="B12" t="s">
        <v>103</v>
      </c>
      <c r="C12" t="s">
        <v>285</v>
      </c>
      <c r="D12" s="6">
        <v>4</v>
      </c>
      <c r="E12" t="s">
        <v>388</v>
      </c>
      <c r="F12" t="s">
        <v>365</v>
      </c>
      <c r="G12" t="s">
        <v>334</v>
      </c>
      <c r="H12" t="s">
        <v>286</v>
      </c>
      <c r="I12" t="s">
        <v>33</v>
      </c>
      <c r="J12" t="s">
        <v>51</v>
      </c>
    </row>
    <row r="13" spans="1:10" x14ac:dyDescent="0.25">
      <c r="A13" s="1" t="s">
        <v>6</v>
      </c>
      <c r="B13" t="s">
        <v>83</v>
      </c>
      <c r="C13" t="s">
        <v>181</v>
      </c>
      <c r="D13" s="6">
        <v>1.5</v>
      </c>
      <c r="E13" t="s">
        <v>369</v>
      </c>
      <c r="F13" t="s">
        <v>349</v>
      </c>
      <c r="G13" t="s">
        <v>116</v>
      </c>
      <c r="I13" t="s">
        <v>28</v>
      </c>
      <c r="J13" t="s">
        <v>29</v>
      </c>
    </row>
    <row r="14" spans="1:10" x14ac:dyDescent="0.25">
      <c r="A14" s="10" t="s">
        <v>546</v>
      </c>
      <c r="B14" s="10"/>
      <c r="C14" s="10"/>
      <c r="D14" s="13"/>
      <c r="E14" s="10"/>
      <c r="F14" s="10"/>
      <c r="G14" s="10"/>
      <c r="H14" s="10"/>
      <c r="I14" s="10"/>
      <c r="J14" s="10"/>
    </row>
    <row r="15" spans="1:10" x14ac:dyDescent="0.25">
      <c r="A15" s="1" t="s">
        <v>6</v>
      </c>
      <c r="B15" t="s">
        <v>83</v>
      </c>
      <c r="C15" t="s">
        <v>284</v>
      </c>
      <c r="D15" s="6">
        <v>1</v>
      </c>
      <c r="E15" t="s">
        <v>366</v>
      </c>
      <c r="F15" t="s">
        <v>336</v>
      </c>
      <c r="G15" t="s">
        <v>85</v>
      </c>
      <c r="I15" t="s">
        <v>28</v>
      </c>
      <c r="J15" t="s">
        <v>29</v>
      </c>
    </row>
    <row r="16" spans="1:10" x14ac:dyDescent="0.25">
      <c r="A16" s="1" t="s">
        <v>6</v>
      </c>
      <c r="B16" t="s">
        <v>175</v>
      </c>
      <c r="C16" t="s">
        <v>282</v>
      </c>
      <c r="D16" s="6">
        <v>3</v>
      </c>
      <c r="E16" t="s">
        <v>388</v>
      </c>
      <c r="F16" t="s">
        <v>365</v>
      </c>
      <c r="G16" t="s">
        <v>334</v>
      </c>
      <c r="H16" t="s">
        <v>283</v>
      </c>
      <c r="I16" t="s">
        <v>33</v>
      </c>
      <c r="J16" t="s">
        <v>51</v>
      </c>
    </row>
    <row r="17" spans="1:10" x14ac:dyDescent="0.25">
      <c r="A17" s="1" t="s">
        <v>6</v>
      </c>
      <c r="B17" t="s">
        <v>79</v>
      </c>
      <c r="C17" t="s">
        <v>280</v>
      </c>
      <c r="D17" s="6">
        <v>0.75</v>
      </c>
      <c r="E17" t="s">
        <v>388</v>
      </c>
      <c r="F17" t="s">
        <v>365</v>
      </c>
      <c r="G17" t="s">
        <v>334</v>
      </c>
      <c r="H17" t="s">
        <v>281</v>
      </c>
      <c r="I17" t="s">
        <v>33</v>
      </c>
      <c r="J17" t="s">
        <v>51</v>
      </c>
    </row>
    <row r="18" spans="1:10" x14ac:dyDescent="0.25">
      <c r="A18" s="1" t="s">
        <v>6</v>
      </c>
      <c r="B18" t="s">
        <v>76</v>
      </c>
      <c r="C18" t="s">
        <v>278</v>
      </c>
      <c r="D18" s="6">
        <v>1.5</v>
      </c>
      <c r="E18" t="s">
        <v>388</v>
      </c>
      <c r="F18" t="s">
        <v>365</v>
      </c>
      <c r="G18" t="s">
        <v>334</v>
      </c>
      <c r="H18" t="s">
        <v>279</v>
      </c>
      <c r="I18" t="s">
        <v>33</v>
      </c>
      <c r="J18" t="s">
        <v>51</v>
      </c>
    </row>
    <row r="19" spans="1:10" x14ac:dyDescent="0.25">
      <c r="A19" s="1" t="s">
        <v>6</v>
      </c>
      <c r="B19" t="s">
        <v>76</v>
      </c>
      <c r="C19" t="s">
        <v>169</v>
      </c>
      <c r="D19" s="6">
        <v>1.83</v>
      </c>
      <c r="E19" t="s">
        <v>361</v>
      </c>
      <c r="F19" t="s">
        <v>349</v>
      </c>
      <c r="G19" t="s">
        <v>78</v>
      </c>
      <c r="I19" t="s">
        <v>28</v>
      </c>
      <c r="J19" t="s">
        <v>29</v>
      </c>
    </row>
    <row r="20" spans="1:10" x14ac:dyDescent="0.25">
      <c r="A20" s="1" t="s">
        <v>6</v>
      </c>
      <c r="B20" t="s">
        <v>71</v>
      </c>
      <c r="C20" t="s">
        <v>276</v>
      </c>
      <c r="D20" s="6">
        <v>1</v>
      </c>
      <c r="E20" t="s">
        <v>389</v>
      </c>
      <c r="F20" t="s">
        <v>358</v>
      </c>
      <c r="G20" t="s">
        <v>261</v>
      </c>
      <c r="H20" t="s">
        <v>277</v>
      </c>
      <c r="I20" t="s">
        <v>56</v>
      </c>
      <c r="J20" t="s">
        <v>29</v>
      </c>
    </row>
    <row r="21" spans="1:10" x14ac:dyDescent="0.25">
      <c r="A21" s="1" t="s">
        <v>6</v>
      </c>
      <c r="B21" t="s">
        <v>65</v>
      </c>
      <c r="C21" t="s">
        <v>274</v>
      </c>
      <c r="D21" s="6">
        <v>2.5</v>
      </c>
      <c r="E21" t="s">
        <v>339</v>
      </c>
      <c r="F21" t="s">
        <v>340</v>
      </c>
      <c r="G21" t="s">
        <v>40</v>
      </c>
      <c r="H21" t="s">
        <v>275</v>
      </c>
      <c r="I21" t="s">
        <v>33</v>
      </c>
      <c r="J21" t="s">
        <v>29</v>
      </c>
    </row>
    <row r="22" spans="1:10" x14ac:dyDescent="0.25">
      <c r="A22" s="1" t="s">
        <v>6</v>
      </c>
      <c r="B22" t="s">
        <v>60</v>
      </c>
      <c r="C22" t="s">
        <v>63</v>
      </c>
      <c r="D22" s="6">
        <v>1.5</v>
      </c>
      <c r="E22" t="s">
        <v>359</v>
      </c>
      <c r="F22" t="s">
        <v>349</v>
      </c>
      <c r="G22" t="s">
        <v>64</v>
      </c>
      <c r="I22" t="s">
        <v>28</v>
      </c>
      <c r="J22" t="s">
        <v>29</v>
      </c>
    </row>
    <row r="23" spans="1:10" x14ac:dyDescent="0.25">
      <c r="A23" s="1" t="s">
        <v>6</v>
      </c>
      <c r="B23" t="s">
        <v>60</v>
      </c>
      <c r="C23" t="s">
        <v>273</v>
      </c>
      <c r="D23" s="6">
        <v>1</v>
      </c>
      <c r="E23" t="s">
        <v>353</v>
      </c>
      <c r="F23" t="s">
        <v>336</v>
      </c>
      <c r="G23" t="s">
        <v>62</v>
      </c>
      <c r="I23" t="s">
        <v>28</v>
      </c>
      <c r="J23" t="s">
        <v>29</v>
      </c>
    </row>
    <row r="24" spans="1:10" x14ac:dyDescent="0.25">
      <c r="A24" s="1" t="s">
        <v>6</v>
      </c>
      <c r="B24" t="s">
        <v>42</v>
      </c>
      <c r="C24" t="s">
        <v>43</v>
      </c>
      <c r="D24" s="6">
        <v>0.75</v>
      </c>
      <c r="E24" t="s">
        <v>348</v>
      </c>
      <c r="F24" t="s">
        <v>349</v>
      </c>
      <c r="G24" t="s">
        <v>44</v>
      </c>
      <c r="I24" t="s">
        <v>28</v>
      </c>
      <c r="J24" t="s">
        <v>29</v>
      </c>
    </row>
    <row r="25" spans="1:10" x14ac:dyDescent="0.25">
      <c r="A25" s="1" t="s">
        <v>6</v>
      </c>
      <c r="B25" t="s">
        <v>24</v>
      </c>
      <c r="C25" t="s">
        <v>25</v>
      </c>
      <c r="D25" s="6">
        <v>2.33</v>
      </c>
      <c r="E25" t="s">
        <v>335</v>
      </c>
      <c r="F25" t="s">
        <v>336</v>
      </c>
      <c r="G25" t="s">
        <v>26</v>
      </c>
      <c r="H25" t="s">
        <v>27</v>
      </c>
      <c r="I25" t="s">
        <v>28</v>
      </c>
      <c r="J25" t="s">
        <v>29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FBA5-E4AF-49A9-A128-4C2EB79B47B9}">
  <dimension ref="A1:J31"/>
  <sheetViews>
    <sheetView workbookViewId="0">
      <selection activeCell="A2" sqref="A2:J2"/>
    </sheetView>
  </sheetViews>
  <sheetFormatPr baseColWidth="10" defaultRowHeight="15.75" x14ac:dyDescent="0.25"/>
  <cols>
    <col min="1" max="1" width="18.625" bestFit="1" customWidth="1"/>
    <col min="2" max="2" width="9.875" bestFit="1" customWidth="1"/>
    <col min="3" max="3" width="17.5" bestFit="1" customWidth="1"/>
    <col min="4" max="4" width="16.25" bestFit="1" customWidth="1"/>
    <col min="5" max="5" width="8.375" bestFit="1" customWidth="1"/>
    <col min="6" max="6" width="9.375" bestFit="1" customWidth="1"/>
    <col min="7" max="7" width="29.125" bestFit="1" customWidth="1"/>
    <col min="8" max="8" width="86.5" bestFit="1" customWidth="1"/>
    <col min="9" max="9" width="17.5" bestFit="1" customWidth="1"/>
    <col min="10" max="10" width="24.125" bestFit="1" customWidth="1"/>
  </cols>
  <sheetData>
    <row r="1" spans="1:10" x14ac:dyDescent="0.25">
      <c r="A1" s="1" t="s">
        <v>0</v>
      </c>
      <c r="B1" s="1" t="s">
        <v>15</v>
      </c>
      <c r="C1" s="1" t="s">
        <v>16</v>
      </c>
      <c r="D1" s="3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</row>
    <row r="2" spans="1:10" x14ac:dyDescent="0.25">
      <c r="A2" s="14" t="s">
        <v>328</v>
      </c>
      <c r="B2" s="10"/>
      <c r="C2" s="10"/>
      <c r="D2" s="13"/>
      <c r="E2" s="10"/>
      <c r="F2" s="10"/>
      <c r="G2" s="10"/>
      <c r="H2" s="10"/>
      <c r="I2" s="10"/>
      <c r="J2" s="10"/>
    </row>
    <row r="3" spans="1:10" x14ac:dyDescent="0.25">
      <c r="A3" s="1" t="s">
        <v>9</v>
      </c>
      <c r="B3" t="s">
        <v>415</v>
      </c>
      <c r="C3" t="s">
        <v>536</v>
      </c>
      <c r="D3" s="6">
        <v>0.75</v>
      </c>
      <c r="E3" t="s">
        <v>351</v>
      </c>
      <c r="F3" t="s">
        <v>394</v>
      </c>
      <c r="G3" t="s">
        <v>537</v>
      </c>
      <c r="H3" t="s">
        <v>538</v>
      </c>
      <c r="I3" t="s">
        <v>38</v>
      </c>
      <c r="J3" t="s">
        <v>51</v>
      </c>
    </row>
    <row r="4" spans="1:10" x14ac:dyDescent="0.25">
      <c r="A4" s="1" t="s">
        <v>9</v>
      </c>
      <c r="B4" t="s">
        <v>415</v>
      </c>
      <c r="C4" t="s">
        <v>534</v>
      </c>
      <c r="D4" s="6">
        <v>3</v>
      </c>
      <c r="E4" t="s">
        <v>385</v>
      </c>
      <c r="F4" t="s">
        <v>358</v>
      </c>
      <c r="G4" t="s">
        <v>211</v>
      </c>
      <c r="H4" t="s">
        <v>535</v>
      </c>
      <c r="I4" t="s">
        <v>56</v>
      </c>
      <c r="J4" t="s">
        <v>29</v>
      </c>
    </row>
    <row r="5" spans="1:10" x14ac:dyDescent="0.25">
      <c r="A5" s="1" t="s">
        <v>9</v>
      </c>
      <c r="B5" t="s">
        <v>434</v>
      </c>
      <c r="C5" t="s">
        <v>532</v>
      </c>
      <c r="D5" s="6">
        <v>2.62</v>
      </c>
      <c r="E5" t="s">
        <v>391</v>
      </c>
      <c r="F5" t="s">
        <v>358</v>
      </c>
      <c r="G5" t="s">
        <v>291</v>
      </c>
      <c r="H5" t="s">
        <v>533</v>
      </c>
      <c r="I5" t="s">
        <v>56</v>
      </c>
      <c r="J5" t="s">
        <v>29</v>
      </c>
    </row>
    <row r="6" spans="1:10" x14ac:dyDescent="0.25">
      <c r="A6" s="1" t="s">
        <v>9</v>
      </c>
      <c r="B6" t="s">
        <v>434</v>
      </c>
      <c r="C6" t="s">
        <v>530</v>
      </c>
      <c r="D6" s="6">
        <v>2</v>
      </c>
      <c r="E6" t="s">
        <v>391</v>
      </c>
      <c r="F6" t="s">
        <v>358</v>
      </c>
      <c r="G6" t="s">
        <v>291</v>
      </c>
      <c r="H6" t="s">
        <v>531</v>
      </c>
      <c r="I6" t="s">
        <v>56</v>
      </c>
      <c r="J6" t="s">
        <v>29</v>
      </c>
    </row>
    <row r="7" spans="1:10" x14ac:dyDescent="0.25">
      <c r="A7" s="1" t="s">
        <v>9</v>
      </c>
      <c r="B7" t="s">
        <v>403</v>
      </c>
      <c r="C7" t="s">
        <v>528</v>
      </c>
      <c r="D7" s="6">
        <v>3.02</v>
      </c>
      <c r="E7" t="s">
        <v>605</v>
      </c>
      <c r="F7" t="s">
        <v>364</v>
      </c>
      <c r="G7" t="s">
        <v>529</v>
      </c>
      <c r="I7" t="s">
        <v>33</v>
      </c>
      <c r="J7" t="s">
        <v>51</v>
      </c>
    </row>
    <row r="8" spans="1:10" x14ac:dyDescent="0.25">
      <c r="A8" s="1" t="s">
        <v>9</v>
      </c>
      <c r="B8" t="s">
        <v>403</v>
      </c>
      <c r="C8" t="s">
        <v>526</v>
      </c>
      <c r="D8" s="6">
        <v>4</v>
      </c>
      <c r="E8" t="s">
        <v>594</v>
      </c>
      <c r="F8" t="s">
        <v>364</v>
      </c>
      <c r="G8" t="s">
        <v>407</v>
      </c>
      <c r="H8" t="s">
        <v>527</v>
      </c>
      <c r="I8" t="s">
        <v>33</v>
      </c>
      <c r="J8" t="s">
        <v>51</v>
      </c>
    </row>
    <row r="9" spans="1:10" x14ac:dyDescent="0.25">
      <c r="A9" s="1" t="s">
        <v>9</v>
      </c>
      <c r="B9" t="s">
        <v>403</v>
      </c>
      <c r="C9" t="s">
        <v>524</v>
      </c>
      <c r="D9" s="6">
        <v>0.98</v>
      </c>
      <c r="E9" t="s">
        <v>391</v>
      </c>
      <c r="F9" t="s">
        <v>358</v>
      </c>
      <c r="G9" t="s">
        <v>291</v>
      </c>
      <c r="H9" t="s">
        <v>525</v>
      </c>
      <c r="I9" t="s">
        <v>56</v>
      </c>
      <c r="J9" t="s">
        <v>29</v>
      </c>
    </row>
    <row r="10" spans="1:10" x14ac:dyDescent="0.25">
      <c r="A10" s="1" t="s">
        <v>9</v>
      </c>
      <c r="B10" t="s">
        <v>396</v>
      </c>
      <c r="C10" t="s">
        <v>522</v>
      </c>
      <c r="D10" s="6">
        <v>2.4</v>
      </c>
      <c r="E10" t="s">
        <v>595</v>
      </c>
      <c r="F10" t="s">
        <v>364</v>
      </c>
      <c r="G10" t="s">
        <v>405</v>
      </c>
      <c r="H10" t="s">
        <v>523</v>
      </c>
      <c r="I10" t="s">
        <v>33</v>
      </c>
      <c r="J10" t="s">
        <v>51</v>
      </c>
    </row>
    <row r="11" spans="1:10" x14ac:dyDescent="0.25">
      <c r="A11" s="1" t="s">
        <v>9</v>
      </c>
      <c r="B11" t="s">
        <v>396</v>
      </c>
      <c r="C11" t="s">
        <v>520</v>
      </c>
      <c r="D11" s="6">
        <v>2.83</v>
      </c>
      <c r="E11" t="s">
        <v>595</v>
      </c>
      <c r="F11" t="s">
        <v>364</v>
      </c>
      <c r="G11" t="s">
        <v>405</v>
      </c>
      <c r="H11" t="s">
        <v>521</v>
      </c>
      <c r="I11" t="s">
        <v>33</v>
      </c>
      <c r="J11" t="s">
        <v>51</v>
      </c>
    </row>
    <row r="12" spans="1:10" x14ac:dyDescent="0.25">
      <c r="A12" s="1" t="s">
        <v>9</v>
      </c>
      <c r="B12" t="s">
        <v>396</v>
      </c>
      <c r="C12" t="s">
        <v>509</v>
      </c>
      <c r="D12" s="6">
        <v>1.5</v>
      </c>
      <c r="E12" t="s">
        <v>597</v>
      </c>
      <c r="F12" t="s">
        <v>349</v>
      </c>
      <c r="G12" t="s">
        <v>400</v>
      </c>
      <c r="I12" t="s">
        <v>28</v>
      </c>
      <c r="J12" t="s">
        <v>29</v>
      </c>
    </row>
    <row r="13" spans="1:10" x14ac:dyDescent="0.25">
      <c r="A13" s="1" t="s">
        <v>9</v>
      </c>
      <c r="B13" t="s">
        <v>396</v>
      </c>
      <c r="C13" t="s">
        <v>397</v>
      </c>
      <c r="D13" s="6">
        <v>1</v>
      </c>
      <c r="E13" t="s">
        <v>598</v>
      </c>
      <c r="F13" t="s">
        <v>336</v>
      </c>
      <c r="G13" t="s">
        <v>398</v>
      </c>
      <c r="I13" t="s">
        <v>28</v>
      </c>
      <c r="J13" t="s">
        <v>29</v>
      </c>
    </row>
    <row r="14" spans="1:10" x14ac:dyDescent="0.25">
      <c r="A14" s="1" t="s">
        <v>9</v>
      </c>
      <c r="B14" t="s">
        <v>396</v>
      </c>
      <c r="C14" t="s">
        <v>518</v>
      </c>
      <c r="D14" s="6">
        <v>0.67</v>
      </c>
      <c r="E14" t="s">
        <v>391</v>
      </c>
      <c r="F14" t="s">
        <v>358</v>
      </c>
      <c r="G14" t="s">
        <v>291</v>
      </c>
      <c r="H14" t="s">
        <v>519</v>
      </c>
      <c r="I14" t="s">
        <v>56</v>
      </c>
      <c r="J14" t="s">
        <v>29</v>
      </c>
    </row>
    <row r="15" spans="1:10" x14ac:dyDescent="0.25">
      <c r="A15" s="1" t="s">
        <v>9</v>
      </c>
      <c r="B15" t="s">
        <v>114</v>
      </c>
      <c r="C15" t="s">
        <v>308</v>
      </c>
      <c r="D15" s="6">
        <v>1</v>
      </c>
      <c r="E15" t="s">
        <v>363</v>
      </c>
      <c r="F15" t="s">
        <v>351</v>
      </c>
      <c r="G15" t="s">
        <v>124</v>
      </c>
      <c r="I15" t="s">
        <v>38</v>
      </c>
      <c r="J15" t="s">
        <v>51</v>
      </c>
    </row>
    <row r="16" spans="1:10" x14ac:dyDescent="0.25">
      <c r="A16" s="1" t="s">
        <v>9</v>
      </c>
      <c r="B16" t="s">
        <v>114</v>
      </c>
      <c r="C16" t="s">
        <v>307</v>
      </c>
      <c r="D16" s="6">
        <v>0.02</v>
      </c>
      <c r="E16" t="s">
        <v>393</v>
      </c>
      <c r="F16" t="s">
        <v>372</v>
      </c>
      <c r="G16" t="s">
        <v>301</v>
      </c>
      <c r="I16" t="s">
        <v>56</v>
      </c>
      <c r="J16" t="s">
        <v>29</v>
      </c>
    </row>
    <row r="17" spans="1:10" x14ac:dyDescent="0.25">
      <c r="A17" s="1" t="s">
        <v>9</v>
      </c>
      <c r="B17" t="s">
        <v>114</v>
      </c>
      <c r="C17" t="s">
        <v>306</v>
      </c>
      <c r="D17" s="6">
        <v>1.17</v>
      </c>
      <c r="E17" t="s">
        <v>370</v>
      </c>
      <c r="F17" t="s">
        <v>349</v>
      </c>
      <c r="G17" t="s">
        <v>121</v>
      </c>
      <c r="I17" t="s">
        <v>28</v>
      </c>
      <c r="J17" t="s">
        <v>29</v>
      </c>
    </row>
    <row r="18" spans="1:10" x14ac:dyDescent="0.25">
      <c r="A18" s="1" t="s">
        <v>9</v>
      </c>
      <c r="B18" t="s">
        <v>103</v>
      </c>
      <c r="C18" t="s">
        <v>304</v>
      </c>
      <c r="D18" s="6">
        <v>4</v>
      </c>
      <c r="E18" t="s">
        <v>391</v>
      </c>
      <c r="F18" t="s">
        <v>358</v>
      </c>
      <c r="G18" t="s">
        <v>291</v>
      </c>
      <c r="H18" t="s">
        <v>305</v>
      </c>
      <c r="I18" t="s">
        <v>56</v>
      </c>
      <c r="J18" t="s">
        <v>29</v>
      </c>
    </row>
    <row r="19" spans="1:10" x14ac:dyDescent="0.25">
      <c r="A19" s="1" t="s">
        <v>9</v>
      </c>
      <c r="B19" t="s">
        <v>83</v>
      </c>
      <c r="C19" t="s">
        <v>302</v>
      </c>
      <c r="D19" s="6">
        <v>1</v>
      </c>
      <c r="E19" t="s">
        <v>391</v>
      </c>
      <c r="F19" t="s">
        <v>358</v>
      </c>
      <c r="G19" t="s">
        <v>291</v>
      </c>
      <c r="H19" t="s">
        <v>303</v>
      </c>
      <c r="I19" t="s">
        <v>56</v>
      </c>
      <c r="J19" t="s">
        <v>29</v>
      </c>
    </row>
    <row r="20" spans="1:10" x14ac:dyDescent="0.25">
      <c r="A20" s="1" t="s">
        <v>9</v>
      </c>
      <c r="B20" t="s">
        <v>83</v>
      </c>
      <c r="C20" t="s">
        <v>300</v>
      </c>
      <c r="D20" s="6">
        <v>1</v>
      </c>
      <c r="E20" t="s">
        <v>393</v>
      </c>
      <c r="F20" t="s">
        <v>372</v>
      </c>
      <c r="G20" t="s">
        <v>301</v>
      </c>
      <c r="I20" t="s">
        <v>56</v>
      </c>
      <c r="J20" t="s">
        <v>29</v>
      </c>
    </row>
    <row r="21" spans="1:10" x14ac:dyDescent="0.25">
      <c r="A21" s="1" t="s">
        <v>9</v>
      </c>
      <c r="B21" t="s">
        <v>83</v>
      </c>
      <c r="C21" t="s">
        <v>297</v>
      </c>
      <c r="D21" s="6">
        <v>0.25</v>
      </c>
      <c r="E21" t="s">
        <v>392</v>
      </c>
      <c r="F21" t="s">
        <v>379</v>
      </c>
      <c r="G21" t="s">
        <v>298</v>
      </c>
      <c r="H21" t="s">
        <v>299</v>
      </c>
      <c r="I21" t="s">
        <v>158</v>
      </c>
      <c r="J21" t="s">
        <v>51</v>
      </c>
    </row>
    <row r="22" spans="1:10" x14ac:dyDescent="0.25">
      <c r="A22" s="1" t="s">
        <v>9</v>
      </c>
      <c r="B22" t="s">
        <v>83</v>
      </c>
      <c r="C22" t="s">
        <v>181</v>
      </c>
      <c r="D22" s="6">
        <v>1</v>
      </c>
      <c r="E22" t="s">
        <v>369</v>
      </c>
      <c r="F22" t="s">
        <v>349</v>
      </c>
      <c r="G22" t="s">
        <v>116</v>
      </c>
      <c r="I22" t="s">
        <v>28</v>
      </c>
      <c r="J22" t="s">
        <v>29</v>
      </c>
    </row>
    <row r="23" spans="1:10" x14ac:dyDescent="0.25">
      <c r="A23" s="10" t="s">
        <v>546</v>
      </c>
      <c r="B23" s="10"/>
      <c r="C23" s="10"/>
      <c r="D23" s="13"/>
      <c r="E23" s="10"/>
      <c r="F23" s="10"/>
      <c r="G23" s="10"/>
      <c r="H23" s="10"/>
      <c r="I23" s="10"/>
      <c r="J23" s="10"/>
    </row>
    <row r="24" spans="1:10" x14ac:dyDescent="0.25">
      <c r="A24" s="1" t="s">
        <v>9</v>
      </c>
      <c r="B24" t="s">
        <v>83</v>
      </c>
      <c r="C24" t="s">
        <v>84</v>
      </c>
      <c r="D24" s="6">
        <v>1</v>
      </c>
      <c r="E24" t="s">
        <v>366</v>
      </c>
      <c r="F24" t="s">
        <v>336</v>
      </c>
      <c r="G24" t="s">
        <v>85</v>
      </c>
      <c r="I24" t="s">
        <v>28</v>
      </c>
      <c r="J24" t="s">
        <v>29</v>
      </c>
    </row>
    <row r="25" spans="1:10" x14ac:dyDescent="0.25">
      <c r="A25" s="1" t="s">
        <v>9</v>
      </c>
      <c r="B25" t="s">
        <v>175</v>
      </c>
      <c r="C25" t="s">
        <v>295</v>
      </c>
      <c r="D25" s="6">
        <v>2.25</v>
      </c>
      <c r="E25" t="s">
        <v>382</v>
      </c>
      <c r="F25" t="s">
        <v>342</v>
      </c>
      <c r="G25" t="s">
        <v>173</v>
      </c>
      <c r="H25" t="s">
        <v>296</v>
      </c>
      <c r="I25" t="s">
        <v>38</v>
      </c>
      <c r="J25" t="s">
        <v>29</v>
      </c>
    </row>
    <row r="26" spans="1:10" x14ac:dyDescent="0.25">
      <c r="A26" s="1" t="s">
        <v>9</v>
      </c>
      <c r="B26" t="s">
        <v>79</v>
      </c>
      <c r="C26" t="s">
        <v>293</v>
      </c>
      <c r="D26" s="6">
        <v>4</v>
      </c>
      <c r="E26" t="s">
        <v>391</v>
      </c>
      <c r="F26" t="s">
        <v>358</v>
      </c>
      <c r="G26" t="s">
        <v>291</v>
      </c>
      <c r="H26" t="s">
        <v>294</v>
      </c>
      <c r="I26" t="s">
        <v>56</v>
      </c>
      <c r="J26" t="s">
        <v>29</v>
      </c>
    </row>
    <row r="27" spans="1:10" x14ac:dyDescent="0.25">
      <c r="A27" s="1" t="s">
        <v>9</v>
      </c>
      <c r="B27" t="s">
        <v>79</v>
      </c>
      <c r="C27" t="s">
        <v>290</v>
      </c>
      <c r="D27" s="6">
        <v>3.17</v>
      </c>
      <c r="E27" t="s">
        <v>391</v>
      </c>
      <c r="F27" t="s">
        <v>358</v>
      </c>
      <c r="G27" t="s">
        <v>291</v>
      </c>
      <c r="H27" t="s">
        <v>292</v>
      </c>
      <c r="I27" t="s">
        <v>56</v>
      </c>
      <c r="J27" t="s">
        <v>29</v>
      </c>
    </row>
    <row r="28" spans="1:10" x14ac:dyDescent="0.25">
      <c r="A28" s="1" t="s">
        <v>9</v>
      </c>
      <c r="B28" t="s">
        <v>76</v>
      </c>
      <c r="C28" t="s">
        <v>77</v>
      </c>
      <c r="D28" s="6">
        <v>1.5</v>
      </c>
      <c r="E28" t="s">
        <v>361</v>
      </c>
      <c r="F28" t="s">
        <v>349</v>
      </c>
      <c r="G28" t="s">
        <v>78</v>
      </c>
      <c r="I28" t="s">
        <v>28</v>
      </c>
      <c r="J28" t="s">
        <v>29</v>
      </c>
    </row>
    <row r="29" spans="1:10" x14ac:dyDescent="0.25">
      <c r="A29" s="1" t="s">
        <v>9</v>
      </c>
      <c r="B29" t="s">
        <v>60</v>
      </c>
      <c r="C29" t="s">
        <v>61</v>
      </c>
      <c r="D29" s="6">
        <v>1</v>
      </c>
      <c r="E29" t="s">
        <v>353</v>
      </c>
      <c r="F29" t="s">
        <v>336</v>
      </c>
      <c r="G29" t="s">
        <v>62</v>
      </c>
      <c r="I29" t="s">
        <v>28</v>
      </c>
      <c r="J29" t="s">
        <v>29</v>
      </c>
    </row>
    <row r="30" spans="1:10" x14ac:dyDescent="0.25">
      <c r="A30" s="1" t="s">
        <v>9</v>
      </c>
      <c r="B30" t="s">
        <v>42</v>
      </c>
      <c r="C30" t="s">
        <v>289</v>
      </c>
      <c r="D30" s="6">
        <v>0.92</v>
      </c>
      <c r="E30" t="s">
        <v>348</v>
      </c>
      <c r="F30" t="s">
        <v>349</v>
      </c>
      <c r="G30" t="s">
        <v>44</v>
      </c>
      <c r="I30" t="s">
        <v>28</v>
      </c>
      <c r="J30" t="s">
        <v>29</v>
      </c>
    </row>
    <row r="31" spans="1:10" x14ac:dyDescent="0.25">
      <c r="A31" s="1" t="s">
        <v>9</v>
      </c>
      <c r="B31" t="s">
        <v>24</v>
      </c>
      <c r="C31" t="s">
        <v>25</v>
      </c>
      <c r="D31" s="6">
        <v>2.33</v>
      </c>
      <c r="E31" t="s">
        <v>335</v>
      </c>
      <c r="F31" t="s">
        <v>336</v>
      </c>
      <c r="G31" t="s">
        <v>26</v>
      </c>
      <c r="H31" t="s">
        <v>27</v>
      </c>
      <c r="I31" t="s">
        <v>28</v>
      </c>
      <c r="J31" t="s">
        <v>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Worklog</vt:lpstr>
      <vt:lpstr>Sprintübersicht</vt:lpstr>
      <vt:lpstr>Details</vt:lpstr>
      <vt:lpstr>Alexander Roos</vt:lpstr>
      <vt:lpstr>Justine Buß</vt:lpstr>
      <vt:lpstr>Maximilian Bachmann</vt:lpstr>
      <vt:lpstr>Omar Karkotli</vt:lpstr>
      <vt:lpstr>Pascal Waldschmidt</vt:lpstr>
      <vt:lpstr>Sven Reinhard</vt:lpstr>
      <vt:lpstr>Thorben Jones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Justine Buss</cp:lastModifiedBy>
  <dcterms:created xsi:type="dcterms:W3CDTF">2024-04-30T23:27:02Z</dcterms:created>
  <dcterms:modified xsi:type="dcterms:W3CDTF">2024-05-08T16:54:28Z</dcterms:modified>
</cp:coreProperties>
</file>