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8" documentId="8_{A0B71D31-EF8C-4CAA-B6B5-D87C5B6CE2AD}" xr6:coauthVersionLast="47" xr6:coauthVersionMax="47" xr10:uidLastSave="{A0CFDCDC-CC93-424C-BAFD-7BB57D84BF36}"/>
  <bookViews>
    <workbookView xWindow="-108" yWindow="-108" windowWidth="23256" windowHeight="12456" activeTab="1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Roos'!$A$1:$J$39</definedName>
    <definedName name="_xlnm._FilterDatabase" localSheetId="2" hidden="1">Details!$A$1:$J$317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K3" i="3"/>
  <c r="J3" i="3"/>
  <c r="J4" i="3"/>
  <c r="I4" i="3"/>
  <c r="H4" i="3"/>
  <c r="H3" i="3"/>
  <c r="G4" i="3"/>
  <c r="G3" i="3"/>
  <c r="G2" i="3"/>
  <c r="F3" i="3"/>
  <c r="F2" i="3"/>
  <c r="D4" i="3"/>
  <c r="D3" i="3"/>
  <c r="D2" i="3"/>
  <c r="F3" i="2"/>
  <c r="E3" i="2"/>
  <c r="F18" i="2"/>
  <c r="E18" i="2"/>
  <c r="F33" i="2"/>
  <c r="E33" i="2"/>
  <c r="F35" i="2"/>
  <c r="E35" i="2"/>
  <c r="F36" i="2"/>
  <c r="E36" i="2"/>
  <c r="F43" i="2"/>
  <c r="E43" i="2"/>
  <c r="F44" i="2"/>
  <c r="E44" i="2"/>
  <c r="F45" i="2"/>
  <c r="E45" i="2"/>
  <c r="F47" i="2"/>
  <c r="E47" i="2"/>
  <c r="F48" i="2"/>
  <c r="E48" i="2"/>
  <c r="F50" i="2"/>
  <c r="E50" i="2"/>
  <c r="F56" i="2"/>
  <c r="E56" i="2"/>
  <c r="F69" i="2"/>
  <c r="E69" i="2"/>
  <c r="F151" i="2"/>
  <c r="E151" i="2"/>
  <c r="F161" i="2"/>
  <c r="E161" i="2"/>
  <c r="F164" i="2"/>
  <c r="E164" i="2"/>
  <c r="F195" i="2"/>
  <c r="E195" i="2"/>
  <c r="F197" i="2"/>
  <c r="E197" i="2"/>
  <c r="F206" i="2"/>
  <c r="E206" i="2"/>
  <c r="F207" i="2"/>
  <c r="E207" i="2"/>
  <c r="F208" i="2"/>
  <c r="E208" i="2"/>
  <c r="F213" i="2"/>
  <c r="E213" i="2"/>
  <c r="F219" i="2"/>
  <c r="E219" i="2"/>
  <c r="F226" i="2"/>
  <c r="E226" i="2"/>
  <c r="F243" i="2"/>
  <c r="E243" i="2"/>
  <c r="F266" i="2"/>
  <c r="E266" i="2"/>
  <c r="F272" i="2"/>
  <c r="E272" i="2"/>
  <c r="F280" i="2"/>
  <c r="E280" i="2"/>
  <c r="F289" i="2"/>
  <c r="E289" i="2"/>
  <c r="F310" i="2"/>
  <c r="E310" i="2"/>
  <c r="F317" i="2"/>
  <c r="E317" i="2"/>
  <c r="F6" i="2"/>
  <c r="E6" i="2"/>
  <c r="F13" i="2"/>
  <c r="E13" i="2"/>
  <c r="F24" i="2"/>
  <c r="E24" i="2"/>
  <c r="F46" i="2"/>
  <c r="E46" i="2"/>
  <c r="F58" i="2"/>
  <c r="E58" i="2"/>
  <c r="F59" i="2"/>
  <c r="E59" i="2"/>
  <c r="F63" i="2"/>
  <c r="E63" i="2"/>
  <c r="F74" i="2"/>
  <c r="E74" i="2"/>
  <c r="F76" i="2"/>
  <c r="E76" i="2"/>
  <c r="F90" i="2"/>
  <c r="E90" i="2"/>
  <c r="F101" i="2"/>
  <c r="E101" i="2"/>
  <c r="F104" i="2"/>
  <c r="E104" i="2"/>
  <c r="F110" i="2"/>
  <c r="E110" i="2"/>
  <c r="F113" i="2"/>
  <c r="E113" i="2"/>
  <c r="F125" i="2"/>
  <c r="E125" i="2"/>
  <c r="F131" i="2"/>
  <c r="E131" i="2"/>
  <c r="F132" i="2"/>
  <c r="E132" i="2"/>
  <c r="F155" i="2"/>
  <c r="E155" i="2"/>
  <c r="F157" i="2"/>
  <c r="E157" i="2"/>
  <c r="F162" i="2"/>
  <c r="E162" i="2"/>
  <c r="F179" i="2"/>
  <c r="E179" i="2"/>
  <c r="F209" i="2"/>
  <c r="E209" i="2"/>
  <c r="F211" i="2"/>
  <c r="E211" i="2"/>
  <c r="F212" i="2"/>
  <c r="E212" i="2"/>
  <c r="F218" i="2"/>
  <c r="E218" i="2"/>
  <c r="F225" i="2"/>
  <c r="E225" i="2"/>
  <c r="F229" i="2"/>
  <c r="E229" i="2"/>
  <c r="F235" i="2"/>
  <c r="E235" i="2"/>
  <c r="F239" i="2"/>
  <c r="E239" i="2"/>
  <c r="F246" i="2"/>
  <c r="E246" i="2"/>
  <c r="F271" i="2"/>
  <c r="E271" i="2"/>
  <c r="F285" i="2"/>
  <c r="E285" i="2"/>
  <c r="F316" i="2"/>
  <c r="E316" i="2"/>
  <c r="F19" i="2"/>
  <c r="E19" i="2"/>
  <c r="F22" i="2"/>
  <c r="E22" i="2"/>
  <c r="F68" i="2"/>
  <c r="E68" i="2"/>
  <c r="F71" i="2"/>
  <c r="E71" i="2"/>
  <c r="F96" i="2"/>
  <c r="E96" i="2"/>
  <c r="F102" i="2"/>
  <c r="E102" i="2"/>
  <c r="F108" i="2"/>
  <c r="E108" i="2"/>
  <c r="F124" i="2"/>
  <c r="E124" i="2"/>
  <c r="F130" i="2"/>
  <c r="E130" i="2"/>
  <c r="F133" i="2"/>
  <c r="E133" i="2"/>
  <c r="F150" i="2"/>
  <c r="E150" i="2"/>
  <c r="F175" i="2"/>
  <c r="E175" i="2"/>
  <c r="F217" i="2"/>
  <c r="E217" i="2"/>
  <c r="F227" i="2"/>
  <c r="E227" i="2"/>
  <c r="F231" i="2"/>
  <c r="E231" i="2"/>
  <c r="F233" i="2"/>
  <c r="E233" i="2"/>
  <c r="F240" i="2"/>
  <c r="E240" i="2"/>
  <c r="F242" i="2"/>
  <c r="E242" i="2"/>
  <c r="F251" i="2"/>
  <c r="E251" i="2"/>
  <c r="F256" i="2"/>
  <c r="E256" i="2"/>
  <c r="F265" i="2"/>
  <c r="E265" i="2"/>
  <c r="F273" i="2"/>
  <c r="E273" i="2"/>
  <c r="F288" i="2"/>
  <c r="E288" i="2"/>
  <c r="F315" i="2"/>
  <c r="E315" i="2"/>
  <c r="F10" i="2"/>
  <c r="E10" i="2"/>
  <c r="F14" i="2"/>
  <c r="E14" i="2"/>
  <c r="F52" i="2"/>
  <c r="E52" i="2"/>
  <c r="F67" i="2"/>
  <c r="E67" i="2"/>
  <c r="F75" i="2"/>
  <c r="E75" i="2"/>
  <c r="F83" i="2"/>
  <c r="E83" i="2"/>
  <c r="F88" i="2"/>
  <c r="E88" i="2"/>
  <c r="F98" i="2"/>
  <c r="E98" i="2"/>
  <c r="F109" i="2"/>
  <c r="E109" i="2"/>
  <c r="F112" i="2"/>
  <c r="E112" i="2"/>
  <c r="F114" i="2"/>
  <c r="E114" i="2"/>
  <c r="F116" i="2"/>
  <c r="E116" i="2"/>
  <c r="F122" i="2"/>
  <c r="E122" i="2"/>
  <c r="F129" i="2"/>
  <c r="E129" i="2"/>
  <c r="F134" i="2"/>
  <c r="E134" i="2"/>
  <c r="F169" i="2"/>
  <c r="E169" i="2"/>
  <c r="F171" i="2"/>
  <c r="E171" i="2"/>
  <c r="F180" i="2"/>
  <c r="E180" i="2"/>
  <c r="F190" i="2"/>
  <c r="E190" i="2"/>
  <c r="F196" i="2"/>
  <c r="E196" i="2"/>
  <c r="F210" i="2"/>
  <c r="E210" i="2"/>
  <c r="F216" i="2"/>
  <c r="E216" i="2"/>
  <c r="F224" i="2"/>
  <c r="E224" i="2"/>
  <c r="F236" i="2"/>
  <c r="E236" i="2"/>
  <c r="F257" i="2"/>
  <c r="E257" i="2"/>
  <c r="F258" i="2"/>
  <c r="E258" i="2"/>
  <c r="F261" i="2"/>
  <c r="E261" i="2"/>
  <c r="F270" i="2"/>
  <c r="E270" i="2"/>
  <c r="F276" i="2"/>
  <c r="E276" i="2"/>
  <c r="F282" i="2"/>
  <c r="E282" i="2"/>
  <c r="F284" i="2"/>
  <c r="E284" i="2"/>
  <c r="F309" i="2"/>
  <c r="E309" i="2"/>
  <c r="F314" i="2"/>
  <c r="E314" i="2"/>
  <c r="F9" i="2"/>
  <c r="E9" i="2"/>
  <c r="F12" i="2"/>
  <c r="E12" i="2"/>
  <c r="F16" i="2"/>
  <c r="E16" i="2"/>
  <c r="F20" i="2"/>
  <c r="E20" i="2"/>
  <c r="F21" i="2"/>
  <c r="E21" i="2"/>
  <c r="F23" i="2"/>
  <c r="E23" i="2"/>
  <c r="F26" i="2"/>
  <c r="E26" i="2"/>
  <c r="F29" i="2"/>
  <c r="E29" i="2"/>
  <c r="F32" i="2"/>
  <c r="E32" i="2"/>
  <c r="F34" i="2"/>
  <c r="E34" i="2"/>
  <c r="F39" i="2"/>
  <c r="E39" i="2"/>
  <c r="F66" i="2"/>
  <c r="E66" i="2"/>
  <c r="F78" i="2"/>
  <c r="E78" i="2"/>
  <c r="F79" i="2"/>
  <c r="E79" i="2"/>
  <c r="F80" i="2"/>
  <c r="E80" i="2"/>
  <c r="F85" i="2"/>
  <c r="E85" i="2"/>
  <c r="F86" i="2"/>
  <c r="E86" i="2"/>
  <c r="F87" i="2"/>
  <c r="E87" i="2"/>
  <c r="F89" i="2"/>
  <c r="E89" i="2"/>
  <c r="F91" i="2"/>
  <c r="E91" i="2"/>
  <c r="F93" i="2"/>
  <c r="E93" i="2"/>
  <c r="F94" i="2"/>
  <c r="E94" i="2"/>
  <c r="F97" i="2"/>
  <c r="E97" i="2"/>
  <c r="F99" i="2"/>
  <c r="E99" i="2"/>
  <c r="F105" i="2"/>
  <c r="E105" i="2"/>
  <c r="F106" i="2"/>
  <c r="E106" i="2"/>
  <c r="F107" i="2"/>
  <c r="E107" i="2"/>
  <c r="F111" i="2"/>
  <c r="E111" i="2"/>
  <c r="F115" i="2"/>
  <c r="E115" i="2"/>
  <c r="F119" i="2"/>
  <c r="E119" i="2"/>
  <c r="F120" i="2"/>
  <c r="E120" i="2"/>
  <c r="F128" i="2"/>
  <c r="E128" i="2"/>
  <c r="F135" i="2"/>
  <c r="E135" i="2"/>
  <c r="F136" i="2"/>
  <c r="E136" i="2"/>
  <c r="F138" i="2"/>
  <c r="E138" i="2"/>
  <c r="F146" i="2"/>
  <c r="E146" i="2"/>
  <c r="F156" i="2"/>
  <c r="E156" i="2"/>
  <c r="F160" i="2"/>
  <c r="E160" i="2"/>
  <c r="F168" i="2"/>
  <c r="E168" i="2"/>
  <c r="F172" i="2"/>
  <c r="E172" i="2"/>
  <c r="F173" i="2"/>
  <c r="E173" i="2"/>
  <c r="F174" i="2"/>
  <c r="E174" i="2"/>
  <c r="F183" i="2"/>
  <c r="E183" i="2"/>
  <c r="F185" i="2"/>
  <c r="E185" i="2"/>
  <c r="F186" i="2"/>
  <c r="E186" i="2"/>
  <c r="F189" i="2"/>
  <c r="E189" i="2"/>
  <c r="F200" i="2"/>
  <c r="E200" i="2"/>
  <c r="F215" i="2"/>
  <c r="E215" i="2"/>
  <c r="F223" i="2"/>
  <c r="E223" i="2"/>
  <c r="F228" i="2"/>
  <c r="E228" i="2"/>
  <c r="F245" i="2"/>
  <c r="E245" i="2"/>
  <c r="F248" i="2"/>
  <c r="E248" i="2"/>
  <c r="F249" i="2"/>
  <c r="E249" i="2"/>
  <c r="F250" i="2"/>
  <c r="E250" i="2"/>
  <c r="F252" i="2"/>
  <c r="E252" i="2"/>
  <c r="F264" i="2"/>
  <c r="E264" i="2"/>
  <c r="F269" i="2"/>
  <c r="E269" i="2"/>
  <c r="F290" i="2"/>
  <c r="E290" i="2"/>
  <c r="F292" i="2"/>
  <c r="E292" i="2"/>
  <c r="F293" i="2"/>
  <c r="E293" i="2"/>
  <c r="F294" i="2"/>
  <c r="E294" i="2"/>
  <c r="F296" i="2"/>
  <c r="E296" i="2"/>
  <c r="F295" i="2"/>
  <c r="E295" i="2"/>
  <c r="F297" i="2"/>
  <c r="E297" i="2"/>
  <c r="F306" i="2"/>
  <c r="E306" i="2"/>
  <c r="F313" i="2"/>
  <c r="E313" i="2"/>
  <c r="F5" i="2"/>
  <c r="E5" i="2"/>
  <c r="F17" i="2"/>
  <c r="E17" i="2"/>
  <c r="F25" i="2"/>
  <c r="E25" i="2"/>
  <c r="F27" i="2"/>
  <c r="E27" i="2"/>
  <c r="F28" i="2"/>
  <c r="E28" i="2"/>
  <c r="F31" i="2"/>
  <c r="E31" i="2"/>
  <c r="F37" i="2"/>
  <c r="E37" i="2"/>
  <c r="F40" i="2"/>
  <c r="E40" i="2"/>
  <c r="F49" i="2"/>
  <c r="E49" i="2"/>
  <c r="F53" i="2"/>
  <c r="E53" i="2"/>
  <c r="F54" i="2"/>
  <c r="E54" i="2"/>
  <c r="F57" i="2"/>
  <c r="E57" i="2"/>
  <c r="F60" i="2"/>
  <c r="E60" i="2"/>
  <c r="F61" i="2"/>
  <c r="E61" i="2"/>
  <c r="F65" i="2"/>
  <c r="E65" i="2"/>
  <c r="F70" i="2"/>
  <c r="E70" i="2"/>
  <c r="F72" i="2"/>
  <c r="E72" i="2"/>
  <c r="F73" i="2"/>
  <c r="E73" i="2"/>
  <c r="F77" i="2"/>
  <c r="E77" i="2"/>
  <c r="F95" i="2"/>
  <c r="E95" i="2"/>
  <c r="F117" i="2"/>
  <c r="E117" i="2"/>
  <c r="F121" i="2"/>
  <c r="E121" i="2"/>
  <c r="F127" i="2"/>
  <c r="E127" i="2"/>
  <c r="F137" i="2"/>
  <c r="E137" i="2"/>
  <c r="F139" i="2"/>
  <c r="E139" i="2"/>
  <c r="F140" i="2"/>
  <c r="E140" i="2"/>
  <c r="F141" i="2"/>
  <c r="E141" i="2"/>
  <c r="F144" i="2"/>
  <c r="E144" i="2"/>
  <c r="F148" i="2"/>
  <c r="E148" i="2"/>
  <c r="F149" i="2"/>
  <c r="E149" i="2"/>
  <c r="F152" i="2"/>
  <c r="E152" i="2"/>
  <c r="F158" i="2"/>
  <c r="E158" i="2"/>
  <c r="F163" i="2"/>
  <c r="E163" i="2"/>
  <c r="F181" i="2"/>
  <c r="E181" i="2"/>
  <c r="F182" i="2"/>
  <c r="E182" i="2"/>
  <c r="F191" i="2"/>
  <c r="E191" i="2"/>
  <c r="F192" i="2"/>
  <c r="E192" i="2"/>
  <c r="F193" i="2"/>
  <c r="E193" i="2"/>
  <c r="F194" i="2"/>
  <c r="E194" i="2"/>
  <c r="F199" i="2"/>
  <c r="E199" i="2"/>
  <c r="F201" i="2"/>
  <c r="E201" i="2"/>
  <c r="F203" i="2"/>
  <c r="E203" i="2"/>
  <c r="F214" i="2"/>
  <c r="E214" i="2"/>
  <c r="F222" i="2"/>
  <c r="E222" i="2"/>
  <c r="F230" i="2"/>
  <c r="E230" i="2"/>
  <c r="F232" i="2"/>
  <c r="E232" i="2"/>
  <c r="F237" i="2"/>
  <c r="E237" i="2"/>
  <c r="F238" i="2"/>
  <c r="E238" i="2"/>
  <c r="F241" i="2"/>
  <c r="E241" i="2"/>
  <c r="F254" i="2"/>
  <c r="E254" i="2"/>
  <c r="F259" i="2"/>
  <c r="E259" i="2"/>
  <c r="F260" i="2"/>
  <c r="E260" i="2"/>
  <c r="F263" i="2"/>
  <c r="E263" i="2"/>
  <c r="F268" i="2"/>
  <c r="E268" i="2"/>
  <c r="F277" i="2"/>
  <c r="E277" i="2"/>
  <c r="F278" i="2"/>
  <c r="E278" i="2"/>
  <c r="F283" i="2"/>
  <c r="E283" i="2"/>
  <c r="F287" i="2"/>
  <c r="E287" i="2"/>
  <c r="F291" i="2"/>
  <c r="E291" i="2"/>
  <c r="F300" i="2"/>
  <c r="E300" i="2"/>
  <c r="F301" i="2"/>
  <c r="E301" i="2"/>
  <c r="F302" i="2"/>
  <c r="E302" i="2"/>
  <c r="F303" i="2"/>
  <c r="E303" i="2"/>
  <c r="F304" i="2"/>
  <c r="E304" i="2"/>
  <c r="F305" i="2"/>
  <c r="E305" i="2"/>
  <c r="F308" i="2"/>
  <c r="E308" i="2"/>
  <c r="F312" i="2"/>
  <c r="E312" i="2"/>
  <c r="F4" i="2"/>
  <c r="E4" i="2"/>
  <c r="F7" i="2"/>
  <c r="E7" i="2"/>
  <c r="F8" i="2"/>
  <c r="E8" i="2"/>
  <c r="F11" i="2"/>
  <c r="E11" i="2"/>
  <c r="F15" i="2"/>
  <c r="E15" i="2"/>
  <c r="F30" i="2"/>
  <c r="E30" i="2"/>
  <c r="F38" i="2"/>
  <c r="E38" i="2"/>
  <c r="F42" i="2"/>
  <c r="E42" i="2"/>
  <c r="F51" i="2"/>
  <c r="E51" i="2"/>
  <c r="F55" i="2"/>
  <c r="E55" i="2"/>
  <c r="F62" i="2"/>
  <c r="E62" i="2"/>
  <c r="F64" i="2"/>
  <c r="E64" i="2"/>
  <c r="F82" i="2"/>
  <c r="E82" i="2"/>
  <c r="F81" i="2"/>
  <c r="E81" i="2"/>
  <c r="F84" i="2"/>
  <c r="E84" i="2"/>
  <c r="F92" i="2"/>
  <c r="E92" i="2"/>
  <c r="F100" i="2"/>
  <c r="E100" i="2"/>
  <c r="F103" i="2"/>
  <c r="E103" i="2"/>
  <c r="F118" i="2"/>
  <c r="E118" i="2"/>
  <c r="F123" i="2"/>
  <c r="E123" i="2"/>
  <c r="F126" i="2"/>
  <c r="E126" i="2"/>
  <c r="F142" i="2"/>
  <c r="E142" i="2"/>
  <c r="F143" i="2"/>
  <c r="E143" i="2"/>
  <c r="F145" i="2"/>
  <c r="E145" i="2"/>
  <c r="F147" i="2"/>
  <c r="E147" i="2"/>
  <c r="F153" i="2"/>
  <c r="E153" i="2"/>
  <c r="F154" i="2"/>
  <c r="E154" i="2"/>
  <c r="F159" i="2"/>
  <c r="E159" i="2"/>
  <c r="F165" i="2"/>
  <c r="E165" i="2"/>
  <c r="F166" i="2"/>
  <c r="E166" i="2"/>
  <c r="F167" i="2"/>
  <c r="E167" i="2"/>
  <c r="F170" i="2"/>
  <c r="E170" i="2"/>
  <c r="F176" i="2"/>
  <c r="E176" i="2"/>
  <c r="F177" i="2"/>
  <c r="E177" i="2"/>
  <c r="F178" i="2"/>
  <c r="E178" i="2"/>
  <c r="F184" i="2"/>
  <c r="E184" i="2"/>
  <c r="F187" i="2"/>
  <c r="E187" i="2"/>
  <c r="F188" i="2"/>
  <c r="E188" i="2"/>
  <c r="F198" i="2"/>
  <c r="E198" i="2"/>
  <c r="F202" i="2"/>
  <c r="E202" i="2"/>
  <c r="F204" i="2"/>
  <c r="E204" i="2"/>
  <c r="F205" i="2"/>
  <c r="E205" i="2"/>
  <c r="F221" i="2"/>
  <c r="E221" i="2"/>
  <c r="F234" i="2"/>
  <c r="E234" i="2"/>
  <c r="F244" i="2"/>
  <c r="E244" i="2"/>
  <c r="F247" i="2"/>
  <c r="E247" i="2"/>
  <c r="F253" i="2"/>
  <c r="E253" i="2"/>
  <c r="F255" i="2"/>
  <c r="E255" i="2"/>
  <c r="F262" i="2"/>
  <c r="E262" i="2"/>
  <c r="F267" i="2"/>
  <c r="E267" i="2"/>
  <c r="F274" i="2"/>
  <c r="E274" i="2"/>
  <c r="F275" i="2"/>
  <c r="E275" i="2"/>
  <c r="F279" i="2"/>
  <c r="E279" i="2"/>
  <c r="F281" i="2"/>
  <c r="E281" i="2"/>
  <c r="F286" i="2"/>
  <c r="E286" i="2"/>
  <c r="F298" i="2"/>
  <c r="E298" i="2"/>
  <c r="F299" i="2"/>
  <c r="E299" i="2"/>
  <c r="F307" i="2"/>
  <c r="E307" i="2"/>
  <c r="F311" i="2"/>
  <c r="E311" i="2"/>
  <c r="I3" i="3" l="1"/>
  <c r="I2" i="3"/>
  <c r="H2" i="3"/>
  <c r="J2" i="3" l="1"/>
  <c r="K2" i="3" s="1"/>
  <c r="K7" i="3" l="1"/>
</calcChain>
</file>

<file path=xl/sharedStrings.xml><?xml version="1.0" encoding="utf-8"?>
<sst xmlns="http://schemas.openxmlformats.org/spreadsheetml/2006/main" count="4886" uniqueCount="720">
  <si>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</si>
  <si>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</si>
  <si>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</si>
  <si>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</si>
  <si>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</si>
  <si>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</si>
  <si>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</si>
  <si>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</si>
  <si>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</si>
  <si>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</si>
  <si>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</si>
  <si>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</si>
  <si>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</si>
  <si>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</si>
  <si>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</si>
  <si>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</si>
  <si>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</si>
  <si>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</si>
  <si>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</si>
  <si>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</si>
  <si>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</si>
  <si>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</si>
  <si>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</si>
  <si>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</si>
  <si>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</si>
  <si>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</si>
  <si>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</si>
  <si>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</si>
  <si>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</si>
  <si>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</si>
  <si>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</si>
  <si>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</si>
  <si>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</si>
  <si>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</si>
  <si>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</si>
  <si>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</si>
  <si>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</si>
  <si>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</si>
  <si>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</si>
  <si>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</si>
  <si>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</si>
  <si>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</si>
  <si>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</si>
  <si>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</si>
  <si>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</si>
  <si>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</si>
  <si>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</si>
  <si>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</si>
  <si>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</si>
  <si>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</si>
  <si>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</si>
  <si>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</si>
  <si>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</si>
  <si>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</si>
  <si>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</si>
  <si>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</si>
  <si>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</si>
  <si>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</si>
  <si>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</si>
  <si>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</si>
  <si>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</si>
  <si>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</si>
  <si>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</si>
  <si>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</si>
  <si>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</si>
  <si>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</si>
  <si>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</si>
  <si>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</si>
  <si>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</si>
  <si>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</si>
  <si>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</si>
  <si>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</si>
  <si>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</si>
  <si>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</si>
  <si>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</si>
  <si>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</si>
  <si>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</si>
  <si>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</si>
  <si>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</si>
  <si>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</si>
  <si>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</si>
  <si>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</si>
  <si>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</si>
  <si>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</si>
  <si>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</si>
  <si>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</si>
  <si>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</si>
  <si>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</si>
  <si>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</si>
  <si>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</si>
  <si>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</si>
  <si>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</si>
  <si>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</si>
  <si>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</si>
  <si>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</si>
  <si>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</si>
  <si>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</si>
  <si>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</si>
  <si>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</si>
  <si>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</si>
  <si>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</si>
  <si>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</si>
  <si>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</si>
  <si>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</si>
  <si>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</si>
  <si>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</si>
  <si>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</si>
  <si>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</si>
  <si>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</si>
  <si>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</si>
  <si>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</si>
  <si>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</si>
  <si>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</si>
  <si>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</si>
  <si>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</si>
  <si>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</si>
  <si>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</si>
  <si>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</si>
  <si>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</si>
  <si>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</si>
  <si>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</si>
  <si>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</si>
  <si>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</si>
  <si>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</si>
  <si>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</si>
  <si>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</si>
  <si>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</si>
  <si>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</si>
  <si>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</si>
  <si>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</si>
  <si>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</si>
  <si>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</si>
  <si>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</si>
  <si>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</si>
  <si>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</si>
  <si>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</si>
  <si>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</si>
  <si>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</si>
  <si>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</si>
  <si>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</si>
  <si>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</si>
  <si>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</si>
  <si>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</si>
  <si>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</si>
  <si>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</si>
  <si>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</si>
  <si>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</si>
  <si>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</si>
  <si>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</si>
  <si>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</si>
  <si>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</si>
  <si>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</si>
  <si>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</si>
  <si>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</si>
  <si>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</si>
  <si>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</si>
  <si>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</si>
  <si>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</si>
  <si>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</si>
  <si>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</si>
  <si>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</si>
  <si>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</si>
  <si>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</si>
  <si>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</si>
  <si>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</si>
  <si>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</si>
  <si>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</si>
  <si>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</si>
  <si>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</si>
  <si>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</si>
  <si>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</si>
  <si>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</si>
  <si>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</si>
  <si>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</si>
  <si>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</si>
  <si>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</si>
  <si>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</si>
  <si>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</si>
  <si>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</si>
  <si>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</si>
  <si>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</si>
  <si>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</si>
  <si>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</si>
  <si>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</si>
  <si>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</si>
  <si>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</si>
  <si>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</si>
  <si>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</si>
  <si>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</si>
  <si>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</si>
  <si>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</si>
  <si>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</si>
  <si>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</si>
  <si>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</si>
  <si>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</si>
  <si>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</si>
  <si>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</si>
  <si>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</si>
  <si>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</si>
  <si>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</si>
  <si>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</si>
  <si>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</si>
  <si>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</si>
  <si>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</si>
  <si>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</si>
  <si>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</si>
  <si>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</si>
  <si>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</si>
  <si>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</si>
  <si>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</si>
  <si>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</si>
  <si>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</si>
  <si>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</si>
  <si>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</si>
  <si>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</si>
  <si>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</si>
  <si>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</si>
  <si>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</si>
  <si>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</si>
  <si>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</si>
  <si>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</si>
  <si>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</si>
  <si>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</si>
  <si>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</si>
  <si>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</si>
  <si>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</si>
  <si>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</si>
  <si>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</si>
  <si>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</si>
  <si>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</si>
  <si>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</si>
  <si>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</si>
  <si>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</si>
  <si>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</si>
  <si>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</si>
  <si>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</si>
  <si>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</si>
  <si>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</si>
  <si>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</si>
  <si>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</si>
  <si>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</si>
  <si>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</si>
  <si>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</si>
  <si>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</si>
  <si>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</si>
  <si>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</si>
  <si>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</si>
  <si>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</si>
  <si>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</si>
  <si>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</si>
  <si>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</si>
  <si>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</si>
  <si>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</si>
  <si>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</si>
  <si>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</si>
  <si>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</si>
  <si>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</si>
  <si>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</si>
  <si>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</si>
  <si>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</si>
  <si>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</si>
  <si>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</si>
  <si>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</si>
  <si>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</si>
  <si>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</si>
  <si>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</si>
  <si>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</si>
  <si>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</si>
  <si>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</si>
  <si>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</si>
  <si>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</si>
  <si>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</si>
  <si>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</si>
  <si>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</si>
  <si>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</si>
  <si>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</si>
  <si>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</si>
  <si>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</si>
  <si>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</si>
  <si>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</si>
  <si>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</si>
  <si>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</si>
  <si>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</si>
  <si>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</si>
  <si>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</si>
  <si>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</si>
  <si>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</si>
  <si>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</si>
  <si>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</si>
  <si>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</si>
  <si>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</si>
  <si>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</si>
  <si>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</si>
  <si>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</si>
  <si>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</si>
  <si>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</si>
  <si>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</si>
  <si>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</si>
  <si>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</si>
  <si>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</si>
  <si>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</si>
  <si>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</si>
  <si>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</si>
  <si>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</si>
  <si>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</si>
  <si>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</si>
  <si>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</si>
  <si>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</si>
  <si>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</si>
  <si>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</si>
  <si>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</si>
  <si>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</si>
  <si>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</si>
  <si>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</si>
  <si>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</si>
  <si>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</si>
  <si>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</si>
  <si>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</si>
  <si>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</si>
  <si>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</si>
  <si>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</si>
  <si>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</si>
  <si>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</si>
  <si>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</si>
  <si>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</si>
  <si>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</si>
  <si>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</si>
  <si>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</si>
  <si>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</si>
  <si>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</si>
  <si>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</si>
  <si>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</si>
  <si>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</si>
  <si>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</si>
  <si>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</si>
  <si>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</si>
  <si>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</si>
  <si>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</si>
  <si>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</si>
  <si>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</si>
  <si>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</si>
  <si>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</si>
  <si>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</si>
  <si>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</si>
  <si>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</si>
  <si>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</si>
  <si>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</si>
  <si>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</si>
  <si>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</si>
  <si>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</si>
  <si>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</si>
  <si>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</si>
  <si>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</si>
  <si>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</si>
  <si>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</si>
  <si>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</si>
  <si>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</si>
  <si>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</si>
  <si>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</si>
  <si>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</si>
  <si>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</si>
  <si>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</si>
  <si>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</si>
  <si>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</si>
  <si>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</si>
  <si>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</si>
  <si>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</si>
  <si>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</si>
  <si>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</si>
  <si>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</si>
  <si>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</si>
  <si>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</si>
  <si>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</si>
  <si>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</si>
  <si>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</si>
  <si>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</si>
  <si>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</si>
  <si>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</si>
  <si>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</si>
  <si>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</si>
  <si>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</si>
  <si>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</si>
  <si>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</si>
  <si>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</si>
  <si>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</si>
  <si>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</si>
  <si>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</si>
  <si>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</si>
  <si>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</si>
  <si>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</si>
  <si>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</si>
  <si>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</si>
  <si>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</si>
  <si>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</si>
  <si>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</si>
  <si>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</si>
  <si>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</si>
  <si>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</si>
  <si>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</si>
  <si>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</si>
  <si>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</si>
  <si>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</si>
  <si>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</si>
  <si>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</si>
  <si>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</si>
  <si>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</si>
  <si>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</si>
  <si>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</si>
  <si>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</si>
  <si>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</si>
  <si>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</si>
  <si>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</si>
  <si>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</si>
  <si>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</si>
  <si>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</si>
  <si>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</si>
  <si>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</si>
  <si>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</si>
  <si>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</si>
  <si>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</si>
  <si>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</si>
  <si>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</si>
  <si>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</si>
  <si>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</si>
  <si>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</si>
  <si>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</si>
  <si>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</si>
  <si>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</si>
  <si>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</si>
  <si>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</si>
  <si>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</si>
  <si>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</si>
  <si>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</si>
  <si>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</si>
  <si>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</si>
  <si>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</si>
  <si>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</si>
  <si>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</si>
  <si>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</si>
  <si>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</si>
  <si>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</si>
  <si>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</si>
  <si>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</si>
  <si>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</si>
  <si>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</si>
  <si>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</si>
  <si>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</si>
  <si>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</si>
  <si>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</si>
  <si>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</si>
  <si>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</si>
  <si>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</si>
  <si>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</si>
  <si>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</si>
  <si>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</si>
  <si>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</si>
  <si>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</si>
  <si>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</si>
  <si>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</si>
  <si>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</si>
  <si>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</si>
  <si>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</si>
  <si>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</si>
  <si>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</si>
  <si>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</si>
  <si>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</si>
  <si>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</si>
  <si>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</si>
  <si>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</si>
  <si>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</si>
  <si>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</si>
  <si>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</si>
  <si>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</si>
  <si>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</si>
  <si>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</si>
  <si>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</si>
  <si>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</si>
  <si>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</si>
  <si>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</si>
  <si>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</si>
  <si>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</si>
  <si>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</si>
  <si>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</si>
  <si>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</si>
  <si>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</si>
  <si>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</si>
  <si>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</si>
  <si>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</si>
  <si>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</si>
  <si>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</si>
  <si>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</si>
  <si>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</si>
  <si>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</si>
  <si>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</si>
  <si>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</si>
  <si>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</si>
  <si>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</si>
  <si>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</si>
  <si>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</si>
  <si>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</si>
  <si>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</si>
  <si>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</si>
  <si>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</si>
  <si>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</si>
  <si>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</si>
  <si>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</si>
  <si>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</si>
  <si>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</si>
  <si>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</si>
  <si>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</si>
  <si>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</si>
  <si>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</si>
  <si>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</si>
  <si>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</si>
  <si>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</si>
  <si>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</si>
  <si>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</si>
  <si>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</si>
  <si>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</si>
  <si>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</si>
  <si>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</si>
  <si>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</si>
  <si>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</si>
  <si>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</si>
  <si>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</si>
  <si>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</si>
  <si>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</si>
  <si>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</si>
  <si>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</si>
  <si>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</si>
  <si>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</si>
  <si>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</si>
  <si>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</si>
  <si>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</si>
  <si>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(Thu-Sun) week 15, 2024</t>
  </si>
  <si>
    <t>week 16, 2024</t>
  </si>
  <si>
    <t>week 17, 2024</t>
  </si>
  <si>
    <t>week 18, 2024</t>
  </si>
  <si>
    <t>6h 55m</t>
  </si>
  <si>
    <t>6h 45m</t>
  </si>
  <si>
    <t>4h 25m</t>
  </si>
  <si>
    <t>Sprint 1/2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</si>
  <si>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</si>
  <si>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</si>
  <si>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</si>
  <si>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</si>
  <si>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</si>
  <si>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</si>
  <si>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</si>
  <si>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</si>
  <si>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</si>
  <si>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</si>
  <si>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</si>
  <si>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</si>
  <si>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</si>
  <si>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</si>
  <si>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</si>
  <si>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</si>
  <si>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Alex</t>
  </si>
  <si>
    <t>2w 1d 7h 25m</t>
  </si>
  <si>
    <t>1d 2h 50m</t>
  </si>
  <si>
    <t>1d 4h 31m</t>
  </si>
  <si>
    <t>2d 2h 33m</t>
  </si>
  <si>
    <t>3d 1h 39m</t>
  </si>
  <si>
    <t>2d 29m</t>
  </si>
  <si>
    <t>1d 3h 23m</t>
  </si>
  <si>
    <t>Justine</t>
  </si>
  <si>
    <t>1w 4d 4h 25m</t>
  </si>
  <si>
    <t>1d 2h</t>
  </si>
  <si>
    <t>1d 3h 20m</t>
  </si>
  <si>
    <t>2d 44m</t>
  </si>
  <si>
    <t>2d 3h 44m</t>
  </si>
  <si>
    <t>1d 7h 59m</t>
  </si>
  <si>
    <t>2h 38m</t>
  </si>
  <si>
    <t>2w 3d 33m</t>
  </si>
  <si>
    <t>1d 20m</t>
  </si>
  <si>
    <t>2d 45m</t>
  </si>
  <si>
    <t>2d 30m</t>
  </si>
  <si>
    <t>4d 7h</t>
  </si>
  <si>
    <t>2d 4h 33m</t>
  </si>
  <si>
    <t>3h 25m</t>
  </si>
  <si>
    <t>1w 1d 37m</t>
  </si>
  <si>
    <t>1d 7h 15m</t>
  </si>
  <si>
    <t>2d 18m</t>
  </si>
  <si>
    <t>4h 29m</t>
  </si>
  <si>
    <t>1w 3h 9m</t>
  </si>
  <si>
    <t>1d 5h 35m</t>
  </si>
  <si>
    <t>1d 6h 14m</t>
  </si>
  <si>
    <t>4h 50m</t>
  </si>
  <si>
    <t>1h 25m</t>
  </si>
  <si>
    <t>1w 2d 4h 45m</t>
  </si>
  <si>
    <t>2d 3h 10m</t>
  </si>
  <si>
    <t>2d 7h 12m</t>
  </si>
  <si>
    <t>1d 3h 43m</t>
  </si>
  <si>
    <t>2h 25m</t>
  </si>
  <si>
    <t>1w 2d 1h 30m</t>
  </si>
  <si>
    <t>2d 4h 32m</t>
  </si>
  <si>
    <t>2d 4h 36m</t>
  </si>
  <si>
    <t>5h 21m</t>
  </si>
  <si>
    <t>3mo 6h 24m</t>
  </si>
  <si>
    <t>4d 7h 50m</t>
  </si>
  <si>
    <t>1w 3d 4h 56m</t>
  </si>
  <si>
    <t>2w 3d 7h 59m</t>
  </si>
  <si>
    <t>3w 2d 5h 23m</t>
  </si>
  <si>
    <t>2w 1d 5h 10m</t>
  </si>
  <si>
    <t>3d 7h 6m</t>
  </si>
  <si>
    <t xml:space="preserve"> week 19, 2024</t>
  </si>
  <si>
    <t>(Mon-Wed) week 20, 2024</t>
  </si>
  <si>
    <t>Sprint 2/3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</si>
  <si>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</si>
  <si>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</si>
  <si>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</si>
  <si>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</si>
  <si>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</si>
  <si>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</si>
  <si>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</si>
  <si>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</si>
  <si>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</si>
  <si>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</si>
  <si>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</si>
  <si>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</si>
  <si>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</si>
  <si>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</si>
  <si>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</si>
  <si>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</si>
  <si>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</si>
  <si>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</si>
  <si>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</si>
  <si>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</si>
  <si>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</si>
  <si>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</si>
  <si>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</si>
  <si>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 xml:space="preserve"> Justine Buß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</si>
  <si>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</si>
  <si>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</si>
  <si>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</si>
  <si>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</si>
  <si>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</si>
  <si>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</si>
  <si>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</si>
  <si>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</si>
  <si>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</si>
  <si>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</si>
  <si>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</si>
  <si>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</si>
  <si>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</si>
  <si>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</si>
  <si>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</si>
  <si>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</si>
  <si>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</si>
  <si>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</si>
  <si>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</si>
  <si>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</si>
  <si>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</si>
  <si>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</si>
  <si>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</si>
  <si>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</si>
  <si>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</si>
  <si>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</si>
  <si>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</si>
  <si>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</si>
  <si>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</si>
  <si>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</si>
  <si>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</si>
  <si>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</si>
  <si>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12.05.2024 22:15:00</t>
  </si>
  <si>
    <t>Bugfixes Verheiratung Network und Spiellogik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</si>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</sst>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4" fontId="0" fillId="3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H10"/>
  <sheetViews>
    <sheetView workbookViewId="0">
      <selection activeCell="F15" sqref="F15"/>
    </sheetView>
  </sheetViews>
  <sheetFormatPr baseColWidth="10" defaultColWidth="19.3984375" defaultRowHeight="15.6" x14ac:dyDescent="0.3"/>
  <cols>
    <col min="1" max="1" width="19.8984375" customWidth="1"/>
    <col min="2" max="2" width="14.19921875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8" x14ac:dyDescent="0.3">
      <c r="A1" s="1" t="s">
        <v>0</v>
      </c>
      <c r="B1" s="8" t="s">
        <v>1</v>
      </c>
      <c r="C1" s="1" t="s">
        <v>534</v>
      </c>
      <c r="D1" s="1" t="s">
        <v>535</v>
      </c>
      <c r="E1" s="1" t="s">
        <v>536</v>
      </c>
      <c r="F1" s="1" t="s">
        <v>537</v>
      </c>
      <c r="G1" s="1" t="s">
        <v>606</v>
      </c>
      <c r="H1" s="1" t="s">
        <v>607</v>
      </c>
    </row>
    <row r="2" spans="1:8" x14ac:dyDescent="0.3">
      <c r="A2" s="1" t="s">
        <v>558</v>
      </c>
      <c r="B2" s="8" t="s">
        <v>559</v>
      </c>
      <c r="C2" t="s">
        <v>560</v>
      </c>
      <c r="D2" t="s">
        <v>561</v>
      </c>
      <c r="E2" t="s">
        <v>562</v>
      </c>
      <c r="F2" t="s">
        <v>563</v>
      </c>
      <c r="G2" t="s">
        <v>564</v>
      </c>
      <c r="H2" t="s">
        <v>565</v>
      </c>
    </row>
    <row r="3" spans="1:8" x14ac:dyDescent="0.3">
      <c r="A3" s="1" t="s">
        <v>566</v>
      </c>
      <c r="B3" s="8" t="s">
        <v>567</v>
      </c>
      <c r="C3" t="s">
        <v>568</v>
      </c>
      <c r="D3" t="s">
        <v>569</v>
      </c>
      <c r="E3" t="s">
        <v>570</v>
      </c>
      <c r="F3" t="s">
        <v>571</v>
      </c>
      <c r="G3" t="s">
        <v>572</v>
      </c>
      <c r="H3" t="s">
        <v>573</v>
      </c>
    </row>
    <row r="4" spans="1:8" x14ac:dyDescent="0.3">
      <c r="A4" s="1" t="s">
        <v>3</v>
      </c>
      <c r="B4" s="8" t="s">
        <v>574</v>
      </c>
      <c r="C4" t="s">
        <v>575</v>
      </c>
      <c r="D4" t="s">
        <v>576</v>
      </c>
      <c r="E4" t="s">
        <v>577</v>
      </c>
      <c r="F4" t="s">
        <v>578</v>
      </c>
      <c r="G4" t="s">
        <v>579</v>
      </c>
      <c r="H4" t="s">
        <v>580</v>
      </c>
    </row>
    <row r="5" spans="1:8" x14ac:dyDescent="0.3">
      <c r="A5" s="1" t="s">
        <v>4</v>
      </c>
      <c r="B5" s="8" t="s">
        <v>581</v>
      </c>
      <c r="C5" t="s">
        <v>11</v>
      </c>
      <c r="D5" t="s">
        <v>582</v>
      </c>
      <c r="E5" t="s">
        <v>538</v>
      </c>
      <c r="F5" t="s">
        <v>583</v>
      </c>
      <c r="G5" t="s">
        <v>7</v>
      </c>
      <c r="H5" t="s">
        <v>584</v>
      </c>
    </row>
    <row r="6" spans="1:8" x14ac:dyDescent="0.3">
      <c r="A6" s="1" t="s">
        <v>5</v>
      </c>
      <c r="B6" s="8" t="s">
        <v>585</v>
      </c>
      <c r="C6" t="s">
        <v>2</v>
      </c>
      <c r="D6" t="s">
        <v>539</v>
      </c>
      <c r="E6" t="s">
        <v>586</v>
      </c>
      <c r="F6" t="s">
        <v>587</v>
      </c>
      <c r="G6" t="s">
        <v>588</v>
      </c>
      <c r="H6" t="s">
        <v>589</v>
      </c>
    </row>
    <row r="7" spans="1:8" x14ac:dyDescent="0.3">
      <c r="A7" s="1" t="s">
        <v>8</v>
      </c>
      <c r="B7" s="8" t="s">
        <v>590</v>
      </c>
      <c r="C7" t="s">
        <v>2</v>
      </c>
      <c r="D7" t="s">
        <v>10</v>
      </c>
      <c r="E7" t="s">
        <v>591</v>
      </c>
      <c r="F7" t="s">
        <v>592</v>
      </c>
      <c r="G7" t="s">
        <v>593</v>
      </c>
      <c r="H7" t="s">
        <v>594</v>
      </c>
    </row>
    <row r="8" spans="1:8" x14ac:dyDescent="0.3">
      <c r="A8" s="1" t="s">
        <v>9</v>
      </c>
      <c r="B8" s="8" t="s">
        <v>595</v>
      </c>
      <c r="C8" t="s">
        <v>6</v>
      </c>
      <c r="D8" t="s">
        <v>540</v>
      </c>
      <c r="E8" t="s">
        <v>596</v>
      </c>
      <c r="F8" t="s">
        <v>12</v>
      </c>
      <c r="G8" t="s">
        <v>597</v>
      </c>
      <c r="H8" t="s">
        <v>598</v>
      </c>
    </row>
    <row r="9" spans="1:8" s="8" customFormat="1" x14ac:dyDescent="0.3">
      <c r="A9" s="8" t="s">
        <v>13</v>
      </c>
      <c r="B9" s="8" t="s">
        <v>599</v>
      </c>
      <c r="C9" s="8" t="s">
        <v>600</v>
      </c>
      <c r="D9" s="8" t="s">
        <v>601</v>
      </c>
      <c r="E9" s="8" t="s">
        <v>602</v>
      </c>
      <c r="F9" s="8" t="s">
        <v>603</v>
      </c>
      <c r="G9" s="8" t="s">
        <v>604</v>
      </c>
      <c r="H9" s="8" t="s">
        <v>605</v>
      </c>
    </row>
    <row r="10" spans="1:8" x14ac:dyDescent="0.3">
      <c r="C10" s="11" t="s">
        <v>320</v>
      </c>
      <c r="D10" s="11" t="s">
        <v>320</v>
      </c>
      <c r="E10" s="11" t="s">
        <v>541</v>
      </c>
      <c r="F10" s="11" t="s">
        <v>321</v>
      </c>
      <c r="G10" s="11" t="s">
        <v>321</v>
      </c>
      <c r="H10" s="11" t="s">
        <v>608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35"/>
  <sheetViews>
    <sheetView workbookViewId="0">
      <selection activeCell="J4" sqref="J4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17.5" bestFit="1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s="1" customFormat="1" x14ac:dyDescent="0.3">
      <c r="A3" s="1" t="s">
        <v>9</v>
      </c>
      <c r="B3" t="s">
        <v>629</v>
      </c>
      <c r="C3" t="s">
        <v>702</v>
      </c>
      <c r="D3" s="2">
        <v>3.9</v>
      </c>
      <c r="E3" t="s">
        <v>714</v>
      </c>
      <c r="F3" t="s">
        <v>373</v>
      </c>
      <c r="G3" t="s">
        <v>703</v>
      </c>
      <c r="H3"/>
      <c r="I3" t="s">
        <v>156</v>
      </c>
      <c r="J3" t="s">
        <v>609</v>
      </c>
    </row>
    <row r="4" spans="1:10" x14ac:dyDescent="0.3">
      <c r="A4" s="1" t="s">
        <v>9</v>
      </c>
      <c r="B4" t="s">
        <v>620</v>
      </c>
      <c r="C4" t="s">
        <v>650</v>
      </c>
      <c r="D4" s="2">
        <v>1.45</v>
      </c>
      <c r="E4" t="s">
        <v>704</v>
      </c>
      <c r="F4" t="s">
        <v>341</v>
      </c>
      <c r="G4" t="s">
        <v>622</v>
      </c>
      <c r="I4" t="s">
        <v>27</v>
      </c>
      <c r="J4" t="s">
        <v>609</v>
      </c>
    </row>
    <row r="5" spans="1:10" x14ac:dyDescent="0.3">
      <c r="A5" s="1" t="s">
        <v>9</v>
      </c>
      <c r="B5" t="s">
        <v>615</v>
      </c>
      <c r="C5" t="s">
        <v>700</v>
      </c>
      <c r="D5" s="2">
        <v>2.0699999999999998</v>
      </c>
      <c r="E5" t="s">
        <v>715</v>
      </c>
      <c r="F5" t="s">
        <v>716</v>
      </c>
      <c r="G5" t="s">
        <v>701</v>
      </c>
      <c r="I5" t="s">
        <v>32</v>
      </c>
      <c r="J5" t="s">
        <v>679</v>
      </c>
    </row>
    <row r="6" spans="1:10" x14ac:dyDescent="0.3">
      <c r="A6" s="1" t="s">
        <v>9</v>
      </c>
      <c r="B6" t="s">
        <v>615</v>
      </c>
      <c r="C6" t="s">
        <v>699</v>
      </c>
      <c r="D6" s="2">
        <v>2.4500000000000002</v>
      </c>
      <c r="E6" t="s">
        <v>717</v>
      </c>
      <c r="F6" t="s">
        <v>357</v>
      </c>
      <c r="G6" t="s">
        <v>698</v>
      </c>
      <c r="I6" t="s">
        <v>32</v>
      </c>
      <c r="J6" t="s">
        <v>679</v>
      </c>
    </row>
    <row r="7" spans="1:10" x14ac:dyDescent="0.3">
      <c r="A7" s="1" t="s">
        <v>9</v>
      </c>
      <c r="B7" t="s">
        <v>615</v>
      </c>
      <c r="C7" t="s">
        <v>697</v>
      </c>
      <c r="D7" s="2">
        <v>1.6</v>
      </c>
      <c r="E7" t="s">
        <v>717</v>
      </c>
      <c r="F7" t="s">
        <v>357</v>
      </c>
      <c r="G7" t="s">
        <v>698</v>
      </c>
      <c r="I7" t="s">
        <v>32</v>
      </c>
      <c r="J7" t="s">
        <v>679</v>
      </c>
    </row>
    <row r="8" spans="1:10" s="12" customFormat="1" x14ac:dyDescent="0.3">
      <c r="A8" s="14" t="s">
        <v>321</v>
      </c>
      <c r="D8" s="13"/>
    </row>
    <row r="9" spans="1:10" x14ac:dyDescent="0.3">
      <c r="A9" s="1" t="s">
        <v>9</v>
      </c>
      <c r="B9" t="s">
        <v>613</v>
      </c>
      <c r="C9" t="s">
        <v>696</v>
      </c>
      <c r="D9" s="2">
        <v>1</v>
      </c>
      <c r="E9" t="s">
        <v>706</v>
      </c>
      <c r="F9" t="s">
        <v>359</v>
      </c>
      <c r="G9" t="s">
        <v>637</v>
      </c>
      <c r="I9" t="s">
        <v>27</v>
      </c>
      <c r="J9" t="s">
        <v>609</v>
      </c>
    </row>
    <row r="10" spans="1:10" x14ac:dyDescent="0.3">
      <c r="A10" s="1" t="s">
        <v>9</v>
      </c>
      <c r="B10" t="s">
        <v>613</v>
      </c>
      <c r="C10" t="s">
        <v>694</v>
      </c>
      <c r="D10" s="2">
        <v>1.5</v>
      </c>
      <c r="E10" t="s">
        <v>718</v>
      </c>
      <c r="F10" t="s">
        <v>557</v>
      </c>
      <c r="G10" t="s">
        <v>695</v>
      </c>
      <c r="I10" t="s">
        <v>55</v>
      </c>
      <c r="J10" t="s">
        <v>50</v>
      </c>
    </row>
    <row r="11" spans="1:10" x14ac:dyDescent="0.3">
      <c r="A11" s="1" t="s">
        <v>9</v>
      </c>
      <c r="B11" t="s">
        <v>613</v>
      </c>
      <c r="C11" t="s">
        <v>693</v>
      </c>
      <c r="D11" s="2">
        <v>1.97</v>
      </c>
      <c r="E11" t="s">
        <v>719</v>
      </c>
      <c r="F11" t="s">
        <v>557</v>
      </c>
      <c r="G11" t="s">
        <v>692</v>
      </c>
      <c r="I11" t="s">
        <v>55</v>
      </c>
      <c r="J11" t="s">
        <v>50</v>
      </c>
    </row>
    <row r="12" spans="1:10" x14ac:dyDescent="0.3">
      <c r="A12" s="1" t="s">
        <v>9</v>
      </c>
      <c r="B12" t="s">
        <v>613</v>
      </c>
      <c r="C12" t="s">
        <v>684</v>
      </c>
      <c r="D12" s="2">
        <v>2</v>
      </c>
      <c r="E12" t="s">
        <v>713</v>
      </c>
      <c r="F12" t="s">
        <v>359</v>
      </c>
      <c r="G12" t="s">
        <v>685</v>
      </c>
      <c r="I12" t="s">
        <v>27</v>
      </c>
      <c r="J12" t="s">
        <v>609</v>
      </c>
    </row>
    <row r="13" spans="1:10" x14ac:dyDescent="0.3">
      <c r="A13" s="1" t="s">
        <v>9</v>
      </c>
      <c r="B13" t="s">
        <v>412</v>
      </c>
      <c r="C13" t="s">
        <v>691</v>
      </c>
      <c r="D13" s="2">
        <v>2.0699999999999998</v>
      </c>
      <c r="E13" t="s">
        <v>719</v>
      </c>
      <c r="F13" t="s">
        <v>557</v>
      </c>
      <c r="G13" t="s">
        <v>692</v>
      </c>
      <c r="I13" t="s">
        <v>55</v>
      </c>
      <c r="J13" t="s">
        <v>50</v>
      </c>
    </row>
    <row r="14" spans="1:10" x14ac:dyDescent="0.3">
      <c r="A14" s="1" t="s">
        <v>9</v>
      </c>
      <c r="B14" t="s">
        <v>412</v>
      </c>
      <c r="C14" t="s">
        <v>532</v>
      </c>
      <c r="D14" s="2">
        <v>1.08</v>
      </c>
      <c r="E14" t="s">
        <v>556</v>
      </c>
      <c r="F14" t="s">
        <v>557</v>
      </c>
      <c r="G14" t="s">
        <v>533</v>
      </c>
      <c r="I14" t="s">
        <v>55</v>
      </c>
      <c r="J14" t="s">
        <v>50</v>
      </c>
    </row>
    <row r="15" spans="1:10" x14ac:dyDescent="0.3">
      <c r="A15" s="1" t="s">
        <v>9</v>
      </c>
      <c r="B15" t="s">
        <v>412</v>
      </c>
      <c r="C15" t="s">
        <v>531</v>
      </c>
      <c r="D15" s="2">
        <v>3</v>
      </c>
      <c r="E15" t="s">
        <v>383</v>
      </c>
      <c r="F15" t="s">
        <v>350</v>
      </c>
      <c r="G15" t="s">
        <v>285</v>
      </c>
      <c r="I15" t="s">
        <v>55</v>
      </c>
      <c r="J15" t="s">
        <v>609</v>
      </c>
    </row>
    <row r="16" spans="1:10" x14ac:dyDescent="0.3">
      <c r="A16" s="1" t="s">
        <v>9</v>
      </c>
      <c r="B16" t="s">
        <v>407</v>
      </c>
      <c r="C16" t="s">
        <v>530</v>
      </c>
      <c r="D16" s="2">
        <v>1.87</v>
      </c>
      <c r="E16" t="s">
        <v>543</v>
      </c>
      <c r="F16" t="s">
        <v>341</v>
      </c>
      <c r="G16" t="s">
        <v>409</v>
      </c>
      <c r="I16" t="s">
        <v>27</v>
      </c>
      <c r="J16" t="s">
        <v>609</v>
      </c>
    </row>
    <row r="17" spans="1:10" x14ac:dyDescent="0.3">
      <c r="A17" s="1" t="s">
        <v>9</v>
      </c>
      <c r="B17" t="s">
        <v>113</v>
      </c>
      <c r="C17" t="s">
        <v>314</v>
      </c>
      <c r="D17" s="2">
        <v>1.47</v>
      </c>
      <c r="E17" t="s">
        <v>383</v>
      </c>
      <c r="F17" t="s">
        <v>350</v>
      </c>
      <c r="G17" t="s">
        <v>285</v>
      </c>
      <c r="I17" t="s">
        <v>55</v>
      </c>
      <c r="J17" t="s">
        <v>609</v>
      </c>
    </row>
    <row r="18" spans="1:10" x14ac:dyDescent="0.3">
      <c r="A18" s="1" t="s">
        <v>9</v>
      </c>
      <c r="B18" t="s">
        <v>113</v>
      </c>
      <c r="C18" t="s">
        <v>313</v>
      </c>
      <c r="D18" s="2">
        <v>0.78</v>
      </c>
      <c r="E18" t="s">
        <v>383</v>
      </c>
      <c r="F18" t="s">
        <v>350</v>
      </c>
      <c r="G18" t="s">
        <v>285</v>
      </c>
      <c r="I18" t="s">
        <v>55</v>
      </c>
      <c r="J18" t="s">
        <v>609</v>
      </c>
    </row>
    <row r="19" spans="1:10" x14ac:dyDescent="0.3">
      <c r="A19" s="1" t="s">
        <v>9</v>
      </c>
      <c r="B19" t="s">
        <v>113</v>
      </c>
      <c r="C19" t="s">
        <v>312</v>
      </c>
      <c r="D19" s="2">
        <v>1.02</v>
      </c>
      <c r="E19" t="s">
        <v>362</v>
      </c>
      <c r="F19" t="s">
        <v>341</v>
      </c>
      <c r="G19" t="s">
        <v>120</v>
      </c>
      <c r="I19" t="s">
        <v>27</v>
      </c>
      <c r="J19" t="s">
        <v>609</v>
      </c>
    </row>
    <row r="20" spans="1:10" x14ac:dyDescent="0.3">
      <c r="A20" s="1" t="s">
        <v>9</v>
      </c>
      <c r="B20" t="s">
        <v>92</v>
      </c>
      <c r="C20" t="s">
        <v>311</v>
      </c>
      <c r="D20" s="2">
        <v>0.67</v>
      </c>
      <c r="E20" t="s">
        <v>369</v>
      </c>
      <c r="F20" t="s">
        <v>364</v>
      </c>
      <c r="G20" t="s">
        <v>153</v>
      </c>
      <c r="I20" t="s">
        <v>156</v>
      </c>
      <c r="J20" t="s">
        <v>28</v>
      </c>
    </row>
    <row r="21" spans="1:10" x14ac:dyDescent="0.3">
      <c r="A21" s="1" t="s">
        <v>9</v>
      </c>
      <c r="B21" t="s">
        <v>92</v>
      </c>
      <c r="C21" t="s">
        <v>310</v>
      </c>
      <c r="D21" s="2">
        <v>2</v>
      </c>
      <c r="E21" t="s">
        <v>364</v>
      </c>
      <c r="F21" t="s">
        <v>371</v>
      </c>
      <c r="G21" t="s">
        <v>213</v>
      </c>
      <c r="I21" t="s">
        <v>156</v>
      </c>
      <c r="J21" t="s">
        <v>28</v>
      </c>
    </row>
    <row r="22" spans="1:10" x14ac:dyDescent="0.3">
      <c r="A22" s="1" t="s">
        <v>9</v>
      </c>
      <c r="B22" t="s">
        <v>82</v>
      </c>
      <c r="C22" t="s">
        <v>309</v>
      </c>
      <c r="D22" s="2">
        <v>3.67</v>
      </c>
      <c r="E22" t="s">
        <v>364</v>
      </c>
      <c r="F22" t="s">
        <v>371</v>
      </c>
      <c r="G22" t="s">
        <v>213</v>
      </c>
      <c r="I22" t="s">
        <v>156</v>
      </c>
      <c r="J22" t="s">
        <v>28</v>
      </c>
    </row>
    <row r="23" spans="1:10" x14ac:dyDescent="0.3">
      <c r="A23" s="1" t="s">
        <v>9</v>
      </c>
      <c r="B23" t="s">
        <v>82</v>
      </c>
      <c r="C23" t="s">
        <v>308</v>
      </c>
      <c r="D23" s="2">
        <v>2.33</v>
      </c>
      <c r="E23" t="s">
        <v>365</v>
      </c>
      <c r="F23" t="s">
        <v>366</v>
      </c>
      <c r="G23" t="s">
        <v>136</v>
      </c>
      <c r="I23" t="s">
        <v>55</v>
      </c>
      <c r="J23" t="s">
        <v>138</v>
      </c>
    </row>
    <row r="24" spans="1:10" x14ac:dyDescent="0.3">
      <c r="A24" s="1" t="s">
        <v>9</v>
      </c>
      <c r="B24" t="s">
        <v>82</v>
      </c>
      <c r="C24" t="s">
        <v>307</v>
      </c>
      <c r="D24" s="2">
        <v>4.7</v>
      </c>
      <c r="E24" t="s">
        <v>383</v>
      </c>
      <c r="F24" t="s">
        <v>350</v>
      </c>
      <c r="G24" t="s">
        <v>285</v>
      </c>
      <c r="I24" t="s">
        <v>55</v>
      </c>
      <c r="J24" t="s">
        <v>609</v>
      </c>
    </row>
    <row r="25" spans="1:10" x14ac:dyDescent="0.3">
      <c r="A25" s="1" t="s">
        <v>9</v>
      </c>
      <c r="B25" t="s">
        <v>82</v>
      </c>
      <c r="C25" t="s">
        <v>306</v>
      </c>
      <c r="D25" s="2">
        <v>3.67</v>
      </c>
      <c r="E25" t="s">
        <v>369</v>
      </c>
      <c r="F25" t="s">
        <v>364</v>
      </c>
      <c r="G25" t="s">
        <v>153</v>
      </c>
      <c r="I25" t="s">
        <v>156</v>
      </c>
      <c r="J25" t="s">
        <v>28</v>
      </c>
    </row>
    <row r="26" spans="1:10" x14ac:dyDescent="0.3">
      <c r="A26" s="1" t="s">
        <v>9</v>
      </c>
      <c r="B26" t="s">
        <v>82</v>
      </c>
      <c r="C26" t="s">
        <v>178</v>
      </c>
      <c r="D26" s="2">
        <v>0.67</v>
      </c>
      <c r="E26" t="s">
        <v>361</v>
      </c>
      <c r="F26" t="s">
        <v>341</v>
      </c>
      <c r="G26" t="s">
        <v>115</v>
      </c>
      <c r="I26" t="s">
        <v>27</v>
      </c>
      <c r="J26" t="s">
        <v>609</v>
      </c>
    </row>
    <row r="27" spans="1:10" s="12" customFormat="1" x14ac:dyDescent="0.3">
      <c r="A27" s="14" t="s">
        <v>320</v>
      </c>
      <c r="D27" s="13"/>
    </row>
    <row r="28" spans="1:10" x14ac:dyDescent="0.3">
      <c r="A28" s="1" t="s">
        <v>9</v>
      </c>
      <c r="B28" t="s">
        <v>82</v>
      </c>
      <c r="C28" t="s">
        <v>83</v>
      </c>
      <c r="D28" s="2">
        <v>1</v>
      </c>
      <c r="E28" t="s">
        <v>358</v>
      </c>
      <c r="F28" t="s">
        <v>328</v>
      </c>
      <c r="G28" t="s">
        <v>84</v>
      </c>
      <c r="I28" t="s">
        <v>27</v>
      </c>
      <c r="J28" t="s">
        <v>609</v>
      </c>
    </row>
    <row r="29" spans="1:10" x14ac:dyDescent="0.3">
      <c r="A29" s="1" t="s">
        <v>9</v>
      </c>
      <c r="B29" t="s">
        <v>75</v>
      </c>
      <c r="C29" t="s">
        <v>167</v>
      </c>
      <c r="D29" s="2">
        <v>1.83</v>
      </c>
      <c r="E29" t="s">
        <v>353</v>
      </c>
      <c r="F29" t="s">
        <v>341</v>
      </c>
      <c r="G29" t="s">
        <v>77</v>
      </c>
      <c r="I29" t="s">
        <v>27</v>
      </c>
      <c r="J29" t="s">
        <v>609</v>
      </c>
    </row>
    <row r="30" spans="1:10" x14ac:dyDescent="0.3">
      <c r="A30" s="1" t="s">
        <v>9</v>
      </c>
      <c r="B30" t="s">
        <v>59</v>
      </c>
      <c r="C30" t="s">
        <v>62</v>
      </c>
      <c r="D30" s="2">
        <v>1.5</v>
      </c>
      <c r="E30" t="s">
        <v>351</v>
      </c>
      <c r="F30" t="s">
        <v>341</v>
      </c>
      <c r="G30" t="s">
        <v>63</v>
      </c>
      <c r="I30" t="s">
        <v>27</v>
      </c>
      <c r="J30" t="s">
        <v>609</v>
      </c>
    </row>
    <row r="31" spans="1:10" x14ac:dyDescent="0.3">
      <c r="A31" s="1" t="s">
        <v>9</v>
      </c>
      <c r="B31" t="s">
        <v>59</v>
      </c>
      <c r="C31" t="s">
        <v>60</v>
      </c>
      <c r="D31" s="2">
        <v>1</v>
      </c>
      <c r="E31" t="s">
        <v>345</v>
      </c>
      <c r="F31" t="s">
        <v>328</v>
      </c>
      <c r="G31" t="s">
        <v>61</v>
      </c>
      <c r="I31" t="s">
        <v>27</v>
      </c>
      <c r="J31" t="s">
        <v>609</v>
      </c>
    </row>
    <row r="32" spans="1:10" x14ac:dyDescent="0.3">
      <c r="A32" s="1" t="s">
        <v>9</v>
      </c>
      <c r="B32" t="s">
        <v>41</v>
      </c>
      <c r="C32" t="s">
        <v>304</v>
      </c>
      <c r="D32" s="2">
        <v>1</v>
      </c>
      <c r="E32" t="s">
        <v>334</v>
      </c>
      <c r="F32" t="s">
        <v>386</v>
      </c>
      <c r="G32" t="s">
        <v>305</v>
      </c>
      <c r="I32" t="s">
        <v>37</v>
      </c>
      <c r="J32" t="s">
        <v>28</v>
      </c>
    </row>
    <row r="33" spans="1:10" x14ac:dyDescent="0.3">
      <c r="A33" s="1" t="s">
        <v>9</v>
      </c>
      <c r="B33" t="s">
        <v>41</v>
      </c>
      <c r="C33" t="s">
        <v>42</v>
      </c>
      <c r="D33" s="2">
        <v>0.92</v>
      </c>
      <c r="E33" t="s">
        <v>340</v>
      </c>
      <c r="F33" t="s">
        <v>341</v>
      </c>
      <c r="G33" t="s">
        <v>43</v>
      </c>
      <c r="I33" t="s">
        <v>27</v>
      </c>
      <c r="J33" t="s">
        <v>609</v>
      </c>
    </row>
    <row r="34" spans="1:10" x14ac:dyDescent="0.3">
      <c r="A34" s="1" t="s">
        <v>9</v>
      </c>
      <c r="B34" t="s">
        <v>250</v>
      </c>
      <c r="C34" t="s">
        <v>303</v>
      </c>
      <c r="D34" s="2">
        <v>1</v>
      </c>
      <c r="E34" t="s">
        <v>365</v>
      </c>
      <c r="F34" t="s">
        <v>366</v>
      </c>
      <c r="G34" t="s">
        <v>136</v>
      </c>
      <c r="I34" t="s">
        <v>55</v>
      </c>
      <c r="J34" t="s">
        <v>138</v>
      </c>
    </row>
    <row r="35" spans="1:10" x14ac:dyDescent="0.3">
      <c r="A35" s="1" t="s">
        <v>9</v>
      </c>
      <c r="B35" t="s">
        <v>23</v>
      </c>
      <c r="C35" t="s">
        <v>24</v>
      </c>
      <c r="D35" s="2">
        <v>2.33</v>
      </c>
      <c r="E35" t="s">
        <v>327</v>
      </c>
      <c r="F35" t="s">
        <v>328</v>
      </c>
      <c r="G35" t="s">
        <v>25</v>
      </c>
      <c r="I35" t="s">
        <v>27</v>
      </c>
      <c r="J35" t="s">
        <v>609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7"/>
  <sheetViews>
    <sheetView tabSelected="1" workbookViewId="0">
      <selection activeCell="K4" sqref="K4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x14ac:dyDescent="0.3">
      <c r="A1" s="1"/>
      <c r="B1" s="3" t="s">
        <v>325</v>
      </c>
      <c r="C1" s="3" t="s">
        <v>324</v>
      </c>
      <c r="D1" s="3" t="s">
        <v>316</v>
      </c>
      <c r="E1" s="3" t="s">
        <v>317</v>
      </c>
      <c r="F1" s="3" t="s">
        <v>318</v>
      </c>
      <c r="G1" s="3" t="s">
        <v>141</v>
      </c>
      <c r="H1" s="3" t="s">
        <v>74</v>
      </c>
      <c r="I1" s="3" t="s">
        <v>105</v>
      </c>
      <c r="J1" s="3" t="s">
        <v>319</v>
      </c>
      <c r="K1" s="3" t="s">
        <v>326</v>
      </c>
    </row>
    <row r="2" spans="1:11" x14ac:dyDescent="0.3">
      <c r="A2" s="1" t="s">
        <v>320</v>
      </c>
      <c r="B2" s="5">
        <v>45393</v>
      </c>
      <c r="C2" s="5">
        <v>45407</v>
      </c>
      <c r="D2" s="6">
        <f>SUM(Details!D307,Details!D298,Details!D284,Details!D276,Details!D274,Details!D260,Details!D259,Details!D258,Details!D256,Details!D255,Details!D253,Details!D252,Details!D249,Details!D240,Details!D234,Details!D233,Details!D231,Details!D228)</f>
        <v>38.69</v>
      </c>
      <c r="E2" s="6">
        <v>0</v>
      </c>
      <c r="F2" s="6">
        <f>SUM(Details!D300,Details!D299,Details!D281,Details!D294,Details!D280,Details!D279,Details!D257,Details!D254,Details!D250,Details!D247,Details!D238,Details!D237,Details!D232,Details!D229)</f>
        <v>15.08</v>
      </c>
      <c r="G2">
        <f>SUM(Details!D235,Details!D236,Details!D239,Details!D248,Details!D251,Details!D261,Details!D275,Details!D282,Details!D292,Details!D293,Details!D295,Details!D297,Details!D301,Details!D302,Details!D303,Details!D304,Details!D305,Details!D306,Details!D308,Details!D310)</f>
        <v>38.510000000000005</v>
      </c>
      <c r="H2" s="6">
        <f>SUM(Details!D250,Details!D246,Details!D238,Details!D237,Details!D233,Details!D232,Details!D184)</f>
        <v>5</v>
      </c>
      <c r="I2" s="6">
        <f>SUM(Details!D272,Details!D271,Details!D270,Details!D269,Details!D268,Details!D267,Details!D266,Details!D264,Details!D245,Details!D244,Details!D243,Details!D242,Details!D241,Details!D240,Details!D228,Details!D227,Details!D226,Details!D225,Details!D224,Details!D223,Details!D222,Details!D221,Details!D219,Details!D218,Details!D217,Details!D216,Details!D200,Details!D199,Details!D198,Details!D197,Details!D196,Details!D195,Details!D180,Details!D179,Details!D178,Details!D177,Details!D176,Details!D175,Details!D174)</f>
        <v>57.27</v>
      </c>
      <c r="J2" s="6">
        <f>SUM(D2,E2,F2,G2,H2,I2)</f>
        <v>154.55000000000001</v>
      </c>
      <c r="K2" s="9">
        <f xml:space="preserve"> J2/24</f>
        <v>6.4395833333333341</v>
      </c>
    </row>
    <row r="3" spans="1:11" x14ac:dyDescent="0.3">
      <c r="A3" s="1" t="s">
        <v>321</v>
      </c>
      <c r="B3" s="7">
        <v>45407</v>
      </c>
      <c r="C3" s="5">
        <v>45331</v>
      </c>
      <c r="D3" s="6">
        <f>SUM(Details!D204,Details!D202,Details!D198,Details!D189,Details!D188,Details!D187,Details!D185,Details!D184,Details!D177,Details!D175,Details!D174,Details!D173,Details!D172,Details!D160,Details!D156,Details!D154,Details!D150,Details!D149,Details!D147,Details!D143,Details!D142,Details!D141,Details!D136,Details!D135,Details!D133,Details!D119,Details!D118,Details!D115,Details!D113,Details!D111,Details!D110,Details!D108,Details!D107,Details!D106,Details!D105,Details!D103,Details!D102,Details!D101,Details!D100,Details!D99,Details!D98,Details!D97,Details!D96,Details!D95,Details!D94,Details!D91,Details!D90,Details!D89,Details!D88,Details!D87,Details!D86,Details!D85,Details!D84,Details!D83,Details!D82,Details!D81,Details!D80,Details!D79,Details!D78,Details!D71,Details!D77,Details!D62,Details!D55,Details!D51,Details!D42)</f>
        <v>117.25000000000001</v>
      </c>
      <c r="E3" s="6">
        <v>0</v>
      </c>
      <c r="F3" s="6">
        <f>SUM(Details!D214,Details!D205,Details!D203,Details!D201,Details!D200,Details!D199,Details!D192,Details!D191,Details!D190,Details!D182,Details!D181,Details!D159,Details!D155,Details!D152,Details!D148,Details!D144,Details!D139,Details!D138,Details!D117,Details!D75,Details!D73,Details!D72,Details!D70,Details!D61,Details!D60,Details!D58,Details!D57,Details!D54,Details!D53,Details!D52)</f>
        <v>33.51</v>
      </c>
      <c r="G3">
        <f>SUM(Details!D210,Details!D209,Details!D208,Details!D207,Details!D196,Details!D186,Details!D180,Details!D179,Details!D171,Details!D161,Details!D151,Details!D140,Details!D134,Details!D132,Details!D116,Details!D114,Details!D112,Details!D109,Details!D104,Details!D76,Details!D74,Details!D59,Details!D56,Details!D50,Details!D48,Details!D45,Details!D44)</f>
        <v>41.12</v>
      </c>
      <c r="H3">
        <f>SUM(Details!D213,Details!D212,Details!D211,Details!D206,Details!D197,Details!D195,Details!D194,Details!D193,Details!D176,Details!D158,Details!D157,Details!D153,Details!D137,Details!D49)</f>
        <v>17.39</v>
      </c>
      <c r="I3" s="6">
        <f>SUM(Details!D172,Details!D171,Details!D170,Details!D169,Details!D168,Details!D136,Details!D131,Details!D130,Details!D122,Details!D121,Details!D120,Details!D119,Details!D118,Details!D117,Details!D116,Details!D115,Details!D99,Details!D98,Details!D84,Details!D83,Details!D82,Details!D81,Details!D80,Details!D79,Details!D78,Details!D77,Details!D76,Details!D75,Details!D74,Details!D73,Details!D46,Details!D45,Details!D21,Details!D20,Details!D19,Details!D18,Details!D17,Details!D16)</f>
        <v>55.220000000000006</v>
      </c>
      <c r="J3" s="6">
        <f xml:space="preserve"> SUM(D3,E3,F3,G3,H3,I3)</f>
        <v>264.49000000000007</v>
      </c>
      <c r="K3" s="9">
        <f xml:space="preserve"> J3/24</f>
        <v>11.020416666666669</v>
      </c>
    </row>
    <row r="4" spans="1:11" x14ac:dyDescent="0.3">
      <c r="A4" s="1" t="s">
        <v>322</v>
      </c>
      <c r="B4" s="5">
        <v>45391</v>
      </c>
      <c r="C4" s="5">
        <v>45405</v>
      </c>
      <c r="D4">
        <f>SUM(Details!D4,Details!D7,Details!D8,Details!D11,Details!D12,Details!D20,Details!D21,Details!D22,Details!D23,Details!D26,Details!D32,Details!D33,Details!D34,Details!D35,Details!D36)</f>
        <v>34.050000000000004</v>
      </c>
      <c r="E4">
        <v>0</v>
      </c>
      <c r="F4">
        <v>0.5</v>
      </c>
      <c r="G4">
        <f>SUM(Details!D31,Details!D28,Details!D27,Details!D25,Details!D24,Details!D10,Details!D6,Details!D5)</f>
        <v>14.379999999999999</v>
      </c>
      <c r="H4">
        <f>SUM(Details!D37,Details!D3)</f>
        <v>4.6500000000000004</v>
      </c>
      <c r="I4">
        <f>SUM(Details!D40,Details!D39,Details!D38,Details!D30,Details!D29,Details!D19,Details!D18,Details!D17,Details!D16,Details!D15,Details!D14,Details!D13)</f>
        <v>21.489999999999995</v>
      </c>
      <c r="J4">
        <f>SUM(D4,E4,F4,G4,H4,I4)</f>
        <v>75.069999999999993</v>
      </c>
      <c r="K4" s="9">
        <f xml:space="preserve"> J4/24</f>
        <v>3.1279166666666662</v>
      </c>
    </row>
    <row r="5" spans="1:11" x14ac:dyDescent="0.3">
      <c r="A5" s="1" t="s">
        <v>323</v>
      </c>
      <c r="B5" s="4"/>
      <c r="C5" s="4"/>
      <c r="K5" s="8"/>
    </row>
    <row r="6" spans="1:11" x14ac:dyDescent="0.3">
      <c r="K6" s="8"/>
    </row>
    <row r="7" spans="1:11" x14ac:dyDescent="0.3">
      <c r="K7" s="10">
        <f>SUM(K2:K6)</f>
        <v>20.587916666666672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17"/>
  <sheetViews>
    <sheetView workbookViewId="0">
      <selection activeCell="G65" sqref="G65"/>
    </sheetView>
  </sheetViews>
  <sheetFormatPr baseColWidth="10" defaultRowHeight="15.6" x14ac:dyDescent="0.3"/>
  <cols>
    <col min="1" max="1" width="19" style="1" bestFit="1" customWidth="1"/>
    <col min="2" max="2" width="9.8984375" bestFit="1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35.19921875" bestFit="1" customWidth="1"/>
    <col min="8" max="8" width="72.8984375" customWidth="1"/>
    <col min="9" max="9" width="20.69921875" bestFit="1" customWidth="1"/>
    <col min="10" max="10" width="37.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s="1" customFormat="1" hidden="1" x14ac:dyDescent="0.3">
      <c r="A3" s="1" t="s">
        <v>9</v>
      </c>
      <c r="B3" t="s">
        <v>629</v>
      </c>
      <c r="C3" t="s">
        <v>702</v>
      </c>
      <c r="D3" s="2">
        <v>3.9</v>
      </c>
      <c r="E3" t="str">
        <f>HYPERLINK("https://swtp-sose24.atlassian.net/browse/KAN-130", "KAN-130")</f>
        <v>KAN-130</v>
      </c>
      <c r="F3" t="str">
        <f>HYPERLINK("https://swtp-sose24.atlassian.net/browse/KAN-48", "KAN-48")</f>
        <v>KAN-48</v>
      </c>
      <c r="G3" t="s">
        <v>703</v>
      </c>
      <c r="H3"/>
      <c r="I3" t="s">
        <v>156</v>
      </c>
      <c r="J3" t="s">
        <v>609</v>
      </c>
    </row>
    <row r="4" spans="1:10" hidden="1" x14ac:dyDescent="0.3">
      <c r="A4" s="1" t="s">
        <v>315</v>
      </c>
      <c r="B4" t="s">
        <v>629</v>
      </c>
      <c r="C4" t="s">
        <v>630</v>
      </c>
      <c r="D4" s="2">
        <v>2.9</v>
      </c>
      <c r="E4" t="str">
        <f>HYPERLINK("https://swtp-sose24.atlassian.net/browse/KAN-124", "KAN-124")</f>
        <v>KAN-124</v>
      </c>
      <c r="F4" t="str">
        <f>HYPERLINK("https://swtp-sose24.atlassian.net/browse/KAN-3", "KAN-3")</f>
        <v>KAN-3</v>
      </c>
      <c r="G4" t="s">
        <v>462</v>
      </c>
      <c r="H4" t="s">
        <v>631</v>
      </c>
      <c r="I4" t="s">
        <v>32</v>
      </c>
      <c r="J4" t="s">
        <v>610</v>
      </c>
    </row>
    <row r="5" spans="1:10" hidden="1" x14ac:dyDescent="0.3">
      <c r="A5" s="1" t="s">
        <v>632</v>
      </c>
      <c r="B5" t="s">
        <v>629</v>
      </c>
      <c r="C5" t="s">
        <v>651</v>
      </c>
      <c r="D5" s="2">
        <v>1.2</v>
      </c>
      <c r="E5" t="str">
        <f>HYPERLINK("https://swtp-sose24.atlassian.net/browse/KAN-87", "KAN-87")</f>
        <v>KAN-87</v>
      </c>
      <c r="F5" t="str">
        <f>HYPERLINK("https://swtp-sose24.atlassian.net/browse/KAN-46", "KAN-46")</f>
        <v>KAN-46</v>
      </c>
      <c r="G5" t="s">
        <v>642</v>
      </c>
      <c r="I5" t="s">
        <v>55</v>
      </c>
      <c r="J5" t="s">
        <v>609</v>
      </c>
    </row>
    <row r="6" spans="1:10" hidden="1" x14ac:dyDescent="0.3">
      <c r="A6" s="1" t="s">
        <v>8</v>
      </c>
      <c r="B6" t="s">
        <v>620</v>
      </c>
      <c r="C6" t="s">
        <v>689</v>
      </c>
      <c r="D6" s="2">
        <v>1</v>
      </c>
      <c r="E6" t="str">
        <f>HYPERLINK("https://swtp-sose24.atlassian.net/browse/KAN-88", "KAN-88")</f>
        <v>KAN-88</v>
      </c>
      <c r="F6" t="str">
        <f>HYPERLINK("https://swtp-sose24.atlassian.net/browse/KAN-46", "KAN-46")</f>
        <v>KAN-46</v>
      </c>
      <c r="G6" t="s">
        <v>208</v>
      </c>
      <c r="H6" t="s">
        <v>690</v>
      </c>
      <c r="I6" t="s">
        <v>55</v>
      </c>
      <c r="J6" t="s">
        <v>609</v>
      </c>
    </row>
    <row r="7" spans="1:10" hidden="1" x14ac:dyDescent="0.3">
      <c r="A7" s="1" t="s">
        <v>315</v>
      </c>
      <c r="B7" t="s">
        <v>620</v>
      </c>
      <c r="C7" t="s">
        <v>627</v>
      </c>
      <c r="D7" s="2">
        <v>3.2</v>
      </c>
      <c r="E7" t="str">
        <f>HYPERLINK("https://swtp-sose24.atlassian.net/browse/KAN-125", "KAN-125")</f>
        <v>KAN-125</v>
      </c>
      <c r="F7" t="str">
        <f>HYPERLINK("https://swtp-sose24.atlassian.net/browse/KAN-108", "KAN-108")</f>
        <v>KAN-108</v>
      </c>
      <c r="G7" t="s">
        <v>411</v>
      </c>
      <c r="H7" t="s">
        <v>628</v>
      </c>
      <c r="I7" t="s">
        <v>32</v>
      </c>
      <c r="J7" t="s">
        <v>610</v>
      </c>
    </row>
    <row r="8" spans="1:10" hidden="1" x14ac:dyDescent="0.3">
      <c r="A8" s="1" t="s">
        <v>315</v>
      </c>
      <c r="B8" t="s">
        <v>620</v>
      </c>
      <c r="C8" t="s">
        <v>625</v>
      </c>
      <c r="D8" s="2">
        <v>3.08</v>
      </c>
      <c r="E8" t="str">
        <f>HYPERLINK("https://swtp-sose24.atlassian.net/browse/KAN-124", "KAN-124")</f>
        <v>KAN-124</v>
      </c>
      <c r="F8" t="str">
        <f>HYPERLINK("https://swtp-sose24.atlassian.net/browse/KAN-3", "KAN-3")</f>
        <v>KAN-3</v>
      </c>
      <c r="G8" t="s">
        <v>462</v>
      </c>
      <c r="H8" t="s">
        <v>626</v>
      </c>
      <c r="I8" t="s">
        <v>32</v>
      </c>
      <c r="J8" t="s">
        <v>610</v>
      </c>
    </row>
    <row r="9" spans="1:10" hidden="1" x14ac:dyDescent="0.3">
      <c r="A9" s="1" t="s">
        <v>3</v>
      </c>
      <c r="B9" t="s">
        <v>620</v>
      </c>
      <c r="C9" t="s">
        <v>670</v>
      </c>
      <c r="D9" s="2">
        <v>0.5</v>
      </c>
      <c r="E9" t="str">
        <f>HYPERLINK("https://swtp-sose24.atlassian.net/browse/KAN-152", "KAN-152")</f>
        <v>KAN-152</v>
      </c>
      <c r="F9" t="str">
        <f>HYPERLINK("https://swtp-sose24.atlassian.net/browse/KAN-151", "KAN-151")</f>
        <v>KAN-151</v>
      </c>
      <c r="G9" t="s">
        <v>671</v>
      </c>
      <c r="H9" t="s">
        <v>672</v>
      </c>
      <c r="I9" t="s">
        <v>37</v>
      </c>
      <c r="J9" t="s">
        <v>157</v>
      </c>
    </row>
    <row r="10" spans="1:10" hidden="1" x14ac:dyDescent="0.3">
      <c r="A10" s="1" t="s">
        <v>4</v>
      </c>
      <c r="B10" t="s">
        <v>620</v>
      </c>
      <c r="C10" t="s">
        <v>677</v>
      </c>
      <c r="D10" s="2">
        <v>3.1</v>
      </c>
      <c r="E10" t="str">
        <f>HYPERLINK("https://swtp-sose24.atlassian.net/browse/KAN-150", "KAN-150")</f>
        <v>KAN-150</v>
      </c>
      <c r="F10" t="str">
        <f>HYPERLINK("https://swtp-sose24.atlassian.net/browse/KAN-149", "KAN-149")</f>
        <v>KAN-149</v>
      </c>
      <c r="G10" t="s">
        <v>678</v>
      </c>
      <c r="I10" t="s">
        <v>55</v>
      </c>
      <c r="J10" t="s">
        <v>679</v>
      </c>
    </row>
    <row r="11" spans="1:10" hidden="1" x14ac:dyDescent="0.3">
      <c r="A11" s="1" t="s">
        <v>315</v>
      </c>
      <c r="B11" t="s">
        <v>620</v>
      </c>
      <c r="C11" t="s">
        <v>623</v>
      </c>
      <c r="D11" s="2">
        <v>0.75</v>
      </c>
      <c r="E11" t="str">
        <f>HYPERLINK("https://swtp-sose24.atlassian.net/browse/KAN-124", "KAN-124")</f>
        <v>KAN-124</v>
      </c>
      <c r="F11" t="str">
        <f>HYPERLINK("https://swtp-sose24.atlassian.net/browse/KAN-3", "KAN-3")</f>
        <v>KAN-3</v>
      </c>
      <c r="G11" t="s">
        <v>462</v>
      </c>
      <c r="H11" t="s">
        <v>624</v>
      </c>
      <c r="I11" t="s">
        <v>32</v>
      </c>
      <c r="J11" t="s">
        <v>610</v>
      </c>
    </row>
    <row r="12" spans="1:10" hidden="1" x14ac:dyDescent="0.3">
      <c r="A12" s="1" t="s">
        <v>3</v>
      </c>
      <c r="B12" t="s">
        <v>620</v>
      </c>
      <c r="C12" t="s">
        <v>668</v>
      </c>
      <c r="D12" s="2">
        <v>0.75</v>
      </c>
      <c r="E12" t="str">
        <f>HYPERLINK("https://swtp-sose24.atlassian.net/browse/KAN-124", "KAN-124")</f>
        <v>KAN-124</v>
      </c>
      <c r="F12" t="str">
        <f>HYPERLINK("https://swtp-sose24.atlassian.net/browse/KAN-3", "KAN-3")</f>
        <v>KAN-3</v>
      </c>
      <c r="G12" t="s">
        <v>462</v>
      </c>
      <c r="H12" t="s">
        <v>669</v>
      </c>
      <c r="I12" t="s">
        <v>32</v>
      </c>
      <c r="J12" t="s">
        <v>610</v>
      </c>
    </row>
    <row r="13" spans="1:10" x14ac:dyDescent="0.3">
      <c r="A13" s="1" t="s">
        <v>8</v>
      </c>
      <c r="B13" t="s">
        <v>620</v>
      </c>
      <c r="C13" t="s">
        <v>688</v>
      </c>
      <c r="D13" s="2">
        <v>1.42</v>
      </c>
      <c r="E13" t="str">
        <f t="shared" ref="E13:E19" si="0">HYPERLINK("https://swtp-sose24.atlassian.net/browse/KAN-103", "KAN-103")</f>
        <v>KAN-103</v>
      </c>
      <c r="F13" t="str">
        <f t="shared" ref="F13:F19" si="1">HYPERLINK("https://swtp-sose24.atlassian.net/browse/KAN-21", "KAN-21")</f>
        <v>KAN-21</v>
      </c>
      <c r="G13" t="s">
        <v>622</v>
      </c>
      <c r="I13" t="s">
        <v>27</v>
      </c>
      <c r="J13" t="s">
        <v>609</v>
      </c>
    </row>
    <row r="14" spans="1:10" x14ac:dyDescent="0.3">
      <c r="A14" s="1" t="s">
        <v>4</v>
      </c>
      <c r="B14" t="s">
        <v>620</v>
      </c>
      <c r="C14" t="s">
        <v>676</v>
      </c>
      <c r="D14" s="2">
        <v>1.38</v>
      </c>
      <c r="E14" t="str">
        <f t="shared" si="0"/>
        <v>KAN-103</v>
      </c>
      <c r="F14" t="str">
        <f t="shared" si="1"/>
        <v>KAN-21</v>
      </c>
      <c r="G14" t="s">
        <v>622</v>
      </c>
      <c r="I14" t="s">
        <v>27</v>
      </c>
      <c r="J14" t="s">
        <v>609</v>
      </c>
    </row>
    <row r="15" spans="1:10" x14ac:dyDescent="0.3">
      <c r="A15" s="1" t="s">
        <v>315</v>
      </c>
      <c r="B15" t="s">
        <v>620</v>
      </c>
      <c r="C15" t="s">
        <v>621</v>
      </c>
      <c r="D15" s="2">
        <v>1.45</v>
      </c>
      <c r="E15" t="str">
        <f t="shared" si="0"/>
        <v>KAN-103</v>
      </c>
      <c r="F15" t="str">
        <f t="shared" si="1"/>
        <v>KAN-21</v>
      </c>
      <c r="G15" t="s">
        <v>622</v>
      </c>
      <c r="I15" t="s">
        <v>27</v>
      </c>
      <c r="J15" t="s">
        <v>609</v>
      </c>
    </row>
    <row r="16" spans="1:10" x14ac:dyDescent="0.3">
      <c r="A16" s="1" t="s">
        <v>3</v>
      </c>
      <c r="B16" t="s">
        <v>620</v>
      </c>
      <c r="C16" t="s">
        <v>621</v>
      </c>
      <c r="D16" s="2">
        <v>1.42</v>
      </c>
      <c r="E16" t="str">
        <f t="shared" si="0"/>
        <v>KAN-103</v>
      </c>
      <c r="F16" t="str">
        <f t="shared" si="1"/>
        <v>KAN-21</v>
      </c>
      <c r="G16" t="s">
        <v>622</v>
      </c>
      <c r="I16" t="s">
        <v>27</v>
      </c>
      <c r="J16" t="s">
        <v>609</v>
      </c>
    </row>
    <row r="17" spans="1:10" x14ac:dyDescent="0.3">
      <c r="A17" s="1" t="s">
        <v>632</v>
      </c>
      <c r="B17" t="s">
        <v>620</v>
      </c>
      <c r="C17" t="s">
        <v>650</v>
      </c>
      <c r="D17" s="2">
        <v>1.43</v>
      </c>
      <c r="E17" t="str">
        <f t="shared" si="0"/>
        <v>KAN-103</v>
      </c>
      <c r="F17" t="str">
        <f t="shared" si="1"/>
        <v>KAN-21</v>
      </c>
      <c r="G17" t="s">
        <v>622</v>
      </c>
      <c r="I17" t="s">
        <v>27</v>
      </c>
      <c r="J17" t="s">
        <v>609</v>
      </c>
    </row>
    <row r="18" spans="1:10" x14ac:dyDescent="0.3">
      <c r="A18" s="1" t="s">
        <v>9</v>
      </c>
      <c r="B18" t="s">
        <v>620</v>
      </c>
      <c r="C18" t="s">
        <v>650</v>
      </c>
      <c r="D18" s="2">
        <v>1.45</v>
      </c>
      <c r="E18" t="str">
        <f t="shared" si="0"/>
        <v>KAN-103</v>
      </c>
      <c r="F18" t="str">
        <f t="shared" si="1"/>
        <v>KAN-21</v>
      </c>
      <c r="G18" t="s">
        <v>622</v>
      </c>
      <c r="I18" t="s">
        <v>27</v>
      </c>
      <c r="J18" t="s">
        <v>609</v>
      </c>
    </row>
    <row r="19" spans="1:10" x14ac:dyDescent="0.3">
      <c r="A19" s="1" t="s">
        <v>5</v>
      </c>
      <c r="B19" t="s">
        <v>620</v>
      </c>
      <c r="C19" t="s">
        <v>682</v>
      </c>
      <c r="D19" s="2">
        <v>1.42</v>
      </c>
      <c r="E19" t="str">
        <f t="shared" si="0"/>
        <v>KAN-103</v>
      </c>
      <c r="F19" t="str">
        <f t="shared" si="1"/>
        <v>KAN-21</v>
      </c>
      <c r="G19" t="s">
        <v>622</v>
      </c>
      <c r="I19" t="s">
        <v>27</v>
      </c>
      <c r="J19" t="s">
        <v>609</v>
      </c>
    </row>
    <row r="20" spans="1:10" hidden="1" x14ac:dyDescent="0.3">
      <c r="A20" s="1" t="s">
        <v>3</v>
      </c>
      <c r="B20" t="s">
        <v>620</v>
      </c>
      <c r="C20" t="s">
        <v>667</v>
      </c>
      <c r="D20" s="2">
        <v>0.75</v>
      </c>
      <c r="E20" t="str">
        <f>HYPERLINK("https://swtp-sose24.atlassian.net/browse/KAN-124", "KAN-124")</f>
        <v>KAN-124</v>
      </c>
      <c r="F20" t="str">
        <f>HYPERLINK("https://swtp-sose24.atlassian.net/browse/KAN-3", "KAN-3")</f>
        <v>KAN-3</v>
      </c>
      <c r="G20" t="s">
        <v>462</v>
      </c>
      <c r="H20" t="s">
        <v>662</v>
      </c>
      <c r="I20" t="s">
        <v>32</v>
      </c>
      <c r="J20" t="s">
        <v>610</v>
      </c>
    </row>
    <row r="21" spans="1:10" hidden="1" x14ac:dyDescent="0.3">
      <c r="A21" s="1" t="s">
        <v>3</v>
      </c>
      <c r="B21" t="s">
        <v>647</v>
      </c>
      <c r="C21" t="s">
        <v>665</v>
      </c>
      <c r="D21" s="2">
        <v>0.25</v>
      </c>
      <c r="E21" t="str">
        <f>HYPERLINK("https://swtp-sose24.atlassian.net/browse/KAN-124", "KAN-124")</f>
        <v>KAN-124</v>
      </c>
      <c r="F21" t="str">
        <f>HYPERLINK("https://swtp-sose24.atlassian.net/browse/KAN-3", "KAN-3")</f>
        <v>KAN-3</v>
      </c>
      <c r="G21" t="s">
        <v>462</v>
      </c>
      <c r="H21" t="s">
        <v>666</v>
      </c>
      <c r="I21" t="s">
        <v>32</v>
      </c>
      <c r="J21" t="s">
        <v>610</v>
      </c>
    </row>
    <row r="22" spans="1:10" hidden="1" x14ac:dyDescent="0.3">
      <c r="A22" s="1" t="s">
        <v>5</v>
      </c>
      <c r="B22" t="s">
        <v>647</v>
      </c>
      <c r="C22" t="s">
        <v>680</v>
      </c>
      <c r="D22" s="2">
        <v>3</v>
      </c>
      <c r="E22" t="str">
        <f>HYPERLINK("https://swtp-sose24.atlassian.net/browse/KAN-123", "KAN-123")</f>
        <v>KAN-123</v>
      </c>
      <c r="F22" t="str">
        <f>HYPERLINK("https://swtp-sose24.atlassian.net/browse/KAN-3", "KAN-3")</f>
        <v>KAN-3</v>
      </c>
      <c r="G22" t="s">
        <v>446</v>
      </c>
      <c r="H22" t="s">
        <v>681</v>
      </c>
      <c r="I22" t="s">
        <v>32</v>
      </c>
      <c r="J22" t="s">
        <v>610</v>
      </c>
    </row>
    <row r="23" spans="1:10" hidden="1" x14ac:dyDescent="0.3">
      <c r="A23" s="1" t="s">
        <v>3</v>
      </c>
      <c r="B23" t="s">
        <v>647</v>
      </c>
      <c r="C23" t="s">
        <v>663</v>
      </c>
      <c r="D23" s="2">
        <v>4</v>
      </c>
      <c r="E23" t="str">
        <f>HYPERLINK("https://swtp-sose24.atlassian.net/browse/KAN-124", "KAN-124")</f>
        <v>KAN-124</v>
      </c>
      <c r="F23" t="str">
        <f>HYPERLINK("https://swtp-sose24.atlassian.net/browse/KAN-3", "KAN-3")</f>
        <v>KAN-3</v>
      </c>
      <c r="G23" t="s">
        <v>462</v>
      </c>
      <c r="H23" t="s">
        <v>664</v>
      </c>
      <c r="I23" t="s">
        <v>32</v>
      </c>
      <c r="J23" t="s">
        <v>610</v>
      </c>
    </row>
    <row r="24" spans="1:10" hidden="1" x14ac:dyDescent="0.3">
      <c r="A24" s="1" t="s">
        <v>8</v>
      </c>
      <c r="B24" t="s">
        <v>647</v>
      </c>
      <c r="C24" t="s">
        <v>686</v>
      </c>
      <c r="D24" s="2">
        <v>4</v>
      </c>
      <c r="E24" t="str">
        <f>HYPERLINK("https://swtp-sose24.atlassian.net/browse/KAN-88", "KAN-88")</f>
        <v>KAN-88</v>
      </c>
      <c r="F24" t="str">
        <f>HYPERLINK("https://swtp-sose24.atlassian.net/browse/KAN-46", "KAN-46")</f>
        <v>KAN-46</v>
      </c>
      <c r="G24" t="s">
        <v>208</v>
      </c>
      <c r="H24" t="s">
        <v>687</v>
      </c>
      <c r="I24" t="s">
        <v>55</v>
      </c>
      <c r="J24" t="s">
        <v>609</v>
      </c>
    </row>
    <row r="25" spans="1:10" hidden="1" x14ac:dyDescent="0.3">
      <c r="A25" s="1" t="s">
        <v>632</v>
      </c>
      <c r="B25" t="s">
        <v>647</v>
      </c>
      <c r="C25" t="s">
        <v>648</v>
      </c>
      <c r="D25" s="2">
        <v>1.53</v>
      </c>
      <c r="E25" t="str">
        <f>HYPERLINK("https://swtp-sose24.atlassian.net/browse/KAN-87", "KAN-87")</f>
        <v>KAN-87</v>
      </c>
      <c r="F25" t="str">
        <f>HYPERLINK("https://swtp-sose24.atlassian.net/browse/KAN-46", "KAN-46")</f>
        <v>KAN-46</v>
      </c>
      <c r="G25" t="s">
        <v>642</v>
      </c>
      <c r="H25" t="s">
        <v>649</v>
      </c>
      <c r="I25" t="s">
        <v>55</v>
      </c>
      <c r="J25" t="s">
        <v>609</v>
      </c>
    </row>
    <row r="26" spans="1:10" hidden="1" x14ac:dyDescent="0.3">
      <c r="A26" s="1" t="s">
        <v>3</v>
      </c>
      <c r="B26" t="s">
        <v>647</v>
      </c>
      <c r="C26" t="s">
        <v>661</v>
      </c>
      <c r="D26" s="2">
        <v>2.75</v>
      </c>
      <c r="E26" t="str">
        <f>HYPERLINK("https://swtp-sose24.atlassian.net/browse/KAN-124", "KAN-124")</f>
        <v>KAN-124</v>
      </c>
      <c r="F26" t="str">
        <f>HYPERLINK("https://swtp-sose24.atlassian.net/browse/KAN-3", "KAN-3")</f>
        <v>KAN-3</v>
      </c>
      <c r="G26" t="s">
        <v>462</v>
      </c>
      <c r="H26" t="s">
        <v>662</v>
      </c>
      <c r="I26" t="s">
        <v>32</v>
      </c>
      <c r="J26" t="s">
        <v>610</v>
      </c>
    </row>
    <row r="27" spans="1:10" hidden="1" x14ac:dyDescent="0.3">
      <c r="A27" s="1" t="s">
        <v>632</v>
      </c>
      <c r="B27" t="s">
        <v>618</v>
      </c>
      <c r="C27" t="s">
        <v>645</v>
      </c>
      <c r="D27" s="2">
        <v>1.78</v>
      </c>
      <c r="E27" t="str">
        <f>HYPERLINK("https://swtp-sose24.atlassian.net/browse/KAN-87", "KAN-87")</f>
        <v>KAN-87</v>
      </c>
      <c r="F27" t="str">
        <f>HYPERLINK("https://swtp-sose24.atlassian.net/browse/KAN-46", "KAN-46")</f>
        <v>KAN-46</v>
      </c>
      <c r="G27" t="s">
        <v>642</v>
      </c>
      <c r="H27" t="s">
        <v>646</v>
      </c>
      <c r="I27" t="s">
        <v>55</v>
      </c>
      <c r="J27" t="s">
        <v>609</v>
      </c>
    </row>
    <row r="28" spans="1:10" hidden="1" x14ac:dyDescent="0.3">
      <c r="A28" s="1" t="s">
        <v>632</v>
      </c>
      <c r="B28" t="s">
        <v>618</v>
      </c>
      <c r="C28" t="s">
        <v>644</v>
      </c>
      <c r="D28" s="2">
        <v>0.85</v>
      </c>
      <c r="E28" t="str">
        <f>HYPERLINK("https://swtp-sose24.atlassian.net/browse/KAN-87", "KAN-87")</f>
        <v>KAN-87</v>
      </c>
      <c r="F28" t="str">
        <f>HYPERLINK("https://swtp-sose24.atlassian.net/browse/KAN-46", "KAN-46")</f>
        <v>KAN-46</v>
      </c>
      <c r="G28" t="s">
        <v>642</v>
      </c>
      <c r="H28" t="s">
        <v>643</v>
      </c>
      <c r="I28" t="s">
        <v>55</v>
      </c>
      <c r="J28" t="s">
        <v>609</v>
      </c>
    </row>
    <row r="29" spans="1:10" x14ac:dyDescent="0.3">
      <c r="A29" s="1" t="s">
        <v>3</v>
      </c>
      <c r="B29" t="s">
        <v>618</v>
      </c>
      <c r="C29" t="s">
        <v>659</v>
      </c>
      <c r="D29" s="2">
        <v>3</v>
      </c>
      <c r="E29" t="str">
        <f>HYPERLINK("https://swtp-sose24.atlassian.net/browse/KAN-96", "KAN-96")</f>
        <v>KAN-96</v>
      </c>
      <c r="F29" t="str">
        <f>HYPERLINK("https://swtp-sose24.atlassian.net/browse/KAN-20", "KAN-20")</f>
        <v>KAN-20</v>
      </c>
      <c r="G29" t="s">
        <v>104</v>
      </c>
      <c r="H29" t="s">
        <v>660</v>
      </c>
      <c r="I29" t="s">
        <v>27</v>
      </c>
      <c r="J29" t="s">
        <v>609</v>
      </c>
    </row>
    <row r="30" spans="1:10" x14ac:dyDescent="0.3">
      <c r="A30" s="1" t="s">
        <v>315</v>
      </c>
      <c r="B30" t="s">
        <v>618</v>
      </c>
      <c r="C30" t="s">
        <v>619</v>
      </c>
      <c r="D30" s="2">
        <v>3</v>
      </c>
      <c r="E30" t="str">
        <f>HYPERLINK("https://swtp-sose24.atlassian.net/browse/KAN-96", "KAN-96")</f>
        <v>KAN-96</v>
      </c>
      <c r="F30" t="str">
        <f>HYPERLINK("https://swtp-sose24.atlassian.net/browse/KAN-20", "KAN-20")</f>
        <v>KAN-20</v>
      </c>
      <c r="G30" t="s">
        <v>104</v>
      </c>
      <c r="I30" t="s">
        <v>27</v>
      </c>
      <c r="J30" t="s">
        <v>609</v>
      </c>
    </row>
    <row r="31" spans="1:10" hidden="1" x14ac:dyDescent="0.3">
      <c r="A31" s="1" t="s">
        <v>632</v>
      </c>
      <c r="B31" t="s">
        <v>618</v>
      </c>
      <c r="C31" t="s">
        <v>641</v>
      </c>
      <c r="D31" s="2">
        <v>0.92</v>
      </c>
      <c r="E31" t="str">
        <f>HYPERLINK("https://swtp-sose24.atlassian.net/browse/KAN-87", "KAN-87")</f>
        <v>KAN-87</v>
      </c>
      <c r="F31" t="str">
        <f>HYPERLINK("https://swtp-sose24.atlassian.net/browse/KAN-46", "KAN-46")</f>
        <v>KAN-46</v>
      </c>
      <c r="G31" t="s">
        <v>642</v>
      </c>
      <c r="H31" t="s">
        <v>643</v>
      </c>
      <c r="I31" t="s">
        <v>55</v>
      </c>
      <c r="J31" t="s">
        <v>609</v>
      </c>
    </row>
    <row r="32" spans="1:10" hidden="1" x14ac:dyDescent="0.3">
      <c r="A32" s="1" t="s">
        <v>3</v>
      </c>
      <c r="B32" t="s">
        <v>615</v>
      </c>
      <c r="C32" t="s">
        <v>658</v>
      </c>
      <c r="D32" s="2">
        <v>2.5</v>
      </c>
      <c r="E32" t="str">
        <f>HYPERLINK("https://swtp-sose24.atlassian.net/browse/KAN-124", "KAN-124")</f>
        <v>KAN-124</v>
      </c>
      <c r="F32" t="str">
        <f>HYPERLINK("https://swtp-sose24.atlassian.net/browse/KAN-3", "KAN-3")</f>
        <v>KAN-3</v>
      </c>
      <c r="G32" t="s">
        <v>462</v>
      </c>
      <c r="H32" t="s">
        <v>657</v>
      </c>
      <c r="I32" t="s">
        <v>32</v>
      </c>
      <c r="J32" t="s">
        <v>610</v>
      </c>
    </row>
    <row r="33" spans="1:10" hidden="1" x14ac:dyDescent="0.3">
      <c r="A33" s="1" t="s">
        <v>9</v>
      </c>
      <c r="B33" t="s">
        <v>615</v>
      </c>
      <c r="C33" t="s">
        <v>700</v>
      </c>
      <c r="D33" s="2">
        <v>2.0699999999999998</v>
      </c>
      <c r="E33" t="str">
        <f>HYPERLINK("https://swtp-sose24.atlassian.net/browse/KAN-145", "KAN-145")</f>
        <v>KAN-145</v>
      </c>
      <c r="F33" t="str">
        <f>HYPERLINK("https://swtp-sose24.atlassian.net/browse/KAN-144", "KAN-144")</f>
        <v>KAN-144</v>
      </c>
      <c r="G33" t="s">
        <v>701</v>
      </c>
      <c r="I33" t="s">
        <v>32</v>
      </c>
      <c r="J33" t="s">
        <v>679</v>
      </c>
    </row>
    <row r="34" spans="1:10" hidden="1" x14ac:dyDescent="0.3">
      <c r="A34" s="1" t="s">
        <v>3</v>
      </c>
      <c r="B34" t="s">
        <v>615</v>
      </c>
      <c r="C34" t="s">
        <v>656</v>
      </c>
      <c r="D34" s="2">
        <v>4</v>
      </c>
      <c r="E34" t="str">
        <f>HYPERLINK("https://swtp-sose24.atlassian.net/browse/KAN-124", "KAN-124")</f>
        <v>KAN-124</v>
      </c>
      <c r="F34" t="str">
        <f>HYPERLINK("https://swtp-sose24.atlassian.net/browse/KAN-3", "KAN-3")</f>
        <v>KAN-3</v>
      </c>
      <c r="G34" t="s">
        <v>462</v>
      </c>
      <c r="H34" t="s">
        <v>657</v>
      </c>
      <c r="I34" t="s">
        <v>32</v>
      </c>
      <c r="J34" t="s">
        <v>610</v>
      </c>
    </row>
    <row r="35" spans="1:10" hidden="1" x14ac:dyDescent="0.3">
      <c r="A35" s="1" t="s">
        <v>9</v>
      </c>
      <c r="B35" t="s">
        <v>615</v>
      </c>
      <c r="C35" t="s">
        <v>699</v>
      </c>
      <c r="D35" s="2">
        <v>2.4500000000000002</v>
      </c>
      <c r="E35" t="str">
        <f>HYPERLINK("https://swtp-sose24.atlassian.net/browse/KAN-143", "KAN-143")</f>
        <v>KAN-143</v>
      </c>
      <c r="F35" t="str">
        <f>HYPERLINK("https://swtp-sose24.atlassian.net/browse/KAN-3", "KAN-3")</f>
        <v>KAN-3</v>
      </c>
      <c r="G35" t="s">
        <v>698</v>
      </c>
      <c r="I35" t="s">
        <v>32</v>
      </c>
      <c r="J35" t="s">
        <v>679</v>
      </c>
    </row>
    <row r="36" spans="1:10" hidden="1" x14ac:dyDescent="0.3">
      <c r="A36" s="1" t="s">
        <v>9</v>
      </c>
      <c r="B36" t="s">
        <v>615</v>
      </c>
      <c r="C36" t="s">
        <v>697</v>
      </c>
      <c r="D36" s="2">
        <v>1.6</v>
      </c>
      <c r="E36" t="str">
        <f>HYPERLINK("https://swtp-sose24.atlassian.net/browse/KAN-143", "KAN-143")</f>
        <v>KAN-143</v>
      </c>
      <c r="F36" t="str">
        <f>HYPERLINK("https://swtp-sose24.atlassian.net/browse/KAN-3", "KAN-3")</f>
        <v>KAN-3</v>
      </c>
      <c r="G36" t="s">
        <v>698</v>
      </c>
      <c r="I36" t="s">
        <v>32</v>
      </c>
      <c r="J36" t="s">
        <v>679</v>
      </c>
    </row>
    <row r="37" spans="1:10" hidden="1" x14ac:dyDescent="0.3">
      <c r="A37" s="1" t="s">
        <v>632</v>
      </c>
      <c r="B37" t="s">
        <v>615</v>
      </c>
      <c r="C37" t="s">
        <v>639</v>
      </c>
      <c r="D37" s="2">
        <v>0.75</v>
      </c>
      <c r="E37" t="str">
        <f>HYPERLINK("https://swtp-sose24.atlassian.net/browse/KAN-9", "KAN-9")</f>
        <v>KAN-9</v>
      </c>
      <c r="F37" t="str">
        <f>HYPERLINK("https://swtp-sose24.atlassian.net/browse/KAN-1", "KAN-1")</f>
        <v>KAN-1</v>
      </c>
      <c r="G37" t="s">
        <v>213</v>
      </c>
      <c r="H37" t="s">
        <v>640</v>
      </c>
      <c r="I37" t="s">
        <v>156</v>
      </c>
      <c r="J37" t="s">
        <v>28</v>
      </c>
    </row>
    <row r="38" spans="1:10" x14ac:dyDescent="0.3">
      <c r="A38" s="1" t="s">
        <v>315</v>
      </c>
      <c r="B38" t="s">
        <v>615</v>
      </c>
      <c r="C38" t="s">
        <v>616</v>
      </c>
      <c r="D38" s="2">
        <v>2.2200000000000002</v>
      </c>
      <c r="E38" t="str">
        <f>HYPERLINK("https://swtp-sose24.atlassian.net/browse/KAN-96", "KAN-96")</f>
        <v>KAN-96</v>
      </c>
      <c r="F38" t="str">
        <f>HYPERLINK("https://swtp-sose24.atlassian.net/browse/KAN-20", "KAN-20")</f>
        <v>KAN-20</v>
      </c>
      <c r="G38" t="s">
        <v>104</v>
      </c>
      <c r="H38" t="s">
        <v>617</v>
      </c>
      <c r="I38" t="s">
        <v>27</v>
      </c>
      <c r="J38" t="s">
        <v>609</v>
      </c>
    </row>
    <row r="39" spans="1:10" x14ac:dyDescent="0.3">
      <c r="A39" s="1" t="s">
        <v>3</v>
      </c>
      <c r="B39" t="s">
        <v>615</v>
      </c>
      <c r="C39" t="s">
        <v>616</v>
      </c>
      <c r="D39" s="2">
        <v>2.2200000000000002</v>
      </c>
      <c r="E39" t="str">
        <f>HYPERLINK("https://swtp-sose24.atlassian.net/browse/KAN-96", "KAN-96")</f>
        <v>KAN-96</v>
      </c>
      <c r="F39" t="str">
        <f>HYPERLINK("https://swtp-sose24.atlassian.net/browse/KAN-20", "KAN-20")</f>
        <v>KAN-20</v>
      </c>
      <c r="G39" t="s">
        <v>104</v>
      </c>
      <c r="H39" t="s">
        <v>655</v>
      </c>
      <c r="I39" t="s">
        <v>27</v>
      </c>
      <c r="J39" t="s">
        <v>609</v>
      </c>
    </row>
    <row r="40" spans="1:10" x14ac:dyDescent="0.3">
      <c r="A40" s="1" t="s">
        <v>632</v>
      </c>
      <c r="B40" t="s">
        <v>615</v>
      </c>
      <c r="C40" t="s">
        <v>636</v>
      </c>
      <c r="D40" s="2">
        <v>1.08</v>
      </c>
      <c r="E40" t="str">
        <f>HYPERLINK("https://swtp-sose24.atlassian.net/browse/KAN-133", "KAN-133")</f>
        <v>KAN-133</v>
      </c>
      <c r="F40" t="str">
        <f>HYPERLINK("https://swtp-sose24.atlassian.net/browse/KAN-96", "KAN-96")</f>
        <v>KAN-96</v>
      </c>
      <c r="G40" t="s">
        <v>637</v>
      </c>
      <c r="H40" t="s">
        <v>638</v>
      </c>
      <c r="I40" t="s">
        <v>27</v>
      </c>
      <c r="J40" t="s">
        <v>609</v>
      </c>
    </row>
    <row r="41" spans="1:10" s="12" customFormat="1" x14ac:dyDescent="0.3">
      <c r="A41" s="14" t="s">
        <v>321</v>
      </c>
      <c r="D41" s="13"/>
    </row>
    <row r="42" spans="1:10" hidden="1" x14ac:dyDescent="0.3">
      <c r="A42" s="1" t="s">
        <v>315</v>
      </c>
      <c r="B42" t="s">
        <v>613</v>
      </c>
      <c r="C42" t="s">
        <v>614</v>
      </c>
      <c r="D42" s="2">
        <v>2.2799999999999998</v>
      </c>
      <c r="E42" t="str">
        <f>HYPERLINK("https://swtp-sose24.atlassian.net/browse/KAN-108", "KAN-108")</f>
        <v>KAN-108</v>
      </c>
      <c r="F42" t="str">
        <f>HYPERLINK("https://swtp-sose24.atlassian.net/browse/KAN-3", "KAN-3")</f>
        <v>KAN-3</v>
      </c>
      <c r="G42" t="s">
        <v>125</v>
      </c>
      <c r="I42" t="s">
        <v>32</v>
      </c>
      <c r="J42" t="s">
        <v>610</v>
      </c>
    </row>
    <row r="43" spans="1:10" x14ac:dyDescent="0.3">
      <c r="A43" s="1" t="s">
        <v>9</v>
      </c>
      <c r="B43" t="s">
        <v>613</v>
      </c>
      <c r="C43" t="s">
        <v>696</v>
      </c>
      <c r="D43" s="2">
        <v>1</v>
      </c>
      <c r="E43" t="str">
        <f>HYPERLINK("https://swtp-sose24.atlassian.net/browse/KAN-133", "KAN-133")</f>
        <v>KAN-133</v>
      </c>
      <c r="F43" t="str">
        <f>HYPERLINK("https://swtp-sose24.atlassian.net/browse/KAN-96", "KAN-96")</f>
        <v>KAN-96</v>
      </c>
      <c r="G43" t="s">
        <v>637</v>
      </c>
      <c r="I43" t="s">
        <v>27</v>
      </c>
      <c r="J43" t="s">
        <v>609</v>
      </c>
    </row>
    <row r="44" spans="1:10" hidden="1" x14ac:dyDescent="0.3">
      <c r="A44" s="1" t="s">
        <v>9</v>
      </c>
      <c r="B44" t="s">
        <v>613</v>
      </c>
      <c r="C44" t="s">
        <v>694</v>
      </c>
      <c r="D44" s="2">
        <v>1.5</v>
      </c>
      <c r="E44" t="str">
        <f>HYPERLINK("https://swtp-sose24.atlassian.net/browse/KAN-132", "KAN-132")</f>
        <v>KAN-132</v>
      </c>
      <c r="F44" t="str">
        <f>HYPERLINK("https://swtp-sose24.atlassian.net/browse/KAN-127", "KAN-127")</f>
        <v>KAN-127</v>
      </c>
      <c r="G44" t="s">
        <v>695</v>
      </c>
      <c r="I44" t="s">
        <v>55</v>
      </c>
      <c r="J44" t="s">
        <v>50</v>
      </c>
    </row>
    <row r="45" spans="1:10" hidden="1" x14ac:dyDescent="0.3">
      <c r="A45" s="1" t="s">
        <v>9</v>
      </c>
      <c r="B45" t="s">
        <v>613</v>
      </c>
      <c r="C45" t="s">
        <v>693</v>
      </c>
      <c r="D45" s="2">
        <v>1.97</v>
      </c>
      <c r="E45" t="str">
        <f>HYPERLINK("https://swtp-sose24.atlassian.net/browse/KAN-129", "KAN-129")</f>
        <v>KAN-129</v>
      </c>
      <c r="F45" t="str">
        <f>HYPERLINK("https://swtp-sose24.atlassian.net/browse/KAN-127", "KAN-127")</f>
        <v>KAN-127</v>
      </c>
      <c r="G45" t="s">
        <v>692</v>
      </c>
      <c r="I45" t="s">
        <v>55</v>
      </c>
      <c r="J45" t="s">
        <v>50</v>
      </c>
    </row>
    <row r="46" spans="1:10" x14ac:dyDescent="0.3">
      <c r="A46" s="1" t="s">
        <v>8</v>
      </c>
      <c r="B46" t="s">
        <v>613</v>
      </c>
      <c r="C46" t="s">
        <v>684</v>
      </c>
      <c r="D46" s="2">
        <v>2</v>
      </c>
      <c r="E46" t="str">
        <f>HYPERLINK("https://swtp-sose24.atlassian.net/browse/KAN-131", "KAN-131")</f>
        <v>KAN-131</v>
      </c>
      <c r="F46" t="str">
        <f>HYPERLINK("https://swtp-sose24.atlassian.net/browse/KAN-96", "KAN-96")</f>
        <v>KAN-96</v>
      </c>
      <c r="G46" t="s">
        <v>685</v>
      </c>
      <c r="I46" t="s">
        <v>27</v>
      </c>
      <c r="J46" t="s">
        <v>609</v>
      </c>
    </row>
    <row r="47" spans="1:10" x14ac:dyDescent="0.3">
      <c r="A47" s="1" t="s">
        <v>9</v>
      </c>
      <c r="B47" t="s">
        <v>613</v>
      </c>
      <c r="C47" t="s">
        <v>684</v>
      </c>
      <c r="D47" s="2">
        <v>2</v>
      </c>
      <c r="E47" t="str">
        <f>HYPERLINK("https://swtp-sose24.atlassian.net/browse/KAN-131", "KAN-131")</f>
        <v>KAN-131</v>
      </c>
      <c r="F47" t="str">
        <f>HYPERLINK("https://swtp-sose24.atlassian.net/browse/KAN-96", "KAN-96")</f>
        <v>KAN-96</v>
      </c>
      <c r="G47" t="s">
        <v>685</v>
      </c>
      <c r="I47" t="s">
        <v>27</v>
      </c>
      <c r="J47" t="s">
        <v>609</v>
      </c>
    </row>
    <row r="48" spans="1:10" hidden="1" x14ac:dyDescent="0.3">
      <c r="A48" s="1" t="s">
        <v>9</v>
      </c>
      <c r="B48" t="s">
        <v>412</v>
      </c>
      <c r="C48" t="s">
        <v>691</v>
      </c>
      <c r="D48" s="2">
        <v>2.0699999999999998</v>
      </c>
      <c r="E48" t="str">
        <f>HYPERLINK("https://swtp-sose24.atlassian.net/browse/KAN-129", "KAN-129")</f>
        <v>KAN-129</v>
      </c>
      <c r="F48" t="str">
        <f>HYPERLINK("https://swtp-sose24.atlassian.net/browse/KAN-127", "KAN-127")</f>
        <v>KAN-127</v>
      </c>
      <c r="G48" t="s">
        <v>692</v>
      </c>
      <c r="I48" t="s">
        <v>55</v>
      </c>
      <c r="J48" t="s">
        <v>50</v>
      </c>
    </row>
    <row r="49" spans="1:10" hidden="1" x14ac:dyDescent="0.3">
      <c r="A49" s="1" t="s">
        <v>632</v>
      </c>
      <c r="B49" t="s">
        <v>412</v>
      </c>
      <c r="C49" t="s">
        <v>634</v>
      </c>
      <c r="D49" s="2">
        <v>0.75</v>
      </c>
      <c r="E49" t="str">
        <f>HYPERLINK("https://swtp-sose24.atlassian.net/browse/KAN-120", "KAN-120")</f>
        <v>KAN-120</v>
      </c>
      <c r="F49" t="str">
        <f>HYPERLINK("https://swtp-sose24.atlassian.net/browse/KAN-48", "KAN-48")</f>
        <v>KAN-48</v>
      </c>
      <c r="G49" t="s">
        <v>635</v>
      </c>
      <c r="I49" t="s">
        <v>156</v>
      </c>
      <c r="J49" t="s">
        <v>609</v>
      </c>
    </row>
    <row r="50" spans="1:10" hidden="1" x14ac:dyDescent="0.3">
      <c r="A50" s="1" t="s">
        <v>9</v>
      </c>
      <c r="B50" t="s">
        <v>412</v>
      </c>
      <c r="C50" t="s">
        <v>532</v>
      </c>
      <c r="D50" s="2">
        <v>1.08</v>
      </c>
      <c r="E50" t="str">
        <f>HYPERLINK("https://swtp-sose24.atlassian.net/browse/KAN-128", "KAN-128")</f>
        <v>KAN-128</v>
      </c>
      <c r="F50" t="str">
        <f>HYPERLINK("https://swtp-sose24.atlassian.net/browse/KAN-127", "KAN-127")</f>
        <v>KAN-127</v>
      </c>
      <c r="G50" t="s">
        <v>533</v>
      </c>
      <c r="I50" t="s">
        <v>55</v>
      </c>
      <c r="J50" t="s">
        <v>50</v>
      </c>
    </row>
    <row r="51" spans="1:10" hidden="1" x14ac:dyDescent="0.3">
      <c r="A51" s="1" t="s">
        <v>315</v>
      </c>
      <c r="B51" t="s">
        <v>412</v>
      </c>
      <c r="C51" t="s">
        <v>611</v>
      </c>
      <c r="D51" s="2">
        <v>2.68</v>
      </c>
      <c r="E51" t="str">
        <f>HYPERLINK("https://swtp-sose24.atlassian.net/browse/KAN-108", "KAN-108")</f>
        <v>KAN-108</v>
      </c>
      <c r="F51" t="str">
        <f>HYPERLINK("https://swtp-sose24.atlassian.net/browse/KAN-3", "KAN-3")</f>
        <v>KAN-3</v>
      </c>
      <c r="G51" t="s">
        <v>125</v>
      </c>
      <c r="H51" t="s">
        <v>612</v>
      </c>
      <c r="I51" t="s">
        <v>32</v>
      </c>
      <c r="J51" t="s">
        <v>610</v>
      </c>
    </row>
    <row r="52" spans="1:10" hidden="1" x14ac:dyDescent="0.3">
      <c r="A52" s="1" t="s">
        <v>4</v>
      </c>
      <c r="B52" t="s">
        <v>412</v>
      </c>
      <c r="C52" t="s">
        <v>496</v>
      </c>
      <c r="D52" s="2">
        <v>1.1299999999999999</v>
      </c>
      <c r="E52" t="str">
        <f>HYPERLINK("https://swtp-sose24.atlassian.net/browse/KAN-126", "KAN-126")</f>
        <v>KAN-126</v>
      </c>
      <c r="F52" t="str">
        <f>HYPERLINK("https://swtp-sose24.atlassian.net/browse/KAN-12", "KAN-12")</f>
        <v>KAN-12</v>
      </c>
      <c r="G52" t="s">
        <v>494</v>
      </c>
      <c r="H52" t="s">
        <v>497</v>
      </c>
      <c r="I52" t="s">
        <v>37</v>
      </c>
      <c r="J52" t="s">
        <v>50</v>
      </c>
    </row>
    <row r="53" spans="1:10" hidden="1" x14ac:dyDescent="0.3">
      <c r="A53" s="1" t="s">
        <v>632</v>
      </c>
      <c r="B53" t="s">
        <v>412</v>
      </c>
      <c r="C53" t="s">
        <v>441</v>
      </c>
      <c r="D53" s="2">
        <v>1.97</v>
      </c>
      <c r="E53" t="str">
        <f>HYPERLINK("https://swtp-sose24.atlassian.net/browse/KAN-93", "KAN-93")</f>
        <v>KAN-93</v>
      </c>
      <c r="F53" t="str">
        <f>HYPERLINK("https://swtp-sose24.atlassian.net/browse/KAN-12", "KAN-12")</f>
        <v>KAN-12</v>
      </c>
      <c r="G53" t="s">
        <v>415</v>
      </c>
      <c r="H53" t="s">
        <v>442</v>
      </c>
      <c r="I53" t="s">
        <v>37</v>
      </c>
      <c r="J53" t="s">
        <v>50</v>
      </c>
    </row>
    <row r="54" spans="1:10" hidden="1" x14ac:dyDescent="0.3">
      <c r="A54" s="1" t="s">
        <v>632</v>
      </c>
      <c r="B54" t="s">
        <v>412</v>
      </c>
      <c r="C54" t="s">
        <v>439</v>
      </c>
      <c r="D54" s="2">
        <v>0.57999999999999996</v>
      </c>
      <c r="E54" t="str">
        <f>HYPERLINK("https://swtp-sose24.atlassian.net/browse/KAN-93", "KAN-93")</f>
        <v>KAN-93</v>
      </c>
      <c r="F54" t="str">
        <f>HYPERLINK("https://swtp-sose24.atlassian.net/browse/KAN-12", "KAN-12")</f>
        <v>KAN-12</v>
      </c>
      <c r="G54" t="s">
        <v>415</v>
      </c>
      <c r="H54" t="s">
        <v>440</v>
      </c>
      <c r="I54" t="s">
        <v>37</v>
      </c>
      <c r="J54" t="s">
        <v>50</v>
      </c>
    </row>
    <row r="55" spans="1:10" hidden="1" x14ac:dyDescent="0.3">
      <c r="A55" s="1" t="s">
        <v>315</v>
      </c>
      <c r="B55" t="s">
        <v>412</v>
      </c>
      <c r="C55" t="s">
        <v>413</v>
      </c>
      <c r="D55" s="2">
        <v>2.85</v>
      </c>
      <c r="E55" t="str">
        <f>HYPERLINK("https://swtp-sose24.atlassian.net/browse/KAN-108", "KAN-108")</f>
        <v>KAN-108</v>
      </c>
      <c r="F55" t="str">
        <f>HYPERLINK("https://swtp-sose24.atlassian.net/browse/KAN-3", "KAN-3")</f>
        <v>KAN-3</v>
      </c>
      <c r="G55" t="s">
        <v>125</v>
      </c>
      <c r="H55" t="s">
        <v>414</v>
      </c>
      <c r="I55" t="s">
        <v>32</v>
      </c>
      <c r="J55" t="s">
        <v>610</v>
      </c>
    </row>
    <row r="56" spans="1:10" hidden="1" x14ac:dyDescent="0.3">
      <c r="A56" s="1" t="s">
        <v>9</v>
      </c>
      <c r="B56" t="s">
        <v>412</v>
      </c>
      <c r="C56" t="s">
        <v>531</v>
      </c>
      <c r="D56" s="2">
        <v>3</v>
      </c>
      <c r="E56" t="str">
        <f>HYPERLINK("https://swtp-sose24.atlassian.net/browse/KAN-5", "KAN-5")</f>
        <v>KAN-5</v>
      </c>
      <c r="F56" t="str">
        <f>HYPERLINK("https://swtp-sose24.atlassian.net/browse/KAN-46", "KAN-46")</f>
        <v>KAN-46</v>
      </c>
      <c r="G56" t="s">
        <v>285</v>
      </c>
      <c r="I56" t="s">
        <v>55</v>
      </c>
      <c r="J56" t="s">
        <v>609</v>
      </c>
    </row>
    <row r="57" spans="1:10" hidden="1" x14ac:dyDescent="0.3">
      <c r="A57" s="1" t="s">
        <v>632</v>
      </c>
      <c r="B57" t="s">
        <v>412</v>
      </c>
      <c r="C57" t="s">
        <v>437</v>
      </c>
      <c r="D57" s="2">
        <v>2.4</v>
      </c>
      <c r="E57" t="str">
        <f>HYPERLINK("https://swtp-sose24.atlassian.net/browse/KAN-93", "KAN-93")</f>
        <v>KAN-93</v>
      </c>
      <c r="F57" t="str">
        <f>HYPERLINK("https://swtp-sose24.atlassian.net/browse/KAN-12", "KAN-12")</f>
        <v>KAN-12</v>
      </c>
      <c r="G57" t="s">
        <v>415</v>
      </c>
      <c r="H57" t="s">
        <v>438</v>
      </c>
      <c r="I57" t="s">
        <v>37</v>
      </c>
      <c r="J57" t="s">
        <v>50</v>
      </c>
    </row>
    <row r="58" spans="1:10" hidden="1" x14ac:dyDescent="0.3">
      <c r="A58" s="1" t="s">
        <v>8</v>
      </c>
      <c r="B58" t="s">
        <v>407</v>
      </c>
      <c r="C58" t="s">
        <v>527</v>
      </c>
      <c r="D58" s="2">
        <v>0.75</v>
      </c>
      <c r="E58" t="str">
        <f>HYPERLINK("https://swtp-sose24.atlassian.net/browse/KAN-12", "KAN-12")</f>
        <v>KAN-12</v>
      </c>
      <c r="F58" t="str">
        <f>HYPERLINK("https://swtp-sose24.atlassian.net/browse/KAN-26", "KAN-26")</f>
        <v>KAN-26</v>
      </c>
      <c r="G58" t="s">
        <v>528</v>
      </c>
      <c r="H58" t="s">
        <v>529</v>
      </c>
      <c r="I58" t="s">
        <v>37</v>
      </c>
      <c r="J58" t="s">
        <v>50</v>
      </c>
    </row>
    <row r="59" spans="1:10" hidden="1" x14ac:dyDescent="0.3">
      <c r="A59" s="1" t="s">
        <v>8</v>
      </c>
      <c r="B59" t="s">
        <v>407</v>
      </c>
      <c r="C59" t="s">
        <v>525</v>
      </c>
      <c r="D59" s="2">
        <v>3</v>
      </c>
      <c r="E59" t="str">
        <f>HYPERLINK("https://swtp-sose24.atlassian.net/browse/KAN-88", "KAN-88")</f>
        <v>KAN-88</v>
      </c>
      <c r="F59" t="str">
        <f>HYPERLINK("https://swtp-sose24.atlassian.net/browse/KAN-46", "KAN-46")</f>
        <v>KAN-46</v>
      </c>
      <c r="G59" t="s">
        <v>208</v>
      </c>
      <c r="H59" t="s">
        <v>526</v>
      </c>
      <c r="I59" t="s">
        <v>55</v>
      </c>
      <c r="J59" t="s">
        <v>609</v>
      </c>
    </row>
    <row r="60" spans="1:10" hidden="1" x14ac:dyDescent="0.3">
      <c r="A60" s="1" t="s">
        <v>632</v>
      </c>
      <c r="B60" t="s">
        <v>407</v>
      </c>
      <c r="C60" t="s">
        <v>436</v>
      </c>
      <c r="D60" s="2">
        <v>0.4</v>
      </c>
      <c r="E60" t="str">
        <f>HYPERLINK("https://swtp-sose24.atlassian.net/browse/KAN-93", "KAN-93")</f>
        <v>KAN-93</v>
      </c>
      <c r="F60" t="str">
        <f>HYPERLINK("https://swtp-sose24.atlassian.net/browse/KAN-12", "KAN-12")</f>
        <v>KAN-12</v>
      </c>
      <c r="G60" t="s">
        <v>415</v>
      </c>
      <c r="I60" t="s">
        <v>37</v>
      </c>
      <c r="J60" t="s">
        <v>50</v>
      </c>
    </row>
    <row r="61" spans="1:10" hidden="1" x14ac:dyDescent="0.3">
      <c r="A61" s="1" t="s">
        <v>632</v>
      </c>
      <c r="B61" t="s">
        <v>407</v>
      </c>
      <c r="C61" t="s">
        <v>434</v>
      </c>
      <c r="D61" s="2">
        <v>1.05</v>
      </c>
      <c r="E61" t="str">
        <f>HYPERLINK("https://swtp-sose24.atlassian.net/browse/KAN-94", "KAN-94")</f>
        <v>KAN-94</v>
      </c>
      <c r="F61" t="str">
        <f>HYPERLINK("https://swtp-sose24.atlassian.net/browse/KAN-12", "KAN-12")</f>
        <v>KAN-12</v>
      </c>
      <c r="G61" t="s">
        <v>189</v>
      </c>
      <c r="H61" t="s">
        <v>435</v>
      </c>
      <c r="I61" t="s">
        <v>37</v>
      </c>
      <c r="J61" t="s">
        <v>50</v>
      </c>
    </row>
    <row r="62" spans="1:10" hidden="1" x14ac:dyDescent="0.3">
      <c r="A62" s="1" t="s">
        <v>315</v>
      </c>
      <c r="B62" t="s">
        <v>407</v>
      </c>
      <c r="C62" t="s">
        <v>410</v>
      </c>
      <c r="D62" s="2">
        <v>1.58</v>
      </c>
      <c r="E62" t="str">
        <f>HYPERLINK("https://swtp-sose24.atlassian.net/browse/KAN-125", "KAN-125")</f>
        <v>KAN-125</v>
      </c>
      <c r="F62" t="str">
        <f>HYPERLINK("https://swtp-sose24.atlassian.net/browse/KAN-108", "KAN-108")</f>
        <v>KAN-108</v>
      </c>
      <c r="G62" t="s">
        <v>411</v>
      </c>
      <c r="I62" t="s">
        <v>32</v>
      </c>
      <c r="J62" t="s">
        <v>610</v>
      </c>
    </row>
    <row r="63" spans="1:10" x14ac:dyDescent="0.3">
      <c r="A63" s="1" t="s">
        <v>8</v>
      </c>
      <c r="B63" t="s">
        <v>407</v>
      </c>
      <c r="C63" t="s">
        <v>683</v>
      </c>
      <c r="D63" s="2">
        <v>1.97</v>
      </c>
      <c r="E63" t="str">
        <f t="shared" ref="E63:E69" si="2">HYPERLINK("https://swtp-sose24.atlassian.net/browse/KAN-102", "KAN-102")</f>
        <v>KAN-102</v>
      </c>
      <c r="F63" t="str">
        <f t="shared" ref="F63:F69" si="3">HYPERLINK("https://swtp-sose24.atlassian.net/browse/KAN-21", "KAN-21")</f>
        <v>KAN-21</v>
      </c>
      <c r="G63" t="s">
        <v>409</v>
      </c>
      <c r="I63" t="s">
        <v>27</v>
      </c>
      <c r="J63" t="s">
        <v>609</v>
      </c>
    </row>
    <row r="64" spans="1:10" x14ac:dyDescent="0.3">
      <c r="A64" s="1" t="s">
        <v>315</v>
      </c>
      <c r="B64" t="s">
        <v>407</v>
      </c>
      <c r="C64" t="s">
        <v>408</v>
      </c>
      <c r="D64" s="2">
        <v>1.87</v>
      </c>
      <c r="E64" t="str">
        <f t="shared" si="2"/>
        <v>KAN-102</v>
      </c>
      <c r="F64" t="str">
        <f t="shared" si="3"/>
        <v>KAN-21</v>
      </c>
      <c r="G64" t="s">
        <v>409</v>
      </c>
      <c r="I64" t="s">
        <v>27</v>
      </c>
      <c r="J64" t="s">
        <v>609</v>
      </c>
    </row>
    <row r="65" spans="1:10" x14ac:dyDescent="0.3">
      <c r="A65" s="1" t="s">
        <v>632</v>
      </c>
      <c r="B65" t="s">
        <v>407</v>
      </c>
      <c r="C65" t="s">
        <v>408</v>
      </c>
      <c r="D65" s="2">
        <v>1.92</v>
      </c>
      <c r="E65" t="str">
        <f t="shared" si="2"/>
        <v>KAN-102</v>
      </c>
      <c r="F65" t="str">
        <f t="shared" si="3"/>
        <v>KAN-21</v>
      </c>
      <c r="G65" t="s">
        <v>409</v>
      </c>
      <c r="H65" t="s">
        <v>433</v>
      </c>
      <c r="I65" t="s">
        <v>27</v>
      </c>
      <c r="J65" t="s">
        <v>609</v>
      </c>
    </row>
    <row r="66" spans="1:10" x14ac:dyDescent="0.3">
      <c r="A66" s="1" t="s">
        <v>3</v>
      </c>
      <c r="B66" t="s">
        <v>407</v>
      </c>
      <c r="C66" t="s">
        <v>408</v>
      </c>
      <c r="D66" s="2">
        <v>1.83</v>
      </c>
      <c r="E66" t="str">
        <f t="shared" si="2"/>
        <v>KAN-102</v>
      </c>
      <c r="F66" t="str">
        <f t="shared" si="3"/>
        <v>KAN-21</v>
      </c>
      <c r="G66" t="s">
        <v>409</v>
      </c>
      <c r="H66" t="s">
        <v>484</v>
      </c>
      <c r="I66" t="s">
        <v>27</v>
      </c>
      <c r="J66" t="s">
        <v>609</v>
      </c>
    </row>
    <row r="67" spans="1:10" x14ac:dyDescent="0.3">
      <c r="A67" s="1" t="s">
        <v>4</v>
      </c>
      <c r="B67" t="s">
        <v>407</v>
      </c>
      <c r="C67" t="s">
        <v>408</v>
      </c>
      <c r="D67" s="2">
        <v>1.87</v>
      </c>
      <c r="E67" t="str">
        <f t="shared" si="2"/>
        <v>KAN-102</v>
      </c>
      <c r="F67" t="str">
        <f t="shared" si="3"/>
        <v>KAN-21</v>
      </c>
      <c r="G67" t="s">
        <v>409</v>
      </c>
      <c r="I67" t="s">
        <v>27</v>
      </c>
      <c r="J67" t="s">
        <v>609</v>
      </c>
    </row>
    <row r="68" spans="1:10" x14ac:dyDescent="0.3">
      <c r="A68" s="1" t="s">
        <v>5</v>
      </c>
      <c r="B68" t="s">
        <v>407</v>
      </c>
      <c r="C68" t="s">
        <v>408</v>
      </c>
      <c r="D68" s="2">
        <v>1.83</v>
      </c>
      <c r="E68" t="str">
        <f t="shared" si="2"/>
        <v>KAN-102</v>
      </c>
      <c r="F68" t="str">
        <f t="shared" si="3"/>
        <v>KAN-21</v>
      </c>
      <c r="G68" t="s">
        <v>409</v>
      </c>
      <c r="I68" t="s">
        <v>27</v>
      </c>
      <c r="J68" t="s">
        <v>609</v>
      </c>
    </row>
    <row r="69" spans="1:10" x14ac:dyDescent="0.3">
      <c r="A69" s="1" t="s">
        <v>9</v>
      </c>
      <c r="B69" t="s">
        <v>407</v>
      </c>
      <c r="C69" t="s">
        <v>530</v>
      </c>
      <c r="D69" s="2">
        <v>1.87</v>
      </c>
      <c r="E69" t="str">
        <f t="shared" si="2"/>
        <v>KAN-102</v>
      </c>
      <c r="F69" t="str">
        <f t="shared" si="3"/>
        <v>KAN-21</v>
      </c>
      <c r="G69" t="s">
        <v>409</v>
      </c>
      <c r="I69" t="s">
        <v>27</v>
      </c>
      <c r="J69" t="s">
        <v>609</v>
      </c>
    </row>
    <row r="70" spans="1:10" hidden="1" x14ac:dyDescent="0.3">
      <c r="A70" s="1" t="s">
        <v>632</v>
      </c>
      <c r="B70" t="s">
        <v>426</v>
      </c>
      <c r="C70" t="s">
        <v>431</v>
      </c>
      <c r="D70" s="2">
        <v>1.63</v>
      </c>
      <c r="E70" t="str">
        <f>HYPERLINK("https://swtp-sose24.atlassian.net/browse/KAN-93", "KAN-93")</f>
        <v>KAN-93</v>
      </c>
      <c r="F70" t="str">
        <f>HYPERLINK("https://swtp-sose24.atlassian.net/browse/KAN-12", "KAN-12")</f>
        <v>KAN-12</v>
      </c>
      <c r="G70" t="s">
        <v>415</v>
      </c>
      <c r="H70" t="s">
        <v>432</v>
      </c>
      <c r="I70" t="s">
        <v>37</v>
      </c>
      <c r="J70" t="s">
        <v>50</v>
      </c>
    </row>
    <row r="71" spans="1:10" hidden="1" x14ac:dyDescent="0.3">
      <c r="A71" s="1" t="s">
        <v>5</v>
      </c>
      <c r="B71" t="s">
        <v>426</v>
      </c>
      <c r="C71" t="s">
        <v>507</v>
      </c>
      <c r="D71" s="2">
        <v>1</v>
      </c>
      <c r="E71" t="str">
        <f>HYPERLINK("https://swtp-sose24.atlassian.net/browse/KAN-123", "KAN-123")</f>
        <v>KAN-123</v>
      </c>
      <c r="F71" t="str">
        <f>HYPERLINK("https://swtp-sose24.atlassian.net/browse/KAN-3", "KAN-3")</f>
        <v>KAN-3</v>
      </c>
      <c r="G71" t="s">
        <v>446</v>
      </c>
      <c r="H71" t="s">
        <v>508</v>
      </c>
      <c r="I71" t="s">
        <v>32</v>
      </c>
      <c r="J71" t="s">
        <v>610</v>
      </c>
    </row>
    <row r="72" spans="1:10" hidden="1" x14ac:dyDescent="0.3">
      <c r="A72" s="1" t="s">
        <v>632</v>
      </c>
      <c r="B72" t="s">
        <v>426</v>
      </c>
      <c r="C72" t="s">
        <v>430</v>
      </c>
      <c r="D72" s="2">
        <v>0.62</v>
      </c>
      <c r="E72" t="str">
        <f>HYPERLINK("https://swtp-sose24.atlassian.net/browse/KAN-93", "KAN-93")</f>
        <v>KAN-93</v>
      </c>
      <c r="F72" t="str">
        <f>HYPERLINK("https://swtp-sose24.atlassian.net/browse/KAN-12", "KAN-12")</f>
        <v>KAN-12</v>
      </c>
      <c r="G72" t="s">
        <v>415</v>
      </c>
      <c r="I72" t="s">
        <v>37</v>
      </c>
      <c r="J72" t="s">
        <v>50</v>
      </c>
    </row>
    <row r="73" spans="1:10" hidden="1" x14ac:dyDescent="0.3">
      <c r="A73" s="1" t="s">
        <v>632</v>
      </c>
      <c r="B73" t="s">
        <v>426</v>
      </c>
      <c r="C73" t="s">
        <v>428</v>
      </c>
      <c r="D73" s="2">
        <v>0.68</v>
      </c>
      <c r="E73" t="str">
        <f>HYPERLINK("https://swtp-sose24.atlassian.net/browse/KAN-94", "KAN-94")</f>
        <v>KAN-94</v>
      </c>
      <c r="F73" t="str">
        <f>HYPERLINK("https://swtp-sose24.atlassian.net/browse/KAN-12", "KAN-12")</f>
        <v>KAN-12</v>
      </c>
      <c r="G73" t="s">
        <v>189</v>
      </c>
      <c r="H73" t="s">
        <v>429</v>
      </c>
      <c r="I73" t="s">
        <v>37</v>
      </c>
      <c r="J73" t="s">
        <v>50</v>
      </c>
    </row>
    <row r="74" spans="1:10" hidden="1" x14ac:dyDescent="0.3">
      <c r="A74" s="1" t="s">
        <v>8</v>
      </c>
      <c r="B74" t="s">
        <v>426</v>
      </c>
      <c r="C74" t="s">
        <v>523</v>
      </c>
      <c r="D74" s="2">
        <v>2.62</v>
      </c>
      <c r="E74" t="str">
        <f>HYPERLINK("https://swtp-sose24.atlassian.net/browse/KAN-5", "KAN-5")</f>
        <v>KAN-5</v>
      </c>
      <c r="F74" t="str">
        <f>HYPERLINK("https://swtp-sose24.atlassian.net/browse/KAN-46", "KAN-46")</f>
        <v>KAN-46</v>
      </c>
      <c r="G74" t="s">
        <v>285</v>
      </c>
      <c r="H74" t="s">
        <v>524</v>
      </c>
      <c r="I74" t="s">
        <v>55</v>
      </c>
      <c r="J74" t="s">
        <v>609</v>
      </c>
    </row>
    <row r="75" spans="1:10" hidden="1" x14ac:dyDescent="0.3">
      <c r="A75" s="1" t="s">
        <v>4</v>
      </c>
      <c r="B75" t="s">
        <v>426</v>
      </c>
      <c r="C75" t="s">
        <v>493</v>
      </c>
      <c r="D75" s="2">
        <v>0.7</v>
      </c>
      <c r="E75" t="str">
        <f>HYPERLINK("https://swtp-sose24.atlassian.net/browse/KAN-126", "KAN-126")</f>
        <v>KAN-126</v>
      </c>
      <c r="F75" t="str">
        <f>HYPERLINK("https://swtp-sose24.atlassian.net/browse/KAN-12", "KAN-12")</f>
        <v>KAN-12</v>
      </c>
      <c r="G75" t="s">
        <v>494</v>
      </c>
      <c r="H75" t="s">
        <v>495</v>
      </c>
      <c r="I75" t="s">
        <v>37</v>
      </c>
      <c r="J75" t="s">
        <v>50</v>
      </c>
    </row>
    <row r="76" spans="1:10" hidden="1" x14ac:dyDescent="0.3">
      <c r="A76" s="1" t="s">
        <v>8</v>
      </c>
      <c r="B76" t="s">
        <v>426</v>
      </c>
      <c r="C76" t="s">
        <v>521</v>
      </c>
      <c r="D76" s="2">
        <v>2</v>
      </c>
      <c r="E76" t="str">
        <f>HYPERLINK("https://swtp-sose24.atlassian.net/browse/KAN-5", "KAN-5")</f>
        <v>KAN-5</v>
      </c>
      <c r="F76" t="str">
        <f>HYPERLINK("https://swtp-sose24.atlassian.net/browse/KAN-46", "KAN-46")</f>
        <v>KAN-46</v>
      </c>
      <c r="G76" t="s">
        <v>285</v>
      </c>
      <c r="H76" t="s">
        <v>522</v>
      </c>
      <c r="I76" t="s">
        <v>55</v>
      </c>
      <c r="J76" t="s">
        <v>609</v>
      </c>
    </row>
    <row r="77" spans="1:10" hidden="1" x14ac:dyDescent="0.3">
      <c r="A77" s="1" t="s">
        <v>632</v>
      </c>
      <c r="B77" t="s">
        <v>426</v>
      </c>
      <c r="C77" t="s">
        <v>427</v>
      </c>
      <c r="D77" s="2">
        <v>0.33</v>
      </c>
      <c r="E77" t="str">
        <f>HYPERLINK("https://swtp-sose24.atlassian.net/browse/KAN-108", "KAN-108")</f>
        <v>KAN-108</v>
      </c>
      <c r="F77" t="str">
        <f t="shared" ref="F77:F85" si="4">HYPERLINK("https://swtp-sose24.atlassian.net/browse/KAN-3", "KAN-3")</f>
        <v>KAN-3</v>
      </c>
      <c r="G77" t="s">
        <v>125</v>
      </c>
      <c r="I77" t="s">
        <v>32</v>
      </c>
      <c r="J77" t="s">
        <v>610</v>
      </c>
    </row>
    <row r="78" spans="1:10" hidden="1" x14ac:dyDescent="0.3">
      <c r="A78" s="1" t="s">
        <v>3</v>
      </c>
      <c r="B78" t="s">
        <v>402</v>
      </c>
      <c r="C78" t="s">
        <v>482</v>
      </c>
      <c r="D78" s="2">
        <v>1.5</v>
      </c>
      <c r="E78" t="str">
        <f>HYPERLINK("https://swtp-sose24.atlassian.net/browse/KAN-124", "KAN-124")</f>
        <v>KAN-124</v>
      </c>
      <c r="F78" t="str">
        <f t="shared" si="4"/>
        <v>KAN-3</v>
      </c>
      <c r="G78" t="s">
        <v>462</v>
      </c>
      <c r="H78" t="s">
        <v>483</v>
      </c>
      <c r="I78" t="s">
        <v>32</v>
      </c>
      <c r="J78" t="s">
        <v>610</v>
      </c>
    </row>
    <row r="79" spans="1:10" hidden="1" x14ac:dyDescent="0.3">
      <c r="A79" s="1" t="s">
        <v>3</v>
      </c>
      <c r="B79" t="s">
        <v>402</v>
      </c>
      <c r="C79" t="s">
        <v>481</v>
      </c>
      <c r="D79" s="2">
        <v>2</v>
      </c>
      <c r="E79" t="str">
        <f>HYPERLINK("https://swtp-sose24.atlassian.net/browse/KAN-124", "KAN-124")</f>
        <v>KAN-124</v>
      </c>
      <c r="F79" t="str">
        <f t="shared" si="4"/>
        <v>KAN-3</v>
      </c>
      <c r="G79" t="s">
        <v>462</v>
      </c>
      <c r="H79" t="s">
        <v>654</v>
      </c>
      <c r="I79" t="s">
        <v>32</v>
      </c>
      <c r="J79" t="s">
        <v>610</v>
      </c>
    </row>
    <row r="80" spans="1:10" hidden="1" x14ac:dyDescent="0.3">
      <c r="A80" s="1" t="s">
        <v>3</v>
      </c>
      <c r="B80" t="s">
        <v>402</v>
      </c>
      <c r="C80" t="s">
        <v>479</v>
      </c>
      <c r="D80" s="2">
        <v>0.75</v>
      </c>
      <c r="E80" t="str">
        <f>HYPERLINK("https://swtp-sose24.atlassian.net/browse/KAN-124", "KAN-124")</f>
        <v>KAN-124</v>
      </c>
      <c r="F80" t="str">
        <f t="shared" si="4"/>
        <v>KAN-3</v>
      </c>
      <c r="G80" t="s">
        <v>462</v>
      </c>
      <c r="H80" t="s">
        <v>480</v>
      </c>
      <c r="I80" t="s">
        <v>32</v>
      </c>
      <c r="J80" t="s">
        <v>610</v>
      </c>
    </row>
    <row r="81" spans="1:10" hidden="1" x14ac:dyDescent="0.3">
      <c r="A81" s="1" t="s">
        <v>315</v>
      </c>
      <c r="B81" t="s">
        <v>402</v>
      </c>
      <c r="C81" t="s">
        <v>404</v>
      </c>
      <c r="D81" s="2">
        <v>2.4</v>
      </c>
      <c r="E81" t="str">
        <f>HYPERLINK("https://swtp-sose24.atlassian.net/browse/KAN-108", "KAN-108")</f>
        <v>KAN-108</v>
      </c>
      <c r="F81" t="str">
        <f t="shared" si="4"/>
        <v>KAN-3</v>
      </c>
      <c r="G81" t="s">
        <v>125</v>
      </c>
      <c r="H81" t="s">
        <v>405</v>
      </c>
      <c r="I81" t="s">
        <v>32</v>
      </c>
      <c r="J81" t="s">
        <v>610</v>
      </c>
    </row>
    <row r="82" spans="1:10" hidden="1" x14ac:dyDescent="0.3">
      <c r="A82" s="1" t="s">
        <v>315</v>
      </c>
      <c r="B82" t="s">
        <v>402</v>
      </c>
      <c r="C82" t="s">
        <v>404</v>
      </c>
      <c r="D82" s="2">
        <v>4</v>
      </c>
      <c r="E82" t="str">
        <f>HYPERLINK("https://swtp-sose24.atlassian.net/browse/KAN-108", "KAN-108")</f>
        <v>KAN-108</v>
      </c>
      <c r="F82" t="str">
        <f t="shared" si="4"/>
        <v>KAN-3</v>
      </c>
      <c r="G82" t="s">
        <v>125</v>
      </c>
      <c r="H82" t="s">
        <v>406</v>
      </c>
      <c r="I82" t="s">
        <v>32</v>
      </c>
      <c r="J82" t="s">
        <v>610</v>
      </c>
    </row>
    <row r="83" spans="1:10" hidden="1" x14ac:dyDescent="0.3">
      <c r="A83" s="1" t="s">
        <v>4</v>
      </c>
      <c r="B83" t="s">
        <v>402</v>
      </c>
      <c r="C83" t="s">
        <v>492</v>
      </c>
      <c r="D83" s="2">
        <v>4</v>
      </c>
      <c r="E83" t="str">
        <f>HYPERLINK("https://swtp-sose24.atlassian.net/browse/KAN-23", "KAN-23")</f>
        <v>KAN-23</v>
      </c>
      <c r="F83" t="str">
        <f t="shared" si="4"/>
        <v>KAN-3</v>
      </c>
      <c r="G83" t="s">
        <v>259</v>
      </c>
      <c r="I83" t="s">
        <v>32</v>
      </c>
      <c r="J83" t="s">
        <v>50</v>
      </c>
    </row>
    <row r="84" spans="1:10" hidden="1" x14ac:dyDescent="0.3">
      <c r="A84" s="1" t="s">
        <v>315</v>
      </c>
      <c r="B84" t="s">
        <v>402</v>
      </c>
      <c r="C84" t="s">
        <v>403</v>
      </c>
      <c r="D84" s="2">
        <v>0.56999999999999995</v>
      </c>
      <c r="E84" t="str">
        <f>HYPERLINK("https://swtp-sose24.atlassian.net/browse/KAN-108", "KAN-108")</f>
        <v>KAN-108</v>
      </c>
      <c r="F84" t="str">
        <f t="shared" si="4"/>
        <v>KAN-3</v>
      </c>
      <c r="G84" t="s">
        <v>125</v>
      </c>
      <c r="I84" t="s">
        <v>32</v>
      </c>
      <c r="J84" t="s">
        <v>610</v>
      </c>
    </row>
    <row r="85" spans="1:10" hidden="1" x14ac:dyDescent="0.3">
      <c r="A85" s="1" t="s">
        <v>3</v>
      </c>
      <c r="B85" t="s">
        <v>395</v>
      </c>
      <c r="C85" s="15">
        <v>45415.732638888891</v>
      </c>
      <c r="D85" s="2">
        <v>2.67</v>
      </c>
      <c r="E85" t="str">
        <f>HYPERLINK("https://swtp-sose24.atlassian.net/browse/KAN-124", "KAN-124")</f>
        <v>KAN-124</v>
      </c>
      <c r="F85" t="str">
        <f t="shared" si="4"/>
        <v>KAN-3</v>
      </c>
      <c r="G85" t="s">
        <v>462</v>
      </c>
      <c r="H85" t="s">
        <v>478</v>
      </c>
      <c r="I85" t="s">
        <v>32</v>
      </c>
      <c r="J85" t="s">
        <v>610</v>
      </c>
    </row>
    <row r="86" spans="1:10" hidden="1" x14ac:dyDescent="0.3">
      <c r="A86" s="1" t="s">
        <v>3</v>
      </c>
      <c r="B86" t="s">
        <v>395</v>
      </c>
      <c r="C86" t="s">
        <v>476</v>
      </c>
      <c r="D86" s="2">
        <v>0.5</v>
      </c>
      <c r="E86" t="str">
        <f>HYPERLINK("https://swtp-sose24.atlassian.net/browse/KAN-125", "KAN-125")</f>
        <v>KAN-125</v>
      </c>
      <c r="F86" t="str">
        <f>HYPERLINK("https://swtp-sose24.atlassian.net/browse/KAN-108", "KAN-108")</f>
        <v>KAN-108</v>
      </c>
      <c r="G86" t="s">
        <v>411</v>
      </c>
      <c r="H86" t="s">
        <v>477</v>
      </c>
      <c r="I86" t="s">
        <v>32</v>
      </c>
      <c r="J86" t="s">
        <v>610</v>
      </c>
    </row>
    <row r="87" spans="1:10" hidden="1" x14ac:dyDescent="0.3">
      <c r="A87" s="1" t="s">
        <v>3</v>
      </c>
      <c r="B87" t="s">
        <v>395</v>
      </c>
      <c r="C87" t="s">
        <v>474</v>
      </c>
      <c r="D87" s="2">
        <v>0.25</v>
      </c>
      <c r="E87" t="str">
        <f>HYPERLINK("https://swtp-sose24.atlassian.net/browse/KAN-111", "KAN-111")</f>
        <v>KAN-111</v>
      </c>
      <c r="F87" t="str">
        <f>HYPERLINK("https://swtp-sose24.atlassian.net/browse/KAN-108", "KAN-108")</f>
        <v>KAN-108</v>
      </c>
      <c r="G87" t="s">
        <v>449</v>
      </c>
      <c r="H87" t="s">
        <v>475</v>
      </c>
      <c r="I87" t="s">
        <v>32</v>
      </c>
      <c r="J87" t="s">
        <v>610</v>
      </c>
    </row>
    <row r="88" spans="1:10" hidden="1" x14ac:dyDescent="0.3">
      <c r="A88" s="1" t="s">
        <v>4</v>
      </c>
      <c r="B88" t="s">
        <v>395</v>
      </c>
      <c r="C88" t="s">
        <v>491</v>
      </c>
      <c r="D88" s="2">
        <v>1.43</v>
      </c>
      <c r="E88" t="str">
        <f>HYPERLINK("https://swtp-sose24.atlassian.net/browse/KAN-23", "KAN-23")</f>
        <v>KAN-23</v>
      </c>
      <c r="F88" t="str">
        <f>HYPERLINK("https://swtp-sose24.atlassian.net/browse/KAN-3", "KAN-3")</f>
        <v>KAN-3</v>
      </c>
      <c r="G88" t="s">
        <v>259</v>
      </c>
      <c r="I88" t="s">
        <v>32</v>
      </c>
      <c r="J88" t="s">
        <v>50</v>
      </c>
    </row>
    <row r="89" spans="1:10" hidden="1" x14ac:dyDescent="0.3">
      <c r="A89" s="1" t="s">
        <v>3</v>
      </c>
      <c r="B89" t="s">
        <v>395</v>
      </c>
      <c r="C89" t="s">
        <v>472</v>
      </c>
      <c r="D89" s="2">
        <v>0.33</v>
      </c>
      <c r="E89" t="str">
        <f>HYPERLINK("https://swtp-sose24.atlassian.net/browse/KAN-125", "KAN-125")</f>
        <v>KAN-125</v>
      </c>
      <c r="F89" t="str">
        <f>HYPERLINK("https://swtp-sose24.atlassian.net/browse/KAN-108", "KAN-108")</f>
        <v>KAN-108</v>
      </c>
      <c r="G89" t="s">
        <v>411</v>
      </c>
      <c r="H89" t="s">
        <v>473</v>
      </c>
      <c r="I89" t="s">
        <v>32</v>
      </c>
      <c r="J89" t="s">
        <v>610</v>
      </c>
    </row>
    <row r="90" spans="1:10" hidden="1" x14ac:dyDescent="0.3">
      <c r="A90" s="1" t="s">
        <v>8</v>
      </c>
      <c r="B90" t="s">
        <v>395</v>
      </c>
      <c r="C90" t="s">
        <v>519</v>
      </c>
      <c r="D90" s="2">
        <v>3.02</v>
      </c>
      <c r="E90" t="str">
        <f>HYPERLINK("https://swtp-sose24.atlassian.net/browse/KAN-115", "KAN-115")</f>
        <v>KAN-115</v>
      </c>
      <c r="F90" t="str">
        <f>HYPERLINK("https://swtp-sose24.atlassian.net/browse/KAN-108", "KAN-108")</f>
        <v>KAN-108</v>
      </c>
      <c r="G90" t="s">
        <v>520</v>
      </c>
      <c r="I90" t="s">
        <v>32</v>
      </c>
      <c r="J90" t="s">
        <v>610</v>
      </c>
    </row>
    <row r="91" spans="1:10" hidden="1" x14ac:dyDescent="0.3">
      <c r="A91" s="1" t="s">
        <v>3</v>
      </c>
      <c r="B91" t="s">
        <v>395</v>
      </c>
      <c r="C91" t="s">
        <v>470</v>
      </c>
      <c r="D91" s="2">
        <v>0.67</v>
      </c>
      <c r="E91" t="str">
        <f>HYPERLINK("https://swtp-sose24.atlassian.net/browse/KAN-124", "KAN-124")</f>
        <v>KAN-124</v>
      </c>
      <c r="F91" t="str">
        <f>HYPERLINK("https://swtp-sose24.atlassian.net/browse/KAN-3", "KAN-3")</f>
        <v>KAN-3</v>
      </c>
      <c r="G91" t="s">
        <v>462</v>
      </c>
      <c r="H91" t="s">
        <v>471</v>
      </c>
      <c r="I91" t="s">
        <v>32</v>
      </c>
      <c r="J91" t="s">
        <v>610</v>
      </c>
    </row>
    <row r="92" spans="1:10" x14ac:dyDescent="0.3">
      <c r="A92" s="1" t="s">
        <v>315</v>
      </c>
      <c r="B92" t="s">
        <v>395</v>
      </c>
      <c r="C92" t="s">
        <v>400</v>
      </c>
      <c r="D92" s="2">
        <v>0.33</v>
      </c>
      <c r="E92" t="str">
        <f>HYPERLINK("https://swtp-sose24.atlassian.net/browse/KAN-96", "KAN-96")</f>
        <v>KAN-96</v>
      </c>
      <c r="F92" t="str">
        <f>HYPERLINK("https://swtp-sose24.atlassian.net/browse/KAN-20", "KAN-20")</f>
        <v>KAN-20</v>
      </c>
      <c r="G92" t="s">
        <v>104</v>
      </c>
      <c r="H92" t="s">
        <v>401</v>
      </c>
      <c r="I92" t="s">
        <v>27</v>
      </c>
      <c r="J92" t="s">
        <v>609</v>
      </c>
    </row>
    <row r="93" spans="1:10" x14ac:dyDescent="0.3">
      <c r="A93" s="1" t="s">
        <v>3</v>
      </c>
      <c r="B93" t="s">
        <v>395</v>
      </c>
      <c r="C93" t="s">
        <v>400</v>
      </c>
      <c r="D93" s="2">
        <v>0.33</v>
      </c>
      <c r="E93" t="str">
        <f>HYPERLINK("https://swtp-sose24.atlassian.net/browse/KAN-96", "KAN-96")</f>
        <v>KAN-96</v>
      </c>
      <c r="F93" t="str">
        <f>HYPERLINK("https://swtp-sose24.atlassian.net/browse/KAN-20", "KAN-20")</f>
        <v>KAN-20</v>
      </c>
      <c r="G93" t="s">
        <v>104</v>
      </c>
      <c r="H93" t="s">
        <v>469</v>
      </c>
      <c r="I93" t="s">
        <v>27</v>
      </c>
      <c r="J93" t="s">
        <v>609</v>
      </c>
    </row>
    <row r="94" spans="1:10" hidden="1" x14ac:dyDescent="0.3">
      <c r="A94" s="1" t="s">
        <v>3</v>
      </c>
      <c r="B94" t="s">
        <v>395</v>
      </c>
      <c r="C94" t="s">
        <v>467</v>
      </c>
      <c r="D94" s="2">
        <v>1.75</v>
      </c>
      <c r="E94" t="str">
        <f>HYPERLINK("https://swtp-sose24.atlassian.net/browse/KAN-124", "KAN-124")</f>
        <v>KAN-124</v>
      </c>
      <c r="F94" t="str">
        <f>HYPERLINK("https://swtp-sose24.atlassian.net/browse/KAN-3", "KAN-3")</f>
        <v>KAN-3</v>
      </c>
      <c r="G94" t="s">
        <v>462</v>
      </c>
      <c r="H94" t="s">
        <v>468</v>
      </c>
      <c r="I94" t="s">
        <v>32</v>
      </c>
      <c r="J94" t="s">
        <v>610</v>
      </c>
    </row>
    <row r="95" spans="1:10" hidden="1" x14ac:dyDescent="0.3">
      <c r="A95" s="1" t="s">
        <v>632</v>
      </c>
      <c r="B95" t="s">
        <v>395</v>
      </c>
      <c r="C95" t="s">
        <v>425</v>
      </c>
      <c r="D95" s="2">
        <v>2.92</v>
      </c>
      <c r="E95" t="str">
        <f>HYPERLINK("https://swtp-sose24.atlassian.net/browse/KAN-106", "KAN-106")</f>
        <v>KAN-106</v>
      </c>
      <c r="F95" t="str">
        <f>HYPERLINK("https://swtp-sose24.atlassian.net/browse/KAN-3", "KAN-3")</f>
        <v>KAN-3</v>
      </c>
      <c r="G95" t="s">
        <v>242</v>
      </c>
      <c r="I95" t="s">
        <v>32</v>
      </c>
      <c r="J95" t="s">
        <v>610</v>
      </c>
    </row>
    <row r="96" spans="1:10" hidden="1" x14ac:dyDescent="0.3">
      <c r="A96" s="1" t="s">
        <v>5</v>
      </c>
      <c r="B96" t="s">
        <v>395</v>
      </c>
      <c r="C96" t="s">
        <v>505</v>
      </c>
      <c r="D96" s="2">
        <v>2</v>
      </c>
      <c r="E96" t="str">
        <f>HYPERLINK("https://swtp-sose24.atlassian.net/browse/KAN-123", "KAN-123")</f>
        <v>KAN-123</v>
      </c>
      <c r="F96" t="str">
        <f>HYPERLINK("https://swtp-sose24.atlassian.net/browse/KAN-3", "KAN-3")</f>
        <v>KAN-3</v>
      </c>
      <c r="G96" t="s">
        <v>446</v>
      </c>
      <c r="H96" t="s">
        <v>506</v>
      </c>
      <c r="I96" t="s">
        <v>32</v>
      </c>
      <c r="J96" t="s">
        <v>610</v>
      </c>
    </row>
    <row r="97" spans="1:10" hidden="1" x14ac:dyDescent="0.3">
      <c r="A97" s="1" t="s">
        <v>3</v>
      </c>
      <c r="B97" t="s">
        <v>395</v>
      </c>
      <c r="C97" t="s">
        <v>465</v>
      </c>
      <c r="D97" s="2">
        <v>0.5</v>
      </c>
      <c r="E97" t="str">
        <f>HYPERLINK("https://swtp-sose24.atlassian.net/browse/KAN-125", "KAN-125")</f>
        <v>KAN-125</v>
      </c>
      <c r="F97" t="str">
        <f>HYPERLINK("https://swtp-sose24.atlassian.net/browse/KAN-108", "KAN-108")</f>
        <v>KAN-108</v>
      </c>
      <c r="G97" t="s">
        <v>411</v>
      </c>
      <c r="H97" t="s">
        <v>466</v>
      </c>
      <c r="I97" t="s">
        <v>32</v>
      </c>
      <c r="J97" t="s">
        <v>610</v>
      </c>
    </row>
    <row r="98" spans="1:10" hidden="1" x14ac:dyDescent="0.3">
      <c r="A98" s="1" t="s">
        <v>4</v>
      </c>
      <c r="B98" t="s">
        <v>395</v>
      </c>
      <c r="C98" t="s">
        <v>490</v>
      </c>
      <c r="D98" s="2">
        <v>2.2000000000000002</v>
      </c>
      <c r="E98" t="str">
        <f>HYPERLINK("https://swtp-sose24.atlassian.net/browse/KAN-23", "KAN-23")</f>
        <v>KAN-23</v>
      </c>
      <c r="F98" t="str">
        <f>HYPERLINK("https://swtp-sose24.atlassian.net/browse/KAN-3", "KAN-3")</f>
        <v>KAN-3</v>
      </c>
      <c r="G98" t="s">
        <v>259</v>
      </c>
      <c r="I98" t="s">
        <v>32</v>
      </c>
      <c r="J98" t="s">
        <v>50</v>
      </c>
    </row>
    <row r="99" spans="1:10" hidden="1" x14ac:dyDescent="0.3">
      <c r="A99" s="1" t="s">
        <v>3</v>
      </c>
      <c r="B99" t="s">
        <v>395</v>
      </c>
      <c r="C99" t="s">
        <v>463</v>
      </c>
      <c r="D99" s="2">
        <v>0.5</v>
      </c>
      <c r="E99" t="str">
        <f>HYPERLINK("https://swtp-sose24.atlassian.net/browse/KAN-111", "KAN-111")</f>
        <v>KAN-111</v>
      </c>
      <c r="F99" t="str">
        <f>HYPERLINK("https://swtp-sose24.atlassian.net/browse/KAN-108", "KAN-108")</f>
        <v>KAN-108</v>
      </c>
      <c r="G99" t="s">
        <v>449</v>
      </c>
      <c r="H99" t="s">
        <v>464</v>
      </c>
      <c r="I99" t="s">
        <v>32</v>
      </c>
      <c r="J99" t="s">
        <v>610</v>
      </c>
    </row>
    <row r="100" spans="1:10" hidden="1" x14ac:dyDescent="0.3">
      <c r="A100" s="1" t="s">
        <v>315</v>
      </c>
      <c r="B100" t="s">
        <v>395</v>
      </c>
      <c r="C100" t="s">
        <v>398</v>
      </c>
      <c r="D100" s="2">
        <v>3</v>
      </c>
      <c r="E100" t="str">
        <f>HYPERLINK("https://swtp-sose24.atlassian.net/browse/KAN-122", "KAN-122")</f>
        <v>KAN-122</v>
      </c>
      <c r="F100" t="str">
        <f>HYPERLINK("https://swtp-sose24.atlassian.net/browse/KAN-108", "KAN-108")</f>
        <v>KAN-108</v>
      </c>
      <c r="G100" t="s">
        <v>399</v>
      </c>
      <c r="I100" t="s">
        <v>32</v>
      </c>
      <c r="J100" t="s">
        <v>610</v>
      </c>
    </row>
    <row r="101" spans="1:10" hidden="1" x14ac:dyDescent="0.3">
      <c r="A101" s="1" t="s">
        <v>8</v>
      </c>
      <c r="B101" t="s">
        <v>395</v>
      </c>
      <c r="C101" t="s">
        <v>517</v>
      </c>
      <c r="D101" s="2">
        <v>4</v>
      </c>
      <c r="E101" t="str">
        <f>HYPERLINK("https://swtp-sose24.atlassian.net/browse/KAN-122", "KAN-122")</f>
        <v>KAN-122</v>
      </c>
      <c r="F101" t="str">
        <f>HYPERLINK("https://swtp-sose24.atlassian.net/browse/KAN-108", "KAN-108")</f>
        <v>KAN-108</v>
      </c>
      <c r="G101" t="s">
        <v>399</v>
      </c>
      <c r="H101" t="s">
        <v>518</v>
      </c>
      <c r="I101" t="s">
        <v>32</v>
      </c>
      <c r="J101" t="s">
        <v>610</v>
      </c>
    </row>
    <row r="102" spans="1:10" hidden="1" x14ac:dyDescent="0.3">
      <c r="A102" s="1" t="s">
        <v>5</v>
      </c>
      <c r="B102" t="s">
        <v>395</v>
      </c>
      <c r="C102" t="s">
        <v>503</v>
      </c>
      <c r="D102" s="2">
        <v>2.83</v>
      </c>
      <c r="E102" t="str">
        <f>HYPERLINK("https://swtp-sose24.atlassian.net/browse/KAN-123", "KAN-123")</f>
        <v>KAN-123</v>
      </c>
      <c r="F102" t="str">
        <f>HYPERLINK("https://swtp-sose24.atlassian.net/browse/KAN-3", "KAN-3")</f>
        <v>KAN-3</v>
      </c>
      <c r="G102" t="s">
        <v>446</v>
      </c>
      <c r="H102" t="s">
        <v>504</v>
      </c>
      <c r="I102" t="s">
        <v>32</v>
      </c>
      <c r="J102" t="s">
        <v>610</v>
      </c>
    </row>
    <row r="103" spans="1:10" hidden="1" x14ac:dyDescent="0.3">
      <c r="A103" s="1" t="s">
        <v>315</v>
      </c>
      <c r="B103" t="s">
        <v>395</v>
      </c>
      <c r="C103" t="s">
        <v>396</v>
      </c>
      <c r="D103" s="2">
        <v>1</v>
      </c>
      <c r="E103" t="str">
        <f>HYPERLINK("https://swtp-sose24.atlassian.net/browse/KAN-121", "KAN-121")</f>
        <v>KAN-121</v>
      </c>
      <c r="F103" t="str">
        <f>HYPERLINK("https://swtp-sose24.atlassian.net/browse/KAN-108", "KAN-108")</f>
        <v>KAN-108</v>
      </c>
      <c r="G103" t="s">
        <v>397</v>
      </c>
      <c r="I103" t="s">
        <v>32</v>
      </c>
      <c r="J103" t="s">
        <v>610</v>
      </c>
    </row>
    <row r="104" spans="1:10" hidden="1" x14ac:dyDescent="0.3">
      <c r="A104" s="1" t="s">
        <v>8</v>
      </c>
      <c r="B104" t="s">
        <v>395</v>
      </c>
      <c r="C104" t="s">
        <v>515</v>
      </c>
      <c r="D104" s="2">
        <v>0.98</v>
      </c>
      <c r="E104" t="str">
        <f>HYPERLINK("https://swtp-sose24.atlassian.net/browse/KAN-5", "KAN-5")</f>
        <v>KAN-5</v>
      </c>
      <c r="F104" t="str">
        <f>HYPERLINK("https://swtp-sose24.atlassian.net/browse/KAN-46", "KAN-46")</f>
        <v>KAN-46</v>
      </c>
      <c r="G104" t="s">
        <v>285</v>
      </c>
      <c r="H104" t="s">
        <v>516</v>
      </c>
      <c r="I104" t="s">
        <v>55</v>
      </c>
      <c r="J104" t="s">
        <v>609</v>
      </c>
    </row>
    <row r="105" spans="1:10" hidden="1" x14ac:dyDescent="0.3">
      <c r="A105" s="1" t="s">
        <v>3</v>
      </c>
      <c r="B105" t="s">
        <v>395</v>
      </c>
      <c r="C105" t="s">
        <v>461</v>
      </c>
      <c r="D105" s="2">
        <v>1.25</v>
      </c>
      <c r="E105" t="str">
        <f>HYPERLINK("https://swtp-sose24.atlassian.net/browse/KAN-124", "KAN-124")</f>
        <v>KAN-124</v>
      </c>
      <c r="F105" t="str">
        <f>HYPERLINK("https://swtp-sose24.atlassian.net/browse/KAN-3", "KAN-3")</f>
        <v>KAN-3</v>
      </c>
      <c r="G105" t="s">
        <v>462</v>
      </c>
      <c r="H105" t="s">
        <v>653</v>
      </c>
      <c r="I105" t="s">
        <v>32</v>
      </c>
      <c r="J105" t="s">
        <v>610</v>
      </c>
    </row>
    <row r="106" spans="1:10" hidden="1" x14ac:dyDescent="0.3">
      <c r="A106" s="1" t="s">
        <v>3</v>
      </c>
      <c r="B106" t="s">
        <v>395</v>
      </c>
      <c r="C106" t="s">
        <v>460</v>
      </c>
      <c r="D106" s="2">
        <v>1.5</v>
      </c>
      <c r="E106" t="str">
        <f>HYPERLINK("https://swtp-sose24.atlassian.net/browse/KAN-125", "KAN-125")</f>
        <v>KAN-125</v>
      </c>
      <c r="F106" t="str">
        <f>HYPERLINK("https://swtp-sose24.atlassian.net/browse/KAN-108", "KAN-108")</f>
        <v>KAN-108</v>
      </c>
      <c r="G106" t="s">
        <v>411</v>
      </c>
      <c r="H106" t="s">
        <v>652</v>
      </c>
      <c r="I106" t="s">
        <v>32</v>
      </c>
      <c r="J106" t="s">
        <v>610</v>
      </c>
    </row>
    <row r="107" spans="1:10" hidden="1" x14ac:dyDescent="0.3">
      <c r="A107" s="1" t="s">
        <v>3</v>
      </c>
      <c r="B107" t="s">
        <v>395</v>
      </c>
      <c r="C107" t="s">
        <v>458</v>
      </c>
      <c r="D107" s="2">
        <v>1.5</v>
      </c>
      <c r="E107" t="str">
        <f>HYPERLINK("https://swtp-sose24.atlassian.net/browse/KAN-111", "KAN-111")</f>
        <v>KAN-111</v>
      </c>
      <c r="F107" t="str">
        <f>HYPERLINK("https://swtp-sose24.atlassian.net/browse/KAN-108", "KAN-108")</f>
        <v>KAN-108</v>
      </c>
      <c r="G107" t="s">
        <v>449</v>
      </c>
      <c r="H107" t="s">
        <v>459</v>
      </c>
      <c r="I107" t="s">
        <v>32</v>
      </c>
      <c r="J107" t="s">
        <v>610</v>
      </c>
    </row>
    <row r="108" spans="1:10" hidden="1" x14ac:dyDescent="0.3">
      <c r="A108" s="1" t="s">
        <v>5</v>
      </c>
      <c r="B108" t="s">
        <v>388</v>
      </c>
      <c r="C108" t="s">
        <v>501</v>
      </c>
      <c r="D108" s="2">
        <v>3</v>
      </c>
      <c r="E108" t="str">
        <f>HYPERLINK("https://swtp-sose24.atlassian.net/browse/KAN-113", "KAN-113")</f>
        <v>KAN-113</v>
      </c>
      <c r="F108" t="str">
        <f>HYPERLINK("https://swtp-sose24.atlassian.net/browse/KAN-108", "KAN-108")</f>
        <v>KAN-108</v>
      </c>
      <c r="G108" t="s">
        <v>394</v>
      </c>
      <c r="H108" t="s">
        <v>502</v>
      </c>
      <c r="I108" t="s">
        <v>32</v>
      </c>
      <c r="J108" t="s">
        <v>610</v>
      </c>
    </row>
    <row r="109" spans="1:10" hidden="1" x14ac:dyDescent="0.3">
      <c r="A109" s="1" t="s">
        <v>4</v>
      </c>
      <c r="B109" t="s">
        <v>388</v>
      </c>
      <c r="C109" t="s">
        <v>489</v>
      </c>
      <c r="D109" s="2">
        <v>0.08</v>
      </c>
      <c r="E109" t="str">
        <f>HYPERLINK("https://swtp-sose24.atlassian.net/browse/KAN-91", "KAN-91")</f>
        <v>KAN-91</v>
      </c>
      <c r="F109" t="str">
        <f>HYPERLINK("https://swtp-sose24.atlassian.net/browse/KAN-46", "KAN-46")</f>
        <v>KAN-46</v>
      </c>
      <c r="G109" t="s">
        <v>257</v>
      </c>
      <c r="I109" t="s">
        <v>55</v>
      </c>
      <c r="J109" t="s">
        <v>609</v>
      </c>
    </row>
    <row r="110" spans="1:10" hidden="1" x14ac:dyDescent="0.3">
      <c r="A110" s="1" t="s">
        <v>8</v>
      </c>
      <c r="B110" t="s">
        <v>388</v>
      </c>
      <c r="C110" t="s">
        <v>513</v>
      </c>
      <c r="D110" s="2">
        <v>2.4</v>
      </c>
      <c r="E110" t="str">
        <f>HYPERLINK("https://swtp-sose24.atlassian.net/browse/KAN-121", "KAN-121")</f>
        <v>KAN-121</v>
      </c>
      <c r="F110" t="str">
        <f>HYPERLINK("https://swtp-sose24.atlassian.net/browse/KAN-108", "KAN-108")</f>
        <v>KAN-108</v>
      </c>
      <c r="G110" t="s">
        <v>397</v>
      </c>
      <c r="H110" t="s">
        <v>514</v>
      </c>
      <c r="I110" t="s">
        <v>32</v>
      </c>
      <c r="J110" t="s">
        <v>610</v>
      </c>
    </row>
    <row r="111" spans="1:10" hidden="1" x14ac:dyDescent="0.3">
      <c r="A111" s="1" t="s">
        <v>3</v>
      </c>
      <c r="B111" t="s">
        <v>388</v>
      </c>
      <c r="C111" t="s">
        <v>456</v>
      </c>
      <c r="D111" s="2">
        <v>1.5</v>
      </c>
      <c r="E111" t="str">
        <f>HYPERLINK("https://swtp-sose24.atlassian.net/browse/KAN-123", "KAN-123")</f>
        <v>KAN-123</v>
      </c>
      <c r="F111" t="str">
        <f>HYPERLINK("https://swtp-sose24.atlassian.net/browse/KAN-3", "KAN-3")</f>
        <v>KAN-3</v>
      </c>
      <c r="G111" t="s">
        <v>446</v>
      </c>
      <c r="H111" t="s">
        <v>457</v>
      </c>
      <c r="I111" t="s">
        <v>32</v>
      </c>
      <c r="J111" t="s">
        <v>610</v>
      </c>
    </row>
    <row r="112" spans="1:10" hidden="1" x14ac:dyDescent="0.3">
      <c r="A112" s="1" t="s">
        <v>4</v>
      </c>
      <c r="B112" t="s">
        <v>388</v>
      </c>
      <c r="C112" t="s">
        <v>488</v>
      </c>
      <c r="D112" s="2">
        <v>0.37</v>
      </c>
      <c r="E112" t="str">
        <f>HYPERLINK("https://swtp-sose24.atlassian.net/browse/KAN-91", "KAN-91")</f>
        <v>KAN-91</v>
      </c>
      <c r="F112" t="str">
        <f>HYPERLINK("https://swtp-sose24.atlassian.net/browse/KAN-46", "KAN-46")</f>
        <v>KAN-46</v>
      </c>
      <c r="G112" t="s">
        <v>257</v>
      </c>
      <c r="I112" t="s">
        <v>55</v>
      </c>
      <c r="J112" t="s">
        <v>609</v>
      </c>
    </row>
    <row r="113" spans="1:10" hidden="1" x14ac:dyDescent="0.3">
      <c r="A113" s="1" t="s">
        <v>8</v>
      </c>
      <c r="B113" t="s">
        <v>388</v>
      </c>
      <c r="C113" t="s">
        <v>511</v>
      </c>
      <c r="D113" s="2">
        <v>2.83</v>
      </c>
      <c r="E113" t="str">
        <f>HYPERLINK("https://swtp-sose24.atlassian.net/browse/KAN-121", "KAN-121")</f>
        <v>KAN-121</v>
      </c>
      <c r="F113" t="str">
        <f>HYPERLINK("https://swtp-sose24.atlassian.net/browse/KAN-108", "KAN-108")</f>
        <v>KAN-108</v>
      </c>
      <c r="G113" t="s">
        <v>397</v>
      </c>
      <c r="H113" t="s">
        <v>512</v>
      </c>
      <c r="I113" t="s">
        <v>32</v>
      </c>
      <c r="J113" t="s">
        <v>610</v>
      </c>
    </row>
    <row r="114" spans="1:10" hidden="1" x14ac:dyDescent="0.3">
      <c r="A114" s="1" t="s">
        <v>4</v>
      </c>
      <c r="B114" t="s">
        <v>388</v>
      </c>
      <c r="C114" t="s">
        <v>487</v>
      </c>
      <c r="D114" s="2">
        <v>0.3</v>
      </c>
      <c r="E114" t="str">
        <f>HYPERLINK("https://swtp-sose24.atlassian.net/browse/KAN-91", "KAN-91")</f>
        <v>KAN-91</v>
      </c>
      <c r="F114" t="str">
        <f>HYPERLINK("https://swtp-sose24.atlassian.net/browse/KAN-46", "KAN-46")</f>
        <v>KAN-46</v>
      </c>
      <c r="G114" t="s">
        <v>257</v>
      </c>
      <c r="I114" t="s">
        <v>55</v>
      </c>
      <c r="J114" t="s">
        <v>609</v>
      </c>
    </row>
    <row r="115" spans="1:10" hidden="1" x14ac:dyDescent="0.3">
      <c r="A115" s="1" t="s">
        <v>3</v>
      </c>
      <c r="B115" t="s">
        <v>388</v>
      </c>
      <c r="C115" t="s">
        <v>454</v>
      </c>
      <c r="D115" s="2">
        <v>1.5</v>
      </c>
      <c r="E115" t="str">
        <f>HYPERLINK("https://swtp-sose24.atlassian.net/browse/KAN-125", "KAN-125")</f>
        <v>KAN-125</v>
      </c>
      <c r="F115" t="str">
        <f>HYPERLINK("https://swtp-sose24.atlassian.net/browse/KAN-108", "KAN-108")</f>
        <v>KAN-108</v>
      </c>
      <c r="G115" t="s">
        <v>411</v>
      </c>
      <c r="H115" t="s">
        <v>455</v>
      </c>
      <c r="I115" t="s">
        <v>32</v>
      </c>
      <c r="J115" t="s">
        <v>610</v>
      </c>
    </row>
    <row r="116" spans="1:10" hidden="1" x14ac:dyDescent="0.3">
      <c r="A116" s="1" t="s">
        <v>4</v>
      </c>
      <c r="B116" t="s">
        <v>388</v>
      </c>
      <c r="C116" t="s">
        <v>486</v>
      </c>
      <c r="D116" s="2">
        <v>0.72</v>
      </c>
      <c r="E116" t="str">
        <f>HYPERLINK("https://swtp-sose24.atlassian.net/browse/KAN-91", "KAN-91")</f>
        <v>KAN-91</v>
      </c>
      <c r="F116" t="str">
        <f>HYPERLINK("https://swtp-sose24.atlassian.net/browse/KAN-46", "KAN-46")</f>
        <v>KAN-46</v>
      </c>
      <c r="G116" t="s">
        <v>257</v>
      </c>
      <c r="I116" t="s">
        <v>55</v>
      </c>
      <c r="J116" t="s">
        <v>609</v>
      </c>
    </row>
    <row r="117" spans="1:10" hidden="1" x14ac:dyDescent="0.3">
      <c r="A117" s="1" t="s">
        <v>632</v>
      </c>
      <c r="B117" t="s">
        <v>388</v>
      </c>
      <c r="C117" t="s">
        <v>422</v>
      </c>
      <c r="D117" s="2">
        <v>2.0299999999999998</v>
      </c>
      <c r="E117" t="str">
        <f>HYPERLINK("https://swtp-sose24.atlassian.net/browse/KAN-118", "KAN-118")</f>
        <v>KAN-118</v>
      </c>
      <c r="F117" t="str">
        <f>HYPERLINK("https://swtp-sose24.atlassian.net/browse/KAN-12", "KAN-12")</f>
        <v>KAN-12</v>
      </c>
      <c r="G117" t="s">
        <v>423</v>
      </c>
      <c r="H117" t="s">
        <v>424</v>
      </c>
      <c r="I117" t="s">
        <v>37</v>
      </c>
      <c r="J117" t="s">
        <v>50</v>
      </c>
    </row>
    <row r="118" spans="1:10" hidden="1" x14ac:dyDescent="0.3">
      <c r="A118" s="1" t="s">
        <v>315</v>
      </c>
      <c r="B118" t="s">
        <v>388</v>
      </c>
      <c r="C118" t="s">
        <v>393</v>
      </c>
      <c r="D118" s="2">
        <v>1.38</v>
      </c>
      <c r="E118" t="str">
        <f>HYPERLINK("https://swtp-sose24.atlassian.net/browse/KAN-113", "KAN-113")</f>
        <v>KAN-113</v>
      </c>
      <c r="F118" t="str">
        <f>HYPERLINK("https://swtp-sose24.atlassian.net/browse/KAN-108", "KAN-108")</f>
        <v>KAN-108</v>
      </c>
      <c r="G118" t="s">
        <v>394</v>
      </c>
      <c r="I118" t="s">
        <v>32</v>
      </c>
      <c r="J118" t="s">
        <v>610</v>
      </c>
    </row>
    <row r="119" spans="1:10" hidden="1" x14ac:dyDescent="0.3">
      <c r="A119" s="1" t="s">
        <v>3</v>
      </c>
      <c r="B119" t="s">
        <v>388</v>
      </c>
      <c r="C119" t="s">
        <v>452</v>
      </c>
      <c r="D119" s="2">
        <v>1</v>
      </c>
      <c r="E119" t="str">
        <f>HYPERLINK("https://swtp-sose24.atlassian.net/browse/KAN-111", "KAN-111")</f>
        <v>KAN-111</v>
      </c>
      <c r="F119" t="str">
        <f>HYPERLINK("https://swtp-sose24.atlassian.net/browse/KAN-108", "KAN-108")</f>
        <v>KAN-108</v>
      </c>
      <c r="G119" t="s">
        <v>449</v>
      </c>
      <c r="H119" t="s">
        <v>453</v>
      </c>
      <c r="I119" t="s">
        <v>32</v>
      </c>
      <c r="J119" t="s">
        <v>610</v>
      </c>
    </row>
    <row r="120" spans="1:10" x14ac:dyDescent="0.3">
      <c r="A120" s="1" t="s">
        <v>3</v>
      </c>
      <c r="B120" t="s">
        <v>388</v>
      </c>
      <c r="C120" t="s">
        <v>451</v>
      </c>
      <c r="D120" s="2">
        <v>1.25</v>
      </c>
      <c r="E120" t="str">
        <f t="shared" ref="E120:E125" si="5">HYPERLINK("https://swtp-sose24.atlassian.net/browse/KAN-101", "KAN-101")</f>
        <v>KAN-101</v>
      </c>
      <c r="F120" t="str">
        <f t="shared" ref="F120:F125" si="6">HYPERLINK("https://swtp-sose24.atlassian.net/browse/KAN-21", "KAN-21")</f>
        <v>KAN-21</v>
      </c>
      <c r="G120" t="s">
        <v>392</v>
      </c>
      <c r="I120" t="s">
        <v>27</v>
      </c>
      <c r="J120" t="s">
        <v>609</v>
      </c>
    </row>
    <row r="121" spans="1:10" x14ac:dyDescent="0.3">
      <c r="A121" s="1" t="s">
        <v>632</v>
      </c>
      <c r="B121" t="s">
        <v>388</v>
      </c>
      <c r="C121" t="s">
        <v>421</v>
      </c>
      <c r="D121" s="2">
        <v>1.58</v>
      </c>
      <c r="E121" t="str">
        <f t="shared" si="5"/>
        <v>KAN-101</v>
      </c>
      <c r="F121" t="str">
        <f t="shared" si="6"/>
        <v>KAN-21</v>
      </c>
      <c r="G121" t="s">
        <v>392</v>
      </c>
      <c r="I121" t="s">
        <v>27</v>
      </c>
      <c r="J121" t="s">
        <v>609</v>
      </c>
    </row>
    <row r="122" spans="1:10" x14ac:dyDescent="0.3">
      <c r="A122" s="1" t="s">
        <v>4</v>
      </c>
      <c r="B122" t="s">
        <v>388</v>
      </c>
      <c r="C122" t="s">
        <v>421</v>
      </c>
      <c r="D122" s="2">
        <v>1.75</v>
      </c>
      <c r="E122" t="str">
        <f t="shared" si="5"/>
        <v>KAN-101</v>
      </c>
      <c r="F122" t="str">
        <f t="shared" si="6"/>
        <v>KAN-21</v>
      </c>
      <c r="G122" t="s">
        <v>392</v>
      </c>
      <c r="I122" t="s">
        <v>27</v>
      </c>
      <c r="J122" t="s">
        <v>609</v>
      </c>
    </row>
    <row r="123" spans="1:10" x14ac:dyDescent="0.3">
      <c r="A123" s="1" t="s">
        <v>315</v>
      </c>
      <c r="B123" t="s">
        <v>388</v>
      </c>
      <c r="C123" t="s">
        <v>391</v>
      </c>
      <c r="D123" s="2">
        <v>1.9</v>
      </c>
      <c r="E123" t="str">
        <f t="shared" si="5"/>
        <v>KAN-101</v>
      </c>
      <c r="F123" t="str">
        <f t="shared" si="6"/>
        <v>KAN-21</v>
      </c>
      <c r="G123" t="s">
        <v>392</v>
      </c>
      <c r="I123" t="s">
        <v>27</v>
      </c>
      <c r="J123" t="s">
        <v>609</v>
      </c>
    </row>
    <row r="124" spans="1:10" x14ac:dyDescent="0.3">
      <c r="A124" s="1" t="s">
        <v>5</v>
      </c>
      <c r="B124" t="s">
        <v>388</v>
      </c>
      <c r="C124" t="s">
        <v>500</v>
      </c>
      <c r="D124" s="2">
        <v>1.5</v>
      </c>
      <c r="E124" t="str">
        <f t="shared" si="5"/>
        <v>KAN-101</v>
      </c>
      <c r="F124" t="str">
        <f t="shared" si="6"/>
        <v>KAN-21</v>
      </c>
      <c r="G124" t="s">
        <v>392</v>
      </c>
      <c r="I124" t="s">
        <v>27</v>
      </c>
      <c r="J124" t="s">
        <v>609</v>
      </c>
    </row>
    <row r="125" spans="1:10" x14ac:dyDescent="0.3">
      <c r="A125" s="1" t="s">
        <v>8</v>
      </c>
      <c r="B125" t="s">
        <v>388</v>
      </c>
      <c r="C125" t="s">
        <v>500</v>
      </c>
      <c r="D125" s="2">
        <v>1.5</v>
      </c>
      <c r="E125" t="str">
        <f t="shared" si="5"/>
        <v>KAN-101</v>
      </c>
      <c r="F125" t="str">
        <f t="shared" si="6"/>
        <v>KAN-21</v>
      </c>
      <c r="G125" t="s">
        <v>392</v>
      </c>
      <c r="I125" t="s">
        <v>27</v>
      </c>
      <c r="J125" t="s">
        <v>609</v>
      </c>
    </row>
    <row r="126" spans="1:10" x14ac:dyDescent="0.3">
      <c r="A126" s="1" t="s">
        <v>315</v>
      </c>
      <c r="B126" t="s">
        <v>388</v>
      </c>
      <c r="C126" t="s">
        <v>389</v>
      </c>
      <c r="D126" s="2">
        <v>1</v>
      </c>
      <c r="E126" t="str">
        <f t="shared" ref="E126:E131" si="7">HYPERLINK("https://swtp-sose24.atlassian.net/browse/KAN-36", "KAN-36")</f>
        <v>KAN-36</v>
      </c>
      <c r="F126" t="str">
        <f t="shared" ref="F126:F131" si="8">HYPERLINK("https://swtp-sose24.atlassian.net/browse/KAN-22", "KAN-22")</f>
        <v>KAN-22</v>
      </c>
      <c r="G126" t="s">
        <v>390</v>
      </c>
      <c r="I126" t="s">
        <v>27</v>
      </c>
      <c r="J126" t="s">
        <v>609</v>
      </c>
    </row>
    <row r="127" spans="1:10" x14ac:dyDescent="0.3">
      <c r="A127" s="1" t="s">
        <v>632</v>
      </c>
      <c r="B127" t="s">
        <v>388</v>
      </c>
      <c r="C127" t="s">
        <v>389</v>
      </c>
      <c r="D127" s="2">
        <v>1</v>
      </c>
      <c r="E127" t="str">
        <f t="shared" si="7"/>
        <v>KAN-36</v>
      </c>
      <c r="F127" t="str">
        <f t="shared" si="8"/>
        <v>KAN-22</v>
      </c>
      <c r="G127" t="s">
        <v>390</v>
      </c>
      <c r="I127" t="s">
        <v>27</v>
      </c>
      <c r="J127" t="s">
        <v>609</v>
      </c>
    </row>
    <row r="128" spans="1:10" x14ac:dyDescent="0.3">
      <c r="A128" s="1" t="s">
        <v>3</v>
      </c>
      <c r="B128" t="s">
        <v>388</v>
      </c>
      <c r="C128" t="s">
        <v>389</v>
      </c>
      <c r="D128" s="2">
        <v>1</v>
      </c>
      <c r="E128" t="str">
        <f t="shared" si="7"/>
        <v>KAN-36</v>
      </c>
      <c r="F128" t="str">
        <f t="shared" si="8"/>
        <v>KAN-22</v>
      </c>
      <c r="G128" t="s">
        <v>390</v>
      </c>
      <c r="I128" t="s">
        <v>27</v>
      </c>
      <c r="J128" t="s">
        <v>609</v>
      </c>
    </row>
    <row r="129" spans="1:10" x14ac:dyDescent="0.3">
      <c r="A129" s="1" t="s">
        <v>4</v>
      </c>
      <c r="B129" t="s">
        <v>388</v>
      </c>
      <c r="C129" t="s">
        <v>389</v>
      </c>
      <c r="D129" s="2">
        <v>1</v>
      </c>
      <c r="E129" t="str">
        <f t="shared" si="7"/>
        <v>KAN-36</v>
      </c>
      <c r="F129" t="str">
        <f t="shared" si="8"/>
        <v>KAN-22</v>
      </c>
      <c r="G129" t="s">
        <v>390</v>
      </c>
      <c r="I129" t="s">
        <v>27</v>
      </c>
      <c r="J129" t="s">
        <v>609</v>
      </c>
    </row>
    <row r="130" spans="1:10" x14ac:dyDescent="0.3">
      <c r="A130" s="1" t="s">
        <v>5</v>
      </c>
      <c r="B130" t="s">
        <v>388</v>
      </c>
      <c r="C130" t="s">
        <v>389</v>
      </c>
      <c r="D130" s="2">
        <v>1</v>
      </c>
      <c r="E130" t="str">
        <f t="shared" si="7"/>
        <v>KAN-36</v>
      </c>
      <c r="F130" t="str">
        <f t="shared" si="8"/>
        <v>KAN-22</v>
      </c>
      <c r="G130" t="s">
        <v>390</v>
      </c>
      <c r="I130" t="s">
        <v>27</v>
      </c>
      <c r="J130" t="s">
        <v>609</v>
      </c>
    </row>
    <row r="131" spans="1:10" x14ac:dyDescent="0.3">
      <c r="A131" s="1" t="s">
        <v>8</v>
      </c>
      <c r="B131" t="s">
        <v>388</v>
      </c>
      <c r="C131" t="s">
        <v>389</v>
      </c>
      <c r="D131" s="2">
        <v>1</v>
      </c>
      <c r="E131" t="str">
        <f t="shared" si="7"/>
        <v>KAN-36</v>
      </c>
      <c r="F131" t="str">
        <f t="shared" si="8"/>
        <v>KAN-22</v>
      </c>
      <c r="G131" t="s">
        <v>390</v>
      </c>
      <c r="I131" t="s">
        <v>27</v>
      </c>
      <c r="J131" t="s">
        <v>609</v>
      </c>
    </row>
    <row r="132" spans="1:10" hidden="1" x14ac:dyDescent="0.3">
      <c r="A132" s="1" t="s">
        <v>8</v>
      </c>
      <c r="B132" t="s">
        <v>388</v>
      </c>
      <c r="C132" t="s">
        <v>509</v>
      </c>
      <c r="D132" s="2">
        <v>0.67</v>
      </c>
      <c r="E132" t="str">
        <f>HYPERLINK("https://swtp-sose24.atlassian.net/browse/KAN-5", "KAN-5")</f>
        <v>KAN-5</v>
      </c>
      <c r="F132" t="str">
        <f>HYPERLINK("https://swtp-sose24.atlassian.net/browse/KAN-46", "KAN-46")</f>
        <v>KAN-46</v>
      </c>
      <c r="G132" t="s">
        <v>285</v>
      </c>
      <c r="H132" t="s">
        <v>510</v>
      </c>
      <c r="I132" t="s">
        <v>55</v>
      </c>
      <c r="J132" t="s">
        <v>609</v>
      </c>
    </row>
    <row r="133" spans="1:10" hidden="1" x14ac:dyDescent="0.3">
      <c r="A133" s="1" t="s">
        <v>5</v>
      </c>
      <c r="B133" t="s">
        <v>418</v>
      </c>
      <c r="C133" t="s">
        <v>498</v>
      </c>
      <c r="D133" s="2">
        <v>1.65</v>
      </c>
      <c r="E133" t="str">
        <f>HYPERLINK("https://swtp-sose24.atlassian.net/browse/KAN-23", "KAN-23")</f>
        <v>KAN-23</v>
      </c>
      <c r="F133" t="str">
        <f>HYPERLINK("https://swtp-sose24.atlassian.net/browse/KAN-3", "KAN-3")</f>
        <v>KAN-3</v>
      </c>
      <c r="G133" t="s">
        <v>259</v>
      </c>
      <c r="H133" t="s">
        <v>499</v>
      </c>
      <c r="I133" t="s">
        <v>32</v>
      </c>
      <c r="J133" t="s">
        <v>50</v>
      </c>
    </row>
    <row r="134" spans="1:10" hidden="1" x14ac:dyDescent="0.3">
      <c r="A134" s="1" t="s">
        <v>4</v>
      </c>
      <c r="B134" t="s">
        <v>418</v>
      </c>
      <c r="C134" t="s">
        <v>485</v>
      </c>
      <c r="D134" s="2">
        <v>3</v>
      </c>
      <c r="E134" t="str">
        <f>HYPERLINK("https://swtp-sose24.atlassian.net/browse/KAN-91", "KAN-91")</f>
        <v>KAN-91</v>
      </c>
      <c r="F134" t="str">
        <f>HYPERLINK("https://swtp-sose24.atlassian.net/browse/KAN-46", "KAN-46")</f>
        <v>KAN-46</v>
      </c>
      <c r="G134" t="s">
        <v>257</v>
      </c>
      <c r="I134" t="s">
        <v>55</v>
      </c>
      <c r="J134" t="s">
        <v>609</v>
      </c>
    </row>
    <row r="135" spans="1:10" hidden="1" x14ac:dyDescent="0.3">
      <c r="A135" s="1" t="s">
        <v>3</v>
      </c>
      <c r="B135" t="s">
        <v>418</v>
      </c>
      <c r="C135" t="s">
        <v>448</v>
      </c>
      <c r="D135" s="2">
        <v>1.75</v>
      </c>
      <c r="E135" t="str">
        <f>HYPERLINK("https://swtp-sose24.atlassian.net/browse/KAN-111", "KAN-111")</f>
        <v>KAN-111</v>
      </c>
      <c r="F135" t="str">
        <f>HYPERLINK("https://swtp-sose24.atlassian.net/browse/KAN-108", "KAN-108")</f>
        <v>KAN-108</v>
      </c>
      <c r="G135" t="s">
        <v>449</v>
      </c>
      <c r="H135" t="s">
        <v>450</v>
      </c>
      <c r="I135" t="s">
        <v>32</v>
      </c>
      <c r="J135" t="s">
        <v>610</v>
      </c>
    </row>
    <row r="136" spans="1:10" hidden="1" x14ac:dyDescent="0.3">
      <c r="A136" s="1" t="s">
        <v>3</v>
      </c>
      <c r="B136" t="s">
        <v>418</v>
      </c>
      <c r="C136" t="s">
        <v>445</v>
      </c>
      <c r="D136" s="2">
        <v>1.75</v>
      </c>
      <c r="E136" t="str">
        <f>HYPERLINK("https://swtp-sose24.atlassian.net/browse/KAN-123", "KAN-123")</f>
        <v>KAN-123</v>
      </c>
      <c r="F136" t="str">
        <f>HYPERLINK("https://swtp-sose24.atlassian.net/browse/KAN-3", "KAN-3")</f>
        <v>KAN-3</v>
      </c>
      <c r="G136" t="s">
        <v>446</v>
      </c>
      <c r="H136" t="s">
        <v>447</v>
      </c>
      <c r="I136" t="s">
        <v>32</v>
      </c>
      <c r="J136" t="s">
        <v>610</v>
      </c>
    </row>
    <row r="137" spans="1:10" hidden="1" x14ac:dyDescent="0.3">
      <c r="A137" s="1" t="s">
        <v>632</v>
      </c>
      <c r="B137" t="s">
        <v>418</v>
      </c>
      <c r="C137" t="s">
        <v>419</v>
      </c>
      <c r="D137" s="2">
        <v>1.1200000000000001</v>
      </c>
      <c r="E137" t="str">
        <f>HYPERLINK("https://swtp-sose24.atlassian.net/browse/KAN-119", "KAN-119")</f>
        <v>KAN-119</v>
      </c>
      <c r="F137" t="str">
        <f>HYPERLINK("https://swtp-sose24.atlassian.net/browse/KAN-48", "KAN-48")</f>
        <v>KAN-48</v>
      </c>
      <c r="G137" t="s">
        <v>420</v>
      </c>
      <c r="I137" t="s">
        <v>156</v>
      </c>
      <c r="J137" t="s">
        <v>609</v>
      </c>
    </row>
    <row r="138" spans="1:10" hidden="1" x14ac:dyDescent="0.3">
      <c r="A138" s="1" t="s">
        <v>3</v>
      </c>
      <c r="B138" t="s">
        <v>130</v>
      </c>
      <c r="C138" t="s">
        <v>443</v>
      </c>
      <c r="D138" s="2">
        <v>1.5</v>
      </c>
      <c r="E138" t="str">
        <f>HYPERLINK("https://swtp-sose24.atlassian.net/browse/KAN-93", "KAN-93")</f>
        <v>KAN-93</v>
      </c>
      <c r="F138" t="str">
        <f>HYPERLINK("https://swtp-sose24.atlassian.net/browse/KAN-12", "KAN-12")</f>
        <v>KAN-12</v>
      </c>
      <c r="G138" t="s">
        <v>415</v>
      </c>
      <c r="H138" t="s">
        <v>444</v>
      </c>
      <c r="I138" t="s">
        <v>37</v>
      </c>
      <c r="J138" t="s">
        <v>50</v>
      </c>
    </row>
    <row r="139" spans="1:10" hidden="1" x14ac:dyDescent="0.3">
      <c r="A139" s="1" t="s">
        <v>632</v>
      </c>
      <c r="B139" t="s">
        <v>130</v>
      </c>
      <c r="C139" t="s">
        <v>416</v>
      </c>
      <c r="D139" s="2">
        <v>2.52</v>
      </c>
      <c r="E139" t="str">
        <f>HYPERLINK("https://swtp-sose24.atlassian.net/browse/KAN-93", "KAN-93")</f>
        <v>KAN-93</v>
      </c>
      <c r="F139" t="str">
        <f>HYPERLINK("https://swtp-sose24.atlassian.net/browse/KAN-12", "KAN-12")</f>
        <v>KAN-12</v>
      </c>
      <c r="G139" t="s">
        <v>415</v>
      </c>
      <c r="H139" t="s">
        <v>417</v>
      </c>
      <c r="I139" t="s">
        <v>37</v>
      </c>
      <c r="J139" t="s">
        <v>50</v>
      </c>
    </row>
    <row r="140" spans="1:10" hidden="1" x14ac:dyDescent="0.3">
      <c r="A140" s="1" t="s">
        <v>632</v>
      </c>
      <c r="B140" t="s">
        <v>130</v>
      </c>
      <c r="C140" t="s">
        <v>205</v>
      </c>
      <c r="D140" s="2">
        <v>0.4</v>
      </c>
      <c r="E140" t="str">
        <f>HYPERLINK("https://swtp-sose24.atlassian.net/browse/KAN-46", "KAN-46")</f>
        <v>KAN-46</v>
      </c>
      <c r="F140" t="str">
        <f>HYPERLINK("https://swtp-sose24.atlassian.net/browse/KAN-2", "KAN-2")</f>
        <v>KAN-2</v>
      </c>
      <c r="G140" t="s">
        <v>140</v>
      </c>
      <c r="H140" t="s">
        <v>206</v>
      </c>
      <c r="I140" t="s">
        <v>55</v>
      </c>
      <c r="J140" t="s">
        <v>609</v>
      </c>
    </row>
    <row r="141" spans="1:10" hidden="1" x14ac:dyDescent="0.3">
      <c r="A141" s="1" t="s">
        <v>632</v>
      </c>
      <c r="B141" t="s">
        <v>130</v>
      </c>
      <c r="C141" t="s">
        <v>203</v>
      </c>
      <c r="D141" s="2">
        <v>0.53</v>
      </c>
      <c r="E141" t="str">
        <f>HYPERLINK("https://swtp-sose24.atlassian.net/browse/KAN-108", "KAN-108")</f>
        <v>KAN-108</v>
      </c>
      <c r="F141" t="str">
        <f>HYPERLINK("https://swtp-sose24.atlassian.net/browse/KAN-3", "KAN-3")</f>
        <v>KAN-3</v>
      </c>
      <c r="G141" t="s">
        <v>125</v>
      </c>
      <c r="H141" t="s">
        <v>204</v>
      </c>
      <c r="I141" t="s">
        <v>32</v>
      </c>
      <c r="J141" t="s">
        <v>610</v>
      </c>
    </row>
    <row r="142" spans="1:10" hidden="1" x14ac:dyDescent="0.3">
      <c r="A142" s="1" t="s">
        <v>315</v>
      </c>
      <c r="B142" t="s">
        <v>130</v>
      </c>
      <c r="C142" t="s">
        <v>133</v>
      </c>
      <c r="D142" s="2">
        <v>0.32</v>
      </c>
      <c r="E142" t="str">
        <f>HYPERLINK("https://swtp-sose24.atlassian.net/browse/KAN-108", "KAN-108")</f>
        <v>KAN-108</v>
      </c>
      <c r="F142" t="str">
        <f>HYPERLINK("https://swtp-sose24.atlassian.net/browse/KAN-3", "KAN-3")</f>
        <v>KAN-3</v>
      </c>
      <c r="G142" t="s">
        <v>125</v>
      </c>
      <c r="H142" t="s">
        <v>134</v>
      </c>
      <c r="I142" t="s">
        <v>32</v>
      </c>
      <c r="J142" t="s">
        <v>610</v>
      </c>
    </row>
    <row r="143" spans="1:10" hidden="1" x14ac:dyDescent="0.3">
      <c r="A143" s="1" t="s">
        <v>315</v>
      </c>
      <c r="B143" t="s">
        <v>130</v>
      </c>
      <c r="C143" t="s">
        <v>131</v>
      </c>
      <c r="D143" s="2">
        <v>1.53</v>
      </c>
      <c r="E143" t="str">
        <f>HYPERLINK("https://swtp-sose24.atlassian.net/browse/KAN-108", "KAN-108")</f>
        <v>KAN-108</v>
      </c>
      <c r="F143" t="str">
        <f>HYPERLINK("https://swtp-sose24.atlassian.net/browse/KAN-3", "KAN-3")</f>
        <v>KAN-3</v>
      </c>
      <c r="G143" t="s">
        <v>125</v>
      </c>
      <c r="H143" t="s">
        <v>132</v>
      </c>
      <c r="I143" t="s">
        <v>32</v>
      </c>
      <c r="J143" t="s">
        <v>610</v>
      </c>
    </row>
    <row r="144" spans="1:10" hidden="1" x14ac:dyDescent="0.3">
      <c r="A144" s="1" t="s">
        <v>632</v>
      </c>
      <c r="B144" t="s">
        <v>130</v>
      </c>
      <c r="C144" t="s">
        <v>201</v>
      </c>
      <c r="D144" s="2">
        <v>0.56999999999999995</v>
      </c>
      <c r="E144" t="str">
        <f>HYPERLINK("https://swtp-sose24.atlassian.net/browse/KAN-93", "KAN-93")</f>
        <v>KAN-93</v>
      </c>
      <c r="F144" t="str">
        <f>HYPERLINK("https://swtp-sose24.atlassian.net/browse/KAN-12", "KAN-12")</f>
        <v>KAN-12</v>
      </c>
      <c r="G144" t="s">
        <v>415</v>
      </c>
      <c r="H144" t="s">
        <v>202</v>
      </c>
      <c r="I144" t="s">
        <v>37</v>
      </c>
      <c r="J144" t="s">
        <v>50</v>
      </c>
    </row>
    <row r="145" spans="1:10" x14ac:dyDescent="0.3">
      <c r="A145" s="1" t="s">
        <v>315</v>
      </c>
      <c r="B145" t="s">
        <v>130</v>
      </c>
      <c r="C145" t="s">
        <v>248</v>
      </c>
      <c r="D145" s="2">
        <v>0.5</v>
      </c>
      <c r="E145" t="str">
        <f>HYPERLINK("https://swtp-sose24.atlassian.net/browse/KAN-96", "KAN-96")</f>
        <v>KAN-96</v>
      </c>
      <c r="F145" t="str">
        <f>HYPERLINK("https://swtp-sose24.atlassian.net/browse/KAN-20", "KAN-20")</f>
        <v>KAN-20</v>
      </c>
      <c r="G145" t="s">
        <v>104</v>
      </c>
      <c r="H145" t="s">
        <v>387</v>
      </c>
      <c r="I145" t="s">
        <v>27</v>
      </c>
      <c r="J145" t="s">
        <v>609</v>
      </c>
    </row>
    <row r="146" spans="1:10" x14ac:dyDescent="0.3">
      <c r="A146" s="1" t="s">
        <v>3</v>
      </c>
      <c r="B146" t="s">
        <v>130</v>
      </c>
      <c r="C146" t="s">
        <v>248</v>
      </c>
      <c r="D146" s="2">
        <v>0.5</v>
      </c>
      <c r="E146" t="str">
        <f>HYPERLINK("https://swtp-sose24.atlassian.net/browse/KAN-96", "KAN-96")</f>
        <v>KAN-96</v>
      </c>
      <c r="F146" t="str">
        <f>HYPERLINK("https://swtp-sose24.atlassian.net/browse/KAN-20", "KAN-20")</f>
        <v>KAN-20</v>
      </c>
      <c r="G146" t="s">
        <v>104</v>
      </c>
      <c r="H146" t="s">
        <v>249</v>
      </c>
      <c r="I146" t="s">
        <v>27</v>
      </c>
      <c r="J146" t="s">
        <v>609</v>
      </c>
    </row>
    <row r="147" spans="1:10" hidden="1" x14ac:dyDescent="0.3">
      <c r="A147" s="1" t="s">
        <v>315</v>
      </c>
      <c r="B147" t="s">
        <v>113</v>
      </c>
      <c r="C147" t="s">
        <v>128</v>
      </c>
      <c r="D147" s="2">
        <v>2.72</v>
      </c>
      <c r="E147" t="str">
        <f>HYPERLINK("https://swtp-sose24.atlassian.net/browse/KAN-108", "KAN-108")</f>
        <v>KAN-108</v>
      </c>
      <c r="F147" t="str">
        <f>HYPERLINK("https://swtp-sose24.atlassian.net/browse/KAN-3", "KAN-3")</f>
        <v>KAN-3</v>
      </c>
      <c r="G147" t="s">
        <v>125</v>
      </c>
      <c r="H147" t="s">
        <v>129</v>
      </c>
      <c r="I147" t="s">
        <v>32</v>
      </c>
      <c r="J147" t="s">
        <v>610</v>
      </c>
    </row>
    <row r="148" spans="1:10" hidden="1" x14ac:dyDescent="0.3">
      <c r="A148" s="1" t="s">
        <v>632</v>
      </c>
      <c r="B148" t="s">
        <v>113</v>
      </c>
      <c r="C148" t="s">
        <v>200</v>
      </c>
      <c r="D148" s="2">
        <v>1.33</v>
      </c>
      <c r="E148" t="str">
        <f>HYPERLINK("https://swtp-sose24.atlassian.net/browse/KAN-93", "KAN-93")</f>
        <v>KAN-93</v>
      </c>
      <c r="F148" t="str">
        <f>HYPERLINK("https://swtp-sose24.atlassian.net/browse/KAN-12", "KAN-12")</f>
        <v>KAN-12</v>
      </c>
      <c r="G148" t="s">
        <v>415</v>
      </c>
      <c r="H148" t="s">
        <v>198</v>
      </c>
      <c r="I148" t="s">
        <v>37</v>
      </c>
      <c r="J148" t="s">
        <v>50</v>
      </c>
    </row>
    <row r="149" spans="1:10" hidden="1" x14ac:dyDescent="0.3">
      <c r="A149" s="1" t="s">
        <v>632</v>
      </c>
      <c r="B149" t="s">
        <v>113</v>
      </c>
      <c r="C149" t="s">
        <v>199</v>
      </c>
      <c r="D149" s="2">
        <v>0.4</v>
      </c>
      <c r="E149" t="str">
        <f>HYPERLINK("https://swtp-sose24.atlassian.net/browse/KAN-108", "KAN-108")</f>
        <v>KAN-108</v>
      </c>
      <c r="F149" t="str">
        <f>HYPERLINK("https://swtp-sose24.atlassian.net/browse/KAN-3", "KAN-3")</f>
        <v>KAN-3</v>
      </c>
      <c r="G149" t="s">
        <v>125</v>
      </c>
      <c r="I149" t="s">
        <v>32</v>
      </c>
      <c r="J149" t="s">
        <v>610</v>
      </c>
    </row>
    <row r="150" spans="1:10" hidden="1" x14ac:dyDescent="0.3">
      <c r="A150" s="1" t="s">
        <v>5</v>
      </c>
      <c r="B150" t="s">
        <v>113</v>
      </c>
      <c r="C150" t="s">
        <v>281</v>
      </c>
      <c r="D150" s="2">
        <v>1.25</v>
      </c>
      <c r="E150" t="str">
        <f>HYPERLINK("https://swtp-sose24.atlassian.net/browse/KAN-23", "KAN-23")</f>
        <v>KAN-23</v>
      </c>
      <c r="F150" t="str">
        <f>HYPERLINK("https://swtp-sose24.atlassian.net/browse/KAN-3", "KAN-3")</f>
        <v>KAN-3</v>
      </c>
      <c r="G150" t="s">
        <v>259</v>
      </c>
      <c r="H150" t="s">
        <v>282</v>
      </c>
      <c r="I150" t="s">
        <v>32</v>
      </c>
      <c r="J150" t="s">
        <v>50</v>
      </c>
    </row>
    <row r="151" spans="1:10" hidden="1" x14ac:dyDescent="0.3">
      <c r="A151" s="1" t="s">
        <v>9</v>
      </c>
      <c r="B151" t="s">
        <v>113</v>
      </c>
      <c r="C151" t="s">
        <v>314</v>
      </c>
      <c r="D151" s="2">
        <v>1.47</v>
      </c>
      <c r="E151" t="str">
        <f>HYPERLINK("https://swtp-sose24.atlassian.net/browse/KAN-5", "KAN-5")</f>
        <v>KAN-5</v>
      </c>
      <c r="F151" t="str">
        <f>HYPERLINK("https://swtp-sose24.atlassian.net/browse/KAN-46", "KAN-46")</f>
        <v>KAN-46</v>
      </c>
      <c r="G151" t="s">
        <v>285</v>
      </c>
      <c r="I151" t="s">
        <v>55</v>
      </c>
      <c r="J151" t="s">
        <v>609</v>
      </c>
    </row>
    <row r="152" spans="1:10" hidden="1" x14ac:dyDescent="0.3">
      <c r="A152" s="1" t="s">
        <v>632</v>
      </c>
      <c r="B152" t="s">
        <v>113</v>
      </c>
      <c r="C152" t="s">
        <v>197</v>
      </c>
      <c r="D152" s="2">
        <v>0.53</v>
      </c>
      <c r="E152" t="str">
        <f>HYPERLINK("https://swtp-sose24.atlassian.net/browse/KAN-93", "KAN-93")</f>
        <v>KAN-93</v>
      </c>
      <c r="F152" t="str">
        <f>HYPERLINK("https://swtp-sose24.atlassian.net/browse/KAN-12", "KAN-12")</f>
        <v>KAN-12</v>
      </c>
      <c r="G152" t="s">
        <v>415</v>
      </c>
      <c r="H152" t="s">
        <v>198</v>
      </c>
      <c r="I152" t="s">
        <v>37</v>
      </c>
      <c r="J152" t="s">
        <v>50</v>
      </c>
    </row>
    <row r="153" spans="1:10" hidden="1" x14ac:dyDescent="0.3">
      <c r="A153" s="1" t="s">
        <v>315</v>
      </c>
      <c r="B153" t="s">
        <v>113</v>
      </c>
      <c r="C153" t="s">
        <v>127</v>
      </c>
      <c r="D153" s="2">
        <v>0.5</v>
      </c>
      <c r="E153" t="str">
        <f>HYPERLINK("https://swtp-sose24.atlassian.net/browse/KAN-83", "KAN-83")</f>
        <v>KAN-83</v>
      </c>
      <c r="F153" t="str">
        <f>HYPERLINK("https://swtp-sose24.atlassian.net/browse/KAN-9", "KAN-9")</f>
        <v>KAN-9</v>
      </c>
      <c r="G153" t="s">
        <v>111</v>
      </c>
      <c r="I153" t="s">
        <v>156</v>
      </c>
      <c r="J153" t="s">
        <v>28</v>
      </c>
    </row>
    <row r="154" spans="1:10" hidden="1" x14ac:dyDescent="0.3">
      <c r="A154" s="1" t="s">
        <v>315</v>
      </c>
      <c r="B154" t="s">
        <v>113</v>
      </c>
      <c r="C154" t="s">
        <v>124</v>
      </c>
      <c r="D154" s="2">
        <v>1.85</v>
      </c>
      <c r="E154" t="str">
        <f>HYPERLINK("https://swtp-sose24.atlassian.net/browse/KAN-108", "KAN-108")</f>
        <v>KAN-108</v>
      </c>
      <c r="F154" t="str">
        <f>HYPERLINK("https://swtp-sose24.atlassian.net/browse/KAN-3", "KAN-3")</f>
        <v>KAN-3</v>
      </c>
      <c r="G154" t="s">
        <v>125</v>
      </c>
      <c r="H154" t="s">
        <v>126</v>
      </c>
      <c r="I154" t="s">
        <v>32</v>
      </c>
      <c r="J154" t="s">
        <v>610</v>
      </c>
    </row>
    <row r="155" spans="1:10" hidden="1" x14ac:dyDescent="0.3">
      <c r="A155" s="1" t="s">
        <v>8</v>
      </c>
      <c r="B155" t="s">
        <v>113</v>
      </c>
      <c r="C155" t="s">
        <v>302</v>
      </c>
      <c r="D155" s="2">
        <v>1</v>
      </c>
      <c r="E155" t="str">
        <f>HYPERLINK("https://swtp-sose24.atlassian.net/browse/KAN-93", "KAN-93")</f>
        <v>KAN-93</v>
      </c>
      <c r="F155" t="str">
        <f>HYPERLINK("https://swtp-sose24.atlassian.net/browse/KAN-12", "KAN-12")</f>
        <v>KAN-12</v>
      </c>
      <c r="G155" t="s">
        <v>415</v>
      </c>
      <c r="I155" t="s">
        <v>37</v>
      </c>
      <c r="J155" t="s">
        <v>50</v>
      </c>
    </row>
    <row r="156" spans="1:10" hidden="1" x14ac:dyDescent="0.3">
      <c r="A156" s="1" t="s">
        <v>3</v>
      </c>
      <c r="B156" t="s">
        <v>113</v>
      </c>
      <c r="C156" t="s">
        <v>247</v>
      </c>
      <c r="D156" s="2">
        <v>3.25</v>
      </c>
      <c r="E156" t="str">
        <f>HYPERLINK("https://swtp-sose24.atlassian.net/browse/KAN-106", "KAN-106")</f>
        <v>KAN-106</v>
      </c>
      <c r="F156" t="str">
        <f>HYPERLINK("https://swtp-sose24.atlassian.net/browse/KAN-3", "KAN-3")</f>
        <v>KAN-3</v>
      </c>
      <c r="G156" t="s">
        <v>242</v>
      </c>
      <c r="I156" t="s">
        <v>32</v>
      </c>
      <c r="J156" t="s">
        <v>610</v>
      </c>
    </row>
    <row r="157" spans="1:10" hidden="1" x14ac:dyDescent="0.3">
      <c r="A157" s="1" t="s">
        <v>8</v>
      </c>
      <c r="B157" t="s">
        <v>113</v>
      </c>
      <c r="C157" t="s">
        <v>301</v>
      </c>
      <c r="D157" s="2">
        <v>0.02</v>
      </c>
      <c r="E157" t="str">
        <f>HYPERLINK("https://swtp-sose24.atlassian.net/browse/KAN-85", "KAN-85")</f>
        <v>KAN-85</v>
      </c>
      <c r="F157" t="str">
        <f>HYPERLINK("https://swtp-sose24.atlassian.net/browse/KAN-9", "KAN-9")</f>
        <v>KAN-9</v>
      </c>
      <c r="G157" t="s">
        <v>295</v>
      </c>
      <c r="I157" t="s">
        <v>156</v>
      </c>
      <c r="J157" t="s">
        <v>28</v>
      </c>
    </row>
    <row r="158" spans="1:10" hidden="1" x14ac:dyDescent="0.3">
      <c r="A158" s="1" t="s">
        <v>632</v>
      </c>
      <c r="B158" t="s">
        <v>113</v>
      </c>
      <c r="C158" t="s">
        <v>196</v>
      </c>
      <c r="D158" s="2">
        <v>0.65</v>
      </c>
      <c r="E158" t="str">
        <f>HYPERLINK("https://swtp-sose24.atlassian.net/browse/KAN-83", "KAN-83")</f>
        <v>KAN-83</v>
      </c>
      <c r="F158" t="str">
        <f>HYPERLINK("https://swtp-sose24.atlassian.net/browse/KAN-9", "KAN-9")</f>
        <v>KAN-9</v>
      </c>
      <c r="G158" t="s">
        <v>111</v>
      </c>
      <c r="I158" t="s">
        <v>156</v>
      </c>
      <c r="J158" t="s">
        <v>28</v>
      </c>
    </row>
    <row r="159" spans="1:10" hidden="1" x14ac:dyDescent="0.3">
      <c r="A159" s="1" t="s">
        <v>315</v>
      </c>
      <c r="B159" t="s">
        <v>113</v>
      </c>
      <c r="C159" t="s">
        <v>122</v>
      </c>
      <c r="D159" s="2">
        <v>0.25</v>
      </c>
      <c r="E159" t="str">
        <f>HYPERLINK("https://swtp-sose24.atlassian.net/browse/KAN-93", "KAN-93")</f>
        <v>KAN-93</v>
      </c>
      <c r="F159" t="str">
        <f>HYPERLINK("https://swtp-sose24.atlassian.net/browse/KAN-12", "KAN-12")</f>
        <v>KAN-12</v>
      </c>
      <c r="G159" t="s">
        <v>415</v>
      </c>
      <c r="H159" t="s">
        <v>123</v>
      </c>
      <c r="I159" t="s">
        <v>37</v>
      </c>
      <c r="J159" t="s">
        <v>50</v>
      </c>
    </row>
    <row r="160" spans="1:10" hidden="1" x14ac:dyDescent="0.3">
      <c r="A160" s="1" t="s">
        <v>3</v>
      </c>
      <c r="B160" t="s">
        <v>113</v>
      </c>
      <c r="C160" t="s">
        <v>246</v>
      </c>
      <c r="D160" s="2">
        <v>3</v>
      </c>
      <c r="E160" t="str">
        <f>HYPERLINK("https://swtp-sose24.atlassian.net/browse/KAN-106", "KAN-106")</f>
        <v>KAN-106</v>
      </c>
      <c r="F160" t="str">
        <f>HYPERLINK("https://swtp-sose24.atlassian.net/browse/KAN-3", "KAN-3")</f>
        <v>KAN-3</v>
      </c>
      <c r="G160" t="s">
        <v>242</v>
      </c>
      <c r="I160" t="s">
        <v>32</v>
      </c>
      <c r="J160" t="s">
        <v>610</v>
      </c>
    </row>
    <row r="161" spans="1:10" hidden="1" x14ac:dyDescent="0.3">
      <c r="A161" s="1" t="s">
        <v>9</v>
      </c>
      <c r="B161" t="s">
        <v>113</v>
      </c>
      <c r="C161" t="s">
        <v>313</v>
      </c>
      <c r="D161" s="2">
        <v>0.78</v>
      </c>
      <c r="E161" t="str">
        <f>HYPERLINK("https://swtp-sose24.atlassian.net/browse/KAN-5", "KAN-5")</f>
        <v>KAN-5</v>
      </c>
      <c r="F161" t="str">
        <f>HYPERLINK("https://swtp-sose24.atlassian.net/browse/KAN-46", "KAN-46")</f>
        <v>KAN-46</v>
      </c>
      <c r="G161" t="s">
        <v>285</v>
      </c>
      <c r="I161" t="s">
        <v>55</v>
      </c>
      <c r="J161" t="s">
        <v>609</v>
      </c>
    </row>
    <row r="162" spans="1:10" x14ac:dyDescent="0.3">
      <c r="A162" s="1" t="s">
        <v>8</v>
      </c>
      <c r="B162" t="s">
        <v>113</v>
      </c>
      <c r="C162" t="s">
        <v>300</v>
      </c>
      <c r="D162" s="2">
        <v>1.17</v>
      </c>
      <c r="E162" t="str">
        <f>HYPERLINK("https://swtp-sose24.atlassian.net/browse/KAN-100", "KAN-100")</f>
        <v>KAN-100</v>
      </c>
      <c r="F162" t="str">
        <f t="shared" ref="F162:F170" si="9">HYPERLINK("https://swtp-sose24.atlassian.net/browse/KAN-21", "KAN-21")</f>
        <v>KAN-21</v>
      </c>
      <c r="G162" t="s">
        <v>120</v>
      </c>
      <c r="I162" t="s">
        <v>27</v>
      </c>
      <c r="J162" t="s">
        <v>609</v>
      </c>
    </row>
    <row r="163" spans="1:10" x14ac:dyDescent="0.3">
      <c r="A163" s="1" t="s">
        <v>632</v>
      </c>
      <c r="B163" t="s">
        <v>113</v>
      </c>
      <c r="C163" t="s">
        <v>195</v>
      </c>
      <c r="D163" s="2">
        <v>0.88</v>
      </c>
      <c r="E163" t="str">
        <f>HYPERLINK("https://swtp-sose24.atlassian.net/browse/KAN-100", "KAN-100")</f>
        <v>KAN-100</v>
      </c>
      <c r="F163" t="str">
        <f t="shared" si="9"/>
        <v>KAN-21</v>
      </c>
      <c r="G163" t="s">
        <v>120</v>
      </c>
      <c r="I163" t="s">
        <v>27</v>
      </c>
      <c r="J163" t="s">
        <v>609</v>
      </c>
    </row>
    <row r="164" spans="1:10" x14ac:dyDescent="0.3">
      <c r="A164" s="1" t="s">
        <v>9</v>
      </c>
      <c r="B164" t="s">
        <v>113</v>
      </c>
      <c r="C164" t="s">
        <v>312</v>
      </c>
      <c r="D164" s="2">
        <v>1.02</v>
      </c>
      <c r="E164" t="str">
        <f>HYPERLINK("https://swtp-sose24.atlassian.net/browse/KAN-100", "KAN-100")</f>
        <v>KAN-100</v>
      </c>
      <c r="F164" t="str">
        <f t="shared" si="9"/>
        <v>KAN-21</v>
      </c>
      <c r="G164" t="s">
        <v>120</v>
      </c>
      <c r="I164" t="s">
        <v>27</v>
      </c>
      <c r="J164" t="s">
        <v>609</v>
      </c>
    </row>
    <row r="165" spans="1:10" x14ac:dyDescent="0.3">
      <c r="A165" s="1" t="s">
        <v>315</v>
      </c>
      <c r="B165" t="s">
        <v>113</v>
      </c>
      <c r="C165" t="s">
        <v>119</v>
      </c>
      <c r="D165" s="2">
        <v>1.07</v>
      </c>
      <c r="E165" t="str">
        <f>HYPERLINK("https://swtp-sose24.atlassian.net/browse/KAN-100", "KAN-100")</f>
        <v>KAN-100</v>
      </c>
      <c r="F165" t="str">
        <f t="shared" si="9"/>
        <v>KAN-21</v>
      </c>
      <c r="G165" t="s">
        <v>120</v>
      </c>
      <c r="H165" t="s">
        <v>121</v>
      </c>
      <c r="I165" t="s">
        <v>27</v>
      </c>
      <c r="J165" t="s">
        <v>609</v>
      </c>
    </row>
    <row r="166" spans="1:10" x14ac:dyDescent="0.3">
      <c r="A166" s="1" t="s">
        <v>315</v>
      </c>
      <c r="B166" t="s">
        <v>113</v>
      </c>
      <c r="C166" t="s">
        <v>117</v>
      </c>
      <c r="D166" s="2">
        <v>1.22</v>
      </c>
      <c r="E166" t="str">
        <f>HYPERLINK("https://swtp-sose24.atlassian.net/browse/KAN-32", "KAN-32")</f>
        <v>KAN-32</v>
      </c>
      <c r="F166" t="str">
        <f t="shared" si="9"/>
        <v>KAN-21</v>
      </c>
      <c r="G166" t="s">
        <v>115</v>
      </c>
      <c r="H166" t="s">
        <v>118</v>
      </c>
      <c r="I166" t="s">
        <v>27</v>
      </c>
      <c r="J166" t="s">
        <v>609</v>
      </c>
    </row>
    <row r="167" spans="1:10" x14ac:dyDescent="0.3">
      <c r="A167" s="1" t="s">
        <v>315</v>
      </c>
      <c r="B167" t="s">
        <v>113</v>
      </c>
      <c r="C167" t="s">
        <v>116</v>
      </c>
      <c r="D167" s="2">
        <v>0.05</v>
      </c>
      <c r="E167" t="str">
        <f>HYPERLINK("https://swtp-sose24.atlassian.net/browse/KAN-32", "KAN-32")</f>
        <v>KAN-32</v>
      </c>
      <c r="F167" t="str">
        <f t="shared" si="9"/>
        <v>KAN-21</v>
      </c>
      <c r="G167" t="s">
        <v>115</v>
      </c>
      <c r="I167" t="s">
        <v>27</v>
      </c>
      <c r="J167" t="s">
        <v>609</v>
      </c>
    </row>
    <row r="168" spans="1:10" x14ac:dyDescent="0.3">
      <c r="A168" s="1" t="s">
        <v>3</v>
      </c>
      <c r="B168" t="s">
        <v>113</v>
      </c>
      <c r="C168" t="s">
        <v>244</v>
      </c>
      <c r="D168" s="2">
        <v>1.5</v>
      </c>
      <c r="E168" t="str">
        <f>HYPERLINK("https://swtp-sose24.atlassian.net/browse/KAN-100", "KAN-100")</f>
        <v>KAN-100</v>
      </c>
      <c r="F168" t="str">
        <f t="shared" si="9"/>
        <v>KAN-21</v>
      </c>
      <c r="G168" t="s">
        <v>120</v>
      </c>
      <c r="H168" t="s">
        <v>245</v>
      </c>
      <c r="I168" t="s">
        <v>27</v>
      </c>
      <c r="J168" t="s">
        <v>609</v>
      </c>
    </row>
    <row r="169" spans="1:10" x14ac:dyDescent="0.3">
      <c r="A169" s="1" t="s">
        <v>4</v>
      </c>
      <c r="B169" t="s">
        <v>113</v>
      </c>
      <c r="C169" t="s">
        <v>244</v>
      </c>
      <c r="D169" s="2">
        <v>0.5</v>
      </c>
      <c r="E169" t="str">
        <f>HYPERLINK("https://swtp-sose24.atlassian.net/browse/KAN-100", "KAN-100")</f>
        <v>KAN-100</v>
      </c>
      <c r="F169" t="str">
        <f t="shared" si="9"/>
        <v>KAN-21</v>
      </c>
      <c r="G169" t="s">
        <v>120</v>
      </c>
      <c r="I169" t="s">
        <v>27</v>
      </c>
      <c r="J169" t="s">
        <v>609</v>
      </c>
    </row>
    <row r="170" spans="1:10" x14ac:dyDescent="0.3">
      <c r="A170" s="1" t="s">
        <v>315</v>
      </c>
      <c r="B170" t="s">
        <v>113</v>
      </c>
      <c r="C170" t="s">
        <v>114</v>
      </c>
      <c r="D170" s="2">
        <v>7.0000000000000007E-2</v>
      </c>
      <c r="E170" t="str">
        <f>HYPERLINK("https://swtp-sose24.atlassian.net/browse/KAN-32", "KAN-32")</f>
        <v>KAN-32</v>
      </c>
      <c r="F170" t="str">
        <f t="shared" si="9"/>
        <v>KAN-21</v>
      </c>
      <c r="G170" t="s">
        <v>115</v>
      </c>
      <c r="I170" t="s">
        <v>27</v>
      </c>
      <c r="J170" t="s">
        <v>609</v>
      </c>
    </row>
    <row r="171" spans="1:10" hidden="1" x14ac:dyDescent="0.3">
      <c r="A171" s="1" t="s">
        <v>4</v>
      </c>
      <c r="B171" t="s">
        <v>113</v>
      </c>
      <c r="C171" t="s">
        <v>266</v>
      </c>
      <c r="D171" s="2">
        <v>0.25</v>
      </c>
      <c r="E171" t="str">
        <f>HYPERLINK("https://swtp-sose24.atlassian.net/browse/KAN-44", "KAN-44")</f>
        <v>KAN-44</v>
      </c>
      <c r="F171" t="str">
        <f>HYPERLINK("https://swtp-sose24.atlassian.net/browse/KAN-46", "KAN-46")</f>
        <v>KAN-46</v>
      </c>
      <c r="G171" t="s">
        <v>212</v>
      </c>
      <c r="I171" t="s">
        <v>55</v>
      </c>
      <c r="J171" t="s">
        <v>609</v>
      </c>
    </row>
    <row r="172" spans="1:10" hidden="1" x14ac:dyDescent="0.3">
      <c r="A172" s="1" t="s">
        <v>3</v>
      </c>
      <c r="B172" t="s">
        <v>113</v>
      </c>
      <c r="C172" t="s">
        <v>243</v>
      </c>
      <c r="D172" s="2">
        <v>3</v>
      </c>
      <c r="E172" t="str">
        <f>HYPERLINK("https://swtp-sose24.atlassian.net/browse/KAN-99", "KAN-99")</f>
        <v>KAN-99</v>
      </c>
      <c r="F172" t="str">
        <f>HYPERLINK("https://swtp-sose24.atlassian.net/browse/KAN-24", "KAN-24")</f>
        <v>KAN-24</v>
      </c>
      <c r="G172" t="s">
        <v>57</v>
      </c>
      <c r="I172" t="s">
        <v>32</v>
      </c>
      <c r="J172" t="s">
        <v>610</v>
      </c>
    </row>
    <row r="173" spans="1:10" hidden="1" x14ac:dyDescent="0.3">
      <c r="A173" s="1" t="s">
        <v>3</v>
      </c>
      <c r="B173" t="s">
        <v>113</v>
      </c>
      <c r="C173" t="s">
        <v>241</v>
      </c>
      <c r="D173" s="2">
        <v>0.5</v>
      </c>
      <c r="E173" t="str">
        <f>HYPERLINK("https://swtp-sose24.atlassian.net/browse/KAN-106", "KAN-106")</f>
        <v>KAN-106</v>
      </c>
      <c r="F173" t="str">
        <f>HYPERLINK("https://swtp-sose24.atlassian.net/browse/KAN-3", "KAN-3")</f>
        <v>KAN-3</v>
      </c>
      <c r="G173" t="s">
        <v>242</v>
      </c>
      <c r="I173" t="s">
        <v>32</v>
      </c>
      <c r="J173" t="s">
        <v>610</v>
      </c>
    </row>
    <row r="174" spans="1:10" hidden="1" x14ac:dyDescent="0.3">
      <c r="A174" s="1" t="s">
        <v>3</v>
      </c>
      <c r="B174" t="s">
        <v>102</v>
      </c>
      <c r="C174" t="s">
        <v>240</v>
      </c>
      <c r="D174" s="2">
        <v>1</v>
      </c>
      <c r="E174" t="str">
        <f>HYPERLINK("https://swtp-sose24.atlassian.net/browse/KAN-99", "KAN-99")</f>
        <v>KAN-99</v>
      </c>
      <c r="F174" t="str">
        <f>HYPERLINK("https://swtp-sose24.atlassian.net/browse/KAN-24", "KAN-24")</f>
        <v>KAN-24</v>
      </c>
      <c r="G174" t="s">
        <v>57</v>
      </c>
      <c r="I174" t="s">
        <v>32</v>
      </c>
      <c r="J174" t="s">
        <v>610</v>
      </c>
    </row>
    <row r="175" spans="1:10" hidden="1" x14ac:dyDescent="0.3">
      <c r="A175" s="1" t="s">
        <v>5</v>
      </c>
      <c r="B175" t="s">
        <v>102</v>
      </c>
      <c r="C175" t="s">
        <v>279</v>
      </c>
      <c r="D175" s="2">
        <v>4</v>
      </c>
      <c r="E175" t="str">
        <f>HYPERLINK("https://swtp-sose24.atlassian.net/browse/KAN-23", "KAN-23")</f>
        <v>KAN-23</v>
      </c>
      <c r="F175" t="str">
        <f>HYPERLINK("https://swtp-sose24.atlassian.net/browse/KAN-3", "KAN-3")</f>
        <v>KAN-3</v>
      </c>
      <c r="G175" t="s">
        <v>259</v>
      </c>
      <c r="H175" t="s">
        <v>280</v>
      </c>
      <c r="I175" t="s">
        <v>32</v>
      </c>
      <c r="J175" t="s">
        <v>50</v>
      </c>
    </row>
    <row r="176" spans="1:10" hidden="1" x14ac:dyDescent="0.3">
      <c r="A176" s="1" t="s">
        <v>315</v>
      </c>
      <c r="B176" t="s">
        <v>102</v>
      </c>
      <c r="C176" t="s">
        <v>110</v>
      </c>
      <c r="D176" s="2">
        <v>1.83</v>
      </c>
      <c r="E176" t="str">
        <f>HYPERLINK("https://swtp-sose24.atlassian.net/browse/KAN-83", "KAN-83")</f>
        <v>KAN-83</v>
      </c>
      <c r="F176" t="str">
        <f>HYPERLINK("https://swtp-sose24.atlassian.net/browse/KAN-9", "KAN-9")</f>
        <v>KAN-9</v>
      </c>
      <c r="G176" t="s">
        <v>111</v>
      </c>
      <c r="H176" t="s">
        <v>112</v>
      </c>
      <c r="I176" t="s">
        <v>156</v>
      </c>
      <c r="J176" t="s">
        <v>28</v>
      </c>
    </row>
    <row r="177" spans="1:10" hidden="1" x14ac:dyDescent="0.3">
      <c r="A177" s="1" t="s">
        <v>315</v>
      </c>
      <c r="B177" t="s">
        <v>102</v>
      </c>
      <c r="C177" t="s">
        <v>107</v>
      </c>
      <c r="D177" s="2">
        <v>1.5</v>
      </c>
      <c r="E177" t="str">
        <f>HYPERLINK("https://swtp-sose24.atlassian.net/browse/KAN-98", "KAN-98")</f>
        <v>KAN-98</v>
      </c>
      <c r="F177" t="str">
        <f>HYPERLINK("https://swtp-sose24.atlassian.net/browse/KAN-55", "KAN-55")</f>
        <v>KAN-55</v>
      </c>
      <c r="G177" t="s">
        <v>108</v>
      </c>
      <c r="H177" t="s">
        <v>109</v>
      </c>
      <c r="I177" t="s">
        <v>32</v>
      </c>
      <c r="J177" t="s">
        <v>609</v>
      </c>
    </row>
    <row r="178" spans="1:10" x14ac:dyDescent="0.3">
      <c r="A178" s="1" t="s">
        <v>315</v>
      </c>
      <c r="B178" t="s">
        <v>102</v>
      </c>
      <c r="C178" t="s">
        <v>103</v>
      </c>
      <c r="D178" s="2">
        <v>1.25</v>
      </c>
      <c r="E178" t="str">
        <f>HYPERLINK("https://swtp-sose24.atlassian.net/browse/KAN-96", "KAN-96")</f>
        <v>KAN-96</v>
      </c>
      <c r="F178" t="str">
        <f>HYPERLINK("https://swtp-sose24.atlassian.net/browse/KAN-20", "KAN-20")</f>
        <v>KAN-20</v>
      </c>
      <c r="G178" t="s">
        <v>104</v>
      </c>
      <c r="H178" t="s">
        <v>106</v>
      </c>
      <c r="I178" t="s">
        <v>27</v>
      </c>
      <c r="J178" t="s">
        <v>609</v>
      </c>
    </row>
    <row r="179" spans="1:10" hidden="1" x14ac:dyDescent="0.3">
      <c r="A179" s="1" t="s">
        <v>8</v>
      </c>
      <c r="B179" t="s">
        <v>102</v>
      </c>
      <c r="C179" t="s">
        <v>298</v>
      </c>
      <c r="D179" s="2">
        <v>4</v>
      </c>
      <c r="E179" t="str">
        <f>HYPERLINK("https://swtp-sose24.atlassian.net/browse/KAN-5", "KAN-5")</f>
        <v>KAN-5</v>
      </c>
      <c r="F179" t="str">
        <f>HYPERLINK("https://swtp-sose24.atlassian.net/browse/KAN-46", "KAN-46")</f>
        <v>KAN-46</v>
      </c>
      <c r="G179" t="s">
        <v>285</v>
      </c>
      <c r="H179" t="s">
        <v>299</v>
      </c>
      <c r="I179" t="s">
        <v>55</v>
      </c>
      <c r="J179" t="s">
        <v>609</v>
      </c>
    </row>
    <row r="180" spans="1:10" hidden="1" x14ac:dyDescent="0.3">
      <c r="A180" s="1" t="s">
        <v>4</v>
      </c>
      <c r="B180" t="s">
        <v>102</v>
      </c>
      <c r="C180" t="s">
        <v>265</v>
      </c>
      <c r="D180" s="2">
        <v>0.75</v>
      </c>
      <c r="E180" t="str">
        <f>HYPERLINK("https://swtp-sose24.atlassian.net/browse/KAN-44", "KAN-44")</f>
        <v>KAN-44</v>
      </c>
      <c r="F180" t="str">
        <f>HYPERLINK("https://swtp-sose24.atlassian.net/browse/KAN-46", "KAN-46")</f>
        <v>KAN-46</v>
      </c>
      <c r="G180" t="s">
        <v>212</v>
      </c>
      <c r="I180" t="s">
        <v>55</v>
      </c>
      <c r="J180" t="s">
        <v>609</v>
      </c>
    </row>
    <row r="181" spans="1:10" hidden="1" x14ac:dyDescent="0.3">
      <c r="A181" s="1" t="s">
        <v>632</v>
      </c>
      <c r="B181" t="s">
        <v>102</v>
      </c>
      <c r="C181" t="s">
        <v>193</v>
      </c>
      <c r="D181" s="2">
        <v>1.6</v>
      </c>
      <c r="E181" t="str">
        <f>HYPERLINK("https://swtp-sose24.atlassian.net/browse/KAN-94", "KAN-94")</f>
        <v>KAN-94</v>
      </c>
      <c r="F181" t="str">
        <f>HYPERLINK("https://swtp-sose24.atlassian.net/browse/KAN-12", "KAN-12")</f>
        <v>KAN-12</v>
      </c>
      <c r="G181" t="s">
        <v>189</v>
      </c>
      <c r="H181" t="s">
        <v>194</v>
      </c>
      <c r="I181" t="s">
        <v>37</v>
      </c>
      <c r="J181" t="s">
        <v>50</v>
      </c>
    </row>
    <row r="182" spans="1:10" hidden="1" x14ac:dyDescent="0.3">
      <c r="A182" s="1" t="s">
        <v>632</v>
      </c>
      <c r="B182" t="s">
        <v>102</v>
      </c>
      <c r="C182" t="s">
        <v>191</v>
      </c>
      <c r="D182" s="2">
        <v>0.98</v>
      </c>
      <c r="E182" t="str">
        <f>HYPERLINK("https://swtp-sose24.atlassian.net/browse/KAN-94", "KAN-94")</f>
        <v>KAN-94</v>
      </c>
      <c r="F182" t="str">
        <f>HYPERLINK("https://swtp-sose24.atlassian.net/browse/KAN-12", "KAN-12")</f>
        <v>KAN-12</v>
      </c>
      <c r="G182" t="s">
        <v>189</v>
      </c>
      <c r="H182" t="s">
        <v>192</v>
      </c>
      <c r="I182" t="s">
        <v>37</v>
      </c>
      <c r="J182" t="s">
        <v>50</v>
      </c>
    </row>
    <row r="183" spans="1:10" x14ac:dyDescent="0.3">
      <c r="A183" s="1" t="s">
        <v>3</v>
      </c>
      <c r="B183" t="s">
        <v>102</v>
      </c>
      <c r="C183" t="s">
        <v>238</v>
      </c>
      <c r="D183" s="2">
        <v>1.25</v>
      </c>
      <c r="E183" t="str">
        <f>HYPERLINK("https://swtp-sose24.atlassian.net/browse/KAN-96", "KAN-96")</f>
        <v>KAN-96</v>
      </c>
      <c r="F183" t="str">
        <f>HYPERLINK("https://swtp-sose24.atlassian.net/browse/KAN-20", "KAN-20")</f>
        <v>KAN-20</v>
      </c>
      <c r="G183" t="s">
        <v>104</v>
      </c>
      <c r="H183" t="s">
        <v>239</v>
      </c>
      <c r="I183" t="s">
        <v>27</v>
      </c>
      <c r="J183" t="s">
        <v>609</v>
      </c>
    </row>
    <row r="184" spans="1:10" hidden="1" x14ac:dyDescent="0.3">
      <c r="A184" s="1" t="s">
        <v>315</v>
      </c>
      <c r="B184" t="s">
        <v>95</v>
      </c>
      <c r="C184" t="s">
        <v>100</v>
      </c>
      <c r="D184" s="2">
        <v>0.42</v>
      </c>
      <c r="E184" t="str">
        <f>HYPERLINK("https://swtp-sose24.atlassian.net/browse/KAN-99", "KAN-99")</f>
        <v>KAN-99</v>
      </c>
      <c r="F184" t="str">
        <f>HYPERLINK("https://swtp-sose24.atlassian.net/browse/KAN-24", "KAN-24")</f>
        <v>KAN-24</v>
      </c>
      <c r="G184" t="s">
        <v>57</v>
      </c>
      <c r="H184" t="s">
        <v>101</v>
      </c>
      <c r="I184" t="s">
        <v>32</v>
      </c>
      <c r="J184" t="s">
        <v>610</v>
      </c>
    </row>
    <row r="185" spans="1:10" hidden="1" x14ac:dyDescent="0.3">
      <c r="A185" s="1" t="s">
        <v>3</v>
      </c>
      <c r="B185" t="s">
        <v>95</v>
      </c>
      <c r="C185" t="s">
        <v>236</v>
      </c>
      <c r="D185" s="2">
        <v>1</v>
      </c>
      <c r="E185" t="str">
        <f>HYPERLINK("https://swtp-sose24.atlassian.net/browse/KAN-79", "KAN-79")</f>
        <v>KAN-79</v>
      </c>
      <c r="F185" t="str">
        <f>HYPERLINK("https://swtp-sose24.atlassian.net/browse/KAN-55", "KAN-55")</f>
        <v>KAN-55</v>
      </c>
      <c r="G185" t="s">
        <v>31</v>
      </c>
      <c r="H185" t="s">
        <v>237</v>
      </c>
      <c r="I185" t="s">
        <v>32</v>
      </c>
      <c r="J185" t="s">
        <v>609</v>
      </c>
    </row>
    <row r="186" spans="1:10" hidden="1" x14ac:dyDescent="0.3">
      <c r="A186" s="1" t="s">
        <v>3</v>
      </c>
      <c r="B186" t="s">
        <v>95</v>
      </c>
      <c r="C186" t="s">
        <v>234</v>
      </c>
      <c r="D186" s="2">
        <v>0.5</v>
      </c>
      <c r="E186" t="str">
        <f>HYPERLINK("https://swtp-sose24.atlassian.net/browse/KAN-10", "KAN-10")</f>
        <v>KAN-10</v>
      </c>
      <c r="F186" t="str">
        <f>HYPERLINK("https://swtp-sose24.atlassian.net/browse/KAN-2", "KAN-2")</f>
        <v>KAN-2</v>
      </c>
      <c r="G186" t="s">
        <v>148</v>
      </c>
      <c r="H186" t="s">
        <v>235</v>
      </c>
      <c r="I186" t="s">
        <v>55</v>
      </c>
      <c r="J186" t="s">
        <v>138</v>
      </c>
    </row>
    <row r="187" spans="1:10" hidden="1" x14ac:dyDescent="0.3">
      <c r="A187" s="1" t="s">
        <v>315</v>
      </c>
      <c r="B187" t="s">
        <v>95</v>
      </c>
      <c r="C187" t="s">
        <v>98</v>
      </c>
      <c r="D187" s="2">
        <v>2.5</v>
      </c>
      <c r="E187" t="str">
        <f>HYPERLINK("https://swtp-sose24.atlassian.net/browse/KAN-97", "KAN-97")</f>
        <v>KAN-97</v>
      </c>
      <c r="F187" t="str">
        <f>HYPERLINK("https://swtp-sose24.atlassian.net/browse/KAN-55", "KAN-55")</f>
        <v>KAN-55</v>
      </c>
      <c r="G187" t="s">
        <v>99</v>
      </c>
      <c r="I187" t="s">
        <v>32</v>
      </c>
      <c r="J187" t="s">
        <v>609</v>
      </c>
    </row>
    <row r="188" spans="1:10" hidden="1" x14ac:dyDescent="0.3">
      <c r="A188" s="1" t="s">
        <v>315</v>
      </c>
      <c r="B188" t="s">
        <v>95</v>
      </c>
      <c r="C188" t="s">
        <v>96</v>
      </c>
      <c r="D188" s="2">
        <v>2.2799999999999998</v>
      </c>
      <c r="E188" t="str">
        <f>HYPERLINK("https://swtp-sose24.atlassian.net/browse/KAN-99", "KAN-99")</f>
        <v>KAN-99</v>
      </c>
      <c r="F188" t="str">
        <f>HYPERLINK("https://swtp-sose24.atlassian.net/browse/KAN-24", "KAN-24")</f>
        <v>KAN-24</v>
      </c>
      <c r="G188" t="s">
        <v>57</v>
      </c>
      <c r="H188" t="s">
        <v>97</v>
      </c>
      <c r="I188" t="s">
        <v>32</v>
      </c>
      <c r="J188" t="s">
        <v>610</v>
      </c>
    </row>
    <row r="189" spans="1:10" hidden="1" x14ac:dyDescent="0.3">
      <c r="A189" s="1" t="s">
        <v>3</v>
      </c>
      <c r="B189" t="s">
        <v>95</v>
      </c>
      <c r="C189" t="s">
        <v>232</v>
      </c>
      <c r="D189" s="2">
        <v>4</v>
      </c>
      <c r="E189" t="str">
        <f>HYPERLINK("https://swtp-sose24.atlassian.net/browse/KAN-76", "KAN-76")</f>
        <v>KAN-76</v>
      </c>
      <c r="F189" t="str">
        <f>HYPERLINK("https://swtp-sose24.atlassian.net/browse/KAN-56", "KAN-56")</f>
        <v>KAN-56</v>
      </c>
      <c r="G189" t="s">
        <v>39</v>
      </c>
      <c r="H189" t="s">
        <v>233</v>
      </c>
      <c r="I189" t="s">
        <v>32</v>
      </c>
      <c r="J189" t="s">
        <v>28</v>
      </c>
    </row>
    <row r="190" spans="1:10" hidden="1" x14ac:dyDescent="0.3">
      <c r="A190" s="1" t="s">
        <v>4</v>
      </c>
      <c r="B190" t="s">
        <v>95</v>
      </c>
      <c r="C190" t="s">
        <v>264</v>
      </c>
      <c r="D190" s="2">
        <v>0.83</v>
      </c>
      <c r="E190" t="str">
        <f>HYPERLINK("https://swtp-sose24.atlassian.net/browse/KAN-73", "KAN-73")</f>
        <v>KAN-73</v>
      </c>
      <c r="F190" t="str">
        <f>HYPERLINK("https://swtp-sose24.atlassian.net/browse/KAN-43", "KAN-43")</f>
        <v>KAN-43</v>
      </c>
      <c r="G190" t="s">
        <v>171</v>
      </c>
      <c r="I190" t="s">
        <v>37</v>
      </c>
      <c r="J190" t="s">
        <v>28</v>
      </c>
    </row>
    <row r="191" spans="1:10" hidden="1" x14ac:dyDescent="0.3">
      <c r="A191" s="1" t="s">
        <v>632</v>
      </c>
      <c r="B191" t="s">
        <v>95</v>
      </c>
      <c r="C191" t="s">
        <v>188</v>
      </c>
      <c r="D191" s="2">
        <v>1.2</v>
      </c>
      <c r="E191" t="str">
        <f>HYPERLINK("https://swtp-sose24.atlassian.net/browse/KAN-94", "KAN-94")</f>
        <v>KAN-94</v>
      </c>
      <c r="F191" t="str">
        <f>HYPERLINK("https://swtp-sose24.atlassian.net/browse/KAN-12", "KAN-12")</f>
        <v>KAN-12</v>
      </c>
      <c r="G191" t="s">
        <v>189</v>
      </c>
      <c r="H191" t="s">
        <v>190</v>
      </c>
      <c r="I191" t="s">
        <v>37</v>
      </c>
      <c r="J191" t="s">
        <v>50</v>
      </c>
    </row>
    <row r="192" spans="1:10" hidden="1" x14ac:dyDescent="0.3">
      <c r="A192" s="1" t="s">
        <v>632</v>
      </c>
      <c r="B192" t="s">
        <v>95</v>
      </c>
      <c r="C192" t="s">
        <v>187</v>
      </c>
      <c r="D192" s="2">
        <v>0.93</v>
      </c>
      <c r="E192" t="str">
        <f>HYPERLINK("https://swtp-sose24.atlassian.net/browse/KAN-93", "KAN-93")</f>
        <v>KAN-93</v>
      </c>
      <c r="F192" t="str">
        <f>HYPERLINK("https://swtp-sose24.atlassian.net/browse/KAN-12", "KAN-12")</f>
        <v>KAN-12</v>
      </c>
      <c r="G192" t="s">
        <v>415</v>
      </c>
      <c r="I192" t="s">
        <v>37</v>
      </c>
      <c r="J192" t="s">
        <v>50</v>
      </c>
    </row>
    <row r="193" spans="1:10" hidden="1" x14ac:dyDescent="0.3">
      <c r="A193" s="1" t="s">
        <v>632</v>
      </c>
      <c r="B193" t="s">
        <v>95</v>
      </c>
      <c r="C193" t="s">
        <v>186</v>
      </c>
      <c r="D193" s="2">
        <v>0.68</v>
      </c>
      <c r="E193" t="str">
        <f>HYPERLINK("https://swtp-sose24.atlassian.net/browse/KAN-83", "KAN-83")</f>
        <v>KAN-83</v>
      </c>
      <c r="F193" t="str">
        <f>HYPERLINK("https://swtp-sose24.atlassian.net/browse/KAN-9", "KAN-9")</f>
        <v>KAN-9</v>
      </c>
      <c r="G193" t="s">
        <v>111</v>
      </c>
      <c r="I193" t="s">
        <v>156</v>
      </c>
      <c r="J193" t="s">
        <v>28</v>
      </c>
    </row>
    <row r="194" spans="1:10" hidden="1" x14ac:dyDescent="0.3">
      <c r="A194" s="1" t="s">
        <v>632</v>
      </c>
      <c r="B194" t="s">
        <v>92</v>
      </c>
      <c r="C194" t="s">
        <v>185</v>
      </c>
      <c r="D194" s="2">
        <v>0.57999999999999996</v>
      </c>
      <c r="E194" t="str">
        <f>HYPERLINK("https://swtp-sose24.atlassian.net/browse/KAN-83", "KAN-83")</f>
        <v>KAN-83</v>
      </c>
      <c r="F194" t="str">
        <f>HYPERLINK("https://swtp-sose24.atlassian.net/browse/KAN-9", "KAN-9")</f>
        <v>KAN-9</v>
      </c>
      <c r="G194" t="s">
        <v>111</v>
      </c>
      <c r="I194" t="s">
        <v>156</v>
      </c>
      <c r="J194" t="s">
        <v>28</v>
      </c>
    </row>
    <row r="195" spans="1:10" hidden="1" x14ac:dyDescent="0.3">
      <c r="A195" s="1" t="s">
        <v>9</v>
      </c>
      <c r="B195" t="s">
        <v>92</v>
      </c>
      <c r="C195" t="s">
        <v>311</v>
      </c>
      <c r="D195" s="2">
        <v>0.67</v>
      </c>
      <c r="E195" t="str">
        <f>HYPERLINK("https://swtp-sose24.atlassian.net/browse/KAN-67", "KAN-67")</f>
        <v>KAN-67</v>
      </c>
      <c r="F195" t="str">
        <f>HYPERLINK("https://swtp-sose24.atlassian.net/browse/KAN-9", "KAN-9")</f>
        <v>KAN-9</v>
      </c>
      <c r="G195" t="s">
        <v>153</v>
      </c>
      <c r="I195" t="s">
        <v>156</v>
      </c>
      <c r="J195" t="s">
        <v>28</v>
      </c>
    </row>
    <row r="196" spans="1:10" hidden="1" x14ac:dyDescent="0.3">
      <c r="A196" s="1" t="s">
        <v>4</v>
      </c>
      <c r="B196" t="s">
        <v>92</v>
      </c>
      <c r="C196" t="s">
        <v>263</v>
      </c>
      <c r="D196" s="2">
        <v>0.75</v>
      </c>
      <c r="E196" t="str">
        <f>HYPERLINK("https://swtp-sose24.atlassian.net/browse/KAN-91", "KAN-91")</f>
        <v>KAN-91</v>
      </c>
      <c r="F196" t="str">
        <f>HYPERLINK("https://swtp-sose24.atlassian.net/browse/KAN-46", "KAN-46")</f>
        <v>KAN-46</v>
      </c>
      <c r="G196" t="s">
        <v>257</v>
      </c>
      <c r="I196" t="s">
        <v>55</v>
      </c>
      <c r="J196" t="s">
        <v>609</v>
      </c>
    </row>
    <row r="197" spans="1:10" hidden="1" x14ac:dyDescent="0.3">
      <c r="A197" s="1" t="s">
        <v>9</v>
      </c>
      <c r="B197" t="s">
        <v>92</v>
      </c>
      <c r="C197" t="s">
        <v>310</v>
      </c>
      <c r="D197" s="2">
        <v>2</v>
      </c>
      <c r="E197" t="str">
        <f>HYPERLINK("https://swtp-sose24.atlassian.net/browse/KAN-9", "KAN-9")</f>
        <v>KAN-9</v>
      </c>
      <c r="F197" t="str">
        <f>HYPERLINK("https://swtp-sose24.atlassian.net/browse/KAN-1", "KAN-1")</f>
        <v>KAN-1</v>
      </c>
      <c r="G197" t="s">
        <v>213</v>
      </c>
      <c r="I197" t="s">
        <v>156</v>
      </c>
      <c r="J197" t="s">
        <v>28</v>
      </c>
    </row>
    <row r="198" spans="1:10" hidden="1" x14ac:dyDescent="0.3">
      <c r="A198" s="1" t="s">
        <v>315</v>
      </c>
      <c r="B198" t="s">
        <v>92</v>
      </c>
      <c r="C198" t="s">
        <v>93</v>
      </c>
      <c r="D198" s="2">
        <v>2.0299999999999998</v>
      </c>
      <c r="E198" t="str">
        <f>HYPERLINK("https://swtp-sose24.atlassian.net/browse/KAN-99", "KAN-99")</f>
        <v>KAN-99</v>
      </c>
      <c r="F198" t="str">
        <f>HYPERLINK("https://swtp-sose24.atlassian.net/browse/KAN-24", "KAN-24")</f>
        <v>KAN-24</v>
      </c>
      <c r="G198" t="s">
        <v>57</v>
      </c>
      <c r="H198" t="s">
        <v>94</v>
      </c>
      <c r="I198" t="s">
        <v>32</v>
      </c>
      <c r="J198" t="s">
        <v>610</v>
      </c>
    </row>
    <row r="199" spans="1:10" hidden="1" x14ac:dyDescent="0.3">
      <c r="A199" s="1" t="s">
        <v>632</v>
      </c>
      <c r="B199" t="s">
        <v>82</v>
      </c>
      <c r="C199" t="s">
        <v>183</v>
      </c>
      <c r="D199" s="2">
        <v>2.25</v>
      </c>
      <c r="E199" t="str">
        <f>HYPERLINK("https://swtp-sose24.atlassian.net/browse/KAN-93", "KAN-93")</f>
        <v>KAN-93</v>
      </c>
      <c r="F199" t="str">
        <f>HYPERLINK("https://swtp-sose24.atlassian.net/browse/KAN-12", "KAN-12")</f>
        <v>KAN-12</v>
      </c>
      <c r="G199" t="s">
        <v>415</v>
      </c>
      <c r="H199" t="s">
        <v>184</v>
      </c>
      <c r="I199" t="s">
        <v>37</v>
      </c>
      <c r="J199" t="s">
        <v>50</v>
      </c>
    </row>
    <row r="200" spans="1:10" hidden="1" x14ac:dyDescent="0.3">
      <c r="A200" s="1" t="s">
        <v>3</v>
      </c>
      <c r="B200" t="s">
        <v>82</v>
      </c>
      <c r="C200" t="s">
        <v>231</v>
      </c>
      <c r="D200" s="2">
        <v>0.25</v>
      </c>
      <c r="E200" t="str">
        <f>HYPERLINK("https://swtp-sose24.atlassian.net/browse/KAN-74", "KAN-74")</f>
        <v>KAN-74</v>
      </c>
      <c r="F200" t="str">
        <f>HYPERLINK("https://swtp-sose24.atlassian.net/browse/KAN-43", "KAN-43")</f>
        <v>KAN-43</v>
      </c>
      <c r="G200" t="s">
        <v>86</v>
      </c>
      <c r="I200" t="s">
        <v>37</v>
      </c>
      <c r="J200" t="s">
        <v>28</v>
      </c>
    </row>
    <row r="201" spans="1:10" hidden="1" x14ac:dyDescent="0.3">
      <c r="A201" s="1" t="s">
        <v>632</v>
      </c>
      <c r="B201" t="s">
        <v>82</v>
      </c>
      <c r="C201" t="s">
        <v>182</v>
      </c>
      <c r="D201" s="2">
        <v>0.5</v>
      </c>
      <c r="E201" t="str">
        <f>HYPERLINK("https://swtp-sose24.atlassian.net/browse/KAN-74", "KAN-74")</f>
        <v>KAN-74</v>
      </c>
      <c r="F201" t="str">
        <f>HYPERLINK("https://swtp-sose24.atlassian.net/browse/KAN-43", "KAN-43")</f>
        <v>KAN-43</v>
      </c>
      <c r="G201" t="s">
        <v>86</v>
      </c>
      <c r="I201" t="s">
        <v>37</v>
      </c>
      <c r="J201" t="s">
        <v>28</v>
      </c>
    </row>
    <row r="202" spans="1:10" hidden="1" x14ac:dyDescent="0.3">
      <c r="A202" s="1" t="s">
        <v>315</v>
      </c>
      <c r="B202" t="s">
        <v>82</v>
      </c>
      <c r="C202" t="s">
        <v>90</v>
      </c>
      <c r="D202" s="2">
        <v>0.5</v>
      </c>
      <c r="E202" t="str">
        <f>HYPERLINK("https://swtp-sose24.atlassian.net/browse/KAN-82", "KAN-82")</f>
        <v>KAN-82</v>
      </c>
      <c r="F202" t="str">
        <f>HYPERLINK("https://swtp-sose24.atlassian.net/browse/KAN-24", "KAN-24")</f>
        <v>KAN-24</v>
      </c>
      <c r="G202" t="s">
        <v>88</v>
      </c>
      <c r="H202" t="s">
        <v>91</v>
      </c>
      <c r="I202" t="s">
        <v>32</v>
      </c>
      <c r="J202" t="s">
        <v>610</v>
      </c>
    </row>
    <row r="203" spans="1:10" hidden="1" x14ac:dyDescent="0.3">
      <c r="A203" s="1" t="s">
        <v>632</v>
      </c>
      <c r="B203" t="s">
        <v>82</v>
      </c>
      <c r="C203" t="s">
        <v>180</v>
      </c>
      <c r="D203" s="2">
        <v>0.33</v>
      </c>
      <c r="E203" t="str">
        <f>HYPERLINK("https://swtp-sose24.atlassian.net/browse/KAN-71", "KAN-71")</f>
        <v>KAN-71</v>
      </c>
      <c r="F203" t="str">
        <f>HYPERLINK("https://swtp-sose24.atlassian.net/browse/KAN-43", "KAN-43")</f>
        <v>KAN-43</v>
      </c>
      <c r="G203" t="s">
        <v>165</v>
      </c>
      <c r="H203" t="s">
        <v>181</v>
      </c>
      <c r="I203" t="s">
        <v>37</v>
      </c>
      <c r="J203" t="s">
        <v>28</v>
      </c>
    </row>
    <row r="204" spans="1:10" hidden="1" x14ac:dyDescent="0.3">
      <c r="A204" s="1" t="s">
        <v>315</v>
      </c>
      <c r="B204" t="s">
        <v>82</v>
      </c>
      <c r="C204" t="s">
        <v>87</v>
      </c>
      <c r="D204" s="2">
        <v>1.1499999999999999</v>
      </c>
      <c r="E204" t="str">
        <f>HYPERLINK("https://swtp-sose24.atlassian.net/browse/KAN-82", "KAN-82")</f>
        <v>KAN-82</v>
      </c>
      <c r="F204" t="str">
        <f>HYPERLINK("https://swtp-sose24.atlassian.net/browse/KAN-24", "KAN-24")</f>
        <v>KAN-24</v>
      </c>
      <c r="G204" t="s">
        <v>88</v>
      </c>
      <c r="H204" t="s">
        <v>89</v>
      </c>
      <c r="I204" t="s">
        <v>32</v>
      </c>
      <c r="J204" t="s">
        <v>610</v>
      </c>
    </row>
    <row r="205" spans="1:10" hidden="1" x14ac:dyDescent="0.3">
      <c r="A205" s="1" t="s">
        <v>315</v>
      </c>
      <c r="B205" t="s">
        <v>82</v>
      </c>
      <c r="C205" t="s">
        <v>85</v>
      </c>
      <c r="D205" s="2">
        <v>0.25</v>
      </c>
      <c r="E205" t="str">
        <f>HYPERLINK("https://swtp-sose24.atlassian.net/browse/KAN-74", "KAN-74")</f>
        <v>KAN-74</v>
      </c>
      <c r="F205" t="str">
        <f>HYPERLINK("https://swtp-sose24.atlassian.net/browse/KAN-43", "KAN-43")</f>
        <v>KAN-43</v>
      </c>
      <c r="G205" t="s">
        <v>86</v>
      </c>
      <c r="I205" t="s">
        <v>37</v>
      </c>
      <c r="J205" t="s">
        <v>28</v>
      </c>
    </row>
    <row r="206" spans="1:10" hidden="1" x14ac:dyDescent="0.3">
      <c r="A206" s="1" t="s">
        <v>9</v>
      </c>
      <c r="B206" t="s">
        <v>82</v>
      </c>
      <c r="C206" t="s">
        <v>309</v>
      </c>
      <c r="D206" s="2">
        <v>3.67</v>
      </c>
      <c r="E206" t="str">
        <f>HYPERLINK("https://swtp-sose24.atlassian.net/browse/KAN-9", "KAN-9")</f>
        <v>KAN-9</v>
      </c>
      <c r="F206" t="str">
        <f>HYPERLINK("https://swtp-sose24.atlassian.net/browse/KAN-1", "KAN-1")</f>
        <v>KAN-1</v>
      </c>
      <c r="G206" t="s">
        <v>213</v>
      </c>
      <c r="I206" t="s">
        <v>156</v>
      </c>
      <c r="J206" t="s">
        <v>28</v>
      </c>
    </row>
    <row r="207" spans="1:10" hidden="1" x14ac:dyDescent="0.3">
      <c r="A207" s="1" t="s">
        <v>9</v>
      </c>
      <c r="B207" t="s">
        <v>82</v>
      </c>
      <c r="C207" t="s">
        <v>308</v>
      </c>
      <c r="D207" s="2">
        <v>2.33</v>
      </c>
      <c r="E207" t="str">
        <f>HYPERLINK("https://swtp-sose24.atlassian.net/browse/KAN-6", "KAN-6")</f>
        <v>KAN-6</v>
      </c>
      <c r="F207" t="str">
        <f>HYPERLINK("https://swtp-sose24.atlassian.net/browse/KAN-2", "KAN-2")</f>
        <v>KAN-2</v>
      </c>
      <c r="G207" t="s">
        <v>136</v>
      </c>
      <c r="I207" t="s">
        <v>55</v>
      </c>
      <c r="J207" t="s">
        <v>138</v>
      </c>
    </row>
    <row r="208" spans="1:10" hidden="1" x14ac:dyDescent="0.3">
      <c r="A208" s="1" t="s">
        <v>9</v>
      </c>
      <c r="B208" t="s">
        <v>82</v>
      </c>
      <c r="C208" t="s">
        <v>307</v>
      </c>
      <c r="D208" s="2">
        <v>4.7</v>
      </c>
      <c r="E208" t="str">
        <f>HYPERLINK("https://swtp-sose24.atlassian.net/browse/KAN-5", "KAN-5")</f>
        <v>KAN-5</v>
      </c>
      <c r="F208" t="str">
        <f>HYPERLINK("https://swtp-sose24.atlassian.net/browse/KAN-46", "KAN-46")</f>
        <v>KAN-46</v>
      </c>
      <c r="G208" t="s">
        <v>285</v>
      </c>
      <c r="I208" t="s">
        <v>55</v>
      </c>
      <c r="J208" t="s">
        <v>609</v>
      </c>
    </row>
    <row r="209" spans="1:10" hidden="1" x14ac:dyDescent="0.3">
      <c r="A209" s="1" t="s">
        <v>8</v>
      </c>
      <c r="B209" t="s">
        <v>82</v>
      </c>
      <c r="C209" t="s">
        <v>296</v>
      </c>
      <c r="D209" s="2">
        <v>1</v>
      </c>
      <c r="E209" t="str">
        <f>HYPERLINK("https://swtp-sose24.atlassian.net/browse/KAN-5", "KAN-5")</f>
        <v>KAN-5</v>
      </c>
      <c r="F209" t="str">
        <f>HYPERLINK("https://swtp-sose24.atlassian.net/browse/KAN-46", "KAN-46")</f>
        <v>KAN-46</v>
      </c>
      <c r="G209" t="s">
        <v>285</v>
      </c>
      <c r="H209" t="s">
        <v>297</v>
      </c>
      <c r="I209" t="s">
        <v>55</v>
      </c>
      <c r="J209" t="s">
        <v>609</v>
      </c>
    </row>
    <row r="210" spans="1:10" hidden="1" x14ac:dyDescent="0.3">
      <c r="A210" s="1" t="s">
        <v>4</v>
      </c>
      <c r="B210" t="s">
        <v>82</v>
      </c>
      <c r="C210" t="s">
        <v>262</v>
      </c>
      <c r="D210" s="2">
        <v>0.83</v>
      </c>
      <c r="E210" t="str">
        <f>HYPERLINK("https://swtp-sose24.atlassian.net/browse/KAN-91", "KAN-91")</f>
        <v>KAN-91</v>
      </c>
      <c r="F210" t="str">
        <f>HYPERLINK("https://swtp-sose24.atlassian.net/browse/KAN-46", "KAN-46")</f>
        <v>KAN-46</v>
      </c>
      <c r="G210" t="s">
        <v>257</v>
      </c>
      <c r="I210" t="s">
        <v>55</v>
      </c>
      <c r="J210" t="s">
        <v>609</v>
      </c>
    </row>
    <row r="211" spans="1:10" hidden="1" x14ac:dyDescent="0.3">
      <c r="A211" s="1" t="s">
        <v>8</v>
      </c>
      <c r="B211" t="s">
        <v>82</v>
      </c>
      <c r="C211" t="s">
        <v>294</v>
      </c>
      <c r="D211" s="2">
        <v>1</v>
      </c>
      <c r="E211" t="str">
        <f>HYPERLINK("https://swtp-sose24.atlassian.net/browse/KAN-85", "KAN-85")</f>
        <v>KAN-85</v>
      </c>
      <c r="F211" t="str">
        <f>HYPERLINK("https://swtp-sose24.atlassian.net/browse/KAN-9", "KAN-9")</f>
        <v>KAN-9</v>
      </c>
      <c r="G211" t="s">
        <v>295</v>
      </c>
      <c r="I211" t="s">
        <v>156</v>
      </c>
      <c r="J211" t="s">
        <v>28</v>
      </c>
    </row>
    <row r="212" spans="1:10" hidden="1" x14ac:dyDescent="0.3">
      <c r="A212" s="1" t="s">
        <v>8</v>
      </c>
      <c r="B212" t="s">
        <v>82</v>
      </c>
      <c r="C212" t="s">
        <v>291</v>
      </c>
      <c r="D212" s="2">
        <v>0.25</v>
      </c>
      <c r="E212" t="str">
        <f>HYPERLINK("https://swtp-sose24.atlassian.net/browse/KAN-107", "KAN-107")</f>
        <v>KAN-107</v>
      </c>
      <c r="F212" t="str">
        <f>HYPERLINK("https://swtp-sose24.atlassian.net/browse/KAN-1", "KAN-1")</f>
        <v>KAN-1</v>
      </c>
      <c r="G212" t="s">
        <v>292</v>
      </c>
      <c r="H212" t="s">
        <v>293</v>
      </c>
      <c r="I212" t="s">
        <v>156</v>
      </c>
      <c r="J212" t="s">
        <v>50</v>
      </c>
    </row>
    <row r="213" spans="1:10" hidden="1" x14ac:dyDescent="0.3">
      <c r="A213" s="1" t="s">
        <v>9</v>
      </c>
      <c r="B213" t="s">
        <v>82</v>
      </c>
      <c r="C213" t="s">
        <v>306</v>
      </c>
      <c r="D213" s="2">
        <v>3.67</v>
      </c>
      <c r="E213" t="str">
        <f>HYPERLINK("https://swtp-sose24.atlassian.net/browse/KAN-67", "KAN-67")</f>
        <v>KAN-67</v>
      </c>
      <c r="F213" t="str">
        <f>HYPERLINK("https://swtp-sose24.atlassian.net/browse/KAN-9", "KAN-9")</f>
        <v>KAN-9</v>
      </c>
      <c r="G213" t="s">
        <v>153</v>
      </c>
      <c r="I213" t="s">
        <v>156</v>
      </c>
      <c r="J213" t="s">
        <v>28</v>
      </c>
    </row>
    <row r="214" spans="1:10" hidden="1" x14ac:dyDescent="0.3">
      <c r="A214" s="1" t="s">
        <v>632</v>
      </c>
      <c r="B214" t="s">
        <v>82</v>
      </c>
      <c r="C214" t="s">
        <v>178</v>
      </c>
      <c r="D214" s="2">
        <v>2.75</v>
      </c>
      <c r="E214" t="str">
        <f>HYPERLINK("https://swtp-sose24.atlassian.net/browse/KAN-93", "KAN-93")</f>
        <v>KAN-93</v>
      </c>
      <c r="F214" t="str">
        <f>HYPERLINK("https://swtp-sose24.atlassian.net/browse/KAN-12", "KAN-12")</f>
        <v>KAN-12</v>
      </c>
      <c r="G214" t="s">
        <v>415</v>
      </c>
      <c r="H214" t="s">
        <v>179</v>
      </c>
      <c r="I214" t="s">
        <v>37</v>
      </c>
      <c r="J214" t="s">
        <v>50</v>
      </c>
    </row>
    <row r="215" spans="1:10" x14ac:dyDescent="0.3">
      <c r="A215" s="1" t="s">
        <v>3</v>
      </c>
      <c r="B215" t="s">
        <v>82</v>
      </c>
      <c r="C215" t="s">
        <v>178</v>
      </c>
      <c r="D215" s="2">
        <v>2</v>
      </c>
      <c r="E215" t="str">
        <f>HYPERLINK("https://swtp-sose24.atlassian.net/browse/KAN-32", "KAN-32")</f>
        <v>KAN-32</v>
      </c>
      <c r="F215" t="str">
        <f>HYPERLINK("https://swtp-sose24.atlassian.net/browse/KAN-21", "KAN-21")</f>
        <v>KAN-21</v>
      </c>
      <c r="G215" t="s">
        <v>115</v>
      </c>
      <c r="H215" t="s">
        <v>230</v>
      </c>
      <c r="I215" t="s">
        <v>27</v>
      </c>
      <c r="J215" t="s">
        <v>609</v>
      </c>
    </row>
    <row r="216" spans="1:10" x14ac:dyDescent="0.3">
      <c r="A216" s="1" t="s">
        <v>4</v>
      </c>
      <c r="B216" t="s">
        <v>82</v>
      </c>
      <c r="C216" t="s">
        <v>178</v>
      </c>
      <c r="D216" s="2">
        <v>2</v>
      </c>
      <c r="E216" t="str">
        <f>HYPERLINK("https://swtp-sose24.atlassian.net/browse/KAN-32", "KAN-32")</f>
        <v>KAN-32</v>
      </c>
      <c r="F216" t="str">
        <f>HYPERLINK("https://swtp-sose24.atlassian.net/browse/KAN-21", "KAN-21")</f>
        <v>KAN-21</v>
      </c>
      <c r="G216" t="s">
        <v>115</v>
      </c>
      <c r="I216" t="s">
        <v>27</v>
      </c>
      <c r="J216" t="s">
        <v>609</v>
      </c>
    </row>
    <row r="217" spans="1:10" x14ac:dyDescent="0.3">
      <c r="A217" s="1" t="s">
        <v>5</v>
      </c>
      <c r="B217" t="s">
        <v>82</v>
      </c>
      <c r="C217" t="s">
        <v>178</v>
      </c>
      <c r="D217" s="2">
        <v>1.5</v>
      </c>
      <c r="E217" t="str">
        <f>HYPERLINK("https://swtp-sose24.atlassian.net/browse/KAN-32", "KAN-32")</f>
        <v>KAN-32</v>
      </c>
      <c r="F217" t="str">
        <f>HYPERLINK("https://swtp-sose24.atlassian.net/browse/KAN-21", "KAN-21")</f>
        <v>KAN-21</v>
      </c>
      <c r="G217" t="s">
        <v>115</v>
      </c>
      <c r="I217" t="s">
        <v>27</v>
      </c>
      <c r="J217" t="s">
        <v>609</v>
      </c>
    </row>
    <row r="218" spans="1:10" x14ac:dyDescent="0.3">
      <c r="A218" s="1" t="s">
        <v>8</v>
      </c>
      <c r="B218" t="s">
        <v>82</v>
      </c>
      <c r="C218" t="s">
        <v>178</v>
      </c>
      <c r="D218" s="2">
        <v>1</v>
      </c>
      <c r="E218" t="str">
        <f>HYPERLINK("https://swtp-sose24.atlassian.net/browse/KAN-32", "KAN-32")</f>
        <v>KAN-32</v>
      </c>
      <c r="F218" t="str">
        <f>HYPERLINK("https://swtp-sose24.atlassian.net/browse/KAN-21", "KAN-21")</f>
        <v>KAN-21</v>
      </c>
      <c r="G218" t="s">
        <v>115</v>
      </c>
      <c r="I218" t="s">
        <v>27</v>
      </c>
      <c r="J218" t="s">
        <v>609</v>
      </c>
    </row>
    <row r="219" spans="1:10" x14ac:dyDescent="0.3">
      <c r="A219" s="1" t="s">
        <v>9</v>
      </c>
      <c r="B219" t="s">
        <v>82</v>
      </c>
      <c r="C219" t="s">
        <v>178</v>
      </c>
      <c r="D219" s="2">
        <v>0.67</v>
      </c>
      <c r="E219" t="str">
        <f>HYPERLINK("https://swtp-sose24.atlassian.net/browse/KAN-32", "KAN-32")</f>
        <v>KAN-32</v>
      </c>
      <c r="F219" t="str">
        <f>HYPERLINK("https://swtp-sose24.atlassian.net/browse/KAN-21", "KAN-21")</f>
        <v>KAN-21</v>
      </c>
      <c r="G219" t="s">
        <v>115</v>
      </c>
      <c r="I219" t="s">
        <v>27</v>
      </c>
      <c r="J219" t="s">
        <v>609</v>
      </c>
    </row>
    <row r="220" spans="1:10" s="12" customFormat="1" x14ac:dyDescent="0.3">
      <c r="A220" s="14" t="s">
        <v>320</v>
      </c>
      <c r="D220" s="13"/>
    </row>
    <row r="221" spans="1:10" x14ac:dyDescent="0.3">
      <c r="A221" s="1" t="s">
        <v>315</v>
      </c>
      <c r="B221" t="s">
        <v>82</v>
      </c>
      <c r="C221" t="s">
        <v>83</v>
      </c>
      <c r="D221" s="2">
        <v>1</v>
      </c>
      <c r="E221" t="str">
        <f t="shared" ref="E221:E227" si="10">HYPERLINK("https://swtp-sose24.atlassian.net/browse/KAN-35", "KAN-35")</f>
        <v>KAN-35</v>
      </c>
      <c r="F221" t="str">
        <f t="shared" ref="F221:F227" si="11">HYPERLINK("https://swtp-sose24.atlassian.net/browse/KAN-22", "KAN-22")</f>
        <v>KAN-22</v>
      </c>
      <c r="G221" t="s">
        <v>84</v>
      </c>
      <c r="I221" t="s">
        <v>27</v>
      </c>
      <c r="J221" t="s">
        <v>609</v>
      </c>
    </row>
    <row r="222" spans="1:10" x14ac:dyDescent="0.3">
      <c r="A222" s="1" t="s">
        <v>632</v>
      </c>
      <c r="B222" t="s">
        <v>82</v>
      </c>
      <c r="C222" t="s">
        <v>83</v>
      </c>
      <c r="D222" s="2">
        <v>1</v>
      </c>
      <c r="E222" t="str">
        <f t="shared" si="10"/>
        <v>KAN-35</v>
      </c>
      <c r="F222" t="str">
        <f t="shared" si="11"/>
        <v>KAN-22</v>
      </c>
      <c r="G222" t="s">
        <v>84</v>
      </c>
      <c r="I222" t="s">
        <v>27</v>
      </c>
      <c r="J222" t="s">
        <v>609</v>
      </c>
    </row>
    <row r="223" spans="1:10" x14ac:dyDescent="0.3">
      <c r="A223" s="1" t="s">
        <v>3</v>
      </c>
      <c r="B223" t="s">
        <v>82</v>
      </c>
      <c r="C223" t="s">
        <v>83</v>
      </c>
      <c r="D223" s="2">
        <v>1</v>
      </c>
      <c r="E223" t="str">
        <f t="shared" si="10"/>
        <v>KAN-35</v>
      </c>
      <c r="F223" t="str">
        <f t="shared" si="11"/>
        <v>KAN-22</v>
      </c>
      <c r="G223" t="s">
        <v>84</v>
      </c>
      <c r="I223" t="s">
        <v>27</v>
      </c>
      <c r="J223" t="s">
        <v>609</v>
      </c>
    </row>
    <row r="224" spans="1:10" x14ac:dyDescent="0.3">
      <c r="A224" s="1" t="s">
        <v>4</v>
      </c>
      <c r="B224" t="s">
        <v>82</v>
      </c>
      <c r="C224" t="s">
        <v>83</v>
      </c>
      <c r="D224" s="2">
        <v>1</v>
      </c>
      <c r="E224" t="str">
        <f t="shared" si="10"/>
        <v>KAN-35</v>
      </c>
      <c r="F224" t="str">
        <f t="shared" si="11"/>
        <v>KAN-22</v>
      </c>
      <c r="G224" t="s">
        <v>84</v>
      </c>
      <c r="I224" t="s">
        <v>27</v>
      </c>
      <c r="J224" t="s">
        <v>609</v>
      </c>
    </row>
    <row r="225" spans="1:10" x14ac:dyDescent="0.3">
      <c r="A225" s="1" t="s">
        <v>8</v>
      </c>
      <c r="B225" t="s">
        <v>82</v>
      </c>
      <c r="C225" t="s">
        <v>83</v>
      </c>
      <c r="D225" s="2">
        <v>1</v>
      </c>
      <c r="E225" t="str">
        <f t="shared" si="10"/>
        <v>KAN-35</v>
      </c>
      <c r="F225" t="str">
        <f t="shared" si="11"/>
        <v>KAN-22</v>
      </c>
      <c r="G225" t="s">
        <v>84</v>
      </c>
      <c r="I225" t="s">
        <v>27</v>
      </c>
      <c r="J225" t="s">
        <v>609</v>
      </c>
    </row>
    <row r="226" spans="1:10" x14ac:dyDescent="0.3">
      <c r="A226" s="1" t="s">
        <v>9</v>
      </c>
      <c r="B226" t="s">
        <v>82</v>
      </c>
      <c r="C226" t="s">
        <v>83</v>
      </c>
      <c r="D226" s="2">
        <v>1</v>
      </c>
      <c r="E226" t="str">
        <f t="shared" si="10"/>
        <v>KAN-35</v>
      </c>
      <c r="F226" t="str">
        <f t="shared" si="11"/>
        <v>KAN-22</v>
      </c>
      <c r="G226" t="s">
        <v>84</v>
      </c>
      <c r="I226" t="s">
        <v>27</v>
      </c>
      <c r="J226" t="s">
        <v>609</v>
      </c>
    </row>
    <row r="227" spans="1:10" x14ac:dyDescent="0.3">
      <c r="A227" s="1" t="s">
        <v>5</v>
      </c>
      <c r="B227" t="s">
        <v>82</v>
      </c>
      <c r="C227" t="s">
        <v>278</v>
      </c>
      <c r="D227" s="2">
        <v>1</v>
      </c>
      <c r="E227" t="str">
        <f t="shared" si="10"/>
        <v>KAN-35</v>
      </c>
      <c r="F227" t="str">
        <f t="shared" si="11"/>
        <v>KAN-22</v>
      </c>
      <c r="G227" t="s">
        <v>84</v>
      </c>
      <c r="I227" t="s">
        <v>27</v>
      </c>
      <c r="J227" t="s">
        <v>609</v>
      </c>
    </row>
    <row r="228" spans="1:10" hidden="1" x14ac:dyDescent="0.3">
      <c r="A228" s="1" t="s">
        <v>3</v>
      </c>
      <c r="B228" t="s">
        <v>173</v>
      </c>
      <c r="C228" t="s">
        <v>228</v>
      </c>
      <c r="D228" s="2">
        <v>4</v>
      </c>
      <c r="E228" t="str">
        <f>HYPERLINK("https://swtp-sose24.atlassian.net/browse/KAN-76", "KAN-76")</f>
        <v>KAN-76</v>
      </c>
      <c r="F228" t="str">
        <f>HYPERLINK("https://swtp-sose24.atlassian.net/browse/KAN-56", "KAN-56")</f>
        <v>KAN-56</v>
      </c>
      <c r="G228" t="s">
        <v>39</v>
      </c>
      <c r="H228" t="s">
        <v>229</v>
      </c>
      <c r="I228" t="s">
        <v>32</v>
      </c>
      <c r="J228" t="s">
        <v>28</v>
      </c>
    </row>
    <row r="229" spans="1:10" hidden="1" x14ac:dyDescent="0.3">
      <c r="A229" s="1" t="s">
        <v>8</v>
      </c>
      <c r="B229" t="s">
        <v>173</v>
      </c>
      <c r="C229" t="s">
        <v>289</v>
      </c>
      <c r="D229" s="2">
        <v>2.25</v>
      </c>
      <c r="E229" t="str">
        <f>HYPERLINK("https://swtp-sose24.atlassian.net/browse/KAN-73", "KAN-73")</f>
        <v>KAN-73</v>
      </c>
      <c r="F229" t="str">
        <f>HYPERLINK("https://swtp-sose24.atlassian.net/browse/KAN-43", "KAN-43")</f>
        <v>KAN-43</v>
      </c>
      <c r="G229" t="s">
        <v>171</v>
      </c>
      <c r="H229" t="s">
        <v>290</v>
      </c>
      <c r="I229" t="s">
        <v>37</v>
      </c>
      <c r="J229" t="s">
        <v>28</v>
      </c>
    </row>
    <row r="230" spans="1:10" hidden="1" x14ac:dyDescent="0.3">
      <c r="A230" s="1" t="s">
        <v>632</v>
      </c>
      <c r="B230" t="s">
        <v>173</v>
      </c>
      <c r="C230" t="s">
        <v>176</v>
      </c>
      <c r="D230" s="2">
        <v>0.25</v>
      </c>
      <c r="E230" t="str">
        <f>HYPERLINK("https://swtp-sose24.atlassian.net/browse/KAN-75", "KAN-75")</f>
        <v>KAN-75</v>
      </c>
      <c r="F230" t="str">
        <f>HYPERLINK("https://swtp-sose24.atlassian.net/browse/KAN-48", "KAN-48")</f>
        <v>KAN-48</v>
      </c>
      <c r="G230" t="s">
        <v>633</v>
      </c>
      <c r="H230" t="s">
        <v>177</v>
      </c>
      <c r="I230" t="s">
        <v>156</v>
      </c>
      <c r="J230" t="s">
        <v>609</v>
      </c>
    </row>
    <row r="231" spans="1:10" hidden="1" x14ac:dyDescent="0.3">
      <c r="A231" s="1" t="s">
        <v>5</v>
      </c>
      <c r="B231" t="s">
        <v>173</v>
      </c>
      <c r="C231" t="s">
        <v>276</v>
      </c>
      <c r="D231" s="2">
        <v>3</v>
      </c>
      <c r="E231" t="str">
        <f>HYPERLINK("https://swtp-sose24.atlassian.net/browse/KAN-23", "KAN-23")</f>
        <v>KAN-23</v>
      </c>
      <c r="F231" t="str">
        <f>HYPERLINK("https://swtp-sose24.atlassian.net/browse/KAN-3", "KAN-3")</f>
        <v>KAN-3</v>
      </c>
      <c r="G231" t="s">
        <v>259</v>
      </c>
      <c r="H231" t="s">
        <v>277</v>
      </c>
      <c r="I231" t="s">
        <v>32</v>
      </c>
      <c r="J231" t="s">
        <v>50</v>
      </c>
    </row>
    <row r="232" spans="1:10" hidden="1" x14ac:dyDescent="0.3">
      <c r="A232" s="1" t="s">
        <v>632</v>
      </c>
      <c r="B232" t="s">
        <v>173</v>
      </c>
      <c r="C232" t="s">
        <v>174</v>
      </c>
      <c r="D232" s="2">
        <v>0.83</v>
      </c>
      <c r="E232" t="str">
        <f>HYPERLINK("https://swtp-sose24.atlassian.net/browse/KAN-71", "KAN-71")</f>
        <v>KAN-71</v>
      </c>
      <c r="F232" t="str">
        <f>HYPERLINK("https://swtp-sose24.atlassian.net/browse/KAN-43", "KAN-43")</f>
        <v>KAN-43</v>
      </c>
      <c r="G232" t="s">
        <v>165</v>
      </c>
      <c r="H232" t="s">
        <v>175</v>
      </c>
      <c r="I232" t="s">
        <v>37</v>
      </c>
      <c r="J232" t="s">
        <v>28</v>
      </c>
    </row>
    <row r="233" spans="1:10" hidden="1" x14ac:dyDescent="0.3">
      <c r="A233" s="1" t="s">
        <v>5</v>
      </c>
      <c r="B233" t="s">
        <v>78</v>
      </c>
      <c r="C233" t="s">
        <v>274</v>
      </c>
      <c r="D233" s="2">
        <v>0.75</v>
      </c>
      <c r="E233" t="str">
        <f>HYPERLINK("https://swtp-sose24.atlassian.net/browse/KAN-23", "KAN-23")</f>
        <v>KAN-23</v>
      </c>
      <c r="F233" t="str">
        <f>HYPERLINK("https://swtp-sose24.atlassian.net/browse/KAN-3", "KAN-3")</f>
        <v>KAN-3</v>
      </c>
      <c r="G233" t="s">
        <v>259</v>
      </c>
      <c r="H233" t="s">
        <v>275</v>
      </c>
      <c r="I233" t="s">
        <v>32</v>
      </c>
      <c r="J233" t="s">
        <v>50</v>
      </c>
    </row>
    <row r="234" spans="1:10" hidden="1" x14ac:dyDescent="0.3">
      <c r="A234" s="1" t="s">
        <v>315</v>
      </c>
      <c r="B234" t="s">
        <v>78</v>
      </c>
      <c r="C234" t="s">
        <v>79</v>
      </c>
      <c r="D234" s="2">
        <v>2</v>
      </c>
      <c r="E234" t="str">
        <f>HYPERLINK("https://swtp-sose24.atlassian.net/browse/KAN-77", "KAN-77")</f>
        <v>KAN-77</v>
      </c>
      <c r="F234" t="str">
        <f>HYPERLINK("https://swtp-sose24.atlassian.net/browse/KAN-56", "KAN-56")</f>
        <v>KAN-56</v>
      </c>
      <c r="G234" t="s">
        <v>80</v>
      </c>
      <c r="H234" t="s">
        <v>81</v>
      </c>
      <c r="I234" t="s">
        <v>32</v>
      </c>
      <c r="J234" t="s">
        <v>28</v>
      </c>
    </row>
    <row r="235" spans="1:10" hidden="1" x14ac:dyDescent="0.3">
      <c r="A235" s="1" t="s">
        <v>8</v>
      </c>
      <c r="B235" t="s">
        <v>78</v>
      </c>
      <c r="C235" t="s">
        <v>287</v>
      </c>
      <c r="D235" s="2">
        <v>4</v>
      </c>
      <c r="E235" t="str">
        <f>HYPERLINK("https://swtp-sose24.atlassian.net/browse/KAN-5", "KAN-5")</f>
        <v>KAN-5</v>
      </c>
      <c r="F235" t="str">
        <f>HYPERLINK("https://swtp-sose24.atlassian.net/browse/KAN-46", "KAN-46")</f>
        <v>KAN-46</v>
      </c>
      <c r="G235" t="s">
        <v>285</v>
      </c>
      <c r="H235" t="s">
        <v>288</v>
      </c>
      <c r="I235" t="s">
        <v>55</v>
      </c>
      <c r="J235" t="s">
        <v>609</v>
      </c>
    </row>
    <row r="236" spans="1:10" hidden="1" x14ac:dyDescent="0.3">
      <c r="A236" s="1" t="s">
        <v>4</v>
      </c>
      <c r="B236" t="s">
        <v>78</v>
      </c>
      <c r="C236" t="s">
        <v>260</v>
      </c>
      <c r="D236" s="2">
        <v>0.75</v>
      </c>
      <c r="E236" t="str">
        <f>HYPERLINK("https://swtp-sose24.atlassian.net/browse/KAN-90", "KAN-90")</f>
        <v>KAN-90</v>
      </c>
      <c r="F236" t="str">
        <f>HYPERLINK("https://swtp-sose24.atlassian.net/browse/KAN-46", "KAN-46")</f>
        <v>KAN-46</v>
      </c>
      <c r="G236" t="s">
        <v>261</v>
      </c>
      <c r="I236" t="s">
        <v>55</v>
      </c>
      <c r="J236" t="s">
        <v>609</v>
      </c>
    </row>
    <row r="237" spans="1:10" hidden="1" x14ac:dyDescent="0.3">
      <c r="A237" s="1" t="s">
        <v>632</v>
      </c>
      <c r="B237" t="s">
        <v>78</v>
      </c>
      <c r="C237" t="s">
        <v>170</v>
      </c>
      <c r="D237" s="2">
        <v>0.33</v>
      </c>
      <c r="E237" t="str">
        <f>HYPERLINK("https://swtp-sose24.atlassian.net/browse/KAN-73", "KAN-73")</f>
        <v>KAN-73</v>
      </c>
      <c r="F237" t="str">
        <f>HYPERLINK("https://swtp-sose24.atlassian.net/browse/KAN-43", "KAN-43")</f>
        <v>KAN-43</v>
      </c>
      <c r="G237" t="s">
        <v>171</v>
      </c>
      <c r="H237" t="s">
        <v>172</v>
      </c>
      <c r="I237" t="s">
        <v>37</v>
      </c>
      <c r="J237" t="s">
        <v>28</v>
      </c>
    </row>
    <row r="238" spans="1:10" hidden="1" x14ac:dyDescent="0.3">
      <c r="A238" s="1" t="s">
        <v>632</v>
      </c>
      <c r="B238" t="s">
        <v>78</v>
      </c>
      <c r="C238" t="s">
        <v>168</v>
      </c>
      <c r="D238" s="2">
        <v>0.67</v>
      </c>
      <c r="E238" t="str">
        <f>HYPERLINK("https://swtp-sose24.atlassian.net/browse/KAN-71", "KAN-71")</f>
        <v>KAN-71</v>
      </c>
      <c r="F238" t="str">
        <f>HYPERLINK("https://swtp-sose24.atlassian.net/browse/KAN-43", "KAN-43")</f>
        <v>KAN-43</v>
      </c>
      <c r="G238" t="s">
        <v>165</v>
      </c>
      <c r="H238" t="s">
        <v>169</v>
      </c>
      <c r="I238" t="s">
        <v>37</v>
      </c>
      <c r="J238" t="s">
        <v>28</v>
      </c>
    </row>
    <row r="239" spans="1:10" hidden="1" x14ac:dyDescent="0.3">
      <c r="A239" s="1" t="s">
        <v>8</v>
      </c>
      <c r="B239" t="s">
        <v>78</v>
      </c>
      <c r="C239" t="s">
        <v>284</v>
      </c>
      <c r="D239" s="2">
        <v>3.17</v>
      </c>
      <c r="E239" t="str">
        <f>HYPERLINK("https://swtp-sose24.atlassian.net/browse/KAN-5", "KAN-5")</f>
        <v>KAN-5</v>
      </c>
      <c r="F239" t="str">
        <f>HYPERLINK("https://swtp-sose24.atlassian.net/browse/KAN-46", "KAN-46")</f>
        <v>KAN-46</v>
      </c>
      <c r="G239" t="s">
        <v>285</v>
      </c>
      <c r="H239" t="s">
        <v>286</v>
      </c>
      <c r="I239" t="s">
        <v>55</v>
      </c>
      <c r="J239" t="s">
        <v>609</v>
      </c>
    </row>
    <row r="240" spans="1:10" hidden="1" x14ac:dyDescent="0.3">
      <c r="A240" s="1" t="s">
        <v>5</v>
      </c>
      <c r="B240" t="s">
        <v>75</v>
      </c>
      <c r="C240" t="s">
        <v>272</v>
      </c>
      <c r="D240" s="2">
        <v>1.5</v>
      </c>
      <c r="E240" t="str">
        <f>HYPERLINK("https://swtp-sose24.atlassian.net/browse/KAN-23", "KAN-23")</f>
        <v>KAN-23</v>
      </c>
      <c r="F240" t="str">
        <f>HYPERLINK("https://swtp-sose24.atlassian.net/browse/KAN-3", "KAN-3")</f>
        <v>KAN-3</v>
      </c>
      <c r="G240" t="s">
        <v>259</v>
      </c>
      <c r="H240" t="s">
        <v>273</v>
      </c>
      <c r="I240" t="s">
        <v>32</v>
      </c>
      <c r="J240" t="s">
        <v>50</v>
      </c>
    </row>
    <row r="241" spans="1:10" x14ac:dyDescent="0.3">
      <c r="A241" s="1" t="s">
        <v>632</v>
      </c>
      <c r="B241" t="s">
        <v>75</v>
      </c>
      <c r="C241" t="s">
        <v>167</v>
      </c>
      <c r="D241" s="2">
        <v>1.83</v>
      </c>
      <c r="E241" t="str">
        <f t="shared" ref="E241:E246" si="12">HYPERLINK("https://swtp-sose24.atlassian.net/browse/KAN-31", "KAN-31")</f>
        <v>KAN-31</v>
      </c>
      <c r="F241" t="str">
        <f t="shared" ref="F241:F246" si="13">HYPERLINK("https://swtp-sose24.atlassian.net/browse/KAN-21", "KAN-21")</f>
        <v>KAN-21</v>
      </c>
      <c r="G241" t="s">
        <v>77</v>
      </c>
      <c r="I241" t="s">
        <v>27</v>
      </c>
      <c r="J241" t="s">
        <v>609</v>
      </c>
    </row>
    <row r="242" spans="1:10" x14ac:dyDescent="0.3">
      <c r="A242" s="1" t="s">
        <v>5</v>
      </c>
      <c r="B242" t="s">
        <v>75</v>
      </c>
      <c r="C242" t="s">
        <v>167</v>
      </c>
      <c r="D242" s="2">
        <v>1.83</v>
      </c>
      <c r="E242" t="str">
        <f t="shared" si="12"/>
        <v>KAN-31</v>
      </c>
      <c r="F242" t="str">
        <f t="shared" si="13"/>
        <v>KAN-21</v>
      </c>
      <c r="G242" t="s">
        <v>77</v>
      </c>
      <c r="I242" t="s">
        <v>27</v>
      </c>
      <c r="J242" t="s">
        <v>609</v>
      </c>
    </row>
    <row r="243" spans="1:10" x14ac:dyDescent="0.3">
      <c r="A243" s="1" t="s">
        <v>9</v>
      </c>
      <c r="B243" t="s">
        <v>75</v>
      </c>
      <c r="C243" t="s">
        <v>167</v>
      </c>
      <c r="D243" s="2">
        <v>1.83</v>
      </c>
      <c r="E243" t="str">
        <f t="shared" si="12"/>
        <v>KAN-31</v>
      </c>
      <c r="F243" t="str">
        <f t="shared" si="13"/>
        <v>KAN-21</v>
      </c>
      <c r="G243" t="s">
        <v>77</v>
      </c>
      <c r="I243" t="s">
        <v>27</v>
      </c>
      <c r="J243" t="s">
        <v>609</v>
      </c>
    </row>
    <row r="244" spans="1:10" x14ac:dyDescent="0.3">
      <c r="A244" s="1" t="s">
        <v>315</v>
      </c>
      <c r="B244" t="s">
        <v>75</v>
      </c>
      <c r="C244" t="s">
        <v>76</v>
      </c>
      <c r="D244" s="2">
        <v>1.83</v>
      </c>
      <c r="E244" t="str">
        <f t="shared" si="12"/>
        <v>KAN-31</v>
      </c>
      <c r="F244" t="str">
        <f t="shared" si="13"/>
        <v>KAN-21</v>
      </c>
      <c r="G244" t="s">
        <v>77</v>
      </c>
      <c r="I244" t="s">
        <v>27</v>
      </c>
      <c r="J244" t="s">
        <v>609</v>
      </c>
    </row>
    <row r="245" spans="1:10" x14ac:dyDescent="0.3">
      <c r="A245" s="1" t="s">
        <v>3</v>
      </c>
      <c r="B245" t="s">
        <v>75</v>
      </c>
      <c r="C245" t="s">
        <v>76</v>
      </c>
      <c r="D245" s="2">
        <v>1.5</v>
      </c>
      <c r="E245" t="str">
        <f t="shared" si="12"/>
        <v>KAN-31</v>
      </c>
      <c r="F245" t="str">
        <f t="shared" si="13"/>
        <v>KAN-21</v>
      </c>
      <c r="G245" t="s">
        <v>77</v>
      </c>
      <c r="I245" t="s">
        <v>27</v>
      </c>
      <c r="J245" t="s">
        <v>609</v>
      </c>
    </row>
    <row r="246" spans="1:10" x14ac:dyDescent="0.3">
      <c r="A246" s="1" t="s">
        <v>8</v>
      </c>
      <c r="B246" t="s">
        <v>75</v>
      </c>
      <c r="C246" t="s">
        <v>76</v>
      </c>
      <c r="D246" s="2">
        <v>1.5</v>
      </c>
      <c r="E246" t="str">
        <f t="shared" si="12"/>
        <v>KAN-31</v>
      </c>
      <c r="F246" t="str">
        <f t="shared" si="13"/>
        <v>KAN-21</v>
      </c>
      <c r="G246" t="s">
        <v>77</v>
      </c>
      <c r="I246" t="s">
        <v>27</v>
      </c>
      <c r="J246" t="s">
        <v>609</v>
      </c>
    </row>
    <row r="247" spans="1:10" hidden="1" x14ac:dyDescent="0.3">
      <c r="A247" s="1" t="s">
        <v>315</v>
      </c>
      <c r="B247" t="s">
        <v>70</v>
      </c>
      <c r="C247" t="s">
        <v>71</v>
      </c>
      <c r="D247" s="2">
        <v>0.42</v>
      </c>
      <c r="E247" t="str">
        <f>HYPERLINK("https://swtp-sose24.atlassian.net/browse/KAN-95", "KAN-95")</f>
        <v>KAN-95</v>
      </c>
      <c r="F247" t="str">
        <f>HYPERLINK("https://swtp-sose24.atlassian.net/browse/KAN-43", "KAN-43")</f>
        <v>KAN-43</v>
      </c>
      <c r="G247" t="s">
        <v>72</v>
      </c>
      <c r="H247" t="s">
        <v>73</v>
      </c>
      <c r="I247" t="s">
        <v>37</v>
      </c>
      <c r="J247" t="s">
        <v>28</v>
      </c>
    </row>
    <row r="248" spans="1:10" hidden="1" x14ac:dyDescent="0.3">
      <c r="A248" s="1" t="s">
        <v>3</v>
      </c>
      <c r="B248" t="s">
        <v>70</v>
      </c>
      <c r="C248" t="s">
        <v>226</v>
      </c>
      <c r="D248" s="2">
        <v>2.5</v>
      </c>
      <c r="E248" t="str">
        <f>HYPERLINK("https://swtp-sose24.atlassian.net/browse/KAN-10", "KAN-10")</f>
        <v>KAN-10</v>
      </c>
      <c r="F248" t="str">
        <f>HYPERLINK("https://swtp-sose24.atlassian.net/browse/KAN-2", "KAN-2")</f>
        <v>KAN-2</v>
      </c>
      <c r="G248" t="s">
        <v>148</v>
      </c>
      <c r="H248" t="s">
        <v>227</v>
      </c>
      <c r="I248" t="s">
        <v>55</v>
      </c>
      <c r="J248" t="s">
        <v>138</v>
      </c>
    </row>
    <row r="249" spans="1:10" hidden="1" x14ac:dyDescent="0.3">
      <c r="A249" s="1" t="s">
        <v>3</v>
      </c>
      <c r="B249" t="s">
        <v>70</v>
      </c>
      <c r="C249" t="s">
        <v>224</v>
      </c>
      <c r="D249" s="2">
        <v>2.25</v>
      </c>
      <c r="E249" t="str">
        <f>HYPERLINK("https://swtp-sose24.atlassian.net/browse/KAN-79", "KAN-79")</f>
        <v>KAN-79</v>
      </c>
      <c r="F249" t="str">
        <f>HYPERLINK("https://swtp-sose24.atlassian.net/browse/KAN-55", "KAN-55")</f>
        <v>KAN-55</v>
      </c>
      <c r="G249" t="s">
        <v>31</v>
      </c>
      <c r="H249" t="s">
        <v>225</v>
      </c>
      <c r="I249" t="s">
        <v>32</v>
      </c>
      <c r="J249" t="s">
        <v>609</v>
      </c>
    </row>
    <row r="250" spans="1:10" hidden="1" x14ac:dyDescent="0.3">
      <c r="A250" s="1" t="s">
        <v>3</v>
      </c>
      <c r="B250" t="s">
        <v>70</v>
      </c>
      <c r="C250" t="s">
        <v>222</v>
      </c>
      <c r="D250" s="2">
        <v>0.5</v>
      </c>
      <c r="E250" t="str">
        <f>HYPERLINK("https://swtp-sose24.atlassian.net/browse/KAN-95", "KAN-95")</f>
        <v>KAN-95</v>
      </c>
      <c r="F250" t="str">
        <f>HYPERLINK("https://swtp-sose24.atlassian.net/browse/KAN-43", "KAN-43")</f>
        <v>KAN-43</v>
      </c>
      <c r="G250" t="s">
        <v>72</v>
      </c>
      <c r="H250" t="s">
        <v>223</v>
      </c>
      <c r="I250" t="s">
        <v>37</v>
      </c>
      <c r="J250" t="s">
        <v>28</v>
      </c>
    </row>
    <row r="251" spans="1:10" hidden="1" x14ac:dyDescent="0.3">
      <c r="A251" s="1" t="s">
        <v>5</v>
      </c>
      <c r="B251" t="s">
        <v>70</v>
      </c>
      <c r="C251" t="s">
        <v>270</v>
      </c>
      <c r="D251" s="2">
        <v>1</v>
      </c>
      <c r="E251" t="str">
        <f>HYPERLINK("https://swtp-sose24.atlassian.net/browse/KAN-91", "KAN-91")</f>
        <v>KAN-91</v>
      </c>
      <c r="F251" t="str">
        <f>HYPERLINK("https://swtp-sose24.atlassian.net/browse/KAN-46", "KAN-46")</f>
        <v>KAN-46</v>
      </c>
      <c r="G251" t="s">
        <v>257</v>
      </c>
      <c r="H251" t="s">
        <v>271</v>
      </c>
      <c r="I251" t="s">
        <v>55</v>
      </c>
      <c r="J251" t="s">
        <v>609</v>
      </c>
    </row>
    <row r="252" spans="1:10" hidden="1" x14ac:dyDescent="0.3">
      <c r="A252" s="1" t="s">
        <v>3</v>
      </c>
      <c r="B252" t="s">
        <v>70</v>
      </c>
      <c r="C252" t="s">
        <v>221</v>
      </c>
      <c r="D252" s="2">
        <v>1</v>
      </c>
      <c r="E252" t="str">
        <f>HYPERLINK("https://swtp-sose24.atlassian.net/browse/KAN-80", "KAN-80")</f>
        <v>KAN-80</v>
      </c>
      <c r="F252" t="str">
        <f>HYPERLINK("https://swtp-sose24.atlassian.net/browse/KAN-55", "KAN-55")</f>
        <v>KAN-55</v>
      </c>
      <c r="G252" t="s">
        <v>66</v>
      </c>
      <c r="I252" t="s">
        <v>32</v>
      </c>
      <c r="J252" t="s">
        <v>609</v>
      </c>
    </row>
    <row r="253" spans="1:10" hidden="1" x14ac:dyDescent="0.3">
      <c r="A253" s="1" t="s">
        <v>315</v>
      </c>
      <c r="B253" t="s">
        <v>67</v>
      </c>
      <c r="C253" t="s">
        <v>68</v>
      </c>
      <c r="D253" s="2">
        <v>1.62</v>
      </c>
      <c r="E253" t="str">
        <f>HYPERLINK("https://swtp-sose24.atlassian.net/browse/KAN-81", "KAN-81")</f>
        <v>KAN-81</v>
      </c>
      <c r="F253" t="str">
        <f>HYPERLINK("https://swtp-sose24.atlassian.net/browse/KAN-55", "KAN-55")</f>
        <v>KAN-55</v>
      </c>
      <c r="G253" t="s">
        <v>69</v>
      </c>
      <c r="I253" t="s">
        <v>32</v>
      </c>
      <c r="J253" t="s">
        <v>609</v>
      </c>
    </row>
    <row r="254" spans="1:10" hidden="1" x14ac:dyDescent="0.3">
      <c r="A254" s="1" t="s">
        <v>632</v>
      </c>
      <c r="B254" t="s">
        <v>67</v>
      </c>
      <c r="C254" t="s">
        <v>164</v>
      </c>
      <c r="D254" s="2">
        <v>1.5</v>
      </c>
      <c r="E254" t="str">
        <f>HYPERLINK("https://swtp-sose24.atlassian.net/browse/KAN-71", "KAN-71")</f>
        <v>KAN-71</v>
      </c>
      <c r="F254" t="str">
        <f>HYPERLINK("https://swtp-sose24.atlassian.net/browse/KAN-43", "KAN-43")</f>
        <v>KAN-43</v>
      </c>
      <c r="G254" t="s">
        <v>165</v>
      </c>
      <c r="H254" t="s">
        <v>166</v>
      </c>
      <c r="I254" t="s">
        <v>37</v>
      </c>
      <c r="J254" t="s">
        <v>28</v>
      </c>
    </row>
    <row r="255" spans="1:10" hidden="1" x14ac:dyDescent="0.3">
      <c r="A255" s="1" t="s">
        <v>315</v>
      </c>
      <c r="B255" t="s">
        <v>64</v>
      </c>
      <c r="C255" t="s">
        <v>65</v>
      </c>
      <c r="D255" s="2">
        <v>0.17</v>
      </c>
      <c r="E255" t="str">
        <f>HYPERLINK("https://swtp-sose24.atlassian.net/browse/KAN-80", "KAN-80")</f>
        <v>KAN-80</v>
      </c>
      <c r="F255" t="str">
        <f>HYPERLINK("https://swtp-sose24.atlassian.net/browse/KAN-55", "KAN-55")</f>
        <v>KAN-55</v>
      </c>
      <c r="G255" t="s">
        <v>66</v>
      </c>
      <c r="I255" t="s">
        <v>32</v>
      </c>
      <c r="J255" t="s">
        <v>609</v>
      </c>
    </row>
    <row r="256" spans="1:10" hidden="1" x14ac:dyDescent="0.3">
      <c r="A256" s="1" t="s">
        <v>5</v>
      </c>
      <c r="B256" t="s">
        <v>64</v>
      </c>
      <c r="C256" t="s">
        <v>268</v>
      </c>
      <c r="D256" s="2">
        <v>2.5</v>
      </c>
      <c r="E256" t="str">
        <f>HYPERLINK("https://swtp-sose24.atlassian.net/browse/KAN-76", "KAN-76")</f>
        <v>KAN-76</v>
      </c>
      <c r="F256" t="str">
        <f>HYPERLINK("https://swtp-sose24.atlassian.net/browse/KAN-56", "KAN-56")</f>
        <v>KAN-56</v>
      </c>
      <c r="G256" t="s">
        <v>39</v>
      </c>
      <c r="H256" t="s">
        <v>269</v>
      </c>
      <c r="I256" t="s">
        <v>32</v>
      </c>
      <c r="J256" t="s">
        <v>28</v>
      </c>
    </row>
    <row r="257" spans="1:10" hidden="1" x14ac:dyDescent="0.3">
      <c r="A257" s="1" t="s">
        <v>4</v>
      </c>
      <c r="B257" t="s">
        <v>64</v>
      </c>
      <c r="C257" t="s">
        <v>258</v>
      </c>
      <c r="D257" s="2">
        <v>0.75</v>
      </c>
      <c r="E257" t="str">
        <f>HYPERLINK("https://swtp-sose24.atlassian.net/browse/KAN-70", "KAN-70")</f>
        <v>KAN-70</v>
      </c>
      <c r="F257" t="str">
        <f>HYPERLINK("https://swtp-sose24.atlassian.net/browse/KAN-43", "KAN-43")</f>
        <v>KAN-43</v>
      </c>
      <c r="G257" t="s">
        <v>35</v>
      </c>
      <c r="I257" t="s">
        <v>37</v>
      </c>
      <c r="J257" t="s">
        <v>28</v>
      </c>
    </row>
    <row r="258" spans="1:10" hidden="1" x14ac:dyDescent="0.3">
      <c r="A258" s="1" t="s">
        <v>4</v>
      </c>
      <c r="B258" t="s">
        <v>64</v>
      </c>
      <c r="C258" t="s">
        <v>674</v>
      </c>
      <c r="D258" s="2">
        <v>5.5</v>
      </c>
      <c r="E258" t="str">
        <f>HYPERLINK("https://swtp-sose24.atlassian.net/browse/KAN-117", "KAN-117")</f>
        <v>KAN-117</v>
      </c>
      <c r="F258" t="str">
        <f>HYPERLINK("https://swtp-sose24.atlassian.net/browse/KAN-3", "KAN-3")</f>
        <v>KAN-3</v>
      </c>
      <c r="G258" t="s">
        <v>675</v>
      </c>
      <c r="I258" t="s">
        <v>32</v>
      </c>
      <c r="J258" t="s">
        <v>610</v>
      </c>
    </row>
    <row r="259" spans="1:10" hidden="1" x14ac:dyDescent="0.3">
      <c r="A259" s="1" t="s">
        <v>632</v>
      </c>
      <c r="B259" t="s">
        <v>59</v>
      </c>
      <c r="C259" t="s">
        <v>162</v>
      </c>
      <c r="D259" s="2">
        <v>2</v>
      </c>
      <c r="E259" t="str">
        <f>HYPERLINK("https://swtp-sose24.atlassian.net/browse/KAN-79", "KAN-79")</f>
        <v>KAN-79</v>
      </c>
      <c r="F259" t="str">
        <f>HYPERLINK("https://swtp-sose24.atlassian.net/browse/KAN-55", "KAN-55")</f>
        <v>KAN-55</v>
      </c>
      <c r="G259" t="s">
        <v>31</v>
      </c>
      <c r="H259" t="s">
        <v>163</v>
      </c>
      <c r="I259" t="s">
        <v>32</v>
      </c>
      <c r="J259" t="s">
        <v>609</v>
      </c>
    </row>
    <row r="260" spans="1:10" hidden="1" x14ac:dyDescent="0.3">
      <c r="A260" s="1" t="s">
        <v>632</v>
      </c>
      <c r="B260" t="s">
        <v>59</v>
      </c>
      <c r="C260" t="s">
        <v>161</v>
      </c>
      <c r="D260" s="2">
        <v>1.75</v>
      </c>
      <c r="E260" t="str">
        <f>HYPERLINK("https://swtp-sose24.atlassian.net/browse/KAN-76", "KAN-76")</f>
        <v>KAN-76</v>
      </c>
      <c r="F260" t="str">
        <f>HYPERLINK("https://swtp-sose24.atlassian.net/browse/KAN-56", "KAN-56")</f>
        <v>KAN-56</v>
      </c>
      <c r="G260" t="s">
        <v>39</v>
      </c>
      <c r="I260" t="s">
        <v>32</v>
      </c>
      <c r="J260" t="s">
        <v>28</v>
      </c>
    </row>
    <row r="261" spans="1:10" hidden="1" x14ac:dyDescent="0.3">
      <c r="A261" s="1" t="s">
        <v>4</v>
      </c>
      <c r="B261" t="s">
        <v>59</v>
      </c>
      <c r="C261" t="s">
        <v>256</v>
      </c>
      <c r="D261" s="2">
        <v>4</v>
      </c>
      <c r="E261" t="str">
        <f>HYPERLINK("https://swtp-sose24.atlassian.net/browse/KAN-91", "KAN-91")</f>
        <v>KAN-91</v>
      </c>
      <c r="F261" t="str">
        <f>HYPERLINK("https://swtp-sose24.atlassian.net/browse/KAN-46", "KAN-46")</f>
        <v>KAN-46</v>
      </c>
      <c r="G261" t="s">
        <v>257</v>
      </c>
      <c r="I261" t="s">
        <v>55</v>
      </c>
      <c r="J261" t="s">
        <v>609</v>
      </c>
    </row>
    <row r="262" spans="1:10" x14ac:dyDescent="0.3">
      <c r="A262" s="1" t="s">
        <v>315</v>
      </c>
      <c r="B262" t="s">
        <v>59</v>
      </c>
      <c r="C262" t="s">
        <v>62</v>
      </c>
      <c r="D262" s="2">
        <v>1.5</v>
      </c>
      <c r="E262" t="str">
        <f>HYPERLINK("https://swtp-sose24.atlassian.net/browse/KAN-30", "KAN-30")</f>
        <v>KAN-30</v>
      </c>
      <c r="F262" t="str">
        <f>HYPERLINK("https://swtp-sose24.atlassian.net/browse/KAN-21", "KAN-21")</f>
        <v>KAN-21</v>
      </c>
      <c r="G262" t="s">
        <v>63</v>
      </c>
      <c r="I262" t="s">
        <v>27</v>
      </c>
      <c r="J262" t="s">
        <v>609</v>
      </c>
    </row>
    <row r="263" spans="1:10" x14ac:dyDescent="0.3">
      <c r="A263" s="1" t="s">
        <v>632</v>
      </c>
      <c r="B263" t="s">
        <v>59</v>
      </c>
      <c r="C263" t="s">
        <v>62</v>
      </c>
      <c r="D263" s="2">
        <v>1</v>
      </c>
      <c r="E263" t="str">
        <f>HYPERLINK("https://swtp-sose24.atlassian.net/browse/KAN-30", "KAN-30")</f>
        <v>KAN-30</v>
      </c>
      <c r="F263" t="str">
        <f>HYPERLINK("https://swtp-sose24.atlassian.net/browse/KAN-21", "KAN-21")</f>
        <v>KAN-21</v>
      </c>
      <c r="G263" t="s">
        <v>63</v>
      </c>
      <c r="I263" t="s">
        <v>27</v>
      </c>
      <c r="J263" t="s">
        <v>609</v>
      </c>
    </row>
    <row r="264" spans="1:10" x14ac:dyDescent="0.3">
      <c r="A264" s="1" t="s">
        <v>3</v>
      </c>
      <c r="B264" t="s">
        <v>59</v>
      </c>
      <c r="C264" t="s">
        <v>62</v>
      </c>
      <c r="D264" s="2">
        <v>1.5</v>
      </c>
      <c r="E264" t="str">
        <f>HYPERLINK("https://swtp-sose24.atlassian.net/browse/KAN-30", "KAN-30")</f>
        <v>KAN-30</v>
      </c>
      <c r="F264" t="str">
        <f>HYPERLINK("https://swtp-sose24.atlassian.net/browse/KAN-21", "KAN-21")</f>
        <v>KAN-21</v>
      </c>
      <c r="G264" t="s">
        <v>63</v>
      </c>
      <c r="I264" t="s">
        <v>27</v>
      </c>
      <c r="J264" t="s">
        <v>609</v>
      </c>
    </row>
    <row r="265" spans="1:10" x14ac:dyDescent="0.3">
      <c r="A265" s="1" t="s">
        <v>5</v>
      </c>
      <c r="B265" t="s">
        <v>59</v>
      </c>
      <c r="C265" t="s">
        <v>62</v>
      </c>
      <c r="D265" s="2">
        <v>1.5</v>
      </c>
      <c r="E265" t="str">
        <f>HYPERLINK("https://swtp-sose24.atlassian.net/browse/KAN-30", "KAN-30")</f>
        <v>KAN-30</v>
      </c>
      <c r="F265" t="str">
        <f>HYPERLINK("https://swtp-sose24.atlassian.net/browse/KAN-21", "KAN-21")</f>
        <v>KAN-21</v>
      </c>
      <c r="G265" t="s">
        <v>63</v>
      </c>
      <c r="I265" t="s">
        <v>27</v>
      </c>
      <c r="J265" t="s">
        <v>609</v>
      </c>
    </row>
    <row r="266" spans="1:10" x14ac:dyDescent="0.3">
      <c r="A266" s="1" t="s">
        <v>9</v>
      </c>
      <c r="B266" t="s">
        <v>59</v>
      </c>
      <c r="C266" t="s">
        <v>62</v>
      </c>
      <c r="D266" s="2">
        <v>1.5</v>
      </c>
      <c r="E266" t="str">
        <f>HYPERLINK("https://swtp-sose24.atlassian.net/browse/KAN-30", "KAN-30")</f>
        <v>KAN-30</v>
      </c>
      <c r="F266" t="str">
        <f>HYPERLINK("https://swtp-sose24.atlassian.net/browse/KAN-21", "KAN-21")</f>
        <v>KAN-21</v>
      </c>
      <c r="G266" t="s">
        <v>63</v>
      </c>
      <c r="I266" t="s">
        <v>27</v>
      </c>
      <c r="J266" t="s">
        <v>609</v>
      </c>
    </row>
    <row r="267" spans="1:10" x14ac:dyDescent="0.3">
      <c r="A267" s="1" t="s">
        <v>315</v>
      </c>
      <c r="B267" t="s">
        <v>59</v>
      </c>
      <c r="C267" t="s">
        <v>60</v>
      </c>
      <c r="D267" s="2">
        <v>1</v>
      </c>
      <c r="E267" t="str">
        <f t="shared" ref="E267:E273" si="14">HYPERLINK("https://swtp-sose24.atlassian.net/browse/KAN-34", "KAN-34")</f>
        <v>KAN-34</v>
      </c>
      <c r="F267" t="str">
        <f t="shared" ref="F267:F273" si="15">HYPERLINK("https://swtp-sose24.atlassian.net/browse/KAN-22", "KAN-22")</f>
        <v>KAN-22</v>
      </c>
      <c r="G267" t="s">
        <v>61</v>
      </c>
      <c r="I267" t="s">
        <v>27</v>
      </c>
      <c r="J267" t="s">
        <v>609</v>
      </c>
    </row>
    <row r="268" spans="1:10" x14ac:dyDescent="0.3">
      <c r="A268" s="1" t="s">
        <v>632</v>
      </c>
      <c r="B268" t="s">
        <v>59</v>
      </c>
      <c r="C268" t="s">
        <v>60</v>
      </c>
      <c r="D268" s="2">
        <v>1</v>
      </c>
      <c r="E268" t="str">
        <f t="shared" si="14"/>
        <v>KAN-34</v>
      </c>
      <c r="F268" t="str">
        <f t="shared" si="15"/>
        <v>KAN-22</v>
      </c>
      <c r="G268" t="s">
        <v>61</v>
      </c>
      <c r="I268" t="s">
        <v>27</v>
      </c>
      <c r="J268" t="s">
        <v>609</v>
      </c>
    </row>
    <row r="269" spans="1:10" x14ac:dyDescent="0.3">
      <c r="A269" s="1" t="s">
        <v>3</v>
      </c>
      <c r="B269" t="s">
        <v>59</v>
      </c>
      <c r="C269" t="s">
        <v>60</v>
      </c>
      <c r="D269" s="2">
        <v>1</v>
      </c>
      <c r="E269" t="str">
        <f t="shared" si="14"/>
        <v>KAN-34</v>
      </c>
      <c r="F269" t="str">
        <f t="shared" si="15"/>
        <v>KAN-22</v>
      </c>
      <c r="G269" t="s">
        <v>61</v>
      </c>
      <c r="I269" t="s">
        <v>27</v>
      </c>
      <c r="J269" t="s">
        <v>609</v>
      </c>
    </row>
    <row r="270" spans="1:10" x14ac:dyDescent="0.3">
      <c r="A270" s="1" t="s">
        <v>4</v>
      </c>
      <c r="B270" t="s">
        <v>59</v>
      </c>
      <c r="C270" t="s">
        <v>60</v>
      </c>
      <c r="D270" s="2">
        <v>0.5</v>
      </c>
      <c r="E270" t="str">
        <f t="shared" si="14"/>
        <v>KAN-34</v>
      </c>
      <c r="F270" t="str">
        <f t="shared" si="15"/>
        <v>KAN-22</v>
      </c>
      <c r="G270" t="s">
        <v>61</v>
      </c>
      <c r="I270" t="s">
        <v>27</v>
      </c>
      <c r="J270" t="s">
        <v>609</v>
      </c>
    </row>
    <row r="271" spans="1:10" x14ac:dyDescent="0.3">
      <c r="A271" s="1" t="s">
        <v>8</v>
      </c>
      <c r="B271" t="s">
        <v>59</v>
      </c>
      <c r="C271" t="s">
        <v>60</v>
      </c>
      <c r="D271" s="2">
        <v>1</v>
      </c>
      <c r="E271" t="str">
        <f t="shared" si="14"/>
        <v>KAN-34</v>
      </c>
      <c r="F271" t="str">
        <f t="shared" si="15"/>
        <v>KAN-22</v>
      </c>
      <c r="G271" t="s">
        <v>61</v>
      </c>
      <c r="I271" t="s">
        <v>27</v>
      </c>
      <c r="J271" t="s">
        <v>609</v>
      </c>
    </row>
    <row r="272" spans="1:10" x14ac:dyDescent="0.3">
      <c r="A272" s="1" t="s">
        <v>9</v>
      </c>
      <c r="B272" t="s">
        <v>59</v>
      </c>
      <c r="C272" t="s">
        <v>60</v>
      </c>
      <c r="D272" s="2">
        <v>1</v>
      </c>
      <c r="E272" t="str">
        <f t="shared" si="14"/>
        <v>KAN-34</v>
      </c>
      <c r="F272" t="str">
        <f t="shared" si="15"/>
        <v>KAN-22</v>
      </c>
      <c r="G272" t="s">
        <v>61</v>
      </c>
      <c r="I272" t="s">
        <v>27</v>
      </c>
      <c r="J272" t="s">
        <v>609</v>
      </c>
    </row>
    <row r="273" spans="1:10" x14ac:dyDescent="0.3">
      <c r="A273" s="1" t="s">
        <v>5</v>
      </c>
      <c r="B273" t="s">
        <v>59</v>
      </c>
      <c r="C273" t="s">
        <v>267</v>
      </c>
      <c r="D273" s="2">
        <v>1</v>
      </c>
      <c r="E273" t="str">
        <f t="shared" si="14"/>
        <v>KAN-34</v>
      </c>
      <c r="F273" t="str">
        <f t="shared" si="15"/>
        <v>KAN-22</v>
      </c>
      <c r="G273" t="s">
        <v>61</v>
      </c>
      <c r="I273" t="s">
        <v>27</v>
      </c>
      <c r="J273" t="s">
        <v>609</v>
      </c>
    </row>
    <row r="274" spans="1:10" hidden="1" x14ac:dyDescent="0.3">
      <c r="A274" s="1" t="s">
        <v>315</v>
      </c>
      <c r="B274" t="s">
        <v>51</v>
      </c>
      <c r="C274" t="s">
        <v>56</v>
      </c>
      <c r="D274" s="2">
        <v>1.1499999999999999</v>
      </c>
      <c r="E274" t="str">
        <f>HYPERLINK("https://swtp-sose24.atlassian.net/browse/KAN-99", "KAN-99")</f>
        <v>KAN-99</v>
      </c>
      <c r="F274" t="str">
        <f>HYPERLINK("https://swtp-sose24.atlassian.net/browse/KAN-24", "KAN-24")</f>
        <v>KAN-24</v>
      </c>
      <c r="G274" t="s">
        <v>57</v>
      </c>
      <c r="H274" t="s">
        <v>58</v>
      </c>
      <c r="I274" t="s">
        <v>32</v>
      </c>
      <c r="J274" t="s">
        <v>610</v>
      </c>
    </row>
    <row r="275" spans="1:10" hidden="1" x14ac:dyDescent="0.3">
      <c r="A275" s="1" t="s">
        <v>315</v>
      </c>
      <c r="B275" t="s">
        <v>51</v>
      </c>
      <c r="C275" t="s">
        <v>52</v>
      </c>
      <c r="D275" s="2">
        <v>1</v>
      </c>
      <c r="E275" t="str">
        <f>HYPERLINK("https://swtp-sose24.atlassian.net/browse/KAN-89", "KAN-89")</f>
        <v>KAN-89</v>
      </c>
      <c r="F275" t="str">
        <f>HYPERLINK("https://swtp-sose24.atlassian.net/browse/KAN-46", "KAN-46")</f>
        <v>KAN-46</v>
      </c>
      <c r="G275" t="s">
        <v>53</v>
      </c>
      <c r="H275" t="s">
        <v>54</v>
      </c>
      <c r="I275" t="s">
        <v>55</v>
      </c>
      <c r="J275" t="s">
        <v>609</v>
      </c>
    </row>
    <row r="276" spans="1:10" hidden="1" x14ac:dyDescent="0.3">
      <c r="A276" s="1" t="s">
        <v>4</v>
      </c>
      <c r="B276" t="s">
        <v>254</v>
      </c>
      <c r="C276" t="s">
        <v>255</v>
      </c>
      <c r="D276" s="2">
        <v>1.67</v>
      </c>
      <c r="E276" t="str">
        <f>HYPERLINK("https://swtp-sose24.atlassian.net/browse/KAN-56", "KAN-56")</f>
        <v>KAN-56</v>
      </c>
      <c r="F276" t="str">
        <f>HYPERLINK("https://swtp-sose24.atlassian.net/browse/KAN-3", "KAN-3")</f>
        <v>KAN-3</v>
      </c>
      <c r="G276" t="s">
        <v>253</v>
      </c>
      <c r="I276" t="s">
        <v>32</v>
      </c>
      <c r="J276" t="s">
        <v>28</v>
      </c>
    </row>
    <row r="277" spans="1:10" hidden="1" x14ac:dyDescent="0.3">
      <c r="A277" s="1" t="s">
        <v>632</v>
      </c>
      <c r="B277" t="s">
        <v>41</v>
      </c>
      <c r="C277" t="s">
        <v>160</v>
      </c>
      <c r="D277" s="2">
        <v>0.83</v>
      </c>
      <c r="E277" t="str">
        <f>HYPERLINK("https://swtp-sose24.atlassian.net/browse/KAN-48", "KAN-48")</f>
        <v>KAN-48</v>
      </c>
      <c r="F277" t="str">
        <f>HYPERLINK("https://swtp-sose24.atlassian.net/browse/KAN-1", "KAN-1")</f>
        <v>KAN-1</v>
      </c>
      <c r="G277" t="s">
        <v>159</v>
      </c>
      <c r="I277" t="s">
        <v>156</v>
      </c>
      <c r="J277" t="s">
        <v>609</v>
      </c>
    </row>
    <row r="278" spans="1:10" hidden="1" x14ac:dyDescent="0.3">
      <c r="A278" s="1" t="s">
        <v>632</v>
      </c>
      <c r="B278" t="s">
        <v>41</v>
      </c>
      <c r="C278" t="s">
        <v>158</v>
      </c>
      <c r="D278" s="2">
        <v>0.5</v>
      </c>
      <c r="E278" t="str">
        <f>HYPERLINK("https://swtp-sose24.atlassian.net/browse/KAN-48", "KAN-48")</f>
        <v>KAN-48</v>
      </c>
      <c r="F278" t="str">
        <f>HYPERLINK("https://swtp-sose24.atlassian.net/browse/KAN-1", "KAN-1")</f>
        <v>KAN-1</v>
      </c>
      <c r="G278" t="s">
        <v>159</v>
      </c>
      <c r="I278" t="s">
        <v>156</v>
      </c>
      <c r="J278" t="s">
        <v>609</v>
      </c>
    </row>
    <row r="279" spans="1:10" hidden="1" x14ac:dyDescent="0.3">
      <c r="A279" s="1" t="s">
        <v>315</v>
      </c>
      <c r="B279" t="s">
        <v>41</v>
      </c>
      <c r="C279" t="s">
        <v>47</v>
      </c>
      <c r="D279" s="2">
        <v>4</v>
      </c>
      <c r="E279" t="str">
        <f>HYPERLINK("https://swtp-sose24.atlassian.net/browse/KAN-92", "KAN-92")</f>
        <v>KAN-92</v>
      </c>
      <c r="F279" t="str">
        <f>HYPERLINK("https://swtp-sose24.atlassian.net/browse/KAN-12", "KAN-12")</f>
        <v>KAN-12</v>
      </c>
      <c r="G279" t="s">
        <v>48</v>
      </c>
      <c r="H279" t="s">
        <v>49</v>
      </c>
      <c r="I279" t="s">
        <v>37</v>
      </c>
      <c r="J279" t="s">
        <v>50</v>
      </c>
    </row>
    <row r="280" spans="1:10" hidden="1" x14ac:dyDescent="0.3">
      <c r="A280" s="1" t="s">
        <v>9</v>
      </c>
      <c r="B280" t="s">
        <v>41</v>
      </c>
      <c r="C280" t="s">
        <v>304</v>
      </c>
      <c r="D280" s="2">
        <v>1</v>
      </c>
      <c r="E280" t="str">
        <f>HYPERLINK("https://swtp-sose24.atlassian.net/browse/KAN-43", "KAN-43")</f>
        <v>KAN-43</v>
      </c>
      <c r="F280" t="str">
        <f>HYPERLINK("https://swtp-sose24.atlassian.net/browse/KAN-26", "KAN-26")</f>
        <v>KAN-26</v>
      </c>
      <c r="G280" t="s">
        <v>305</v>
      </c>
      <c r="I280" t="s">
        <v>37</v>
      </c>
      <c r="J280" t="s">
        <v>28</v>
      </c>
    </row>
    <row r="281" spans="1:10" hidden="1" x14ac:dyDescent="0.3">
      <c r="A281" s="1" t="s">
        <v>315</v>
      </c>
      <c r="B281" t="s">
        <v>41</v>
      </c>
      <c r="C281" t="s">
        <v>44</v>
      </c>
      <c r="D281" s="2">
        <v>0.75</v>
      </c>
      <c r="E281" t="str">
        <f>HYPERLINK("https://swtp-sose24.atlassian.net/browse/KAN-84", "KAN-84")</f>
        <v>KAN-84</v>
      </c>
      <c r="F281" t="str">
        <f>HYPERLINK("https://swtp-sose24.atlassian.net/browse/KAN-43", "KAN-43")</f>
        <v>KAN-43</v>
      </c>
      <c r="G281" t="s">
        <v>45</v>
      </c>
      <c r="H281" t="s">
        <v>46</v>
      </c>
      <c r="I281" t="s">
        <v>37</v>
      </c>
      <c r="J281" t="s">
        <v>28</v>
      </c>
    </row>
    <row r="282" spans="1:10" hidden="1" x14ac:dyDescent="0.3">
      <c r="A282" s="1" t="s">
        <v>4</v>
      </c>
      <c r="B282" t="s">
        <v>41</v>
      </c>
      <c r="C282" t="s">
        <v>673</v>
      </c>
      <c r="D282" s="2">
        <v>2.5</v>
      </c>
      <c r="E282" t="str">
        <f>HYPERLINK("https://swtp-sose24.atlassian.net/browse/KAN-6", "KAN-6")</f>
        <v>KAN-6</v>
      </c>
      <c r="F282" t="str">
        <f>HYPERLINK("https://swtp-sose24.atlassian.net/browse/KAN-2", "KAN-2")</f>
        <v>KAN-2</v>
      </c>
      <c r="G282" t="s">
        <v>136</v>
      </c>
      <c r="I282" t="s">
        <v>55</v>
      </c>
      <c r="J282" t="s">
        <v>138</v>
      </c>
    </row>
    <row r="283" spans="1:10" hidden="1" x14ac:dyDescent="0.3">
      <c r="A283" s="1" t="s">
        <v>632</v>
      </c>
      <c r="B283" t="s">
        <v>41</v>
      </c>
      <c r="C283" t="s">
        <v>154</v>
      </c>
      <c r="D283" s="2">
        <v>0.75</v>
      </c>
      <c r="E283" t="str">
        <f>HYPERLINK("https://swtp-sose24.atlassian.net/browse/KAN-47", "KAN-47")</f>
        <v>KAN-47</v>
      </c>
      <c r="F283" t="str">
        <f>HYPERLINK("https://swtp-sose24.atlassian.net/browse/KAN-1", "KAN-1")</f>
        <v>KAN-1</v>
      </c>
      <c r="G283" t="s">
        <v>155</v>
      </c>
      <c r="I283" t="s">
        <v>156</v>
      </c>
      <c r="J283" t="s">
        <v>157</v>
      </c>
    </row>
    <row r="284" spans="1:10" hidden="1" x14ac:dyDescent="0.3">
      <c r="A284" s="1" t="s">
        <v>4</v>
      </c>
      <c r="B284" t="s">
        <v>41</v>
      </c>
      <c r="C284" t="s">
        <v>252</v>
      </c>
      <c r="D284" s="2">
        <v>0.33</v>
      </c>
      <c r="E284" t="str">
        <f>HYPERLINK("https://swtp-sose24.atlassian.net/browse/KAN-56", "KAN-56")</f>
        <v>KAN-56</v>
      </c>
      <c r="F284" t="str">
        <f>HYPERLINK("https://swtp-sose24.atlassian.net/browse/KAN-3", "KAN-3")</f>
        <v>KAN-3</v>
      </c>
      <c r="G284" t="s">
        <v>253</v>
      </c>
      <c r="I284" t="s">
        <v>32</v>
      </c>
      <c r="J284" t="s">
        <v>28</v>
      </c>
    </row>
    <row r="285" spans="1:10" x14ac:dyDescent="0.3">
      <c r="A285" s="1" t="s">
        <v>8</v>
      </c>
      <c r="B285" t="s">
        <v>41</v>
      </c>
      <c r="C285" t="s">
        <v>283</v>
      </c>
      <c r="D285" s="2">
        <v>0.92</v>
      </c>
      <c r="E285" t="str">
        <f t="shared" ref="E285:E290" si="16">HYPERLINK("https://swtp-sose24.atlassian.net/browse/KAN-29", "KAN-29")</f>
        <v>KAN-29</v>
      </c>
      <c r="F285" t="str">
        <f t="shared" ref="F285:F290" si="17">HYPERLINK("https://swtp-sose24.atlassian.net/browse/KAN-21", "KAN-21")</f>
        <v>KAN-21</v>
      </c>
      <c r="G285" t="s">
        <v>43</v>
      </c>
      <c r="I285" t="s">
        <v>27</v>
      </c>
      <c r="J285" t="s">
        <v>609</v>
      </c>
    </row>
    <row r="286" spans="1:10" x14ac:dyDescent="0.3">
      <c r="A286" s="1" t="s">
        <v>315</v>
      </c>
      <c r="B286" t="s">
        <v>41</v>
      </c>
      <c r="C286" t="s">
        <v>42</v>
      </c>
      <c r="D286" s="2">
        <v>0.92</v>
      </c>
      <c r="E286" t="str">
        <f t="shared" si="16"/>
        <v>KAN-29</v>
      </c>
      <c r="F286" t="str">
        <f t="shared" si="17"/>
        <v>KAN-21</v>
      </c>
      <c r="G286" t="s">
        <v>43</v>
      </c>
      <c r="I286" t="s">
        <v>27</v>
      </c>
      <c r="J286" t="s">
        <v>609</v>
      </c>
    </row>
    <row r="287" spans="1:10" x14ac:dyDescent="0.3">
      <c r="A287" s="1" t="s">
        <v>632</v>
      </c>
      <c r="B287" t="s">
        <v>41</v>
      </c>
      <c r="C287" t="s">
        <v>42</v>
      </c>
      <c r="D287" s="2">
        <v>0.92</v>
      </c>
      <c r="E287" t="str">
        <f t="shared" si="16"/>
        <v>KAN-29</v>
      </c>
      <c r="F287" t="str">
        <f t="shared" si="17"/>
        <v>KAN-21</v>
      </c>
      <c r="G287" t="s">
        <v>43</v>
      </c>
      <c r="I287" t="s">
        <v>27</v>
      </c>
      <c r="J287" t="s">
        <v>609</v>
      </c>
    </row>
    <row r="288" spans="1:10" x14ac:dyDescent="0.3">
      <c r="A288" s="1" t="s">
        <v>5</v>
      </c>
      <c r="B288" t="s">
        <v>41</v>
      </c>
      <c r="C288" t="s">
        <v>42</v>
      </c>
      <c r="D288" s="2">
        <v>0.75</v>
      </c>
      <c r="E288" t="str">
        <f t="shared" si="16"/>
        <v>KAN-29</v>
      </c>
      <c r="F288" t="str">
        <f t="shared" si="17"/>
        <v>KAN-21</v>
      </c>
      <c r="G288" t="s">
        <v>43</v>
      </c>
      <c r="I288" t="s">
        <v>27</v>
      </c>
      <c r="J288" t="s">
        <v>609</v>
      </c>
    </row>
    <row r="289" spans="1:10" x14ac:dyDescent="0.3">
      <c r="A289" s="1" t="s">
        <v>9</v>
      </c>
      <c r="B289" t="s">
        <v>41</v>
      </c>
      <c r="C289" t="s">
        <v>42</v>
      </c>
      <c r="D289" s="2">
        <v>0.92</v>
      </c>
      <c r="E289" t="str">
        <f t="shared" si="16"/>
        <v>KAN-29</v>
      </c>
      <c r="F289" t="str">
        <f t="shared" si="17"/>
        <v>KAN-21</v>
      </c>
      <c r="G289" t="s">
        <v>43</v>
      </c>
      <c r="I289" t="s">
        <v>27</v>
      </c>
      <c r="J289" t="s">
        <v>609</v>
      </c>
    </row>
    <row r="290" spans="1:10" x14ac:dyDescent="0.3">
      <c r="A290" s="1" t="s">
        <v>3</v>
      </c>
      <c r="B290" t="s">
        <v>41</v>
      </c>
      <c r="C290" t="s">
        <v>220</v>
      </c>
      <c r="D290" s="2">
        <v>1.5</v>
      </c>
      <c r="E290" t="str">
        <f t="shared" si="16"/>
        <v>KAN-29</v>
      </c>
      <c r="F290" t="str">
        <f t="shared" si="17"/>
        <v>KAN-21</v>
      </c>
      <c r="G290" t="s">
        <v>43</v>
      </c>
      <c r="I290" t="s">
        <v>27</v>
      </c>
      <c r="J290" t="s">
        <v>609</v>
      </c>
    </row>
    <row r="291" spans="1:10" hidden="1" x14ac:dyDescent="0.3">
      <c r="A291" s="1" t="s">
        <v>632</v>
      </c>
      <c r="B291" t="s">
        <v>41</v>
      </c>
      <c r="C291" t="s">
        <v>152</v>
      </c>
      <c r="D291" s="2">
        <v>1.08</v>
      </c>
      <c r="E291" t="str">
        <f>HYPERLINK("https://swtp-sose24.atlassian.net/browse/KAN-67", "KAN-67")</f>
        <v>KAN-67</v>
      </c>
      <c r="F291" t="str">
        <f>HYPERLINK("https://swtp-sose24.atlassian.net/browse/KAN-9", "KAN-9")</f>
        <v>KAN-9</v>
      </c>
      <c r="G291" t="s">
        <v>153</v>
      </c>
      <c r="I291" t="s">
        <v>156</v>
      </c>
      <c r="J291" t="s">
        <v>28</v>
      </c>
    </row>
    <row r="292" spans="1:10" hidden="1" x14ac:dyDescent="0.3">
      <c r="A292" s="1" t="s">
        <v>3</v>
      </c>
      <c r="B292" t="s">
        <v>41</v>
      </c>
      <c r="C292" t="s">
        <v>218</v>
      </c>
      <c r="D292" s="2">
        <v>1.5</v>
      </c>
      <c r="E292" t="str">
        <f>HYPERLINK("https://swtp-sose24.atlassian.net/browse/KAN-46", "KAN-46")</f>
        <v>KAN-46</v>
      </c>
      <c r="F292" t="str">
        <f>HYPERLINK("https://swtp-sose24.atlassian.net/browse/KAN-2", "KAN-2")</f>
        <v>KAN-2</v>
      </c>
      <c r="G292" t="s">
        <v>140</v>
      </c>
      <c r="H292" t="s">
        <v>219</v>
      </c>
      <c r="I292" t="s">
        <v>55</v>
      </c>
      <c r="J292" t="s">
        <v>609</v>
      </c>
    </row>
    <row r="293" spans="1:10" hidden="1" x14ac:dyDescent="0.3">
      <c r="A293" s="1" t="s">
        <v>3</v>
      </c>
      <c r="B293" t="s">
        <v>41</v>
      </c>
      <c r="C293" t="s">
        <v>216</v>
      </c>
      <c r="D293" s="2">
        <v>3</v>
      </c>
      <c r="E293" t="str">
        <f>HYPERLINK("https://swtp-sose24.atlassian.net/browse/KAN-10", "KAN-10")</f>
        <v>KAN-10</v>
      </c>
      <c r="F293" t="str">
        <f>HYPERLINK("https://swtp-sose24.atlassian.net/browse/KAN-2", "KAN-2")</f>
        <v>KAN-2</v>
      </c>
      <c r="G293" t="s">
        <v>148</v>
      </c>
      <c r="H293" t="s">
        <v>217</v>
      </c>
      <c r="I293" t="s">
        <v>55</v>
      </c>
      <c r="J293" t="s">
        <v>138</v>
      </c>
    </row>
    <row r="294" spans="1:10" hidden="1" x14ac:dyDescent="0.3">
      <c r="A294" s="1" t="s">
        <v>3</v>
      </c>
      <c r="B294" t="s">
        <v>41</v>
      </c>
      <c r="C294" t="s">
        <v>214</v>
      </c>
      <c r="D294" s="2">
        <v>0.75</v>
      </c>
      <c r="E294" t="str">
        <f>HYPERLINK("https://swtp-sose24.atlassian.net/browse/KAN-84", "KAN-84")</f>
        <v>KAN-84</v>
      </c>
      <c r="F294" t="str">
        <f>HYPERLINK("https://swtp-sose24.atlassian.net/browse/KAN-43", "KAN-43")</f>
        <v>KAN-43</v>
      </c>
      <c r="G294" t="s">
        <v>45</v>
      </c>
      <c r="H294" t="s">
        <v>215</v>
      </c>
      <c r="I294" t="s">
        <v>37</v>
      </c>
      <c r="J294" t="s">
        <v>28</v>
      </c>
    </row>
    <row r="295" spans="1:10" hidden="1" x14ac:dyDescent="0.3">
      <c r="A295" s="1" t="s">
        <v>3</v>
      </c>
      <c r="B295" t="s">
        <v>41</v>
      </c>
      <c r="C295" t="s">
        <v>211</v>
      </c>
      <c r="D295" s="2">
        <v>0.75</v>
      </c>
      <c r="E295" t="str">
        <f>HYPERLINK("https://swtp-sose24.atlassian.net/browse/KAN-44", "KAN-44")</f>
        <v>KAN-44</v>
      </c>
      <c r="F295" t="str">
        <f>HYPERLINK("https://swtp-sose24.atlassian.net/browse/KAN-46", "KAN-46")</f>
        <v>KAN-46</v>
      </c>
      <c r="G295" t="s">
        <v>212</v>
      </c>
      <c r="I295" t="s">
        <v>55</v>
      </c>
      <c r="J295" t="s">
        <v>609</v>
      </c>
    </row>
    <row r="296" spans="1:10" hidden="1" x14ac:dyDescent="0.3">
      <c r="A296" s="1" t="s">
        <v>3</v>
      </c>
      <c r="B296" t="s">
        <v>41</v>
      </c>
      <c r="C296" t="s">
        <v>211</v>
      </c>
      <c r="D296" s="2">
        <v>0.5</v>
      </c>
      <c r="E296" t="str">
        <f>HYPERLINK("https://swtp-sose24.atlassian.net/browse/KAN-9", "KAN-9")</f>
        <v>KAN-9</v>
      </c>
      <c r="F296" t="str">
        <f>HYPERLINK("https://swtp-sose24.atlassian.net/browse/KAN-1", "KAN-1")</f>
        <v>KAN-1</v>
      </c>
      <c r="G296" t="s">
        <v>213</v>
      </c>
      <c r="I296" t="s">
        <v>156</v>
      </c>
      <c r="J296" t="s">
        <v>28</v>
      </c>
    </row>
    <row r="297" spans="1:10" hidden="1" x14ac:dyDescent="0.3">
      <c r="A297" s="1" t="s">
        <v>3</v>
      </c>
      <c r="B297" t="s">
        <v>33</v>
      </c>
      <c r="C297" t="s">
        <v>210</v>
      </c>
      <c r="D297" s="2">
        <v>2</v>
      </c>
      <c r="E297" t="str">
        <f>HYPERLINK("https://swtp-sose24.atlassian.net/browse/KAN-6", "KAN-6")</f>
        <v>KAN-6</v>
      </c>
      <c r="F297" t="str">
        <f>HYPERLINK("https://swtp-sose24.atlassian.net/browse/KAN-2", "KAN-2")</f>
        <v>KAN-2</v>
      </c>
      <c r="G297" t="s">
        <v>136</v>
      </c>
      <c r="I297" t="s">
        <v>55</v>
      </c>
      <c r="J297" t="s">
        <v>138</v>
      </c>
    </row>
    <row r="298" spans="1:10" hidden="1" x14ac:dyDescent="0.3">
      <c r="A298" s="1" t="s">
        <v>315</v>
      </c>
      <c r="B298" t="s">
        <v>33</v>
      </c>
      <c r="C298" t="s">
        <v>38</v>
      </c>
      <c r="D298" s="2">
        <v>4</v>
      </c>
      <c r="E298" t="str">
        <f>HYPERLINK("https://swtp-sose24.atlassian.net/browse/KAN-76", "KAN-76")</f>
        <v>KAN-76</v>
      </c>
      <c r="F298" t="str">
        <f>HYPERLINK("https://swtp-sose24.atlassian.net/browse/KAN-56", "KAN-56")</f>
        <v>KAN-56</v>
      </c>
      <c r="G298" t="s">
        <v>39</v>
      </c>
      <c r="H298" t="s">
        <v>40</v>
      </c>
      <c r="I298" t="s">
        <v>32</v>
      </c>
      <c r="J298" t="s">
        <v>28</v>
      </c>
    </row>
    <row r="299" spans="1:10" hidden="1" x14ac:dyDescent="0.3">
      <c r="A299" s="1" t="s">
        <v>315</v>
      </c>
      <c r="B299" t="s">
        <v>33</v>
      </c>
      <c r="C299" t="s">
        <v>34</v>
      </c>
      <c r="D299" s="2">
        <v>1</v>
      </c>
      <c r="E299" t="str">
        <f>HYPERLINK("https://swtp-sose24.atlassian.net/browse/KAN-70", "KAN-70")</f>
        <v>KAN-70</v>
      </c>
      <c r="F299" t="str">
        <f>HYPERLINK("https://swtp-sose24.atlassian.net/browse/KAN-43", "KAN-43")</f>
        <v>KAN-43</v>
      </c>
      <c r="G299" t="s">
        <v>35</v>
      </c>
      <c r="H299" t="s">
        <v>36</v>
      </c>
      <c r="I299" t="s">
        <v>37</v>
      </c>
      <c r="J299" t="s">
        <v>28</v>
      </c>
    </row>
    <row r="300" spans="1:10" hidden="1" x14ac:dyDescent="0.3">
      <c r="A300" s="1" t="s">
        <v>632</v>
      </c>
      <c r="B300" t="s">
        <v>33</v>
      </c>
      <c r="C300" t="s">
        <v>151</v>
      </c>
      <c r="D300" s="2">
        <v>0.33</v>
      </c>
      <c r="E300" t="str">
        <f>HYPERLINK("https://swtp-sose24.atlassian.net/browse/KAN-70", "KAN-70")</f>
        <v>KAN-70</v>
      </c>
      <c r="F300" t="str">
        <f>HYPERLINK("https://swtp-sose24.atlassian.net/browse/KAN-43", "KAN-43")</f>
        <v>KAN-43</v>
      </c>
      <c r="G300" t="s">
        <v>35</v>
      </c>
      <c r="I300" t="s">
        <v>37</v>
      </c>
      <c r="J300" t="s">
        <v>28</v>
      </c>
    </row>
    <row r="301" spans="1:10" hidden="1" x14ac:dyDescent="0.3">
      <c r="A301" s="1" t="s">
        <v>632</v>
      </c>
      <c r="B301" t="s">
        <v>33</v>
      </c>
      <c r="C301" t="s">
        <v>149</v>
      </c>
      <c r="D301" s="2">
        <v>1.67</v>
      </c>
      <c r="E301" t="str">
        <f>HYPERLINK("https://swtp-sose24.atlassian.net/browse/KAN-10", "KAN-10")</f>
        <v>KAN-10</v>
      </c>
      <c r="F301" t="str">
        <f>HYPERLINK("https://swtp-sose24.atlassian.net/browse/KAN-2", "KAN-2")</f>
        <v>KAN-2</v>
      </c>
      <c r="G301" t="s">
        <v>148</v>
      </c>
      <c r="H301" t="s">
        <v>150</v>
      </c>
      <c r="I301" t="s">
        <v>55</v>
      </c>
      <c r="J301" t="s">
        <v>138</v>
      </c>
    </row>
    <row r="302" spans="1:10" hidden="1" x14ac:dyDescent="0.3">
      <c r="A302" s="1" t="s">
        <v>632</v>
      </c>
      <c r="B302" t="s">
        <v>33</v>
      </c>
      <c r="C302" t="s">
        <v>147</v>
      </c>
      <c r="D302" s="2">
        <v>0.42</v>
      </c>
      <c r="E302" t="str">
        <f>HYPERLINK("https://swtp-sose24.atlassian.net/browse/KAN-10", "KAN-10")</f>
        <v>KAN-10</v>
      </c>
      <c r="F302" t="str">
        <f>HYPERLINK("https://swtp-sose24.atlassian.net/browse/KAN-2", "KAN-2")</f>
        <v>KAN-2</v>
      </c>
      <c r="G302" t="s">
        <v>148</v>
      </c>
      <c r="I302" t="s">
        <v>55</v>
      </c>
      <c r="J302" t="s">
        <v>138</v>
      </c>
    </row>
    <row r="303" spans="1:10" hidden="1" x14ac:dyDescent="0.3">
      <c r="A303" s="1" t="s">
        <v>632</v>
      </c>
      <c r="B303" t="s">
        <v>33</v>
      </c>
      <c r="C303" t="s">
        <v>145</v>
      </c>
      <c r="D303" s="2">
        <v>1</v>
      </c>
      <c r="E303" t="str">
        <f>HYPERLINK("https://swtp-sose24.atlassian.net/browse/KAN-16", "KAN-16")</f>
        <v>KAN-16</v>
      </c>
      <c r="F303" t="str">
        <f>HYPERLINK("https://swtp-sose24.atlassian.net/browse/KAN-2", "KAN-2")</f>
        <v>KAN-2</v>
      </c>
      <c r="G303" t="s">
        <v>143</v>
      </c>
      <c r="H303" t="s">
        <v>146</v>
      </c>
      <c r="I303" t="s">
        <v>55</v>
      </c>
      <c r="J303" t="s">
        <v>138</v>
      </c>
    </row>
    <row r="304" spans="1:10" hidden="1" x14ac:dyDescent="0.3">
      <c r="A304" s="1" t="s">
        <v>632</v>
      </c>
      <c r="B304" t="s">
        <v>33</v>
      </c>
      <c r="C304" t="s">
        <v>142</v>
      </c>
      <c r="D304" s="2">
        <v>1.08</v>
      </c>
      <c r="E304" t="str">
        <f>HYPERLINK("https://swtp-sose24.atlassian.net/browse/KAN-16", "KAN-16")</f>
        <v>KAN-16</v>
      </c>
      <c r="F304" t="str">
        <f>HYPERLINK("https://swtp-sose24.atlassian.net/browse/KAN-2", "KAN-2")</f>
        <v>KAN-2</v>
      </c>
      <c r="G304" t="s">
        <v>143</v>
      </c>
      <c r="H304" t="s">
        <v>144</v>
      </c>
      <c r="I304" t="s">
        <v>55</v>
      </c>
      <c r="J304" t="s">
        <v>138</v>
      </c>
    </row>
    <row r="305" spans="1:10" hidden="1" x14ac:dyDescent="0.3">
      <c r="A305" s="1" t="s">
        <v>632</v>
      </c>
      <c r="B305" t="s">
        <v>33</v>
      </c>
      <c r="C305" t="s">
        <v>139</v>
      </c>
      <c r="D305" s="2">
        <v>0.42</v>
      </c>
      <c r="E305" t="str">
        <f>HYPERLINK("https://swtp-sose24.atlassian.net/browse/KAN-46", "KAN-46")</f>
        <v>KAN-46</v>
      </c>
      <c r="F305" t="str">
        <f>HYPERLINK("https://swtp-sose24.atlassian.net/browse/KAN-2", "KAN-2")</f>
        <v>KAN-2</v>
      </c>
      <c r="G305" t="s">
        <v>140</v>
      </c>
      <c r="I305" t="s">
        <v>55</v>
      </c>
      <c r="J305" t="s">
        <v>609</v>
      </c>
    </row>
    <row r="306" spans="1:10" hidden="1" x14ac:dyDescent="0.3">
      <c r="A306" s="1" t="s">
        <v>3</v>
      </c>
      <c r="B306" t="s">
        <v>33</v>
      </c>
      <c r="C306" t="s">
        <v>207</v>
      </c>
      <c r="D306" s="2">
        <v>4</v>
      </c>
      <c r="E306" t="str">
        <f>HYPERLINK("https://swtp-sose24.atlassian.net/browse/KAN-88", "KAN-88")</f>
        <v>KAN-88</v>
      </c>
      <c r="F306" t="str">
        <f>HYPERLINK("https://swtp-sose24.atlassian.net/browse/KAN-46", "KAN-46")</f>
        <v>KAN-46</v>
      </c>
      <c r="G306" t="s">
        <v>208</v>
      </c>
      <c r="H306" t="s">
        <v>209</v>
      </c>
      <c r="I306" t="s">
        <v>55</v>
      </c>
      <c r="J306" t="s">
        <v>609</v>
      </c>
    </row>
    <row r="307" spans="1:10" hidden="1" x14ac:dyDescent="0.3">
      <c r="A307" s="1" t="s">
        <v>315</v>
      </c>
      <c r="B307" t="s">
        <v>29</v>
      </c>
      <c r="C307" t="s">
        <v>30</v>
      </c>
      <c r="D307" s="2">
        <v>3.5</v>
      </c>
      <c r="E307" t="str">
        <f>HYPERLINK("https://swtp-sose24.atlassian.net/browse/KAN-79", "KAN-79")</f>
        <v>KAN-79</v>
      </c>
      <c r="F307" t="str">
        <f>HYPERLINK("https://swtp-sose24.atlassian.net/browse/KAN-55", "KAN-55")</f>
        <v>KAN-55</v>
      </c>
      <c r="G307" t="s">
        <v>31</v>
      </c>
      <c r="I307" t="s">
        <v>32</v>
      </c>
      <c r="J307" t="s">
        <v>609</v>
      </c>
    </row>
    <row r="308" spans="1:10" hidden="1" x14ac:dyDescent="0.3">
      <c r="A308" s="1" t="s">
        <v>632</v>
      </c>
      <c r="B308" t="s">
        <v>29</v>
      </c>
      <c r="C308" t="s">
        <v>135</v>
      </c>
      <c r="D308" s="2">
        <v>2.75</v>
      </c>
      <c r="E308" t="str">
        <f>HYPERLINK("https://swtp-sose24.atlassian.net/browse/KAN-6", "KAN-6")</f>
        <v>KAN-6</v>
      </c>
      <c r="F308" t="str">
        <f>HYPERLINK("https://swtp-sose24.atlassian.net/browse/KAN-2", "KAN-2")</f>
        <v>KAN-2</v>
      </c>
      <c r="G308" t="s">
        <v>136</v>
      </c>
      <c r="H308" t="s">
        <v>137</v>
      </c>
      <c r="I308" t="s">
        <v>55</v>
      </c>
      <c r="J308" t="s">
        <v>138</v>
      </c>
    </row>
    <row r="309" spans="1:10" x14ac:dyDescent="0.3">
      <c r="A309" s="1" t="s">
        <v>4</v>
      </c>
      <c r="B309" t="s">
        <v>250</v>
      </c>
      <c r="C309" t="s">
        <v>251</v>
      </c>
      <c r="D309" s="2">
        <v>0.92</v>
      </c>
      <c r="E309" t="str">
        <f>HYPERLINK("https://swtp-sose24.atlassian.net/browse/KAN-29", "KAN-29")</f>
        <v>KAN-29</v>
      </c>
      <c r="F309" t="str">
        <f>HYPERLINK("https://swtp-sose24.atlassian.net/browse/KAN-21", "KAN-21")</f>
        <v>KAN-21</v>
      </c>
      <c r="G309" t="s">
        <v>43</v>
      </c>
      <c r="I309" t="s">
        <v>27</v>
      </c>
      <c r="J309" t="s">
        <v>609</v>
      </c>
    </row>
    <row r="310" spans="1:10" hidden="1" x14ac:dyDescent="0.3">
      <c r="A310" s="1" t="s">
        <v>9</v>
      </c>
      <c r="B310" t="s">
        <v>250</v>
      </c>
      <c r="C310" t="s">
        <v>303</v>
      </c>
      <c r="D310" s="2">
        <v>1</v>
      </c>
      <c r="E310" t="str">
        <f>HYPERLINK("https://swtp-sose24.atlassian.net/browse/KAN-6", "KAN-6")</f>
        <v>KAN-6</v>
      </c>
      <c r="F310" t="str">
        <f>HYPERLINK("https://swtp-sose24.atlassian.net/browse/KAN-2", "KAN-2")</f>
        <v>KAN-2</v>
      </c>
      <c r="G310" t="s">
        <v>136</v>
      </c>
      <c r="I310" t="s">
        <v>55</v>
      </c>
      <c r="J310" t="s">
        <v>138</v>
      </c>
    </row>
    <row r="311" spans="1:10" x14ac:dyDescent="0.3">
      <c r="A311" s="1" t="s">
        <v>315</v>
      </c>
      <c r="B311" t="s">
        <v>23</v>
      </c>
      <c r="C311" t="s">
        <v>24</v>
      </c>
      <c r="D311" s="2">
        <v>2.33</v>
      </c>
      <c r="E311" t="str">
        <f t="shared" ref="E311:E317" si="18">HYPERLINK("https://swtp-sose24.atlassian.net/browse/KAN-33", "KAN-33")</f>
        <v>KAN-33</v>
      </c>
      <c r="F311" t="str">
        <f t="shared" ref="F311:F317" si="19">HYPERLINK("https://swtp-sose24.atlassian.net/browse/KAN-22", "KAN-22")</f>
        <v>KAN-22</v>
      </c>
      <c r="G311" t="s">
        <v>25</v>
      </c>
      <c r="H311" t="s">
        <v>26</v>
      </c>
      <c r="I311" t="s">
        <v>27</v>
      </c>
      <c r="J311" t="s">
        <v>609</v>
      </c>
    </row>
    <row r="312" spans="1:10" x14ac:dyDescent="0.3">
      <c r="A312" s="1" t="s">
        <v>632</v>
      </c>
      <c r="B312" t="s">
        <v>23</v>
      </c>
      <c r="C312" t="s">
        <v>24</v>
      </c>
      <c r="D312" s="2">
        <v>2.33</v>
      </c>
      <c r="E312" t="str">
        <f t="shared" si="18"/>
        <v>KAN-33</v>
      </c>
      <c r="F312" t="str">
        <f t="shared" si="19"/>
        <v>KAN-22</v>
      </c>
      <c r="G312" t="s">
        <v>25</v>
      </c>
      <c r="H312" t="s">
        <v>26</v>
      </c>
      <c r="I312" t="s">
        <v>27</v>
      </c>
      <c r="J312" t="s">
        <v>609</v>
      </c>
    </row>
    <row r="313" spans="1:10" x14ac:dyDescent="0.3">
      <c r="A313" s="1" t="s">
        <v>3</v>
      </c>
      <c r="B313" t="s">
        <v>23</v>
      </c>
      <c r="C313" t="s">
        <v>24</v>
      </c>
      <c r="D313" s="2">
        <v>2.33</v>
      </c>
      <c r="E313" t="str">
        <f t="shared" si="18"/>
        <v>KAN-33</v>
      </c>
      <c r="F313" t="str">
        <f t="shared" si="19"/>
        <v>KAN-22</v>
      </c>
      <c r="G313" t="s">
        <v>25</v>
      </c>
      <c r="H313" t="s">
        <v>26</v>
      </c>
      <c r="I313" t="s">
        <v>27</v>
      </c>
      <c r="J313" t="s">
        <v>609</v>
      </c>
    </row>
    <row r="314" spans="1:10" x14ac:dyDescent="0.3">
      <c r="A314" s="1" t="s">
        <v>4</v>
      </c>
      <c r="B314" t="s">
        <v>23</v>
      </c>
      <c r="C314" t="s">
        <v>24</v>
      </c>
      <c r="D314" s="2">
        <v>1.75</v>
      </c>
      <c r="E314" t="str">
        <f t="shared" si="18"/>
        <v>KAN-33</v>
      </c>
      <c r="F314" t="str">
        <f t="shared" si="19"/>
        <v>KAN-22</v>
      </c>
      <c r="G314" t="s">
        <v>25</v>
      </c>
      <c r="H314" t="s">
        <v>26</v>
      </c>
      <c r="I314" t="s">
        <v>27</v>
      </c>
      <c r="J314" t="s">
        <v>609</v>
      </c>
    </row>
    <row r="315" spans="1:10" x14ac:dyDescent="0.3">
      <c r="A315" s="1" t="s">
        <v>5</v>
      </c>
      <c r="B315" t="s">
        <v>23</v>
      </c>
      <c r="C315" t="s">
        <v>24</v>
      </c>
      <c r="D315" s="2">
        <v>2.33</v>
      </c>
      <c r="E315" t="str">
        <f t="shared" si="18"/>
        <v>KAN-33</v>
      </c>
      <c r="F315" t="str">
        <f t="shared" si="19"/>
        <v>KAN-22</v>
      </c>
      <c r="G315" t="s">
        <v>25</v>
      </c>
      <c r="H315" t="s">
        <v>26</v>
      </c>
      <c r="I315" t="s">
        <v>27</v>
      </c>
      <c r="J315" t="s">
        <v>609</v>
      </c>
    </row>
    <row r="316" spans="1:10" x14ac:dyDescent="0.3">
      <c r="A316" s="1" t="s">
        <v>8</v>
      </c>
      <c r="B316" t="s">
        <v>23</v>
      </c>
      <c r="C316" t="s">
        <v>24</v>
      </c>
      <c r="D316" s="2">
        <v>2.33</v>
      </c>
      <c r="E316" t="str">
        <f t="shared" si="18"/>
        <v>KAN-33</v>
      </c>
      <c r="F316" t="str">
        <f t="shared" si="19"/>
        <v>KAN-22</v>
      </c>
      <c r="G316" t="s">
        <v>25</v>
      </c>
      <c r="H316" t="s">
        <v>26</v>
      </c>
      <c r="I316" t="s">
        <v>27</v>
      </c>
      <c r="J316" t="s">
        <v>609</v>
      </c>
    </row>
    <row r="317" spans="1:10" x14ac:dyDescent="0.3">
      <c r="A317" s="1" t="s">
        <v>9</v>
      </c>
      <c r="B317" t="s">
        <v>23</v>
      </c>
      <c r="C317" t="s">
        <v>24</v>
      </c>
      <c r="D317" s="2">
        <v>2.33</v>
      </c>
      <c r="E317" t="str">
        <f t="shared" si="18"/>
        <v>KAN-33</v>
      </c>
      <c r="F317" t="str">
        <f t="shared" si="19"/>
        <v>KAN-22</v>
      </c>
      <c r="G317" t="s">
        <v>25</v>
      </c>
      <c r="I317" t="s">
        <v>27</v>
      </c>
      <c r="J317" t="s">
        <v>609</v>
      </c>
    </row>
  </sheetData>
  <autoFilter ref="A1:J317" xr:uid="{00000000-0001-0000-0100-000000000000}">
    <filterColumn colId="8">
      <filters blank="1">
        <filter val="KAN-20: Meeting"/>
      </filters>
    </filterColumn>
    <sortState xmlns:xlrd2="http://schemas.microsoft.com/office/spreadsheetml/2017/richdata2" ref="A2:J317">
      <sortCondition descending="1" ref="C1:C272"/>
    </sortState>
  </autoFilter>
  <sortState xmlns:xlrd2="http://schemas.microsoft.com/office/spreadsheetml/2017/richdata2" ref="G285:G286">
    <sortCondition descending="1" ref="G284:G286"/>
  </sortState>
  <pageMargins left="0.7" right="0.7" top="0.78740157499999996" bottom="0.78740157499999996" header="0.3" footer="0.3"/>
  <ignoredErrors>
    <ignoredError sqref="A1:C1 G1:H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63"/>
  <sheetViews>
    <sheetView workbookViewId="0">
      <selection activeCell="D16" sqref="D16"/>
    </sheetView>
  </sheetViews>
  <sheetFormatPr baseColWidth="10" defaultRowHeight="15.6" x14ac:dyDescent="0.3"/>
  <cols>
    <col min="1" max="1" width="13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x14ac:dyDescent="0.3">
      <c r="A3" s="1" t="s">
        <v>315</v>
      </c>
      <c r="B3" t="s">
        <v>629</v>
      </c>
      <c r="C3" t="s">
        <v>630</v>
      </c>
      <c r="D3" s="2">
        <v>2.9</v>
      </c>
      <c r="E3" t="s">
        <v>551</v>
      </c>
      <c r="F3" t="s">
        <v>357</v>
      </c>
      <c r="G3" t="s">
        <v>462</v>
      </c>
      <c r="H3" t="s">
        <v>631</v>
      </c>
      <c r="I3" t="s">
        <v>32</v>
      </c>
      <c r="J3" t="s">
        <v>610</v>
      </c>
    </row>
    <row r="4" spans="1:10" x14ac:dyDescent="0.3">
      <c r="A4" s="1" t="s">
        <v>315</v>
      </c>
      <c r="B4" t="s">
        <v>620</v>
      </c>
      <c r="C4" t="s">
        <v>627</v>
      </c>
      <c r="D4" s="2">
        <v>3.2</v>
      </c>
      <c r="E4" t="s">
        <v>542</v>
      </c>
      <c r="F4" t="s">
        <v>356</v>
      </c>
      <c r="G4" t="s">
        <v>411</v>
      </c>
      <c r="H4" t="s">
        <v>628</v>
      </c>
      <c r="I4" t="s">
        <v>32</v>
      </c>
      <c r="J4" t="s">
        <v>610</v>
      </c>
    </row>
    <row r="5" spans="1:10" x14ac:dyDescent="0.3">
      <c r="A5" s="1" t="s">
        <v>315</v>
      </c>
      <c r="B5" t="s">
        <v>620</v>
      </c>
      <c r="C5" t="s">
        <v>625</v>
      </c>
      <c r="D5" s="2">
        <v>3.08</v>
      </c>
      <c r="E5" t="s">
        <v>551</v>
      </c>
      <c r="F5" t="s">
        <v>357</v>
      </c>
      <c r="G5" t="s">
        <v>462</v>
      </c>
      <c r="H5" t="s">
        <v>626</v>
      </c>
      <c r="I5" t="s">
        <v>32</v>
      </c>
      <c r="J5" t="s">
        <v>610</v>
      </c>
    </row>
    <row r="6" spans="1:10" x14ac:dyDescent="0.3">
      <c r="A6" s="1" t="s">
        <v>315</v>
      </c>
      <c r="B6" t="s">
        <v>620</v>
      </c>
      <c r="C6" t="s">
        <v>623</v>
      </c>
      <c r="D6" s="2">
        <v>0.75</v>
      </c>
      <c r="E6" t="s">
        <v>551</v>
      </c>
      <c r="F6" t="s">
        <v>357</v>
      </c>
      <c r="G6" t="s">
        <v>462</v>
      </c>
      <c r="H6" t="s">
        <v>624</v>
      </c>
      <c r="I6" t="s">
        <v>32</v>
      </c>
      <c r="J6" t="s">
        <v>610</v>
      </c>
    </row>
    <row r="7" spans="1:10" x14ac:dyDescent="0.3">
      <c r="A7" s="1" t="s">
        <v>315</v>
      </c>
      <c r="B7" t="s">
        <v>620</v>
      </c>
      <c r="C7" t="s">
        <v>621</v>
      </c>
      <c r="D7" s="2">
        <v>1.45</v>
      </c>
      <c r="E7" t="s">
        <v>704</v>
      </c>
      <c r="F7" t="s">
        <v>341</v>
      </c>
      <c r="G7" t="s">
        <v>622</v>
      </c>
      <c r="I7" t="s">
        <v>27</v>
      </c>
      <c r="J7" t="s">
        <v>609</v>
      </c>
    </row>
    <row r="8" spans="1:10" x14ac:dyDescent="0.3">
      <c r="A8" s="1" t="s">
        <v>315</v>
      </c>
      <c r="B8" t="s">
        <v>618</v>
      </c>
      <c r="C8" t="s">
        <v>619</v>
      </c>
      <c r="D8" s="2">
        <v>3</v>
      </c>
      <c r="E8" t="s">
        <v>359</v>
      </c>
      <c r="F8" t="s">
        <v>360</v>
      </c>
      <c r="G8" t="s">
        <v>104</v>
      </c>
      <c r="I8" t="s">
        <v>27</v>
      </c>
      <c r="J8" t="s">
        <v>609</v>
      </c>
    </row>
    <row r="9" spans="1:10" x14ac:dyDescent="0.3">
      <c r="A9" s="1" t="s">
        <v>315</v>
      </c>
      <c r="B9" t="s">
        <v>615</v>
      </c>
      <c r="C9" t="s">
        <v>616</v>
      </c>
      <c r="D9" s="2">
        <v>2.2200000000000002</v>
      </c>
      <c r="E9" t="s">
        <v>359</v>
      </c>
      <c r="F9" t="s">
        <v>360</v>
      </c>
      <c r="G9" t="s">
        <v>104</v>
      </c>
      <c r="H9" t="s">
        <v>617</v>
      </c>
      <c r="I9" t="s">
        <v>27</v>
      </c>
      <c r="J9" t="s">
        <v>609</v>
      </c>
    </row>
    <row r="10" spans="1:10" s="12" customFormat="1" x14ac:dyDescent="0.3">
      <c r="A10" s="14" t="s">
        <v>321</v>
      </c>
      <c r="D10" s="13"/>
    </row>
    <row r="11" spans="1:10" x14ac:dyDescent="0.3">
      <c r="A11" s="1" t="s">
        <v>315</v>
      </c>
      <c r="B11" t="s">
        <v>613</v>
      </c>
      <c r="C11" t="s">
        <v>614</v>
      </c>
      <c r="D11" s="2">
        <v>2.2799999999999998</v>
      </c>
      <c r="E11" t="s">
        <v>356</v>
      </c>
      <c r="F11" t="s">
        <v>357</v>
      </c>
      <c r="G11" t="s">
        <v>125</v>
      </c>
      <c r="I11" t="s">
        <v>32</v>
      </c>
      <c r="J11" t="s">
        <v>610</v>
      </c>
    </row>
    <row r="12" spans="1:10" x14ac:dyDescent="0.3">
      <c r="A12" s="1" t="s">
        <v>315</v>
      </c>
      <c r="B12" t="s">
        <v>412</v>
      </c>
      <c r="C12" t="s">
        <v>611</v>
      </c>
      <c r="D12" s="2">
        <v>2.68</v>
      </c>
      <c r="E12" t="s">
        <v>356</v>
      </c>
      <c r="F12" t="s">
        <v>357</v>
      </c>
      <c r="G12" t="s">
        <v>125</v>
      </c>
      <c r="H12" t="s">
        <v>612</v>
      </c>
      <c r="I12" t="s">
        <v>32</v>
      </c>
      <c r="J12" t="s">
        <v>610</v>
      </c>
    </row>
    <row r="13" spans="1:10" x14ac:dyDescent="0.3">
      <c r="A13" s="1" t="s">
        <v>315</v>
      </c>
      <c r="B13" t="s">
        <v>412</v>
      </c>
      <c r="C13" t="s">
        <v>413</v>
      </c>
      <c r="D13" s="2">
        <v>2.85</v>
      </c>
      <c r="E13" t="s">
        <v>356</v>
      </c>
      <c r="F13" t="s">
        <v>357</v>
      </c>
      <c r="G13" t="s">
        <v>125</v>
      </c>
      <c r="H13" t="s">
        <v>414</v>
      </c>
      <c r="I13" t="s">
        <v>32</v>
      </c>
      <c r="J13" t="s">
        <v>610</v>
      </c>
    </row>
    <row r="14" spans="1:10" x14ac:dyDescent="0.3">
      <c r="A14" s="1" t="s">
        <v>315</v>
      </c>
      <c r="B14" t="s">
        <v>407</v>
      </c>
      <c r="C14" t="s">
        <v>410</v>
      </c>
      <c r="D14" s="2">
        <v>1.58</v>
      </c>
      <c r="E14" t="s">
        <v>542</v>
      </c>
      <c r="F14" t="s">
        <v>356</v>
      </c>
      <c r="G14" t="s">
        <v>411</v>
      </c>
      <c r="I14" t="s">
        <v>32</v>
      </c>
      <c r="J14" t="s">
        <v>610</v>
      </c>
    </row>
    <row r="15" spans="1:10" x14ac:dyDescent="0.3">
      <c r="A15" s="1" t="s">
        <v>315</v>
      </c>
      <c r="B15" t="s">
        <v>407</v>
      </c>
      <c r="C15" t="s">
        <v>408</v>
      </c>
      <c r="D15" s="2">
        <v>1.87</v>
      </c>
      <c r="E15" t="s">
        <v>543</v>
      </c>
      <c r="F15" t="s">
        <v>341</v>
      </c>
      <c r="G15" t="s">
        <v>409</v>
      </c>
      <c r="I15" t="s">
        <v>27</v>
      </c>
      <c r="J15" t="s">
        <v>609</v>
      </c>
    </row>
    <row r="16" spans="1:10" x14ac:dyDescent="0.3">
      <c r="A16" s="1" t="s">
        <v>315</v>
      </c>
      <c r="B16" t="s">
        <v>402</v>
      </c>
      <c r="C16" t="s">
        <v>404</v>
      </c>
      <c r="D16" s="2">
        <v>2.4</v>
      </c>
      <c r="E16" t="s">
        <v>356</v>
      </c>
      <c r="F16" t="s">
        <v>357</v>
      </c>
      <c r="G16" t="s">
        <v>125</v>
      </c>
      <c r="H16" t="s">
        <v>405</v>
      </c>
      <c r="I16" t="s">
        <v>32</v>
      </c>
      <c r="J16" t="s">
        <v>610</v>
      </c>
    </row>
    <row r="17" spans="1:10" x14ac:dyDescent="0.3">
      <c r="A17" s="1" t="s">
        <v>315</v>
      </c>
      <c r="B17" t="s">
        <v>402</v>
      </c>
      <c r="C17" t="s">
        <v>404</v>
      </c>
      <c r="D17" s="2">
        <v>4</v>
      </c>
      <c r="E17" t="s">
        <v>356</v>
      </c>
      <c r="F17" t="s">
        <v>357</v>
      </c>
      <c r="G17" t="s">
        <v>125</v>
      </c>
      <c r="H17" t="s">
        <v>406</v>
      </c>
      <c r="I17" t="s">
        <v>32</v>
      </c>
      <c r="J17" t="s">
        <v>610</v>
      </c>
    </row>
    <row r="18" spans="1:10" x14ac:dyDescent="0.3">
      <c r="A18" s="1" t="s">
        <v>315</v>
      </c>
      <c r="B18" t="s">
        <v>402</v>
      </c>
      <c r="C18" t="s">
        <v>403</v>
      </c>
      <c r="D18" s="2">
        <v>0.56999999999999995</v>
      </c>
      <c r="E18" t="s">
        <v>356</v>
      </c>
      <c r="F18" t="s">
        <v>357</v>
      </c>
      <c r="G18" t="s">
        <v>125</v>
      </c>
      <c r="I18" t="s">
        <v>32</v>
      </c>
      <c r="J18" t="s">
        <v>610</v>
      </c>
    </row>
    <row r="19" spans="1:10" x14ac:dyDescent="0.3">
      <c r="A19" s="1" t="s">
        <v>315</v>
      </c>
      <c r="B19" t="s">
        <v>395</v>
      </c>
      <c r="C19" t="s">
        <v>400</v>
      </c>
      <c r="D19" s="2">
        <v>0.33</v>
      </c>
      <c r="E19" t="s">
        <v>359</v>
      </c>
      <c r="F19" t="s">
        <v>360</v>
      </c>
      <c r="G19" t="s">
        <v>104</v>
      </c>
      <c r="H19" t="s">
        <v>401</v>
      </c>
      <c r="I19" t="s">
        <v>27</v>
      </c>
      <c r="J19" t="s">
        <v>609</v>
      </c>
    </row>
    <row r="20" spans="1:10" x14ac:dyDescent="0.3">
      <c r="A20" s="1" t="s">
        <v>315</v>
      </c>
      <c r="B20" t="s">
        <v>395</v>
      </c>
      <c r="C20" t="s">
        <v>398</v>
      </c>
      <c r="D20" s="2">
        <v>3</v>
      </c>
      <c r="E20" t="s">
        <v>544</v>
      </c>
      <c r="F20" t="s">
        <v>356</v>
      </c>
      <c r="G20" t="s">
        <v>399</v>
      </c>
      <c r="I20" t="s">
        <v>32</v>
      </c>
      <c r="J20" t="s">
        <v>610</v>
      </c>
    </row>
    <row r="21" spans="1:10" x14ac:dyDescent="0.3">
      <c r="A21" s="1" t="s">
        <v>315</v>
      </c>
      <c r="B21" t="s">
        <v>395</v>
      </c>
      <c r="C21" t="s">
        <v>396</v>
      </c>
      <c r="D21" s="2">
        <v>1</v>
      </c>
      <c r="E21" t="s">
        <v>545</v>
      </c>
      <c r="F21" t="s">
        <v>356</v>
      </c>
      <c r="G21" t="s">
        <v>397</v>
      </c>
      <c r="I21" t="s">
        <v>32</v>
      </c>
      <c r="J21" t="s">
        <v>610</v>
      </c>
    </row>
    <row r="22" spans="1:10" x14ac:dyDescent="0.3">
      <c r="A22" s="1" t="s">
        <v>315</v>
      </c>
      <c r="B22" t="s">
        <v>388</v>
      </c>
      <c r="C22" t="s">
        <v>393</v>
      </c>
      <c r="D22" s="2">
        <v>1.38</v>
      </c>
      <c r="E22" t="s">
        <v>546</v>
      </c>
      <c r="F22" t="s">
        <v>356</v>
      </c>
      <c r="G22" t="s">
        <v>394</v>
      </c>
      <c r="I22" t="s">
        <v>32</v>
      </c>
      <c r="J22" t="s">
        <v>610</v>
      </c>
    </row>
    <row r="23" spans="1:10" x14ac:dyDescent="0.3">
      <c r="A23" s="1" t="s">
        <v>315</v>
      </c>
      <c r="B23" t="s">
        <v>388</v>
      </c>
      <c r="C23" t="s">
        <v>391</v>
      </c>
      <c r="D23" s="2">
        <v>1.9</v>
      </c>
      <c r="E23" t="s">
        <v>547</v>
      </c>
      <c r="F23" t="s">
        <v>341</v>
      </c>
      <c r="G23" t="s">
        <v>392</v>
      </c>
      <c r="I23" t="s">
        <v>27</v>
      </c>
      <c r="J23" t="s">
        <v>609</v>
      </c>
    </row>
    <row r="24" spans="1:10" x14ac:dyDescent="0.3">
      <c r="A24" s="1" t="s">
        <v>315</v>
      </c>
      <c r="B24" t="s">
        <v>388</v>
      </c>
      <c r="C24" t="s">
        <v>389</v>
      </c>
      <c r="D24" s="2">
        <v>1</v>
      </c>
      <c r="E24" t="s">
        <v>548</v>
      </c>
      <c r="F24" t="s">
        <v>328</v>
      </c>
      <c r="G24" t="s">
        <v>390</v>
      </c>
      <c r="I24" t="s">
        <v>27</v>
      </c>
      <c r="J24" t="s">
        <v>609</v>
      </c>
    </row>
    <row r="25" spans="1:10" x14ac:dyDescent="0.3">
      <c r="A25" s="1" t="s">
        <v>315</v>
      </c>
      <c r="B25" t="s">
        <v>130</v>
      </c>
      <c r="C25" t="s">
        <v>133</v>
      </c>
      <c r="D25" s="2">
        <v>0.32</v>
      </c>
      <c r="E25" t="s">
        <v>356</v>
      </c>
      <c r="F25" t="s">
        <v>357</v>
      </c>
      <c r="G25" t="s">
        <v>125</v>
      </c>
      <c r="H25" t="s">
        <v>134</v>
      </c>
      <c r="I25" t="s">
        <v>32</v>
      </c>
      <c r="J25" t="s">
        <v>610</v>
      </c>
    </row>
    <row r="26" spans="1:10" x14ac:dyDescent="0.3">
      <c r="A26" s="1" t="s">
        <v>315</v>
      </c>
      <c r="B26" t="s">
        <v>130</v>
      </c>
      <c r="C26" t="s">
        <v>131</v>
      </c>
      <c r="D26" s="2">
        <v>1.53</v>
      </c>
      <c r="E26" t="s">
        <v>356</v>
      </c>
      <c r="F26" t="s">
        <v>357</v>
      </c>
      <c r="G26" t="s">
        <v>125</v>
      </c>
      <c r="H26" t="s">
        <v>132</v>
      </c>
      <c r="I26" t="s">
        <v>32</v>
      </c>
      <c r="J26" t="s">
        <v>610</v>
      </c>
    </row>
    <row r="27" spans="1:10" x14ac:dyDescent="0.3">
      <c r="A27" s="1" t="s">
        <v>315</v>
      </c>
      <c r="B27" t="s">
        <v>130</v>
      </c>
      <c r="C27" t="s">
        <v>248</v>
      </c>
      <c r="D27" s="2">
        <v>0.5</v>
      </c>
      <c r="E27" t="s">
        <v>359</v>
      </c>
      <c r="F27" t="s">
        <v>360</v>
      </c>
      <c r="G27" t="s">
        <v>104</v>
      </c>
      <c r="H27" t="s">
        <v>387</v>
      </c>
      <c r="I27" t="s">
        <v>27</v>
      </c>
      <c r="J27" t="s">
        <v>609</v>
      </c>
    </row>
    <row r="28" spans="1:10" x14ac:dyDescent="0.3">
      <c r="A28" s="1" t="s">
        <v>315</v>
      </c>
      <c r="B28" t="s">
        <v>113</v>
      </c>
      <c r="C28" t="s">
        <v>128</v>
      </c>
      <c r="D28" s="2">
        <v>2.72</v>
      </c>
      <c r="E28" t="s">
        <v>356</v>
      </c>
      <c r="F28" t="s">
        <v>357</v>
      </c>
      <c r="G28" t="s">
        <v>125</v>
      </c>
      <c r="H28" t="s">
        <v>129</v>
      </c>
      <c r="I28" t="s">
        <v>32</v>
      </c>
      <c r="J28" t="s">
        <v>610</v>
      </c>
    </row>
    <row r="29" spans="1:10" x14ac:dyDescent="0.3">
      <c r="A29" s="1" t="s">
        <v>315</v>
      </c>
      <c r="B29" t="s">
        <v>113</v>
      </c>
      <c r="C29" t="s">
        <v>127</v>
      </c>
      <c r="D29" s="2">
        <v>0.5</v>
      </c>
      <c r="E29" t="s">
        <v>363</v>
      </c>
      <c r="F29" t="s">
        <v>364</v>
      </c>
      <c r="G29" t="s">
        <v>111</v>
      </c>
      <c r="I29" t="s">
        <v>156</v>
      </c>
      <c r="J29" t="s">
        <v>28</v>
      </c>
    </row>
    <row r="30" spans="1:10" x14ac:dyDescent="0.3">
      <c r="A30" s="1" t="s">
        <v>315</v>
      </c>
      <c r="B30" t="s">
        <v>113</v>
      </c>
      <c r="C30" t="s">
        <v>124</v>
      </c>
      <c r="D30" s="2">
        <v>1.85</v>
      </c>
      <c r="E30" t="s">
        <v>356</v>
      </c>
      <c r="F30" t="s">
        <v>357</v>
      </c>
      <c r="G30" t="s">
        <v>125</v>
      </c>
      <c r="H30" t="s">
        <v>126</v>
      </c>
      <c r="I30" t="s">
        <v>32</v>
      </c>
      <c r="J30" t="s">
        <v>610</v>
      </c>
    </row>
    <row r="31" spans="1:10" x14ac:dyDescent="0.3">
      <c r="A31" s="1" t="s">
        <v>315</v>
      </c>
      <c r="B31" t="s">
        <v>113</v>
      </c>
      <c r="C31" t="s">
        <v>122</v>
      </c>
      <c r="D31" s="2">
        <v>0.25</v>
      </c>
      <c r="E31" t="s">
        <v>355</v>
      </c>
      <c r="F31" t="s">
        <v>343</v>
      </c>
      <c r="G31" t="s">
        <v>415</v>
      </c>
      <c r="H31" t="s">
        <v>123</v>
      </c>
      <c r="I31" t="s">
        <v>37</v>
      </c>
      <c r="J31" t="s">
        <v>50</v>
      </c>
    </row>
    <row r="32" spans="1:10" x14ac:dyDescent="0.3">
      <c r="A32" s="1" t="s">
        <v>315</v>
      </c>
      <c r="B32" t="s">
        <v>113</v>
      </c>
      <c r="C32" t="s">
        <v>119</v>
      </c>
      <c r="D32" s="2">
        <v>1.07</v>
      </c>
      <c r="E32" t="s">
        <v>362</v>
      </c>
      <c r="F32" t="s">
        <v>341</v>
      </c>
      <c r="G32" t="s">
        <v>120</v>
      </c>
      <c r="H32" t="s">
        <v>121</v>
      </c>
      <c r="I32" t="s">
        <v>27</v>
      </c>
      <c r="J32" t="s">
        <v>609</v>
      </c>
    </row>
    <row r="33" spans="1:10" x14ac:dyDescent="0.3">
      <c r="A33" s="1" t="s">
        <v>315</v>
      </c>
      <c r="B33" t="s">
        <v>113</v>
      </c>
      <c r="C33" t="s">
        <v>117</v>
      </c>
      <c r="D33" s="2">
        <v>1.22</v>
      </c>
      <c r="E33" t="s">
        <v>361</v>
      </c>
      <c r="F33" t="s">
        <v>341</v>
      </c>
      <c r="G33" t="s">
        <v>115</v>
      </c>
      <c r="H33" t="s">
        <v>118</v>
      </c>
      <c r="I33" t="s">
        <v>27</v>
      </c>
      <c r="J33" t="s">
        <v>609</v>
      </c>
    </row>
    <row r="34" spans="1:10" x14ac:dyDescent="0.3">
      <c r="A34" s="1" t="s">
        <v>315</v>
      </c>
      <c r="B34" t="s">
        <v>113</v>
      </c>
      <c r="C34" t="s">
        <v>116</v>
      </c>
      <c r="D34" s="2">
        <v>0.05</v>
      </c>
      <c r="E34" t="s">
        <v>361</v>
      </c>
      <c r="F34" t="s">
        <v>341</v>
      </c>
      <c r="G34" t="s">
        <v>115</v>
      </c>
      <c r="I34" t="s">
        <v>27</v>
      </c>
      <c r="J34" t="s">
        <v>609</v>
      </c>
    </row>
    <row r="35" spans="1:10" x14ac:dyDescent="0.3">
      <c r="A35" s="1" t="s">
        <v>315</v>
      </c>
      <c r="B35" t="s">
        <v>113</v>
      </c>
      <c r="C35" t="s">
        <v>114</v>
      </c>
      <c r="D35" s="2">
        <v>7.0000000000000007E-2</v>
      </c>
      <c r="E35" t="s">
        <v>361</v>
      </c>
      <c r="F35" t="s">
        <v>341</v>
      </c>
      <c r="G35" t="s">
        <v>115</v>
      </c>
      <c r="I35" t="s">
        <v>27</v>
      </c>
      <c r="J35" t="s">
        <v>609</v>
      </c>
    </row>
    <row r="36" spans="1:10" x14ac:dyDescent="0.3">
      <c r="A36" s="1" t="s">
        <v>315</v>
      </c>
      <c r="B36" t="s">
        <v>102</v>
      </c>
      <c r="C36" t="s">
        <v>110</v>
      </c>
      <c r="D36" s="2">
        <v>1.83</v>
      </c>
      <c r="E36" t="s">
        <v>363</v>
      </c>
      <c r="F36" t="s">
        <v>364</v>
      </c>
      <c r="G36" t="s">
        <v>111</v>
      </c>
      <c r="H36" t="s">
        <v>112</v>
      </c>
      <c r="I36" t="s">
        <v>156</v>
      </c>
      <c r="J36" t="s">
        <v>28</v>
      </c>
    </row>
    <row r="37" spans="1:10" x14ac:dyDescent="0.3">
      <c r="A37" s="1" t="s">
        <v>315</v>
      </c>
      <c r="B37" t="s">
        <v>102</v>
      </c>
      <c r="C37" t="s">
        <v>107</v>
      </c>
      <c r="D37" s="2">
        <v>1.5</v>
      </c>
      <c r="E37" t="s">
        <v>354</v>
      </c>
      <c r="F37" t="s">
        <v>330</v>
      </c>
      <c r="G37" t="s">
        <v>108</v>
      </c>
      <c r="H37" t="s">
        <v>109</v>
      </c>
      <c r="I37" t="s">
        <v>32</v>
      </c>
      <c r="J37" t="s">
        <v>609</v>
      </c>
    </row>
    <row r="38" spans="1:10" x14ac:dyDescent="0.3">
      <c r="A38" s="1" t="s">
        <v>315</v>
      </c>
      <c r="B38" t="s">
        <v>102</v>
      </c>
      <c r="C38" t="s">
        <v>103</v>
      </c>
      <c r="D38" s="2">
        <v>1.25</v>
      </c>
      <c r="E38" t="s">
        <v>359</v>
      </c>
      <c r="F38" t="s">
        <v>360</v>
      </c>
      <c r="G38" t="s">
        <v>104</v>
      </c>
      <c r="H38" t="s">
        <v>106</v>
      </c>
      <c r="I38" t="s">
        <v>27</v>
      </c>
      <c r="J38" t="s">
        <v>609</v>
      </c>
    </row>
    <row r="39" spans="1:10" x14ac:dyDescent="0.3">
      <c r="A39" s="1" t="s">
        <v>315</v>
      </c>
      <c r="B39" t="s">
        <v>95</v>
      </c>
      <c r="C39" t="s">
        <v>100</v>
      </c>
      <c r="D39" s="2">
        <v>0.42</v>
      </c>
      <c r="E39" t="s">
        <v>335</v>
      </c>
      <c r="F39" t="s">
        <v>336</v>
      </c>
      <c r="G39" t="s">
        <v>57</v>
      </c>
      <c r="H39" t="s">
        <v>101</v>
      </c>
      <c r="I39" t="s">
        <v>32</v>
      </c>
      <c r="J39" t="s">
        <v>610</v>
      </c>
    </row>
    <row r="40" spans="1:10" x14ac:dyDescent="0.3">
      <c r="A40" s="1" t="s">
        <v>315</v>
      </c>
      <c r="B40" t="s">
        <v>95</v>
      </c>
      <c r="C40" t="s">
        <v>98</v>
      </c>
      <c r="D40" s="2">
        <v>2.5</v>
      </c>
      <c r="E40" t="s">
        <v>352</v>
      </c>
      <c r="F40" t="s">
        <v>330</v>
      </c>
      <c r="G40" t="s">
        <v>99</v>
      </c>
      <c r="I40" t="s">
        <v>32</v>
      </c>
      <c r="J40" t="s">
        <v>609</v>
      </c>
    </row>
    <row r="41" spans="1:10" x14ac:dyDescent="0.3">
      <c r="A41" s="1" t="s">
        <v>315</v>
      </c>
      <c r="B41" t="s">
        <v>95</v>
      </c>
      <c r="C41" t="s">
        <v>96</v>
      </c>
      <c r="D41" s="2">
        <v>2.2799999999999998</v>
      </c>
      <c r="E41" t="s">
        <v>335</v>
      </c>
      <c r="F41" t="s">
        <v>336</v>
      </c>
      <c r="G41" t="s">
        <v>57</v>
      </c>
      <c r="H41" t="s">
        <v>97</v>
      </c>
      <c r="I41" t="s">
        <v>32</v>
      </c>
      <c r="J41" t="s">
        <v>610</v>
      </c>
    </row>
    <row r="42" spans="1:10" x14ac:dyDescent="0.3">
      <c r="A42" s="1" t="s">
        <v>315</v>
      </c>
      <c r="B42" t="s">
        <v>92</v>
      </c>
      <c r="C42" t="s">
        <v>93</v>
      </c>
      <c r="D42" s="2">
        <v>2.0299999999999998</v>
      </c>
      <c r="E42" t="s">
        <v>335</v>
      </c>
      <c r="F42" t="s">
        <v>336</v>
      </c>
      <c r="G42" t="s">
        <v>57</v>
      </c>
      <c r="H42" t="s">
        <v>94</v>
      </c>
      <c r="I42" t="s">
        <v>32</v>
      </c>
      <c r="J42" t="s">
        <v>610</v>
      </c>
    </row>
    <row r="43" spans="1:10" x14ac:dyDescent="0.3">
      <c r="A43" s="1" t="s">
        <v>315</v>
      </c>
      <c r="B43" t="s">
        <v>82</v>
      </c>
      <c r="C43" t="s">
        <v>90</v>
      </c>
      <c r="D43" s="2">
        <v>0.5</v>
      </c>
      <c r="E43" t="s">
        <v>348</v>
      </c>
      <c r="F43" t="s">
        <v>336</v>
      </c>
      <c r="G43" t="s">
        <v>88</v>
      </c>
      <c r="H43" t="s">
        <v>91</v>
      </c>
      <c r="I43" t="s">
        <v>32</v>
      </c>
      <c r="J43" t="s">
        <v>610</v>
      </c>
    </row>
    <row r="44" spans="1:10" x14ac:dyDescent="0.3">
      <c r="A44" s="1" t="s">
        <v>315</v>
      </c>
      <c r="B44" t="s">
        <v>82</v>
      </c>
      <c r="C44" t="s">
        <v>87</v>
      </c>
      <c r="D44" s="2">
        <v>1.1499999999999999</v>
      </c>
      <c r="E44" t="s">
        <v>348</v>
      </c>
      <c r="F44" t="s">
        <v>336</v>
      </c>
      <c r="G44" t="s">
        <v>88</v>
      </c>
      <c r="H44" t="s">
        <v>89</v>
      </c>
      <c r="I44" t="s">
        <v>32</v>
      </c>
      <c r="J44" t="s">
        <v>610</v>
      </c>
    </row>
    <row r="45" spans="1:10" x14ac:dyDescent="0.3">
      <c r="A45" s="1" t="s">
        <v>315</v>
      </c>
      <c r="B45" t="s">
        <v>82</v>
      </c>
      <c r="C45" t="s">
        <v>85</v>
      </c>
      <c r="D45" s="2">
        <v>0.25</v>
      </c>
      <c r="E45" t="s">
        <v>347</v>
      </c>
      <c r="F45" t="s">
        <v>334</v>
      </c>
      <c r="G45" t="s">
        <v>86</v>
      </c>
      <c r="I45" t="s">
        <v>37</v>
      </c>
      <c r="J45" t="s">
        <v>28</v>
      </c>
    </row>
    <row r="46" spans="1:10" s="12" customFormat="1" x14ac:dyDescent="0.3">
      <c r="A46" s="14" t="s">
        <v>320</v>
      </c>
      <c r="D46" s="13"/>
    </row>
    <row r="47" spans="1:10" x14ac:dyDescent="0.3">
      <c r="A47" s="1" t="s">
        <v>315</v>
      </c>
      <c r="B47" t="s">
        <v>82</v>
      </c>
      <c r="C47" t="s">
        <v>83</v>
      </c>
      <c r="D47" s="2">
        <v>1</v>
      </c>
      <c r="E47" t="s">
        <v>358</v>
      </c>
      <c r="F47" t="s">
        <v>328</v>
      </c>
      <c r="G47" t="s">
        <v>84</v>
      </c>
      <c r="I47" t="s">
        <v>27</v>
      </c>
      <c r="J47" t="s">
        <v>609</v>
      </c>
    </row>
    <row r="48" spans="1:10" x14ac:dyDescent="0.3">
      <c r="A48" s="1" t="s">
        <v>315</v>
      </c>
      <c r="B48" t="s">
        <v>78</v>
      </c>
      <c r="C48" t="s">
        <v>79</v>
      </c>
      <c r="D48" s="2">
        <v>2</v>
      </c>
      <c r="E48" t="s">
        <v>344</v>
      </c>
      <c r="F48" t="s">
        <v>332</v>
      </c>
      <c r="G48" t="s">
        <v>80</v>
      </c>
      <c r="H48" t="s">
        <v>81</v>
      </c>
      <c r="I48" t="s">
        <v>32</v>
      </c>
      <c r="J48" t="s">
        <v>28</v>
      </c>
    </row>
    <row r="49" spans="1:10" x14ac:dyDescent="0.3">
      <c r="A49" s="1" t="s">
        <v>315</v>
      </c>
      <c r="B49" t="s">
        <v>75</v>
      </c>
      <c r="C49" t="s">
        <v>76</v>
      </c>
      <c r="D49" s="2">
        <v>1.83</v>
      </c>
      <c r="E49" t="s">
        <v>353</v>
      </c>
      <c r="F49" t="s">
        <v>341</v>
      </c>
      <c r="G49" t="s">
        <v>77</v>
      </c>
      <c r="I49" t="s">
        <v>27</v>
      </c>
      <c r="J49" t="s">
        <v>609</v>
      </c>
    </row>
    <row r="50" spans="1:10" x14ac:dyDescent="0.3">
      <c r="A50" s="1" t="s">
        <v>315</v>
      </c>
      <c r="B50" t="s">
        <v>70</v>
      </c>
      <c r="C50" t="s">
        <v>71</v>
      </c>
      <c r="D50" s="2">
        <v>0.42</v>
      </c>
      <c r="E50" t="s">
        <v>346</v>
      </c>
      <c r="F50" t="s">
        <v>334</v>
      </c>
      <c r="G50" t="s">
        <v>72</v>
      </c>
      <c r="H50" t="s">
        <v>73</v>
      </c>
      <c r="I50" t="s">
        <v>37</v>
      </c>
      <c r="J50" t="s">
        <v>28</v>
      </c>
    </row>
    <row r="51" spans="1:10" x14ac:dyDescent="0.3">
      <c r="A51" s="1" t="s">
        <v>315</v>
      </c>
      <c r="B51" t="s">
        <v>67</v>
      </c>
      <c r="C51" t="s">
        <v>68</v>
      </c>
      <c r="D51" s="2">
        <v>1.62</v>
      </c>
      <c r="E51" t="s">
        <v>339</v>
      </c>
      <c r="F51" t="s">
        <v>330</v>
      </c>
      <c r="G51" t="s">
        <v>69</v>
      </c>
      <c r="I51" t="s">
        <v>32</v>
      </c>
      <c r="J51" t="s">
        <v>609</v>
      </c>
    </row>
    <row r="52" spans="1:10" x14ac:dyDescent="0.3">
      <c r="A52" s="1" t="s">
        <v>315</v>
      </c>
      <c r="B52" t="s">
        <v>64</v>
      </c>
      <c r="C52" t="s">
        <v>65</v>
      </c>
      <c r="D52" s="2">
        <v>0.17</v>
      </c>
      <c r="E52" t="s">
        <v>338</v>
      </c>
      <c r="F52" t="s">
        <v>330</v>
      </c>
      <c r="G52" t="s">
        <v>66</v>
      </c>
      <c r="I52" t="s">
        <v>32</v>
      </c>
      <c r="J52" t="s">
        <v>609</v>
      </c>
    </row>
    <row r="53" spans="1:10" x14ac:dyDescent="0.3">
      <c r="A53" s="1" t="s">
        <v>315</v>
      </c>
      <c r="B53" t="s">
        <v>59</v>
      </c>
      <c r="C53" t="s">
        <v>62</v>
      </c>
      <c r="D53" s="2">
        <v>1.5</v>
      </c>
      <c r="E53" t="s">
        <v>351</v>
      </c>
      <c r="F53" t="s">
        <v>341</v>
      </c>
      <c r="G53" t="s">
        <v>63</v>
      </c>
      <c r="I53" t="s">
        <v>27</v>
      </c>
      <c r="J53" t="s">
        <v>609</v>
      </c>
    </row>
    <row r="54" spans="1:10" x14ac:dyDescent="0.3">
      <c r="A54" s="1" t="s">
        <v>315</v>
      </c>
      <c r="B54" t="s">
        <v>59</v>
      </c>
      <c r="C54" t="s">
        <v>60</v>
      </c>
      <c r="D54" s="2">
        <v>1</v>
      </c>
      <c r="E54" t="s">
        <v>345</v>
      </c>
      <c r="F54" t="s">
        <v>328</v>
      </c>
      <c r="G54" t="s">
        <v>61</v>
      </c>
      <c r="I54" t="s">
        <v>27</v>
      </c>
      <c r="J54" t="s">
        <v>609</v>
      </c>
    </row>
    <row r="55" spans="1:10" x14ac:dyDescent="0.3">
      <c r="A55" s="1" t="s">
        <v>315</v>
      </c>
      <c r="B55" t="s">
        <v>51</v>
      </c>
      <c r="C55" t="s">
        <v>56</v>
      </c>
      <c r="D55" s="2">
        <v>1.1499999999999999</v>
      </c>
      <c r="E55" t="s">
        <v>335</v>
      </c>
      <c r="F55" t="s">
        <v>336</v>
      </c>
      <c r="G55" t="s">
        <v>57</v>
      </c>
      <c r="H55" t="s">
        <v>58</v>
      </c>
      <c r="I55" t="s">
        <v>32</v>
      </c>
      <c r="J55" t="s">
        <v>610</v>
      </c>
    </row>
    <row r="56" spans="1:10" x14ac:dyDescent="0.3">
      <c r="A56" s="1" t="s">
        <v>315</v>
      </c>
      <c r="B56" t="s">
        <v>51</v>
      </c>
      <c r="C56" t="s">
        <v>52</v>
      </c>
      <c r="D56" s="2">
        <v>1</v>
      </c>
      <c r="E56" t="s">
        <v>349</v>
      </c>
      <c r="F56" t="s">
        <v>350</v>
      </c>
      <c r="G56" t="s">
        <v>53</v>
      </c>
      <c r="H56" t="s">
        <v>54</v>
      </c>
      <c r="I56" t="s">
        <v>55</v>
      </c>
      <c r="J56" t="s">
        <v>609</v>
      </c>
    </row>
    <row r="57" spans="1:10" x14ac:dyDescent="0.3">
      <c r="A57" s="1" t="s">
        <v>315</v>
      </c>
      <c r="B57" t="s">
        <v>41</v>
      </c>
      <c r="C57" t="s">
        <v>47</v>
      </c>
      <c r="D57" s="2">
        <v>4</v>
      </c>
      <c r="E57" t="s">
        <v>342</v>
      </c>
      <c r="F57" t="s">
        <v>343</v>
      </c>
      <c r="G57" t="s">
        <v>48</v>
      </c>
      <c r="H57" t="s">
        <v>49</v>
      </c>
      <c r="I57" t="s">
        <v>37</v>
      </c>
      <c r="J57" t="s">
        <v>50</v>
      </c>
    </row>
    <row r="58" spans="1:10" x14ac:dyDescent="0.3">
      <c r="A58" s="1" t="s">
        <v>315</v>
      </c>
      <c r="B58" t="s">
        <v>41</v>
      </c>
      <c r="C58" t="s">
        <v>44</v>
      </c>
      <c r="D58" s="2">
        <v>0.75</v>
      </c>
      <c r="E58" t="s">
        <v>337</v>
      </c>
      <c r="F58" t="s">
        <v>334</v>
      </c>
      <c r="G58" t="s">
        <v>45</v>
      </c>
      <c r="H58" t="s">
        <v>46</v>
      </c>
      <c r="I58" t="s">
        <v>37</v>
      </c>
      <c r="J58" t="s">
        <v>28</v>
      </c>
    </row>
    <row r="59" spans="1:10" x14ac:dyDescent="0.3">
      <c r="A59" s="1" t="s">
        <v>315</v>
      </c>
      <c r="B59" t="s">
        <v>41</v>
      </c>
      <c r="C59" t="s">
        <v>42</v>
      </c>
      <c r="D59" s="2">
        <v>0.92</v>
      </c>
      <c r="E59" t="s">
        <v>340</v>
      </c>
      <c r="F59" t="s">
        <v>341</v>
      </c>
      <c r="G59" t="s">
        <v>43</v>
      </c>
      <c r="I59" t="s">
        <v>27</v>
      </c>
      <c r="J59" t="s">
        <v>609</v>
      </c>
    </row>
    <row r="60" spans="1:10" x14ac:dyDescent="0.3">
      <c r="A60" s="1" t="s">
        <v>315</v>
      </c>
      <c r="B60" t="s">
        <v>33</v>
      </c>
      <c r="C60" t="s">
        <v>38</v>
      </c>
      <c r="D60" s="2">
        <v>4</v>
      </c>
      <c r="E60" t="s">
        <v>331</v>
      </c>
      <c r="F60" t="s">
        <v>332</v>
      </c>
      <c r="G60" t="s">
        <v>39</v>
      </c>
      <c r="H60" t="s">
        <v>40</v>
      </c>
      <c r="I60" t="s">
        <v>32</v>
      </c>
      <c r="J60" t="s">
        <v>28</v>
      </c>
    </row>
    <row r="61" spans="1:10" x14ac:dyDescent="0.3">
      <c r="A61" s="1" t="s">
        <v>315</v>
      </c>
      <c r="B61" t="s">
        <v>33</v>
      </c>
      <c r="C61" t="s">
        <v>34</v>
      </c>
      <c r="D61" s="2">
        <v>1</v>
      </c>
      <c r="E61" t="s">
        <v>333</v>
      </c>
      <c r="F61" t="s">
        <v>334</v>
      </c>
      <c r="G61" t="s">
        <v>35</v>
      </c>
      <c r="H61" t="s">
        <v>36</v>
      </c>
      <c r="I61" t="s">
        <v>37</v>
      </c>
      <c r="J61" t="s">
        <v>28</v>
      </c>
    </row>
    <row r="62" spans="1:10" x14ac:dyDescent="0.3">
      <c r="A62" s="1" t="s">
        <v>315</v>
      </c>
      <c r="B62" t="s">
        <v>29</v>
      </c>
      <c r="C62" t="s">
        <v>30</v>
      </c>
      <c r="D62" s="2">
        <v>3.5</v>
      </c>
      <c r="E62" t="s">
        <v>329</v>
      </c>
      <c r="F62" t="s">
        <v>330</v>
      </c>
      <c r="G62" t="s">
        <v>31</v>
      </c>
      <c r="I62" t="s">
        <v>32</v>
      </c>
      <c r="J62" t="s">
        <v>609</v>
      </c>
    </row>
    <row r="63" spans="1:10" x14ac:dyDescent="0.3">
      <c r="A63" s="1" t="s">
        <v>315</v>
      </c>
      <c r="B63" t="s">
        <v>23</v>
      </c>
      <c r="C63" t="s">
        <v>24</v>
      </c>
      <c r="D63" s="2">
        <v>2.33</v>
      </c>
      <c r="E63" t="s">
        <v>327</v>
      </c>
      <c r="F63" t="s">
        <v>328</v>
      </c>
      <c r="G63" t="s">
        <v>25</v>
      </c>
      <c r="H63" t="s">
        <v>26</v>
      </c>
      <c r="I63" t="s">
        <v>27</v>
      </c>
      <c r="J63" t="s">
        <v>609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71"/>
  <sheetViews>
    <sheetView workbookViewId="0">
      <selection activeCell="C15" sqref="C15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x14ac:dyDescent="0.3">
      <c r="A3" s="1" t="s">
        <v>632</v>
      </c>
      <c r="B3" t="s">
        <v>629</v>
      </c>
      <c r="C3" t="s">
        <v>651</v>
      </c>
      <c r="D3" s="2">
        <v>1.2</v>
      </c>
      <c r="E3" t="s">
        <v>705</v>
      </c>
      <c r="F3" t="s">
        <v>350</v>
      </c>
      <c r="G3" t="s">
        <v>642</v>
      </c>
      <c r="I3" t="s">
        <v>55</v>
      </c>
      <c r="J3" t="s">
        <v>609</v>
      </c>
    </row>
    <row r="4" spans="1:10" x14ac:dyDescent="0.3">
      <c r="A4" s="1" t="s">
        <v>632</v>
      </c>
      <c r="B4" t="s">
        <v>620</v>
      </c>
      <c r="C4" t="s">
        <v>650</v>
      </c>
      <c r="D4" s="2">
        <v>1.43</v>
      </c>
      <c r="E4" t="s">
        <v>704</v>
      </c>
      <c r="F4" t="s">
        <v>341</v>
      </c>
      <c r="G4" t="s">
        <v>622</v>
      </c>
      <c r="I4" t="s">
        <v>27</v>
      </c>
      <c r="J4" t="s">
        <v>609</v>
      </c>
    </row>
    <row r="5" spans="1:10" x14ac:dyDescent="0.3">
      <c r="A5" s="1" t="s">
        <v>632</v>
      </c>
      <c r="B5" t="s">
        <v>647</v>
      </c>
      <c r="C5" t="s">
        <v>648</v>
      </c>
      <c r="D5" s="2">
        <v>1.53</v>
      </c>
      <c r="E5" t="s">
        <v>705</v>
      </c>
      <c r="F5" t="s">
        <v>350</v>
      </c>
      <c r="G5" t="s">
        <v>642</v>
      </c>
      <c r="H5" t="s">
        <v>649</v>
      </c>
      <c r="I5" t="s">
        <v>55</v>
      </c>
      <c r="J5" t="s">
        <v>609</v>
      </c>
    </row>
    <row r="6" spans="1:10" x14ac:dyDescent="0.3">
      <c r="A6" s="1" t="s">
        <v>632</v>
      </c>
      <c r="B6" t="s">
        <v>618</v>
      </c>
      <c r="C6" t="s">
        <v>645</v>
      </c>
      <c r="D6" s="2">
        <v>1.78</v>
      </c>
      <c r="E6" t="s">
        <v>705</v>
      </c>
      <c r="F6" t="s">
        <v>350</v>
      </c>
      <c r="G6" t="s">
        <v>642</v>
      </c>
      <c r="H6" t="s">
        <v>646</v>
      </c>
      <c r="I6" t="s">
        <v>55</v>
      </c>
      <c r="J6" t="s">
        <v>609</v>
      </c>
    </row>
    <row r="7" spans="1:10" x14ac:dyDescent="0.3">
      <c r="A7" s="1" t="s">
        <v>632</v>
      </c>
      <c r="B7" t="s">
        <v>618</v>
      </c>
      <c r="C7" t="s">
        <v>644</v>
      </c>
      <c r="D7" s="2">
        <v>0.85</v>
      </c>
      <c r="E7" t="s">
        <v>705</v>
      </c>
      <c r="F7" t="s">
        <v>350</v>
      </c>
      <c r="G7" t="s">
        <v>642</v>
      </c>
      <c r="H7" t="s">
        <v>643</v>
      </c>
      <c r="I7" t="s">
        <v>55</v>
      </c>
      <c r="J7" t="s">
        <v>609</v>
      </c>
    </row>
    <row r="8" spans="1:10" x14ac:dyDescent="0.3">
      <c r="A8" s="1" t="s">
        <v>632</v>
      </c>
      <c r="B8" t="s">
        <v>618</v>
      </c>
      <c r="C8" t="s">
        <v>641</v>
      </c>
      <c r="D8" s="2">
        <v>0.92</v>
      </c>
      <c r="E8" t="s">
        <v>705</v>
      </c>
      <c r="F8" t="s">
        <v>350</v>
      </c>
      <c r="G8" t="s">
        <v>642</v>
      </c>
      <c r="H8" t="s">
        <v>643</v>
      </c>
      <c r="I8" t="s">
        <v>55</v>
      </c>
      <c r="J8" t="s">
        <v>609</v>
      </c>
    </row>
    <row r="9" spans="1:10" x14ac:dyDescent="0.3">
      <c r="A9" s="1" t="s">
        <v>632</v>
      </c>
      <c r="B9" t="s">
        <v>615</v>
      </c>
      <c r="C9" t="s">
        <v>639</v>
      </c>
      <c r="D9" s="2">
        <v>0.75</v>
      </c>
      <c r="E9" t="s">
        <v>364</v>
      </c>
      <c r="F9" t="s">
        <v>371</v>
      </c>
      <c r="G9" t="s">
        <v>213</v>
      </c>
      <c r="H9" t="s">
        <v>640</v>
      </c>
      <c r="I9" t="s">
        <v>156</v>
      </c>
      <c r="J9" t="s">
        <v>28</v>
      </c>
    </row>
    <row r="10" spans="1:10" x14ac:dyDescent="0.3">
      <c r="A10" s="1" t="s">
        <v>632</v>
      </c>
      <c r="B10" t="s">
        <v>615</v>
      </c>
      <c r="C10" t="s">
        <v>636</v>
      </c>
      <c r="D10" s="2">
        <v>1.08</v>
      </c>
      <c r="E10" t="s">
        <v>706</v>
      </c>
      <c r="F10" t="s">
        <v>359</v>
      </c>
      <c r="G10" t="s">
        <v>637</v>
      </c>
      <c r="H10" t="s">
        <v>638</v>
      </c>
      <c r="I10" t="s">
        <v>27</v>
      </c>
      <c r="J10" t="s">
        <v>609</v>
      </c>
    </row>
    <row r="11" spans="1:10" s="12" customFormat="1" x14ac:dyDescent="0.3">
      <c r="A11" s="14" t="s">
        <v>321</v>
      </c>
      <c r="D11" s="13"/>
    </row>
    <row r="12" spans="1:10" x14ac:dyDescent="0.3">
      <c r="A12" s="1" t="s">
        <v>632</v>
      </c>
      <c r="B12" t="s">
        <v>412</v>
      </c>
      <c r="C12" t="s">
        <v>634</v>
      </c>
      <c r="D12" s="2">
        <v>0.75</v>
      </c>
      <c r="E12" t="s">
        <v>707</v>
      </c>
      <c r="F12" t="s">
        <v>373</v>
      </c>
      <c r="G12" t="s">
        <v>635</v>
      </c>
      <c r="I12" t="s">
        <v>156</v>
      </c>
      <c r="J12" t="s">
        <v>609</v>
      </c>
    </row>
    <row r="13" spans="1:10" x14ac:dyDescent="0.3">
      <c r="A13" s="1" t="s">
        <v>632</v>
      </c>
      <c r="B13" t="s">
        <v>412</v>
      </c>
      <c r="C13" t="s">
        <v>441</v>
      </c>
      <c r="D13" s="2">
        <v>1.97</v>
      </c>
      <c r="E13" t="s">
        <v>355</v>
      </c>
      <c r="F13" t="s">
        <v>343</v>
      </c>
      <c r="G13" t="s">
        <v>415</v>
      </c>
      <c r="H13" t="s">
        <v>442</v>
      </c>
      <c r="I13" t="s">
        <v>37</v>
      </c>
      <c r="J13" t="s">
        <v>50</v>
      </c>
    </row>
    <row r="14" spans="1:10" x14ac:dyDescent="0.3">
      <c r="A14" s="1" t="s">
        <v>632</v>
      </c>
      <c r="B14" t="s">
        <v>412</v>
      </c>
      <c r="C14" t="s">
        <v>439</v>
      </c>
      <c r="D14" s="2">
        <v>0.57999999999999996</v>
      </c>
      <c r="E14" t="s">
        <v>355</v>
      </c>
      <c r="F14" t="s">
        <v>343</v>
      </c>
      <c r="G14" t="s">
        <v>415</v>
      </c>
      <c r="H14" t="s">
        <v>440</v>
      </c>
      <c r="I14" t="s">
        <v>37</v>
      </c>
      <c r="J14" t="s">
        <v>50</v>
      </c>
    </row>
    <row r="15" spans="1:10" x14ac:dyDescent="0.3">
      <c r="A15" s="1" t="s">
        <v>632</v>
      </c>
      <c r="B15" t="s">
        <v>412</v>
      </c>
      <c r="C15" t="s">
        <v>437</v>
      </c>
      <c r="D15" s="2">
        <v>2.4</v>
      </c>
      <c r="E15" t="s">
        <v>355</v>
      </c>
      <c r="F15" t="s">
        <v>343</v>
      </c>
      <c r="G15" t="s">
        <v>415</v>
      </c>
      <c r="H15" t="s">
        <v>438</v>
      </c>
      <c r="I15" t="s">
        <v>37</v>
      </c>
      <c r="J15" t="s">
        <v>50</v>
      </c>
    </row>
    <row r="16" spans="1:10" x14ac:dyDescent="0.3">
      <c r="A16" s="1" t="s">
        <v>632</v>
      </c>
      <c r="B16" t="s">
        <v>407</v>
      </c>
      <c r="C16" t="s">
        <v>436</v>
      </c>
      <c r="D16" s="2">
        <v>0.4</v>
      </c>
      <c r="E16" t="s">
        <v>355</v>
      </c>
      <c r="F16" t="s">
        <v>343</v>
      </c>
      <c r="G16" t="s">
        <v>415</v>
      </c>
      <c r="I16" t="s">
        <v>37</v>
      </c>
      <c r="J16" t="s">
        <v>50</v>
      </c>
    </row>
    <row r="17" spans="1:10" x14ac:dyDescent="0.3">
      <c r="A17" s="1" t="s">
        <v>632</v>
      </c>
      <c r="B17" t="s">
        <v>407</v>
      </c>
      <c r="C17" t="s">
        <v>434</v>
      </c>
      <c r="D17" s="2">
        <v>1.05</v>
      </c>
      <c r="E17" t="s">
        <v>375</v>
      </c>
      <c r="F17" t="s">
        <v>343</v>
      </c>
      <c r="G17" t="s">
        <v>189</v>
      </c>
      <c r="H17" t="s">
        <v>435</v>
      </c>
      <c r="I17" t="s">
        <v>37</v>
      </c>
      <c r="J17" t="s">
        <v>50</v>
      </c>
    </row>
    <row r="18" spans="1:10" x14ac:dyDescent="0.3">
      <c r="A18" s="1" t="s">
        <v>632</v>
      </c>
      <c r="B18" t="s">
        <v>407</v>
      </c>
      <c r="C18" t="s">
        <v>408</v>
      </c>
      <c r="D18" s="2">
        <v>1.92</v>
      </c>
      <c r="E18" t="s">
        <v>543</v>
      </c>
      <c r="F18" t="s">
        <v>341</v>
      </c>
      <c r="G18" t="s">
        <v>409</v>
      </c>
      <c r="H18" t="s">
        <v>433</v>
      </c>
      <c r="I18" t="s">
        <v>27</v>
      </c>
      <c r="J18" t="s">
        <v>609</v>
      </c>
    </row>
    <row r="19" spans="1:10" x14ac:dyDescent="0.3">
      <c r="A19" s="1" t="s">
        <v>632</v>
      </c>
      <c r="B19" t="s">
        <v>426</v>
      </c>
      <c r="C19" t="s">
        <v>431</v>
      </c>
      <c r="D19" s="2">
        <v>1.63</v>
      </c>
      <c r="E19" t="s">
        <v>355</v>
      </c>
      <c r="F19" t="s">
        <v>343</v>
      </c>
      <c r="G19" t="s">
        <v>415</v>
      </c>
      <c r="H19" t="s">
        <v>432</v>
      </c>
      <c r="I19" t="s">
        <v>37</v>
      </c>
      <c r="J19" t="s">
        <v>50</v>
      </c>
    </row>
    <row r="20" spans="1:10" x14ac:dyDescent="0.3">
      <c r="A20" s="1" t="s">
        <v>632</v>
      </c>
      <c r="B20" t="s">
        <v>426</v>
      </c>
      <c r="C20" t="s">
        <v>430</v>
      </c>
      <c r="D20" s="2">
        <v>0.62</v>
      </c>
      <c r="E20" t="s">
        <v>355</v>
      </c>
      <c r="F20" t="s">
        <v>343</v>
      </c>
      <c r="G20" t="s">
        <v>415</v>
      </c>
      <c r="I20" t="s">
        <v>37</v>
      </c>
      <c r="J20" t="s">
        <v>50</v>
      </c>
    </row>
    <row r="21" spans="1:10" x14ac:dyDescent="0.3">
      <c r="A21" s="1" t="s">
        <v>632</v>
      </c>
      <c r="B21" t="s">
        <v>426</v>
      </c>
      <c r="C21" t="s">
        <v>428</v>
      </c>
      <c r="D21" s="2">
        <v>0.68</v>
      </c>
      <c r="E21" t="s">
        <v>375</v>
      </c>
      <c r="F21" t="s">
        <v>343</v>
      </c>
      <c r="G21" t="s">
        <v>189</v>
      </c>
      <c r="H21" t="s">
        <v>429</v>
      </c>
      <c r="I21" t="s">
        <v>37</v>
      </c>
      <c r="J21" t="s">
        <v>50</v>
      </c>
    </row>
    <row r="22" spans="1:10" x14ac:dyDescent="0.3">
      <c r="A22" s="1" t="s">
        <v>632</v>
      </c>
      <c r="B22" t="s">
        <v>426</v>
      </c>
      <c r="C22" t="s">
        <v>427</v>
      </c>
      <c r="D22" s="2">
        <v>0.33</v>
      </c>
      <c r="E22" t="s">
        <v>356</v>
      </c>
      <c r="F22" t="s">
        <v>357</v>
      </c>
      <c r="G22" t="s">
        <v>125</v>
      </c>
      <c r="I22" t="s">
        <v>32</v>
      </c>
      <c r="J22" t="s">
        <v>610</v>
      </c>
    </row>
    <row r="23" spans="1:10" x14ac:dyDescent="0.3">
      <c r="A23" s="1" t="s">
        <v>632</v>
      </c>
      <c r="B23" t="s">
        <v>395</v>
      </c>
      <c r="C23" t="s">
        <v>425</v>
      </c>
      <c r="D23" s="2">
        <v>2.92</v>
      </c>
      <c r="E23" t="s">
        <v>379</v>
      </c>
      <c r="F23" t="s">
        <v>357</v>
      </c>
      <c r="G23" t="s">
        <v>242</v>
      </c>
      <c r="I23" t="s">
        <v>32</v>
      </c>
      <c r="J23" t="s">
        <v>610</v>
      </c>
    </row>
    <row r="24" spans="1:10" x14ac:dyDescent="0.3">
      <c r="A24" s="1" t="s">
        <v>632</v>
      </c>
      <c r="B24" t="s">
        <v>388</v>
      </c>
      <c r="C24" t="s">
        <v>422</v>
      </c>
      <c r="D24" s="2">
        <v>2.0299999999999998</v>
      </c>
      <c r="E24" t="s">
        <v>549</v>
      </c>
      <c r="F24" t="s">
        <v>343</v>
      </c>
      <c r="G24" t="s">
        <v>423</v>
      </c>
      <c r="H24" t="s">
        <v>424</v>
      </c>
      <c r="I24" t="s">
        <v>37</v>
      </c>
      <c r="J24" t="s">
        <v>50</v>
      </c>
    </row>
    <row r="25" spans="1:10" x14ac:dyDescent="0.3">
      <c r="A25" s="1" t="s">
        <v>632</v>
      </c>
      <c r="B25" t="s">
        <v>388</v>
      </c>
      <c r="C25" t="s">
        <v>421</v>
      </c>
      <c r="D25" s="2">
        <v>1.58</v>
      </c>
      <c r="E25" t="s">
        <v>547</v>
      </c>
      <c r="F25" t="s">
        <v>341</v>
      </c>
      <c r="G25" t="s">
        <v>392</v>
      </c>
      <c r="I25" t="s">
        <v>27</v>
      </c>
      <c r="J25" t="s">
        <v>609</v>
      </c>
    </row>
    <row r="26" spans="1:10" x14ac:dyDescent="0.3">
      <c r="A26" s="1" t="s">
        <v>632</v>
      </c>
      <c r="B26" t="s">
        <v>388</v>
      </c>
      <c r="C26" t="s">
        <v>389</v>
      </c>
      <c r="D26" s="2">
        <v>1</v>
      </c>
      <c r="E26" t="s">
        <v>548</v>
      </c>
      <c r="F26" t="s">
        <v>328</v>
      </c>
      <c r="G26" t="s">
        <v>390</v>
      </c>
      <c r="I26" t="s">
        <v>27</v>
      </c>
      <c r="J26" t="s">
        <v>609</v>
      </c>
    </row>
    <row r="27" spans="1:10" x14ac:dyDescent="0.3">
      <c r="A27" s="1" t="s">
        <v>632</v>
      </c>
      <c r="B27" t="s">
        <v>418</v>
      </c>
      <c r="C27" t="s">
        <v>419</v>
      </c>
      <c r="D27" s="2">
        <v>1.1200000000000001</v>
      </c>
      <c r="E27" t="s">
        <v>550</v>
      </c>
      <c r="F27" t="s">
        <v>373</v>
      </c>
      <c r="G27" t="s">
        <v>420</v>
      </c>
      <c r="I27" t="s">
        <v>156</v>
      </c>
      <c r="J27" t="s">
        <v>609</v>
      </c>
    </row>
    <row r="28" spans="1:10" x14ac:dyDescent="0.3">
      <c r="A28" s="1" t="s">
        <v>632</v>
      </c>
      <c r="B28" t="s">
        <v>130</v>
      </c>
      <c r="C28" t="s">
        <v>416</v>
      </c>
      <c r="D28" s="2">
        <v>2.52</v>
      </c>
      <c r="E28" t="s">
        <v>355</v>
      </c>
      <c r="F28" t="s">
        <v>343</v>
      </c>
      <c r="G28" t="s">
        <v>415</v>
      </c>
      <c r="H28" t="s">
        <v>417</v>
      </c>
      <c r="I28" t="s">
        <v>37</v>
      </c>
      <c r="J28" t="s">
        <v>50</v>
      </c>
    </row>
    <row r="29" spans="1:10" x14ac:dyDescent="0.3">
      <c r="A29" s="1" t="s">
        <v>632</v>
      </c>
      <c r="B29" t="s">
        <v>130</v>
      </c>
      <c r="C29" t="s">
        <v>205</v>
      </c>
      <c r="D29" s="2">
        <v>0.4</v>
      </c>
      <c r="E29" t="s">
        <v>350</v>
      </c>
      <c r="F29" t="s">
        <v>366</v>
      </c>
      <c r="G29" t="s">
        <v>140</v>
      </c>
      <c r="H29" t="s">
        <v>206</v>
      </c>
      <c r="I29" t="s">
        <v>55</v>
      </c>
      <c r="J29" t="s">
        <v>609</v>
      </c>
    </row>
    <row r="30" spans="1:10" x14ac:dyDescent="0.3">
      <c r="A30" s="1" t="s">
        <v>632</v>
      </c>
      <c r="B30" t="s">
        <v>130</v>
      </c>
      <c r="C30" t="s">
        <v>203</v>
      </c>
      <c r="D30" s="2">
        <v>0.53</v>
      </c>
      <c r="E30" t="s">
        <v>356</v>
      </c>
      <c r="F30" t="s">
        <v>357</v>
      </c>
      <c r="G30" t="s">
        <v>125</v>
      </c>
      <c r="H30" t="s">
        <v>204</v>
      </c>
      <c r="I30" t="s">
        <v>32</v>
      </c>
      <c r="J30" t="s">
        <v>610</v>
      </c>
    </row>
    <row r="31" spans="1:10" x14ac:dyDescent="0.3">
      <c r="A31" s="1" t="s">
        <v>632</v>
      </c>
      <c r="B31" t="s">
        <v>130</v>
      </c>
      <c r="C31" t="s">
        <v>201</v>
      </c>
      <c r="D31" s="2">
        <v>0.56999999999999995</v>
      </c>
      <c r="E31" t="s">
        <v>355</v>
      </c>
      <c r="F31" t="s">
        <v>343</v>
      </c>
      <c r="G31" t="s">
        <v>415</v>
      </c>
      <c r="H31" t="s">
        <v>202</v>
      </c>
      <c r="I31" t="s">
        <v>37</v>
      </c>
      <c r="J31" t="s">
        <v>50</v>
      </c>
    </row>
    <row r="32" spans="1:10" x14ac:dyDescent="0.3">
      <c r="A32" s="1" t="s">
        <v>632</v>
      </c>
      <c r="B32" t="s">
        <v>113</v>
      </c>
      <c r="C32" t="s">
        <v>200</v>
      </c>
      <c r="D32" s="2">
        <v>1.33</v>
      </c>
      <c r="E32" t="s">
        <v>355</v>
      </c>
      <c r="F32" t="s">
        <v>343</v>
      </c>
      <c r="G32" t="s">
        <v>415</v>
      </c>
      <c r="H32" t="s">
        <v>198</v>
      </c>
      <c r="I32" t="s">
        <v>37</v>
      </c>
      <c r="J32" t="s">
        <v>50</v>
      </c>
    </row>
    <row r="33" spans="1:10" x14ac:dyDescent="0.3">
      <c r="A33" s="1" t="s">
        <v>632</v>
      </c>
      <c r="B33" t="s">
        <v>113</v>
      </c>
      <c r="C33" t="s">
        <v>199</v>
      </c>
      <c r="D33" s="2">
        <v>0.4</v>
      </c>
      <c r="E33" t="s">
        <v>356</v>
      </c>
      <c r="F33" t="s">
        <v>357</v>
      </c>
      <c r="G33" t="s">
        <v>125</v>
      </c>
      <c r="I33" t="s">
        <v>32</v>
      </c>
      <c r="J33" t="s">
        <v>610</v>
      </c>
    </row>
    <row r="34" spans="1:10" x14ac:dyDescent="0.3">
      <c r="A34" s="1" t="s">
        <v>632</v>
      </c>
      <c r="B34" t="s">
        <v>113</v>
      </c>
      <c r="C34" t="s">
        <v>197</v>
      </c>
      <c r="D34" s="2">
        <v>0.53</v>
      </c>
      <c r="E34" t="s">
        <v>355</v>
      </c>
      <c r="F34" t="s">
        <v>343</v>
      </c>
      <c r="G34" t="s">
        <v>415</v>
      </c>
      <c r="H34" t="s">
        <v>198</v>
      </c>
      <c r="I34" t="s">
        <v>37</v>
      </c>
      <c r="J34" t="s">
        <v>50</v>
      </c>
    </row>
    <row r="35" spans="1:10" x14ac:dyDescent="0.3">
      <c r="A35" s="1" t="s">
        <v>632</v>
      </c>
      <c r="B35" t="s">
        <v>113</v>
      </c>
      <c r="C35" t="s">
        <v>196</v>
      </c>
      <c r="D35" s="2">
        <v>0.65</v>
      </c>
      <c r="E35" t="s">
        <v>363</v>
      </c>
      <c r="F35" t="s">
        <v>364</v>
      </c>
      <c r="G35" t="s">
        <v>111</v>
      </c>
      <c r="I35" t="s">
        <v>156</v>
      </c>
      <c r="J35" t="s">
        <v>28</v>
      </c>
    </row>
    <row r="36" spans="1:10" x14ac:dyDescent="0.3">
      <c r="A36" s="1" t="s">
        <v>632</v>
      </c>
      <c r="B36" t="s">
        <v>113</v>
      </c>
      <c r="C36" t="s">
        <v>195</v>
      </c>
      <c r="D36" s="2">
        <v>0.88</v>
      </c>
      <c r="E36" t="s">
        <v>362</v>
      </c>
      <c r="F36" t="s">
        <v>341</v>
      </c>
      <c r="G36" t="s">
        <v>120</v>
      </c>
      <c r="I36" t="s">
        <v>27</v>
      </c>
      <c r="J36" t="s">
        <v>609</v>
      </c>
    </row>
    <row r="37" spans="1:10" x14ac:dyDescent="0.3">
      <c r="A37" s="1" t="s">
        <v>632</v>
      </c>
      <c r="B37" t="s">
        <v>102</v>
      </c>
      <c r="C37" t="s">
        <v>193</v>
      </c>
      <c r="D37" s="2">
        <v>1.6</v>
      </c>
      <c r="E37" t="s">
        <v>375</v>
      </c>
      <c r="F37" t="s">
        <v>343</v>
      </c>
      <c r="G37" t="s">
        <v>189</v>
      </c>
      <c r="H37" t="s">
        <v>194</v>
      </c>
      <c r="I37" t="s">
        <v>37</v>
      </c>
      <c r="J37" t="s">
        <v>50</v>
      </c>
    </row>
    <row r="38" spans="1:10" x14ac:dyDescent="0.3">
      <c r="A38" s="1" t="s">
        <v>632</v>
      </c>
      <c r="B38" t="s">
        <v>102</v>
      </c>
      <c r="C38" t="s">
        <v>191</v>
      </c>
      <c r="D38" s="2">
        <v>0.98</v>
      </c>
      <c r="E38" t="s">
        <v>375</v>
      </c>
      <c r="F38" t="s">
        <v>343</v>
      </c>
      <c r="G38" t="s">
        <v>189</v>
      </c>
      <c r="H38" t="s">
        <v>192</v>
      </c>
      <c r="I38" t="s">
        <v>37</v>
      </c>
      <c r="J38" t="s">
        <v>50</v>
      </c>
    </row>
    <row r="39" spans="1:10" x14ac:dyDescent="0.3">
      <c r="A39" s="1" t="s">
        <v>632</v>
      </c>
      <c r="B39" t="s">
        <v>95</v>
      </c>
      <c r="C39" t="s">
        <v>188</v>
      </c>
      <c r="D39" s="2">
        <v>1.2</v>
      </c>
      <c r="E39" t="s">
        <v>375</v>
      </c>
      <c r="F39" t="s">
        <v>343</v>
      </c>
      <c r="G39" t="s">
        <v>189</v>
      </c>
      <c r="H39" t="s">
        <v>190</v>
      </c>
      <c r="I39" t="s">
        <v>37</v>
      </c>
      <c r="J39" t="s">
        <v>50</v>
      </c>
    </row>
    <row r="40" spans="1:10" x14ac:dyDescent="0.3">
      <c r="A40" s="1" t="s">
        <v>632</v>
      </c>
      <c r="B40" t="s">
        <v>95</v>
      </c>
      <c r="C40" t="s">
        <v>187</v>
      </c>
      <c r="D40" s="2">
        <v>0.93</v>
      </c>
      <c r="E40" t="s">
        <v>355</v>
      </c>
      <c r="F40" t="s">
        <v>343</v>
      </c>
      <c r="G40" t="s">
        <v>415</v>
      </c>
      <c r="I40" t="s">
        <v>37</v>
      </c>
      <c r="J40" t="s">
        <v>50</v>
      </c>
    </row>
    <row r="41" spans="1:10" x14ac:dyDescent="0.3">
      <c r="A41" s="1" t="s">
        <v>632</v>
      </c>
      <c r="B41" t="s">
        <v>95</v>
      </c>
      <c r="C41" t="s">
        <v>186</v>
      </c>
      <c r="D41" s="2">
        <v>0.68</v>
      </c>
      <c r="E41" t="s">
        <v>363</v>
      </c>
      <c r="F41" t="s">
        <v>364</v>
      </c>
      <c r="G41" t="s">
        <v>111</v>
      </c>
      <c r="I41" t="s">
        <v>156</v>
      </c>
      <c r="J41" t="s">
        <v>28</v>
      </c>
    </row>
    <row r="42" spans="1:10" x14ac:dyDescent="0.3">
      <c r="A42" s="1" t="s">
        <v>632</v>
      </c>
      <c r="B42" t="s">
        <v>92</v>
      </c>
      <c r="C42" t="s">
        <v>185</v>
      </c>
      <c r="D42" s="2">
        <v>0.57999999999999996</v>
      </c>
      <c r="E42" t="s">
        <v>363</v>
      </c>
      <c r="F42" t="s">
        <v>364</v>
      </c>
      <c r="G42" t="s">
        <v>111</v>
      </c>
      <c r="I42" t="s">
        <v>156</v>
      </c>
      <c r="J42" t="s">
        <v>28</v>
      </c>
    </row>
    <row r="43" spans="1:10" x14ac:dyDescent="0.3">
      <c r="A43" s="1" t="s">
        <v>632</v>
      </c>
      <c r="B43" t="s">
        <v>82</v>
      </c>
      <c r="C43" t="s">
        <v>183</v>
      </c>
      <c r="D43" s="2">
        <v>2.25</v>
      </c>
      <c r="E43" t="s">
        <v>355</v>
      </c>
      <c r="F43" t="s">
        <v>343</v>
      </c>
      <c r="G43" t="s">
        <v>415</v>
      </c>
      <c r="H43" t="s">
        <v>184</v>
      </c>
      <c r="I43" t="s">
        <v>37</v>
      </c>
      <c r="J43" t="s">
        <v>50</v>
      </c>
    </row>
    <row r="44" spans="1:10" x14ac:dyDescent="0.3">
      <c r="A44" s="1" t="s">
        <v>632</v>
      </c>
      <c r="B44" t="s">
        <v>82</v>
      </c>
      <c r="C44" t="s">
        <v>182</v>
      </c>
      <c r="D44" s="2">
        <v>0.5</v>
      </c>
      <c r="E44" t="s">
        <v>347</v>
      </c>
      <c r="F44" t="s">
        <v>334</v>
      </c>
      <c r="G44" t="s">
        <v>86</v>
      </c>
      <c r="I44" t="s">
        <v>37</v>
      </c>
      <c r="J44" t="s">
        <v>28</v>
      </c>
    </row>
    <row r="45" spans="1:10" x14ac:dyDescent="0.3">
      <c r="A45" s="1" t="s">
        <v>632</v>
      </c>
      <c r="B45" t="s">
        <v>82</v>
      </c>
      <c r="C45" t="s">
        <v>180</v>
      </c>
      <c r="D45" s="2">
        <v>0.33</v>
      </c>
      <c r="E45" t="s">
        <v>372</v>
      </c>
      <c r="F45" t="s">
        <v>334</v>
      </c>
      <c r="G45" t="s">
        <v>165</v>
      </c>
      <c r="H45" t="s">
        <v>181</v>
      </c>
      <c r="I45" t="s">
        <v>37</v>
      </c>
      <c r="J45" t="s">
        <v>28</v>
      </c>
    </row>
    <row r="46" spans="1:10" x14ac:dyDescent="0.3">
      <c r="A46" s="1" t="s">
        <v>632</v>
      </c>
      <c r="B46" t="s">
        <v>82</v>
      </c>
      <c r="C46" t="s">
        <v>178</v>
      </c>
      <c r="D46" s="2">
        <v>2.75</v>
      </c>
      <c r="E46" t="s">
        <v>355</v>
      </c>
      <c r="F46" t="s">
        <v>343</v>
      </c>
      <c r="G46" t="s">
        <v>415</v>
      </c>
      <c r="H46" t="s">
        <v>179</v>
      </c>
      <c r="I46" t="s">
        <v>37</v>
      </c>
      <c r="J46" t="s">
        <v>50</v>
      </c>
    </row>
    <row r="47" spans="1:10" s="12" customFormat="1" x14ac:dyDescent="0.3">
      <c r="A47" s="14" t="s">
        <v>320</v>
      </c>
      <c r="D47" s="13"/>
    </row>
    <row r="48" spans="1:10" x14ac:dyDescent="0.3">
      <c r="A48" s="1" t="s">
        <v>632</v>
      </c>
      <c r="B48" t="s">
        <v>82</v>
      </c>
      <c r="C48" t="s">
        <v>83</v>
      </c>
      <c r="D48" s="2">
        <v>1</v>
      </c>
      <c r="E48" t="s">
        <v>358</v>
      </c>
      <c r="F48" t="s">
        <v>328</v>
      </c>
      <c r="G48" t="s">
        <v>84</v>
      </c>
      <c r="I48" t="s">
        <v>27</v>
      </c>
      <c r="J48" t="s">
        <v>609</v>
      </c>
    </row>
    <row r="49" spans="1:10" x14ac:dyDescent="0.3">
      <c r="A49" s="1" t="s">
        <v>632</v>
      </c>
      <c r="B49" t="s">
        <v>173</v>
      </c>
      <c r="C49" t="s">
        <v>176</v>
      </c>
      <c r="D49" s="2">
        <v>0.25</v>
      </c>
      <c r="E49" t="s">
        <v>376</v>
      </c>
      <c r="F49" t="s">
        <v>373</v>
      </c>
      <c r="G49" t="s">
        <v>633</v>
      </c>
      <c r="H49" t="s">
        <v>177</v>
      </c>
      <c r="I49" t="s">
        <v>156</v>
      </c>
      <c r="J49" t="s">
        <v>609</v>
      </c>
    </row>
    <row r="50" spans="1:10" x14ac:dyDescent="0.3">
      <c r="A50" s="1" t="s">
        <v>632</v>
      </c>
      <c r="B50" t="s">
        <v>173</v>
      </c>
      <c r="C50" t="s">
        <v>174</v>
      </c>
      <c r="D50" s="2">
        <v>0.83</v>
      </c>
      <c r="E50" t="s">
        <v>372</v>
      </c>
      <c r="F50" t="s">
        <v>334</v>
      </c>
      <c r="G50" t="s">
        <v>165</v>
      </c>
      <c r="H50" t="s">
        <v>175</v>
      </c>
      <c r="I50" t="s">
        <v>37</v>
      </c>
      <c r="J50" t="s">
        <v>28</v>
      </c>
    </row>
    <row r="51" spans="1:10" x14ac:dyDescent="0.3">
      <c r="A51" s="1" t="s">
        <v>632</v>
      </c>
      <c r="B51" t="s">
        <v>78</v>
      </c>
      <c r="C51" t="s">
        <v>170</v>
      </c>
      <c r="D51" s="2">
        <v>0.33</v>
      </c>
      <c r="E51" t="s">
        <v>374</v>
      </c>
      <c r="F51" t="s">
        <v>334</v>
      </c>
      <c r="G51" t="s">
        <v>171</v>
      </c>
      <c r="H51" t="s">
        <v>172</v>
      </c>
      <c r="I51" t="s">
        <v>37</v>
      </c>
      <c r="J51" t="s">
        <v>28</v>
      </c>
    </row>
    <row r="52" spans="1:10" x14ac:dyDescent="0.3">
      <c r="A52" s="1" t="s">
        <v>632</v>
      </c>
      <c r="B52" t="s">
        <v>78</v>
      </c>
      <c r="C52" t="s">
        <v>168</v>
      </c>
      <c r="D52" s="2">
        <v>0.67</v>
      </c>
      <c r="E52" t="s">
        <v>372</v>
      </c>
      <c r="F52" t="s">
        <v>334</v>
      </c>
      <c r="G52" t="s">
        <v>165</v>
      </c>
      <c r="H52" t="s">
        <v>169</v>
      </c>
      <c r="I52" t="s">
        <v>37</v>
      </c>
      <c r="J52" t="s">
        <v>28</v>
      </c>
    </row>
    <row r="53" spans="1:10" x14ac:dyDescent="0.3">
      <c r="A53" s="1" t="s">
        <v>632</v>
      </c>
      <c r="B53" t="s">
        <v>75</v>
      </c>
      <c r="C53" t="s">
        <v>167</v>
      </c>
      <c r="D53" s="2">
        <v>1.83</v>
      </c>
      <c r="E53" t="s">
        <v>353</v>
      </c>
      <c r="F53" t="s">
        <v>341</v>
      </c>
      <c r="G53" t="s">
        <v>77</v>
      </c>
      <c r="I53" t="s">
        <v>27</v>
      </c>
      <c r="J53" t="s">
        <v>609</v>
      </c>
    </row>
    <row r="54" spans="1:10" x14ac:dyDescent="0.3">
      <c r="A54" s="1" t="s">
        <v>632</v>
      </c>
      <c r="B54" t="s">
        <v>67</v>
      </c>
      <c r="C54" t="s">
        <v>164</v>
      </c>
      <c r="D54" s="2">
        <v>1.5</v>
      </c>
      <c r="E54" t="s">
        <v>372</v>
      </c>
      <c r="F54" t="s">
        <v>334</v>
      </c>
      <c r="G54" t="s">
        <v>165</v>
      </c>
      <c r="H54" t="s">
        <v>166</v>
      </c>
      <c r="I54" t="s">
        <v>37</v>
      </c>
      <c r="J54" t="s">
        <v>28</v>
      </c>
    </row>
    <row r="55" spans="1:10" x14ac:dyDescent="0.3">
      <c r="A55" s="1" t="s">
        <v>632</v>
      </c>
      <c r="B55" t="s">
        <v>59</v>
      </c>
      <c r="C55" t="s">
        <v>162</v>
      </c>
      <c r="D55" s="2">
        <v>2</v>
      </c>
      <c r="E55" t="s">
        <v>329</v>
      </c>
      <c r="F55" t="s">
        <v>330</v>
      </c>
      <c r="G55" t="s">
        <v>31</v>
      </c>
      <c r="H55" t="s">
        <v>163</v>
      </c>
      <c r="I55" t="s">
        <v>32</v>
      </c>
      <c r="J55" t="s">
        <v>609</v>
      </c>
    </row>
    <row r="56" spans="1:10" x14ac:dyDescent="0.3">
      <c r="A56" s="1" t="s">
        <v>632</v>
      </c>
      <c r="B56" t="s">
        <v>59</v>
      </c>
      <c r="C56" t="s">
        <v>161</v>
      </c>
      <c r="D56" s="2">
        <v>1.75</v>
      </c>
      <c r="E56" t="s">
        <v>331</v>
      </c>
      <c r="F56" t="s">
        <v>332</v>
      </c>
      <c r="G56" t="s">
        <v>39</v>
      </c>
      <c r="I56" t="s">
        <v>32</v>
      </c>
      <c r="J56" t="s">
        <v>28</v>
      </c>
    </row>
    <row r="57" spans="1:10" x14ac:dyDescent="0.3">
      <c r="A57" s="1" t="s">
        <v>632</v>
      </c>
      <c r="B57" t="s">
        <v>59</v>
      </c>
      <c r="C57" t="s">
        <v>62</v>
      </c>
      <c r="D57" s="2">
        <v>1</v>
      </c>
      <c r="E57" t="s">
        <v>351</v>
      </c>
      <c r="F57" t="s">
        <v>341</v>
      </c>
      <c r="G57" t="s">
        <v>63</v>
      </c>
      <c r="I57" t="s">
        <v>27</v>
      </c>
      <c r="J57" t="s">
        <v>609</v>
      </c>
    </row>
    <row r="58" spans="1:10" x14ac:dyDescent="0.3">
      <c r="A58" s="1" t="s">
        <v>632</v>
      </c>
      <c r="B58" t="s">
        <v>59</v>
      </c>
      <c r="C58" t="s">
        <v>60</v>
      </c>
      <c r="D58" s="2">
        <v>1</v>
      </c>
      <c r="E58" t="s">
        <v>345</v>
      </c>
      <c r="F58" t="s">
        <v>328</v>
      </c>
      <c r="G58" t="s">
        <v>61</v>
      </c>
      <c r="I58" t="s">
        <v>27</v>
      </c>
      <c r="J58" t="s">
        <v>609</v>
      </c>
    </row>
    <row r="59" spans="1:10" x14ac:dyDescent="0.3">
      <c r="A59" s="1" t="s">
        <v>632</v>
      </c>
      <c r="B59" t="s">
        <v>41</v>
      </c>
      <c r="C59" t="s">
        <v>160</v>
      </c>
      <c r="D59" s="2">
        <v>0.83</v>
      </c>
      <c r="E59" t="s">
        <v>373</v>
      </c>
      <c r="F59" t="s">
        <v>371</v>
      </c>
      <c r="G59" t="s">
        <v>159</v>
      </c>
      <c r="I59" t="s">
        <v>156</v>
      </c>
      <c r="J59" t="s">
        <v>609</v>
      </c>
    </row>
    <row r="60" spans="1:10" x14ac:dyDescent="0.3">
      <c r="A60" s="1" t="s">
        <v>632</v>
      </c>
      <c r="B60" t="s">
        <v>41</v>
      </c>
      <c r="C60" t="s">
        <v>158</v>
      </c>
      <c r="D60" s="2">
        <v>0.5</v>
      </c>
      <c r="E60" t="s">
        <v>373</v>
      </c>
      <c r="F60" t="s">
        <v>371</v>
      </c>
      <c r="G60" t="s">
        <v>159</v>
      </c>
      <c r="I60" t="s">
        <v>156</v>
      </c>
      <c r="J60" t="s">
        <v>609</v>
      </c>
    </row>
    <row r="61" spans="1:10" x14ac:dyDescent="0.3">
      <c r="A61" s="1" t="s">
        <v>632</v>
      </c>
      <c r="B61" t="s">
        <v>41</v>
      </c>
      <c r="C61" t="s">
        <v>154</v>
      </c>
      <c r="D61" s="2">
        <v>0.75</v>
      </c>
      <c r="E61" t="s">
        <v>370</v>
      </c>
      <c r="F61" t="s">
        <v>371</v>
      </c>
      <c r="G61" t="s">
        <v>155</v>
      </c>
      <c r="I61" t="s">
        <v>156</v>
      </c>
      <c r="J61" t="s">
        <v>157</v>
      </c>
    </row>
    <row r="62" spans="1:10" x14ac:dyDescent="0.3">
      <c r="A62" s="1" t="s">
        <v>632</v>
      </c>
      <c r="B62" t="s">
        <v>41</v>
      </c>
      <c r="C62" t="s">
        <v>42</v>
      </c>
      <c r="D62" s="2">
        <v>0.92</v>
      </c>
      <c r="E62" t="s">
        <v>340</v>
      </c>
      <c r="F62" t="s">
        <v>341</v>
      </c>
      <c r="G62" t="s">
        <v>43</v>
      </c>
      <c r="I62" t="s">
        <v>27</v>
      </c>
      <c r="J62" t="s">
        <v>609</v>
      </c>
    </row>
    <row r="63" spans="1:10" x14ac:dyDescent="0.3">
      <c r="A63" s="1" t="s">
        <v>632</v>
      </c>
      <c r="B63" t="s">
        <v>41</v>
      </c>
      <c r="C63" t="s">
        <v>152</v>
      </c>
      <c r="D63" s="2">
        <v>1.08</v>
      </c>
      <c r="E63" t="s">
        <v>369</v>
      </c>
      <c r="F63" t="s">
        <v>364</v>
      </c>
      <c r="G63" t="s">
        <v>153</v>
      </c>
      <c r="I63" t="s">
        <v>156</v>
      </c>
      <c r="J63" t="s">
        <v>28</v>
      </c>
    </row>
    <row r="64" spans="1:10" x14ac:dyDescent="0.3">
      <c r="A64" s="1" t="s">
        <v>632</v>
      </c>
      <c r="B64" t="s">
        <v>33</v>
      </c>
      <c r="C64" t="s">
        <v>151</v>
      </c>
      <c r="D64" s="2">
        <v>0.33</v>
      </c>
      <c r="E64" t="s">
        <v>333</v>
      </c>
      <c r="F64" t="s">
        <v>334</v>
      </c>
      <c r="G64" t="s">
        <v>35</v>
      </c>
      <c r="I64" t="s">
        <v>37</v>
      </c>
      <c r="J64" t="s">
        <v>28</v>
      </c>
    </row>
    <row r="65" spans="1:10" x14ac:dyDescent="0.3">
      <c r="A65" s="1" t="s">
        <v>632</v>
      </c>
      <c r="B65" t="s">
        <v>33</v>
      </c>
      <c r="C65" t="s">
        <v>149</v>
      </c>
      <c r="D65" s="2">
        <v>1.67</v>
      </c>
      <c r="E65" t="s">
        <v>368</v>
      </c>
      <c r="F65" t="s">
        <v>366</v>
      </c>
      <c r="G65" t="s">
        <v>148</v>
      </c>
      <c r="H65" t="s">
        <v>150</v>
      </c>
      <c r="I65" t="s">
        <v>55</v>
      </c>
      <c r="J65" t="s">
        <v>138</v>
      </c>
    </row>
    <row r="66" spans="1:10" x14ac:dyDescent="0.3">
      <c r="A66" s="1" t="s">
        <v>632</v>
      </c>
      <c r="B66" t="s">
        <v>33</v>
      </c>
      <c r="C66" t="s">
        <v>147</v>
      </c>
      <c r="D66" s="2">
        <v>0.42</v>
      </c>
      <c r="E66" t="s">
        <v>368</v>
      </c>
      <c r="F66" t="s">
        <v>366</v>
      </c>
      <c r="G66" t="s">
        <v>148</v>
      </c>
      <c r="I66" t="s">
        <v>55</v>
      </c>
      <c r="J66" t="s">
        <v>138</v>
      </c>
    </row>
    <row r="67" spans="1:10" x14ac:dyDescent="0.3">
      <c r="A67" s="1" t="s">
        <v>632</v>
      </c>
      <c r="B67" t="s">
        <v>33</v>
      </c>
      <c r="C67" t="s">
        <v>145</v>
      </c>
      <c r="D67" s="2">
        <v>1</v>
      </c>
      <c r="E67" t="s">
        <v>367</v>
      </c>
      <c r="F67" t="s">
        <v>366</v>
      </c>
      <c r="G67" t="s">
        <v>143</v>
      </c>
      <c r="H67" t="s">
        <v>146</v>
      </c>
      <c r="I67" t="s">
        <v>55</v>
      </c>
      <c r="J67" t="s">
        <v>138</v>
      </c>
    </row>
    <row r="68" spans="1:10" x14ac:dyDescent="0.3">
      <c r="A68" s="1" t="s">
        <v>632</v>
      </c>
      <c r="B68" t="s">
        <v>33</v>
      </c>
      <c r="C68" t="s">
        <v>142</v>
      </c>
      <c r="D68" s="2">
        <v>1.08</v>
      </c>
      <c r="E68" t="s">
        <v>367</v>
      </c>
      <c r="F68" t="s">
        <v>366</v>
      </c>
      <c r="G68" t="s">
        <v>143</v>
      </c>
      <c r="H68" t="s">
        <v>144</v>
      </c>
      <c r="I68" t="s">
        <v>55</v>
      </c>
      <c r="J68" t="s">
        <v>138</v>
      </c>
    </row>
    <row r="69" spans="1:10" x14ac:dyDescent="0.3">
      <c r="A69" s="1" t="s">
        <v>632</v>
      </c>
      <c r="B69" t="s">
        <v>33</v>
      </c>
      <c r="C69" t="s">
        <v>139</v>
      </c>
      <c r="D69" s="2">
        <v>0.42</v>
      </c>
      <c r="E69" t="s">
        <v>350</v>
      </c>
      <c r="F69" t="s">
        <v>366</v>
      </c>
      <c r="G69" t="s">
        <v>140</v>
      </c>
      <c r="I69" t="s">
        <v>55</v>
      </c>
      <c r="J69" t="s">
        <v>609</v>
      </c>
    </row>
    <row r="70" spans="1:10" x14ac:dyDescent="0.3">
      <c r="A70" s="1" t="s">
        <v>632</v>
      </c>
      <c r="B70" t="s">
        <v>29</v>
      </c>
      <c r="C70" t="s">
        <v>135</v>
      </c>
      <c r="D70" s="2">
        <v>2.75</v>
      </c>
      <c r="E70" t="s">
        <v>365</v>
      </c>
      <c r="F70" t="s">
        <v>366</v>
      </c>
      <c r="G70" t="s">
        <v>136</v>
      </c>
      <c r="H70" t="s">
        <v>137</v>
      </c>
      <c r="I70" t="s">
        <v>55</v>
      </c>
      <c r="J70" t="s">
        <v>138</v>
      </c>
    </row>
    <row r="71" spans="1:10" x14ac:dyDescent="0.3">
      <c r="A71" s="1" t="s">
        <v>632</v>
      </c>
      <c r="B71" t="s">
        <v>23</v>
      </c>
      <c r="C71" t="s">
        <v>24</v>
      </c>
      <c r="D71" s="2">
        <v>2.33</v>
      </c>
      <c r="E71" t="s">
        <v>327</v>
      </c>
      <c r="F71" t="s">
        <v>328</v>
      </c>
      <c r="G71" t="s">
        <v>25</v>
      </c>
      <c r="H71" t="s">
        <v>26</v>
      </c>
      <c r="I71" t="s">
        <v>27</v>
      </c>
      <c r="J71" t="s">
        <v>609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70"/>
  <sheetViews>
    <sheetView workbookViewId="0">
      <selection activeCell="C7" sqref="C7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x14ac:dyDescent="0.3">
      <c r="A3" s="1" t="s">
        <v>3</v>
      </c>
      <c r="B3" t="s">
        <v>620</v>
      </c>
      <c r="C3" t="s">
        <v>670</v>
      </c>
      <c r="D3" s="2">
        <v>0.5</v>
      </c>
      <c r="E3" t="s">
        <v>708</v>
      </c>
      <c r="F3" t="s">
        <v>709</v>
      </c>
      <c r="G3" t="s">
        <v>671</v>
      </c>
      <c r="H3" t="s">
        <v>672</v>
      </c>
      <c r="I3" t="s">
        <v>37</v>
      </c>
      <c r="J3" t="s">
        <v>157</v>
      </c>
    </row>
    <row r="4" spans="1:10" x14ac:dyDescent="0.3">
      <c r="A4" s="1" t="s">
        <v>3</v>
      </c>
      <c r="B4" t="s">
        <v>620</v>
      </c>
      <c r="C4" t="s">
        <v>668</v>
      </c>
      <c r="D4" s="2">
        <v>0.75</v>
      </c>
      <c r="E4" t="s">
        <v>551</v>
      </c>
      <c r="F4" t="s">
        <v>357</v>
      </c>
      <c r="G4" t="s">
        <v>462</v>
      </c>
      <c r="H4" t="s">
        <v>669</v>
      </c>
      <c r="I4" t="s">
        <v>32</v>
      </c>
      <c r="J4" t="s">
        <v>610</v>
      </c>
    </row>
    <row r="5" spans="1:10" x14ac:dyDescent="0.3">
      <c r="A5" s="1" t="s">
        <v>3</v>
      </c>
      <c r="B5" t="s">
        <v>620</v>
      </c>
      <c r="C5" t="s">
        <v>621</v>
      </c>
      <c r="D5" s="2">
        <v>1.42</v>
      </c>
      <c r="E5" t="s">
        <v>704</v>
      </c>
      <c r="F5" t="s">
        <v>341</v>
      </c>
      <c r="G5" t="s">
        <v>622</v>
      </c>
      <c r="I5" t="s">
        <v>27</v>
      </c>
      <c r="J5" t="s">
        <v>609</v>
      </c>
    </row>
    <row r="6" spans="1:10" x14ac:dyDescent="0.3">
      <c r="A6" s="1" t="s">
        <v>3</v>
      </c>
      <c r="B6" t="s">
        <v>620</v>
      </c>
      <c r="C6" t="s">
        <v>667</v>
      </c>
      <c r="D6" s="2">
        <v>0.75</v>
      </c>
      <c r="E6" t="s">
        <v>551</v>
      </c>
      <c r="F6" t="s">
        <v>357</v>
      </c>
      <c r="G6" t="s">
        <v>462</v>
      </c>
      <c r="H6" t="s">
        <v>662</v>
      </c>
      <c r="I6" t="s">
        <v>32</v>
      </c>
      <c r="J6" t="s">
        <v>610</v>
      </c>
    </row>
    <row r="7" spans="1:10" x14ac:dyDescent="0.3">
      <c r="A7" s="1" t="s">
        <v>3</v>
      </c>
      <c r="B7" t="s">
        <v>647</v>
      </c>
      <c r="C7" t="s">
        <v>665</v>
      </c>
      <c r="D7" s="2">
        <v>0.25</v>
      </c>
      <c r="E7" t="s">
        <v>551</v>
      </c>
      <c r="F7" t="s">
        <v>357</v>
      </c>
      <c r="G7" t="s">
        <v>462</v>
      </c>
      <c r="H7" t="s">
        <v>666</v>
      </c>
      <c r="I7" t="s">
        <v>32</v>
      </c>
      <c r="J7" t="s">
        <v>610</v>
      </c>
    </row>
    <row r="8" spans="1:10" x14ac:dyDescent="0.3">
      <c r="A8" s="1" t="s">
        <v>3</v>
      </c>
      <c r="B8" t="s">
        <v>647</v>
      </c>
      <c r="C8" t="s">
        <v>663</v>
      </c>
      <c r="D8" s="2">
        <v>4</v>
      </c>
      <c r="E8" t="s">
        <v>551</v>
      </c>
      <c r="F8" t="s">
        <v>357</v>
      </c>
      <c r="G8" t="s">
        <v>462</v>
      </c>
      <c r="H8" t="s">
        <v>664</v>
      </c>
      <c r="I8" t="s">
        <v>32</v>
      </c>
      <c r="J8" t="s">
        <v>610</v>
      </c>
    </row>
    <row r="9" spans="1:10" x14ac:dyDescent="0.3">
      <c r="A9" s="1" t="s">
        <v>3</v>
      </c>
      <c r="B9" t="s">
        <v>647</v>
      </c>
      <c r="C9" t="s">
        <v>661</v>
      </c>
      <c r="D9" s="2">
        <v>2.75</v>
      </c>
      <c r="E9" t="s">
        <v>551</v>
      </c>
      <c r="F9" t="s">
        <v>357</v>
      </c>
      <c r="G9" t="s">
        <v>462</v>
      </c>
      <c r="H9" t="s">
        <v>662</v>
      </c>
      <c r="I9" t="s">
        <v>32</v>
      </c>
      <c r="J9" t="s">
        <v>610</v>
      </c>
    </row>
    <row r="10" spans="1:10" x14ac:dyDescent="0.3">
      <c r="A10" s="1" t="s">
        <v>3</v>
      </c>
      <c r="B10" t="s">
        <v>618</v>
      </c>
      <c r="C10" t="s">
        <v>659</v>
      </c>
      <c r="D10" s="2">
        <v>3</v>
      </c>
      <c r="E10" t="s">
        <v>359</v>
      </c>
      <c r="F10" t="s">
        <v>360</v>
      </c>
      <c r="G10" t="s">
        <v>104</v>
      </c>
      <c r="H10" t="s">
        <v>660</v>
      </c>
      <c r="I10" t="s">
        <v>27</v>
      </c>
      <c r="J10" t="s">
        <v>609</v>
      </c>
    </row>
    <row r="11" spans="1:10" x14ac:dyDescent="0.3">
      <c r="A11" s="1" t="s">
        <v>3</v>
      </c>
      <c r="B11" t="s">
        <v>615</v>
      </c>
      <c r="C11" t="s">
        <v>658</v>
      </c>
      <c r="D11" s="2">
        <v>2.5</v>
      </c>
      <c r="E11" t="s">
        <v>551</v>
      </c>
      <c r="F11" t="s">
        <v>357</v>
      </c>
      <c r="G11" t="s">
        <v>462</v>
      </c>
      <c r="H11" t="s">
        <v>657</v>
      </c>
      <c r="I11" t="s">
        <v>32</v>
      </c>
      <c r="J11" t="s">
        <v>610</v>
      </c>
    </row>
    <row r="12" spans="1:10" x14ac:dyDescent="0.3">
      <c r="A12" s="1" t="s">
        <v>3</v>
      </c>
      <c r="B12" t="s">
        <v>615</v>
      </c>
      <c r="C12" t="s">
        <v>656</v>
      </c>
      <c r="D12" s="2">
        <v>4</v>
      </c>
      <c r="E12" t="s">
        <v>551</v>
      </c>
      <c r="F12" t="s">
        <v>357</v>
      </c>
      <c r="G12" t="s">
        <v>462</v>
      </c>
      <c r="H12" t="s">
        <v>657</v>
      </c>
      <c r="I12" t="s">
        <v>32</v>
      </c>
      <c r="J12" t="s">
        <v>610</v>
      </c>
    </row>
    <row r="13" spans="1:10" x14ac:dyDescent="0.3">
      <c r="A13" s="1" t="s">
        <v>3</v>
      </c>
      <c r="B13" t="s">
        <v>615</v>
      </c>
      <c r="C13" t="s">
        <v>616</v>
      </c>
      <c r="D13" s="2">
        <v>2.2200000000000002</v>
      </c>
      <c r="E13" t="s">
        <v>359</v>
      </c>
      <c r="F13" t="s">
        <v>360</v>
      </c>
      <c r="G13" t="s">
        <v>104</v>
      </c>
      <c r="H13" t="s">
        <v>655</v>
      </c>
      <c r="I13" t="s">
        <v>27</v>
      </c>
      <c r="J13" t="s">
        <v>609</v>
      </c>
    </row>
    <row r="14" spans="1:10" s="12" customFormat="1" x14ac:dyDescent="0.3">
      <c r="A14" s="14" t="s">
        <v>321</v>
      </c>
      <c r="D14" s="13"/>
    </row>
    <row r="15" spans="1:10" x14ac:dyDescent="0.3">
      <c r="A15" s="1" t="s">
        <v>3</v>
      </c>
      <c r="B15" t="s">
        <v>407</v>
      </c>
      <c r="C15" t="s">
        <v>408</v>
      </c>
      <c r="D15" s="2">
        <v>1.83</v>
      </c>
      <c r="E15" t="s">
        <v>543</v>
      </c>
      <c r="F15" t="s">
        <v>341</v>
      </c>
      <c r="G15" t="s">
        <v>409</v>
      </c>
      <c r="H15" t="s">
        <v>484</v>
      </c>
      <c r="I15" t="s">
        <v>27</v>
      </c>
      <c r="J15" t="s">
        <v>609</v>
      </c>
    </row>
    <row r="16" spans="1:10" x14ac:dyDescent="0.3">
      <c r="A16" s="1" t="s">
        <v>3</v>
      </c>
      <c r="B16" t="s">
        <v>402</v>
      </c>
      <c r="C16" t="s">
        <v>482</v>
      </c>
      <c r="D16" s="2">
        <v>1.5</v>
      </c>
      <c r="E16" t="s">
        <v>551</v>
      </c>
      <c r="F16" t="s">
        <v>357</v>
      </c>
      <c r="G16" t="s">
        <v>462</v>
      </c>
      <c r="H16" t="s">
        <v>483</v>
      </c>
      <c r="I16" t="s">
        <v>32</v>
      </c>
      <c r="J16" t="s">
        <v>610</v>
      </c>
    </row>
    <row r="17" spans="1:10" x14ac:dyDescent="0.3">
      <c r="A17" s="1" t="s">
        <v>3</v>
      </c>
      <c r="B17" t="s">
        <v>402</v>
      </c>
      <c r="C17" t="s">
        <v>481</v>
      </c>
      <c r="D17" s="2">
        <v>2</v>
      </c>
      <c r="E17" t="s">
        <v>551</v>
      </c>
      <c r="F17" t="s">
        <v>357</v>
      </c>
      <c r="G17" t="s">
        <v>462</v>
      </c>
      <c r="H17" t="s">
        <v>654</v>
      </c>
      <c r="I17" t="s">
        <v>32</v>
      </c>
      <c r="J17" t="s">
        <v>610</v>
      </c>
    </row>
    <row r="18" spans="1:10" x14ac:dyDescent="0.3">
      <c r="A18" s="1" t="s">
        <v>3</v>
      </c>
      <c r="B18" t="s">
        <v>402</v>
      </c>
      <c r="C18" t="s">
        <v>479</v>
      </c>
      <c r="D18" s="2">
        <v>0.75</v>
      </c>
      <c r="E18" t="s">
        <v>551</v>
      </c>
      <c r="F18" t="s">
        <v>357</v>
      </c>
      <c r="G18" t="s">
        <v>462</v>
      </c>
      <c r="H18" t="s">
        <v>480</v>
      </c>
      <c r="I18" t="s">
        <v>32</v>
      </c>
      <c r="J18" t="s">
        <v>610</v>
      </c>
    </row>
    <row r="19" spans="1:10" x14ac:dyDescent="0.3">
      <c r="A19" s="1" t="s">
        <v>3</v>
      </c>
      <c r="B19" t="s">
        <v>395</v>
      </c>
      <c r="C19" s="15">
        <v>45415.732638888891</v>
      </c>
      <c r="D19" s="2">
        <v>2.67</v>
      </c>
      <c r="E19" t="s">
        <v>551</v>
      </c>
      <c r="F19" t="s">
        <v>357</v>
      </c>
      <c r="G19" t="s">
        <v>462</v>
      </c>
      <c r="H19" t="s">
        <v>478</v>
      </c>
      <c r="I19" t="s">
        <v>32</v>
      </c>
      <c r="J19" t="s">
        <v>610</v>
      </c>
    </row>
    <row r="20" spans="1:10" x14ac:dyDescent="0.3">
      <c r="A20" s="1" t="s">
        <v>3</v>
      </c>
      <c r="B20" t="s">
        <v>395</v>
      </c>
      <c r="C20" t="s">
        <v>476</v>
      </c>
      <c r="D20" s="2">
        <v>0.5</v>
      </c>
      <c r="E20" t="s">
        <v>542</v>
      </c>
      <c r="F20" t="s">
        <v>356</v>
      </c>
      <c r="G20" t="s">
        <v>411</v>
      </c>
      <c r="H20" t="s">
        <v>477</v>
      </c>
      <c r="I20" t="s">
        <v>32</v>
      </c>
      <c r="J20" t="s">
        <v>610</v>
      </c>
    </row>
    <row r="21" spans="1:10" x14ac:dyDescent="0.3">
      <c r="A21" s="1" t="s">
        <v>3</v>
      </c>
      <c r="B21" t="s">
        <v>395</v>
      </c>
      <c r="C21" t="s">
        <v>474</v>
      </c>
      <c r="D21" s="2">
        <v>0.25</v>
      </c>
      <c r="E21" t="s">
        <v>552</v>
      </c>
      <c r="F21" t="s">
        <v>356</v>
      </c>
      <c r="G21" t="s">
        <v>449</v>
      </c>
      <c r="H21" t="s">
        <v>475</v>
      </c>
      <c r="I21" t="s">
        <v>32</v>
      </c>
      <c r="J21" t="s">
        <v>610</v>
      </c>
    </row>
    <row r="22" spans="1:10" x14ac:dyDescent="0.3">
      <c r="A22" s="1" t="s">
        <v>3</v>
      </c>
      <c r="B22" t="s">
        <v>395</v>
      </c>
      <c r="C22" t="s">
        <v>472</v>
      </c>
      <c r="D22" s="2">
        <v>0.33</v>
      </c>
      <c r="E22" t="s">
        <v>542</v>
      </c>
      <c r="F22" t="s">
        <v>356</v>
      </c>
      <c r="G22" t="s">
        <v>411</v>
      </c>
      <c r="H22" t="s">
        <v>473</v>
      </c>
      <c r="I22" t="s">
        <v>32</v>
      </c>
      <c r="J22" t="s">
        <v>610</v>
      </c>
    </row>
    <row r="23" spans="1:10" x14ac:dyDescent="0.3">
      <c r="A23" s="1" t="s">
        <v>3</v>
      </c>
      <c r="B23" t="s">
        <v>395</v>
      </c>
      <c r="C23" t="s">
        <v>470</v>
      </c>
      <c r="D23" s="2">
        <v>0.67</v>
      </c>
      <c r="E23" t="s">
        <v>551</v>
      </c>
      <c r="F23" t="s">
        <v>357</v>
      </c>
      <c r="G23" t="s">
        <v>462</v>
      </c>
      <c r="H23" t="s">
        <v>471</v>
      </c>
      <c r="I23" t="s">
        <v>32</v>
      </c>
      <c r="J23" t="s">
        <v>610</v>
      </c>
    </row>
    <row r="24" spans="1:10" x14ac:dyDescent="0.3">
      <c r="A24" s="1" t="s">
        <v>3</v>
      </c>
      <c r="B24" t="s">
        <v>395</v>
      </c>
      <c r="C24" t="s">
        <v>400</v>
      </c>
      <c r="D24" s="2">
        <v>0.33</v>
      </c>
      <c r="E24" t="s">
        <v>359</v>
      </c>
      <c r="F24" t="s">
        <v>360</v>
      </c>
      <c r="G24" t="s">
        <v>104</v>
      </c>
      <c r="H24" t="s">
        <v>469</v>
      </c>
      <c r="I24" t="s">
        <v>27</v>
      </c>
      <c r="J24" t="s">
        <v>609</v>
      </c>
    </row>
    <row r="25" spans="1:10" x14ac:dyDescent="0.3">
      <c r="A25" s="1" t="s">
        <v>3</v>
      </c>
      <c r="B25" t="s">
        <v>395</v>
      </c>
      <c r="C25" t="s">
        <v>467</v>
      </c>
      <c r="D25" s="2">
        <v>1.75</v>
      </c>
      <c r="E25" t="s">
        <v>551</v>
      </c>
      <c r="F25" t="s">
        <v>357</v>
      </c>
      <c r="G25" t="s">
        <v>462</v>
      </c>
      <c r="H25" t="s">
        <v>468</v>
      </c>
      <c r="I25" t="s">
        <v>32</v>
      </c>
      <c r="J25" t="s">
        <v>610</v>
      </c>
    </row>
    <row r="26" spans="1:10" x14ac:dyDescent="0.3">
      <c r="A26" s="1" t="s">
        <v>3</v>
      </c>
      <c r="B26" t="s">
        <v>395</v>
      </c>
      <c r="C26" t="s">
        <v>465</v>
      </c>
      <c r="D26" s="2">
        <v>0.5</v>
      </c>
      <c r="E26" t="s">
        <v>542</v>
      </c>
      <c r="F26" t="s">
        <v>356</v>
      </c>
      <c r="G26" t="s">
        <v>411</v>
      </c>
      <c r="H26" t="s">
        <v>466</v>
      </c>
      <c r="I26" t="s">
        <v>32</v>
      </c>
      <c r="J26" t="s">
        <v>610</v>
      </c>
    </row>
    <row r="27" spans="1:10" x14ac:dyDescent="0.3">
      <c r="A27" s="1" t="s">
        <v>3</v>
      </c>
      <c r="B27" t="s">
        <v>395</v>
      </c>
      <c r="C27" t="s">
        <v>463</v>
      </c>
      <c r="D27" s="2">
        <v>0.5</v>
      </c>
      <c r="E27" t="s">
        <v>552</v>
      </c>
      <c r="F27" t="s">
        <v>356</v>
      </c>
      <c r="G27" t="s">
        <v>449</v>
      </c>
      <c r="H27" t="s">
        <v>464</v>
      </c>
      <c r="I27" t="s">
        <v>32</v>
      </c>
      <c r="J27" t="s">
        <v>610</v>
      </c>
    </row>
    <row r="28" spans="1:10" x14ac:dyDescent="0.3">
      <c r="A28" s="1" t="s">
        <v>3</v>
      </c>
      <c r="B28" t="s">
        <v>395</v>
      </c>
      <c r="C28" t="s">
        <v>461</v>
      </c>
      <c r="D28" s="2">
        <v>1.25</v>
      </c>
      <c r="E28" t="s">
        <v>551</v>
      </c>
      <c r="F28" t="s">
        <v>357</v>
      </c>
      <c r="G28" t="s">
        <v>462</v>
      </c>
      <c r="H28" t="s">
        <v>653</v>
      </c>
      <c r="I28" t="s">
        <v>32</v>
      </c>
      <c r="J28" t="s">
        <v>610</v>
      </c>
    </row>
    <row r="29" spans="1:10" x14ac:dyDescent="0.3">
      <c r="A29" s="1" t="s">
        <v>3</v>
      </c>
      <c r="B29" t="s">
        <v>395</v>
      </c>
      <c r="C29" t="s">
        <v>460</v>
      </c>
      <c r="D29" s="2">
        <v>1.5</v>
      </c>
      <c r="E29" t="s">
        <v>542</v>
      </c>
      <c r="F29" t="s">
        <v>356</v>
      </c>
      <c r="G29" t="s">
        <v>411</v>
      </c>
      <c r="H29" t="s">
        <v>652</v>
      </c>
      <c r="I29" t="s">
        <v>32</v>
      </c>
      <c r="J29" t="s">
        <v>610</v>
      </c>
    </row>
    <row r="30" spans="1:10" x14ac:dyDescent="0.3">
      <c r="A30" s="1" t="s">
        <v>3</v>
      </c>
      <c r="B30" t="s">
        <v>395</v>
      </c>
      <c r="C30" t="s">
        <v>458</v>
      </c>
      <c r="D30" s="2">
        <v>1.5</v>
      </c>
      <c r="E30" t="s">
        <v>552</v>
      </c>
      <c r="F30" t="s">
        <v>356</v>
      </c>
      <c r="G30" t="s">
        <v>449</v>
      </c>
      <c r="H30" t="s">
        <v>459</v>
      </c>
      <c r="I30" t="s">
        <v>32</v>
      </c>
      <c r="J30" t="s">
        <v>610</v>
      </c>
    </row>
    <row r="31" spans="1:10" x14ac:dyDescent="0.3">
      <c r="A31" s="1" t="s">
        <v>3</v>
      </c>
      <c r="B31" t="s">
        <v>388</v>
      </c>
      <c r="C31" t="s">
        <v>456</v>
      </c>
      <c r="D31" s="2">
        <v>1.5</v>
      </c>
      <c r="E31" t="s">
        <v>553</v>
      </c>
      <c r="F31" t="s">
        <v>357</v>
      </c>
      <c r="G31" t="s">
        <v>446</v>
      </c>
      <c r="H31" t="s">
        <v>457</v>
      </c>
      <c r="I31" t="s">
        <v>32</v>
      </c>
      <c r="J31" t="s">
        <v>610</v>
      </c>
    </row>
    <row r="32" spans="1:10" x14ac:dyDescent="0.3">
      <c r="A32" s="1" t="s">
        <v>3</v>
      </c>
      <c r="B32" t="s">
        <v>388</v>
      </c>
      <c r="C32" t="s">
        <v>454</v>
      </c>
      <c r="D32" s="2">
        <v>1.5</v>
      </c>
      <c r="E32" t="s">
        <v>542</v>
      </c>
      <c r="F32" t="s">
        <v>356</v>
      </c>
      <c r="G32" t="s">
        <v>411</v>
      </c>
      <c r="H32" t="s">
        <v>455</v>
      </c>
      <c r="I32" t="s">
        <v>32</v>
      </c>
      <c r="J32" t="s">
        <v>610</v>
      </c>
    </row>
    <row r="33" spans="1:10" x14ac:dyDescent="0.3">
      <c r="A33" s="1" t="s">
        <v>3</v>
      </c>
      <c r="B33" t="s">
        <v>388</v>
      </c>
      <c r="C33" t="s">
        <v>452</v>
      </c>
      <c r="D33" s="2">
        <v>1</v>
      </c>
      <c r="E33" t="s">
        <v>552</v>
      </c>
      <c r="F33" t="s">
        <v>356</v>
      </c>
      <c r="G33" t="s">
        <v>449</v>
      </c>
      <c r="H33" t="s">
        <v>453</v>
      </c>
      <c r="I33" t="s">
        <v>32</v>
      </c>
      <c r="J33" t="s">
        <v>610</v>
      </c>
    </row>
    <row r="34" spans="1:10" x14ac:dyDescent="0.3">
      <c r="A34" s="1" t="s">
        <v>3</v>
      </c>
      <c r="B34" t="s">
        <v>388</v>
      </c>
      <c r="C34" t="s">
        <v>451</v>
      </c>
      <c r="D34" s="2">
        <v>1.25</v>
      </c>
      <c r="E34" t="s">
        <v>547</v>
      </c>
      <c r="F34" t="s">
        <v>341</v>
      </c>
      <c r="G34" t="s">
        <v>392</v>
      </c>
      <c r="I34" t="s">
        <v>27</v>
      </c>
      <c r="J34" t="s">
        <v>609</v>
      </c>
    </row>
    <row r="35" spans="1:10" x14ac:dyDescent="0.3">
      <c r="A35" s="1" t="s">
        <v>3</v>
      </c>
      <c r="B35" t="s">
        <v>388</v>
      </c>
      <c r="C35" t="s">
        <v>389</v>
      </c>
      <c r="D35" s="2">
        <v>1</v>
      </c>
      <c r="E35" t="s">
        <v>548</v>
      </c>
      <c r="F35" t="s">
        <v>328</v>
      </c>
      <c r="G35" t="s">
        <v>390</v>
      </c>
      <c r="I35" t="s">
        <v>27</v>
      </c>
      <c r="J35" t="s">
        <v>609</v>
      </c>
    </row>
    <row r="36" spans="1:10" x14ac:dyDescent="0.3">
      <c r="A36" s="1" t="s">
        <v>3</v>
      </c>
      <c r="B36" t="s">
        <v>418</v>
      </c>
      <c r="C36" t="s">
        <v>448</v>
      </c>
      <c r="D36" s="2">
        <v>1.75</v>
      </c>
      <c r="E36" t="s">
        <v>552</v>
      </c>
      <c r="F36" t="s">
        <v>356</v>
      </c>
      <c r="G36" t="s">
        <v>449</v>
      </c>
      <c r="H36" t="s">
        <v>450</v>
      </c>
      <c r="I36" t="s">
        <v>32</v>
      </c>
      <c r="J36" t="s">
        <v>610</v>
      </c>
    </row>
    <row r="37" spans="1:10" x14ac:dyDescent="0.3">
      <c r="A37" s="1" t="s">
        <v>3</v>
      </c>
      <c r="B37" t="s">
        <v>418</v>
      </c>
      <c r="C37" t="s">
        <v>445</v>
      </c>
      <c r="D37" s="2">
        <v>1.75</v>
      </c>
      <c r="E37" t="s">
        <v>553</v>
      </c>
      <c r="F37" t="s">
        <v>357</v>
      </c>
      <c r="G37" t="s">
        <v>446</v>
      </c>
      <c r="H37" t="s">
        <v>447</v>
      </c>
      <c r="I37" t="s">
        <v>32</v>
      </c>
      <c r="J37" t="s">
        <v>610</v>
      </c>
    </row>
    <row r="38" spans="1:10" x14ac:dyDescent="0.3">
      <c r="A38" s="1" t="s">
        <v>3</v>
      </c>
      <c r="B38" t="s">
        <v>130</v>
      </c>
      <c r="C38" t="s">
        <v>443</v>
      </c>
      <c r="D38" s="2">
        <v>1.5</v>
      </c>
      <c r="E38" t="s">
        <v>355</v>
      </c>
      <c r="F38" t="s">
        <v>343</v>
      </c>
      <c r="G38" t="s">
        <v>415</v>
      </c>
      <c r="H38" t="s">
        <v>444</v>
      </c>
      <c r="I38" t="s">
        <v>37</v>
      </c>
      <c r="J38" t="s">
        <v>50</v>
      </c>
    </row>
    <row r="39" spans="1:10" x14ac:dyDescent="0.3">
      <c r="A39" s="1" t="s">
        <v>3</v>
      </c>
      <c r="B39" t="s">
        <v>130</v>
      </c>
      <c r="C39" t="s">
        <v>248</v>
      </c>
      <c r="D39" s="2">
        <v>0.5</v>
      </c>
      <c r="E39" t="s">
        <v>359</v>
      </c>
      <c r="F39" t="s">
        <v>360</v>
      </c>
      <c r="G39" t="s">
        <v>104</v>
      </c>
      <c r="H39" t="s">
        <v>249</v>
      </c>
      <c r="I39" t="s">
        <v>27</v>
      </c>
      <c r="J39" t="s">
        <v>609</v>
      </c>
    </row>
    <row r="40" spans="1:10" x14ac:dyDescent="0.3">
      <c r="A40" s="1" t="s">
        <v>3</v>
      </c>
      <c r="B40" t="s">
        <v>113</v>
      </c>
      <c r="C40" t="s">
        <v>247</v>
      </c>
      <c r="D40" s="2">
        <v>3.25</v>
      </c>
      <c r="E40" t="s">
        <v>379</v>
      </c>
      <c r="F40" t="s">
        <v>357</v>
      </c>
      <c r="G40" t="s">
        <v>242</v>
      </c>
      <c r="I40" t="s">
        <v>32</v>
      </c>
      <c r="J40" t="s">
        <v>610</v>
      </c>
    </row>
    <row r="41" spans="1:10" x14ac:dyDescent="0.3">
      <c r="A41" s="1" t="s">
        <v>3</v>
      </c>
      <c r="B41" t="s">
        <v>113</v>
      </c>
      <c r="C41" t="s">
        <v>246</v>
      </c>
      <c r="D41" s="2">
        <v>3</v>
      </c>
      <c r="E41" t="s">
        <v>379</v>
      </c>
      <c r="F41" t="s">
        <v>357</v>
      </c>
      <c r="G41" t="s">
        <v>242</v>
      </c>
      <c r="I41" t="s">
        <v>32</v>
      </c>
      <c r="J41" t="s">
        <v>610</v>
      </c>
    </row>
    <row r="42" spans="1:10" x14ac:dyDescent="0.3">
      <c r="A42" s="1" t="s">
        <v>3</v>
      </c>
      <c r="B42" t="s">
        <v>113</v>
      </c>
      <c r="C42" t="s">
        <v>244</v>
      </c>
      <c r="D42" s="2">
        <v>1.5</v>
      </c>
      <c r="E42" t="s">
        <v>362</v>
      </c>
      <c r="F42" t="s">
        <v>341</v>
      </c>
      <c r="G42" t="s">
        <v>120</v>
      </c>
      <c r="H42" t="s">
        <v>245</v>
      </c>
      <c r="I42" t="s">
        <v>27</v>
      </c>
      <c r="J42" t="s">
        <v>609</v>
      </c>
    </row>
    <row r="43" spans="1:10" x14ac:dyDescent="0.3">
      <c r="A43" s="1" t="s">
        <v>3</v>
      </c>
      <c r="B43" t="s">
        <v>113</v>
      </c>
      <c r="C43" t="s">
        <v>243</v>
      </c>
      <c r="D43" s="2">
        <v>3</v>
      </c>
      <c r="E43" t="s">
        <v>335</v>
      </c>
      <c r="F43" t="s">
        <v>336</v>
      </c>
      <c r="G43" t="s">
        <v>57</v>
      </c>
      <c r="I43" t="s">
        <v>32</v>
      </c>
      <c r="J43" t="s">
        <v>610</v>
      </c>
    </row>
    <row r="44" spans="1:10" x14ac:dyDescent="0.3">
      <c r="A44" s="1" t="s">
        <v>3</v>
      </c>
      <c r="B44" t="s">
        <v>113</v>
      </c>
      <c r="C44" t="s">
        <v>241</v>
      </c>
      <c r="D44" s="2">
        <v>0.5</v>
      </c>
      <c r="E44" t="s">
        <v>379</v>
      </c>
      <c r="F44" t="s">
        <v>357</v>
      </c>
      <c r="G44" t="s">
        <v>242</v>
      </c>
      <c r="I44" t="s">
        <v>32</v>
      </c>
      <c r="J44" t="s">
        <v>610</v>
      </c>
    </row>
    <row r="45" spans="1:10" x14ac:dyDescent="0.3">
      <c r="A45" s="1" t="s">
        <v>3</v>
      </c>
      <c r="B45" t="s">
        <v>102</v>
      </c>
      <c r="C45" t="s">
        <v>240</v>
      </c>
      <c r="D45" s="2">
        <v>1</v>
      </c>
      <c r="E45" t="s">
        <v>335</v>
      </c>
      <c r="F45" t="s">
        <v>336</v>
      </c>
      <c r="G45" t="s">
        <v>57</v>
      </c>
      <c r="I45" t="s">
        <v>32</v>
      </c>
      <c r="J45" t="s">
        <v>610</v>
      </c>
    </row>
    <row r="46" spans="1:10" x14ac:dyDescent="0.3">
      <c r="A46" s="1" t="s">
        <v>3</v>
      </c>
      <c r="B46" t="s">
        <v>102</v>
      </c>
      <c r="C46" t="s">
        <v>238</v>
      </c>
      <c r="D46" s="2">
        <v>1.25</v>
      </c>
      <c r="E46" t="s">
        <v>359</v>
      </c>
      <c r="F46" t="s">
        <v>360</v>
      </c>
      <c r="G46" t="s">
        <v>104</v>
      </c>
      <c r="H46" t="s">
        <v>239</v>
      </c>
      <c r="I46" t="s">
        <v>27</v>
      </c>
      <c r="J46" t="s">
        <v>609</v>
      </c>
    </row>
    <row r="47" spans="1:10" x14ac:dyDescent="0.3">
      <c r="A47" s="1" t="s">
        <v>3</v>
      </c>
      <c r="B47" t="s">
        <v>95</v>
      </c>
      <c r="C47" t="s">
        <v>236</v>
      </c>
      <c r="D47" s="2">
        <v>1</v>
      </c>
      <c r="E47" t="s">
        <v>329</v>
      </c>
      <c r="F47" t="s">
        <v>330</v>
      </c>
      <c r="G47" t="s">
        <v>31</v>
      </c>
      <c r="H47" t="s">
        <v>237</v>
      </c>
      <c r="I47" t="s">
        <v>32</v>
      </c>
      <c r="J47" t="s">
        <v>609</v>
      </c>
    </row>
    <row r="48" spans="1:10" x14ac:dyDescent="0.3">
      <c r="A48" s="1" t="s">
        <v>3</v>
      </c>
      <c r="B48" t="s">
        <v>95</v>
      </c>
      <c r="C48" t="s">
        <v>234</v>
      </c>
      <c r="D48" s="2">
        <v>0.5</v>
      </c>
      <c r="E48" t="s">
        <v>368</v>
      </c>
      <c r="F48" t="s">
        <v>366</v>
      </c>
      <c r="G48" t="s">
        <v>148</v>
      </c>
      <c r="H48" t="s">
        <v>235</v>
      </c>
      <c r="I48" t="s">
        <v>55</v>
      </c>
      <c r="J48" t="s">
        <v>138</v>
      </c>
    </row>
    <row r="49" spans="1:10" x14ac:dyDescent="0.3">
      <c r="A49" s="1" t="s">
        <v>3</v>
      </c>
      <c r="B49" t="s">
        <v>95</v>
      </c>
      <c r="C49" t="s">
        <v>232</v>
      </c>
      <c r="D49" s="2">
        <v>4</v>
      </c>
      <c r="E49" t="s">
        <v>331</v>
      </c>
      <c r="F49" t="s">
        <v>332</v>
      </c>
      <c r="G49" t="s">
        <v>39</v>
      </c>
      <c r="H49" t="s">
        <v>233</v>
      </c>
      <c r="I49" t="s">
        <v>32</v>
      </c>
      <c r="J49" t="s">
        <v>28</v>
      </c>
    </row>
    <row r="50" spans="1:10" x14ac:dyDescent="0.3">
      <c r="A50" s="1" t="s">
        <v>3</v>
      </c>
      <c r="B50" t="s">
        <v>82</v>
      </c>
      <c r="C50" t="s">
        <v>231</v>
      </c>
      <c r="D50" s="2">
        <v>0.25</v>
      </c>
      <c r="E50" t="s">
        <v>347</v>
      </c>
      <c r="F50" t="s">
        <v>334</v>
      </c>
      <c r="G50" t="s">
        <v>86</v>
      </c>
      <c r="I50" t="s">
        <v>37</v>
      </c>
      <c r="J50" t="s">
        <v>28</v>
      </c>
    </row>
    <row r="51" spans="1:10" x14ac:dyDescent="0.3">
      <c r="A51" s="1" t="s">
        <v>3</v>
      </c>
      <c r="B51" t="s">
        <v>82</v>
      </c>
      <c r="C51" t="s">
        <v>178</v>
      </c>
      <c r="D51" s="2">
        <v>2</v>
      </c>
      <c r="E51" t="s">
        <v>361</v>
      </c>
      <c r="F51" t="s">
        <v>341</v>
      </c>
      <c r="G51" t="s">
        <v>115</v>
      </c>
      <c r="H51" t="s">
        <v>230</v>
      </c>
      <c r="I51" t="s">
        <v>27</v>
      </c>
      <c r="J51" t="s">
        <v>609</v>
      </c>
    </row>
    <row r="52" spans="1:10" s="12" customFormat="1" x14ac:dyDescent="0.3">
      <c r="A52" s="14" t="s">
        <v>320</v>
      </c>
      <c r="D52" s="13"/>
    </row>
    <row r="53" spans="1:10" x14ac:dyDescent="0.3">
      <c r="A53" s="1" t="s">
        <v>3</v>
      </c>
      <c r="B53" t="s">
        <v>82</v>
      </c>
      <c r="C53" t="s">
        <v>83</v>
      </c>
      <c r="D53" s="2">
        <v>1</v>
      </c>
      <c r="E53" t="s">
        <v>358</v>
      </c>
      <c r="F53" t="s">
        <v>328</v>
      </c>
      <c r="G53" t="s">
        <v>84</v>
      </c>
      <c r="I53" t="s">
        <v>27</v>
      </c>
      <c r="J53" t="s">
        <v>609</v>
      </c>
    </row>
    <row r="54" spans="1:10" x14ac:dyDescent="0.3">
      <c r="A54" s="1" t="s">
        <v>3</v>
      </c>
      <c r="B54" t="s">
        <v>173</v>
      </c>
      <c r="C54" t="s">
        <v>228</v>
      </c>
      <c r="D54" s="2">
        <v>4</v>
      </c>
      <c r="E54" t="s">
        <v>331</v>
      </c>
      <c r="F54" t="s">
        <v>332</v>
      </c>
      <c r="G54" t="s">
        <v>39</v>
      </c>
      <c r="H54" t="s">
        <v>229</v>
      </c>
      <c r="I54" t="s">
        <v>32</v>
      </c>
      <c r="J54" t="s">
        <v>28</v>
      </c>
    </row>
    <row r="55" spans="1:10" x14ac:dyDescent="0.3">
      <c r="A55" s="1" t="s">
        <v>3</v>
      </c>
      <c r="B55" t="s">
        <v>75</v>
      </c>
      <c r="C55" t="s">
        <v>76</v>
      </c>
      <c r="D55" s="2">
        <v>1.5</v>
      </c>
      <c r="E55" t="s">
        <v>353</v>
      </c>
      <c r="F55" t="s">
        <v>341</v>
      </c>
      <c r="G55" t="s">
        <v>77</v>
      </c>
      <c r="I55" t="s">
        <v>27</v>
      </c>
      <c r="J55" t="s">
        <v>609</v>
      </c>
    </row>
    <row r="56" spans="1:10" x14ac:dyDescent="0.3">
      <c r="A56" s="1" t="s">
        <v>3</v>
      </c>
      <c r="B56" t="s">
        <v>70</v>
      </c>
      <c r="C56" t="s">
        <v>226</v>
      </c>
      <c r="D56" s="2">
        <v>2.5</v>
      </c>
      <c r="E56" t="s">
        <v>368</v>
      </c>
      <c r="F56" t="s">
        <v>366</v>
      </c>
      <c r="G56" t="s">
        <v>148</v>
      </c>
      <c r="H56" t="s">
        <v>227</v>
      </c>
      <c r="I56" t="s">
        <v>55</v>
      </c>
      <c r="J56" t="s">
        <v>138</v>
      </c>
    </row>
    <row r="57" spans="1:10" x14ac:dyDescent="0.3">
      <c r="A57" s="1" t="s">
        <v>3</v>
      </c>
      <c r="B57" t="s">
        <v>70</v>
      </c>
      <c r="C57" t="s">
        <v>224</v>
      </c>
      <c r="D57" s="2">
        <v>2.25</v>
      </c>
      <c r="E57" t="s">
        <v>329</v>
      </c>
      <c r="F57" t="s">
        <v>330</v>
      </c>
      <c r="G57" t="s">
        <v>31</v>
      </c>
      <c r="H57" t="s">
        <v>225</v>
      </c>
      <c r="I57" t="s">
        <v>32</v>
      </c>
      <c r="J57" t="s">
        <v>609</v>
      </c>
    </row>
    <row r="58" spans="1:10" x14ac:dyDescent="0.3">
      <c r="A58" s="1" t="s">
        <v>3</v>
      </c>
      <c r="B58" t="s">
        <v>70</v>
      </c>
      <c r="C58" t="s">
        <v>222</v>
      </c>
      <c r="D58" s="2">
        <v>0.5</v>
      </c>
      <c r="E58" t="s">
        <v>346</v>
      </c>
      <c r="F58" t="s">
        <v>334</v>
      </c>
      <c r="G58" t="s">
        <v>72</v>
      </c>
      <c r="H58" t="s">
        <v>223</v>
      </c>
      <c r="I58" t="s">
        <v>37</v>
      </c>
      <c r="J58" t="s">
        <v>28</v>
      </c>
    </row>
    <row r="59" spans="1:10" x14ac:dyDescent="0.3">
      <c r="A59" s="1" t="s">
        <v>3</v>
      </c>
      <c r="B59" t="s">
        <v>70</v>
      </c>
      <c r="C59" t="s">
        <v>221</v>
      </c>
      <c r="D59" s="2">
        <v>1</v>
      </c>
      <c r="E59" t="s">
        <v>338</v>
      </c>
      <c r="F59" t="s">
        <v>330</v>
      </c>
      <c r="G59" t="s">
        <v>66</v>
      </c>
      <c r="I59" t="s">
        <v>32</v>
      </c>
      <c r="J59" t="s">
        <v>609</v>
      </c>
    </row>
    <row r="60" spans="1:10" x14ac:dyDescent="0.3">
      <c r="A60" s="1" t="s">
        <v>3</v>
      </c>
      <c r="B60" t="s">
        <v>59</v>
      </c>
      <c r="C60" t="s">
        <v>62</v>
      </c>
      <c r="D60" s="2">
        <v>1.5</v>
      </c>
      <c r="E60" t="s">
        <v>351</v>
      </c>
      <c r="F60" t="s">
        <v>341</v>
      </c>
      <c r="G60" t="s">
        <v>63</v>
      </c>
      <c r="I60" t="s">
        <v>27</v>
      </c>
      <c r="J60" t="s">
        <v>609</v>
      </c>
    </row>
    <row r="61" spans="1:10" x14ac:dyDescent="0.3">
      <c r="A61" s="1" t="s">
        <v>3</v>
      </c>
      <c r="B61" t="s">
        <v>59</v>
      </c>
      <c r="C61" t="s">
        <v>60</v>
      </c>
      <c r="D61" s="2">
        <v>1</v>
      </c>
      <c r="E61" t="s">
        <v>345</v>
      </c>
      <c r="F61" t="s">
        <v>328</v>
      </c>
      <c r="G61" t="s">
        <v>61</v>
      </c>
      <c r="I61" t="s">
        <v>27</v>
      </c>
      <c r="J61" t="s">
        <v>609</v>
      </c>
    </row>
    <row r="62" spans="1:10" x14ac:dyDescent="0.3">
      <c r="A62" s="1" t="s">
        <v>3</v>
      </c>
      <c r="B62" t="s">
        <v>41</v>
      </c>
      <c r="C62" t="s">
        <v>220</v>
      </c>
      <c r="D62" s="2">
        <v>1.5</v>
      </c>
      <c r="E62" t="s">
        <v>340</v>
      </c>
      <c r="F62" t="s">
        <v>341</v>
      </c>
      <c r="G62" t="s">
        <v>43</v>
      </c>
      <c r="I62" t="s">
        <v>27</v>
      </c>
      <c r="J62" t="s">
        <v>609</v>
      </c>
    </row>
    <row r="63" spans="1:10" x14ac:dyDescent="0.3">
      <c r="A63" s="1" t="s">
        <v>3</v>
      </c>
      <c r="B63" t="s">
        <v>41</v>
      </c>
      <c r="C63" t="s">
        <v>218</v>
      </c>
      <c r="D63" s="2">
        <v>1.5</v>
      </c>
      <c r="E63" t="s">
        <v>350</v>
      </c>
      <c r="F63" t="s">
        <v>366</v>
      </c>
      <c r="G63" t="s">
        <v>140</v>
      </c>
      <c r="H63" t="s">
        <v>219</v>
      </c>
      <c r="I63" t="s">
        <v>55</v>
      </c>
      <c r="J63" t="s">
        <v>609</v>
      </c>
    </row>
    <row r="64" spans="1:10" x14ac:dyDescent="0.3">
      <c r="A64" s="1" t="s">
        <v>3</v>
      </c>
      <c r="B64" t="s">
        <v>41</v>
      </c>
      <c r="C64" t="s">
        <v>216</v>
      </c>
      <c r="D64" s="2">
        <v>3</v>
      </c>
      <c r="E64" t="s">
        <v>368</v>
      </c>
      <c r="F64" t="s">
        <v>366</v>
      </c>
      <c r="G64" t="s">
        <v>148</v>
      </c>
      <c r="H64" t="s">
        <v>217</v>
      </c>
      <c r="I64" t="s">
        <v>55</v>
      </c>
      <c r="J64" t="s">
        <v>138</v>
      </c>
    </row>
    <row r="65" spans="1:10" x14ac:dyDescent="0.3">
      <c r="A65" s="1" t="s">
        <v>3</v>
      </c>
      <c r="B65" t="s">
        <v>41</v>
      </c>
      <c r="C65" t="s">
        <v>214</v>
      </c>
      <c r="D65" s="2">
        <v>0.75</v>
      </c>
      <c r="E65" t="s">
        <v>337</v>
      </c>
      <c r="F65" t="s">
        <v>334</v>
      </c>
      <c r="G65" t="s">
        <v>45</v>
      </c>
      <c r="H65" t="s">
        <v>215</v>
      </c>
      <c r="I65" t="s">
        <v>37</v>
      </c>
      <c r="J65" t="s">
        <v>28</v>
      </c>
    </row>
    <row r="66" spans="1:10" x14ac:dyDescent="0.3">
      <c r="A66" s="1" t="s">
        <v>3</v>
      </c>
      <c r="B66" t="s">
        <v>41</v>
      </c>
      <c r="C66" t="s">
        <v>211</v>
      </c>
      <c r="D66" s="2">
        <v>0.75</v>
      </c>
      <c r="E66" t="s">
        <v>378</v>
      </c>
      <c r="F66" t="s">
        <v>350</v>
      </c>
      <c r="G66" t="s">
        <v>212</v>
      </c>
      <c r="I66" t="s">
        <v>55</v>
      </c>
      <c r="J66" t="s">
        <v>609</v>
      </c>
    </row>
    <row r="67" spans="1:10" x14ac:dyDescent="0.3">
      <c r="A67" s="1" t="s">
        <v>3</v>
      </c>
      <c r="B67" t="s">
        <v>41</v>
      </c>
      <c r="C67" t="s">
        <v>211</v>
      </c>
      <c r="D67" s="2">
        <v>0.5</v>
      </c>
      <c r="E67" t="s">
        <v>364</v>
      </c>
      <c r="F67" t="s">
        <v>371</v>
      </c>
      <c r="G67" t="s">
        <v>213</v>
      </c>
      <c r="I67" t="s">
        <v>156</v>
      </c>
      <c r="J67" t="s">
        <v>28</v>
      </c>
    </row>
    <row r="68" spans="1:10" x14ac:dyDescent="0.3">
      <c r="A68" s="1" t="s">
        <v>3</v>
      </c>
      <c r="B68" t="s">
        <v>33</v>
      </c>
      <c r="C68" t="s">
        <v>210</v>
      </c>
      <c r="D68" s="2">
        <v>2</v>
      </c>
      <c r="E68" t="s">
        <v>365</v>
      </c>
      <c r="F68" t="s">
        <v>366</v>
      </c>
      <c r="G68" t="s">
        <v>136</v>
      </c>
      <c r="I68" t="s">
        <v>55</v>
      </c>
      <c r="J68" t="s">
        <v>138</v>
      </c>
    </row>
    <row r="69" spans="1:10" x14ac:dyDescent="0.3">
      <c r="A69" s="1" t="s">
        <v>3</v>
      </c>
      <c r="B69" t="s">
        <v>33</v>
      </c>
      <c r="C69" t="s">
        <v>207</v>
      </c>
      <c r="D69" s="2">
        <v>4</v>
      </c>
      <c r="E69" t="s">
        <v>377</v>
      </c>
      <c r="F69" t="s">
        <v>350</v>
      </c>
      <c r="G69" t="s">
        <v>208</v>
      </c>
      <c r="H69" t="s">
        <v>209</v>
      </c>
      <c r="I69" t="s">
        <v>55</v>
      </c>
      <c r="J69" t="s">
        <v>609</v>
      </c>
    </row>
    <row r="70" spans="1:10" x14ac:dyDescent="0.3">
      <c r="A70" s="1" t="s">
        <v>3</v>
      </c>
      <c r="B70" t="s">
        <v>23</v>
      </c>
      <c r="C70" t="s">
        <v>24</v>
      </c>
      <c r="D70" s="2">
        <v>2.33</v>
      </c>
      <c r="E70" t="s">
        <v>327</v>
      </c>
      <c r="F70" t="s">
        <v>328</v>
      </c>
      <c r="G70" t="s">
        <v>25</v>
      </c>
      <c r="H70" t="s">
        <v>26</v>
      </c>
      <c r="I70" t="s">
        <v>27</v>
      </c>
      <c r="J70" t="s">
        <v>609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37"/>
  <sheetViews>
    <sheetView workbookViewId="0">
      <selection activeCell="H18" sqref="H18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x14ac:dyDescent="0.3">
      <c r="A3" s="1" t="s">
        <v>4</v>
      </c>
      <c r="B3" t="s">
        <v>620</v>
      </c>
      <c r="C3" t="s">
        <v>677</v>
      </c>
      <c r="D3" s="2">
        <v>3.1</v>
      </c>
      <c r="E3" t="s">
        <v>710</v>
      </c>
      <c r="F3" t="s">
        <v>711</v>
      </c>
      <c r="G3" t="s">
        <v>678</v>
      </c>
      <c r="I3" t="s">
        <v>55</v>
      </c>
      <c r="J3" t="s">
        <v>679</v>
      </c>
    </row>
    <row r="4" spans="1:10" x14ac:dyDescent="0.3">
      <c r="A4" s="1" t="s">
        <v>4</v>
      </c>
      <c r="B4" t="s">
        <v>620</v>
      </c>
      <c r="C4" t="s">
        <v>676</v>
      </c>
      <c r="D4" s="2">
        <v>1.38</v>
      </c>
      <c r="E4" t="s">
        <v>704</v>
      </c>
      <c r="F4" t="s">
        <v>341</v>
      </c>
      <c r="G4" t="s">
        <v>622</v>
      </c>
      <c r="I4" t="s">
        <v>27</v>
      </c>
      <c r="J4" t="s">
        <v>609</v>
      </c>
    </row>
    <row r="5" spans="1:10" s="12" customFormat="1" x14ac:dyDescent="0.3">
      <c r="A5" s="14" t="s">
        <v>321</v>
      </c>
      <c r="D5" s="13"/>
    </row>
    <row r="6" spans="1:10" x14ac:dyDescent="0.3">
      <c r="A6" s="1" t="s">
        <v>4</v>
      </c>
      <c r="B6" t="s">
        <v>412</v>
      </c>
      <c r="C6" t="s">
        <v>496</v>
      </c>
      <c r="D6" s="2">
        <v>1.1299999999999999</v>
      </c>
      <c r="E6" t="s">
        <v>554</v>
      </c>
      <c r="F6" t="s">
        <v>343</v>
      </c>
      <c r="G6" t="s">
        <v>494</v>
      </c>
      <c r="H6" t="s">
        <v>497</v>
      </c>
      <c r="I6" t="s">
        <v>37</v>
      </c>
      <c r="J6" t="s">
        <v>50</v>
      </c>
    </row>
    <row r="7" spans="1:10" x14ac:dyDescent="0.3">
      <c r="A7" s="1" t="s">
        <v>4</v>
      </c>
      <c r="B7" t="s">
        <v>407</v>
      </c>
      <c r="C7" t="s">
        <v>408</v>
      </c>
      <c r="D7" s="2">
        <v>1.87</v>
      </c>
      <c r="E7" t="s">
        <v>543</v>
      </c>
      <c r="F7" t="s">
        <v>341</v>
      </c>
      <c r="G7" t="s">
        <v>409</v>
      </c>
      <c r="I7" t="s">
        <v>27</v>
      </c>
      <c r="J7" t="s">
        <v>609</v>
      </c>
    </row>
    <row r="8" spans="1:10" x14ac:dyDescent="0.3">
      <c r="A8" s="1" t="s">
        <v>4</v>
      </c>
      <c r="B8" t="s">
        <v>426</v>
      </c>
      <c r="C8" t="s">
        <v>493</v>
      </c>
      <c r="D8" s="2">
        <v>0.7</v>
      </c>
      <c r="E8" t="s">
        <v>554</v>
      </c>
      <c r="F8" t="s">
        <v>343</v>
      </c>
      <c r="G8" t="s">
        <v>494</v>
      </c>
      <c r="H8" t="s">
        <v>495</v>
      </c>
      <c r="I8" t="s">
        <v>37</v>
      </c>
      <c r="J8" t="s">
        <v>50</v>
      </c>
    </row>
    <row r="9" spans="1:10" x14ac:dyDescent="0.3">
      <c r="A9" s="1" t="s">
        <v>4</v>
      </c>
      <c r="B9" t="s">
        <v>402</v>
      </c>
      <c r="C9" t="s">
        <v>492</v>
      </c>
      <c r="D9" s="2">
        <v>4</v>
      </c>
      <c r="E9" t="s">
        <v>380</v>
      </c>
      <c r="F9" t="s">
        <v>357</v>
      </c>
      <c r="G9" t="s">
        <v>259</v>
      </c>
      <c r="I9" t="s">
        <v>32</v>
      </c>
      <c r="J9" t="s">
        <v>50</v>
      </c>
    </row>
    <row r="10" spans="1:10" x14ac:dyDescent="0.3">
      <c r="A10" s="1" t="s">
        <v>4</v>
      </c>
      <c r="B10" t="s">
        <v>395</v>
      </c>
      <c r="C10" t="s">
        <v>491</v>
      </c>
      <c r="D10" s="2">
        <v>1.43</v>
      </c>
      <c r="E10" t="s">
        <v>380</v>
      </c>
      <c r="F10" t="s">
        <v>357</v>
      </c>
      <c r="G10" t="s">
        <v>259</v>
      </c>
      <c r="I10" t="s">
        <v>32</v>
      </c>
      <c r="J10" t="s">
        <v>50</v>
      </c>
    </row>
    <row r="11" spans="1:10" x14ac:dyDescent="0.3">
      <c r="A11" s="1" t="s">
        <v>4</v>
      </c>
      <c r="B11" t="s">
        <v>395</v>
      </c>
      <c r="C11" t="s">
        <v>490</v>
      </c>
      <c r="D11" s="2">
        <v>2.2000000000000002</v>
      </c>
      <c r="E11" t="s">
        <v>380</v>
      </c>
      <c r="F11" t="s">
        <v>357</v>
      </c>
      <c r="G11" t="s">
        <v>259</v>
      </c>
      <c r="I11" t="s">
        <v>32</v>
      </c>
      <c r="J11" t="s">
        <v>50</v>
      </c>
    </row>
    <row r="12" spans="1:10" x14ac:dyDescent="0.3">
      <c r="A12" s="1" t="s">
        <v>4</v>
      </c>
      <c r="B12" t="s">
        <v>388</v>
      </c>
      <c r="C12" t="s">
        <v>489</v>
      </c>
      <c r="D12" s="2">
        <v>0.08</v>
      </c>
      <c r="E12" t="s">
        <v>381</v>
      </c>
      <c r="F12" t="s">
        <v>350</v>
      </c>
      <c r="G12" t="s">
        <v>257</v>
      </c>
      <c r="I12" t="s">
        <v>55</v>
      </c>
      <c r="J12" t="s">
        <v>609</v>
      </c>
    </row>
    <row r="13" spans="1:10" x14ac:dyDescent="0.3">
      <c r="A13" s="1" t="s">
        <v>4</v>
      </c>
      <c r="B13" t="s">
        <v>388</v>
      </c>
      <c r="C13" t="s">
        <v>488</v>
      </c>
      <c r="D13" s="2">
        <v>0.37</v>
      </c>
      <c r="E13" t="s">
        <v>381</v>
      </c>
      <c r="F13" t="s">
        <v>350</v>
      </c>
      <c r="G13" t="s">
        <v>257</v>
      </c>
      <c r="I13" t="s">
        <v>55</v>
      </c>
      <c r="J13" t="s">
        <v>609</v>
      </c>
    </row>
    <row r="14" spans="1:10" x14ac:dyDescent="0.3">
      <c r="A14" s="1" t="s">
        <v>4</v>
      </c>
      <c r="B14" t="s">
        <v>388</v>
      </c>
      <c r="C14" t="s">
        <v>487</v>
      </c>
      <c r="D14" s="2">
        <v>0.3</v>
      </c>
      <c r="E14" t="s">
        <v>381</v>
      </c>
      <c r="F14" t="s">
        <v>350</v>
      </c>
      <c r="G14" t="s">
        <v>257</v>
      </c>
      <c r="I14" t="s">
        <v>55</v>
      </c>
      <c r="J14" t="s">
        <v>609</v>
      </c>
    </row>
    <row r="15" spans="1:10" x14ac:dyDescent="0.3">
      <c r="A15" s="1" t="s">
        <v>4</v>
      </c>
      <c r="B15" t="s">
        <v>388</v>
      </c>
      <c r="C15" t="s">
        <v>486</v>
      </c>
      <c r="D15" s="2">
        <v>0.72</v>
      </c>
      <c r="E15" t="s">
        <v>381</v>
      </c>
      <c r="F15" t="s">
        <v>350</v>
      </c>
      <c r="G15" t="s">
        <v>257</v>
      </c>
      <c r="I15" t="s">
        <v>55</v>
      </c>
      <c r="J15" t="s">
        <v>609</v>
      </c>
    </row>
    <row r="16" spans="1:10" x14ac:dyDescent="0.3">
      <c r="A16" s="1" t="s">
        <v>4</v>
      </c>
      <c r="B16" t="s">
        <v>388</v>
      </c>
      <c r="C16" t="s">
        <v>421</v>
      </c>
      <c r="D16" s="2">
        <v>1.75</v>
      </c>
      <c r="E16" t="s">
        <v>547</v>
      </c>
      <c r="F16" t="s">
        <v>341</v>
      </c>
      <c r="G16" t="s">
        <v>392</v>
      </c>
      <c r="I16" t="s">
        <v>27</v>
      </c>
      <c r="J16" t="s">
        <v>609</v>
      </c>
    </row>
    <row r="17" spans="1:10" x14ac:dyDescent="0.3">
      <c r="A17" s="1" t="s">
        <v>4</v>
      </c>
      <c r="B17" t="s">
        <v>388</v>
      </c>
      <c r="C17" t="s">
        <v>389</v>
      </c>
      <c r="D17" s="2">
        <v>1</v>
      </c>
      <c r="E17" t="s">
        <v>548</v>
      </c>
      <c r="F17" t="s">
        <v>328</v>
      </c>
      <c r="G17" t="s">
        <v>390</v>
      </c>
      <c r="I17" t="s">
        <v>27</v>
      </c>
      <c r="J17" t="s">
        <v>609</v>
      </c>
    </row>
    <row r="18" spans="1:10" x14ac:dyDescent="0.3">
      <c r="A18" s="1" t="s">
        <v>4</v>
      </c>
      <c r="B18" t="s">
        <v>418</v>
      </c>
      <c r="C18" t="s">
        <v>485</v>
      </c>
      <c r="D18" s="2">
        <v>3</v>
      </c>
      <c r="E18" t="s">
        <v>381</v>
      </c>
      <c r="F18" t="s">
        <v>350</v>
      </c>
      <c r="G18" t="s">
        <v>257</v>
      </c>
      <c r="I18" t="s">
        <v>55</v>
      </c>
      <c r="J18" t="s">
        <v>609</v>
      </c>
    </row>
    <row r="19" spans="1:10" x14ac:dyDescent="0.3">
      <c r="A19" s="1" t="s">
        <v>4</v>
      </c>
      <c r="B19" t="s">
        <v>113</v>
      </c>
      <c r="C19" t="s">
        <v>244</v>
      </c>
      <c r="D19" s="2">
        <v>0.5</v>
      </c>
      <c r="E19" t="s">
        <v>362</v>
      </c>
      <c r="F19" t="s">
        <v>341</v>
      </c>
      <c r="G19" t="s">
        <v>120</v>
      </c>
      <c r="I19" t="s">
        <v>27</v>
      </c>
      <c r="J19" t="s">
        <v>609</v>
      </c>
    </row>
    <row r="20" spans="1:10" x14ac:dyDescent="0.3">
      <c r="A20" s="1" t="s">
        <v>4</v>
      </c>
      <c r="B20" t="s">
        <v>113</v>
      </c>
      <c r="C20" t="s">
        <v>266</v>
      </c>
      <c r="D20" s="2">
        <v>0.25</v>
      </c>
      <c r="E20" t="s">
        <v>378</v>
      </c>
      <c r="F20" t="s">
        <v>350</v>
      </c>
      <c r="G20" t="s">
        <v>212</v>
      </c>
      <c r="I20" t="s">
        <v>55</v>
      </c>
      <c r="J20" t="s">
        <v>609</v>
      </c>
    </row>
    <row r="21" spans="1:10" x14ac:dyDescent="0.3">
      <c r="A21" s="1" t="s">
        <v>4</v>
      </c>
      <c r="B21" t="s">
        <v>102</v>
      </c>
      <c r="C21" t="s">
        <v>265</v>
      </c>
      <c r="D21" s="2">
        <v>0.75</v>
      </c>
      <c r="E21" t="s">
        <v>378</v>
      </c>
      <c r="F21" t="s">
        <v>350</v>
      </c>
      <c r="G21" t="s">
        <v>212</v>
      </c>
      <c r="I21" t="s">
        <v>55</v>
      </c>
      <c r="J21" t="s">
        <v>609</v>
      </c>
    </row>
    <row r="22" spans="1:10" x14ac:dyDescent="0.3">
      <c r="A22" s="1" t="s">
        <v>4</v>
      </c>
      <c r="B22" t="s">
        <v>95</v>
      </c>
      <c r="C22" t="s">
        <v>264</v>
      </c>
      <c r="D22" s="2">
        <v>0.83</v>
      </c>
      <c r="E22" t="s">
        <v>374</v>
      </c>
      <c r="F22" t="s">
        <v>334</v>
      </c>
      <c r="G22" t="s">
        <v>171</v>
      </c>
      <c r="I22" t="s">
        <v>37</v>
      </c>
      <c r="J22" t="s">
        <v>28</v>
      </c>
    </row>
    <row r="23" spans="1:10" x14ac:dyDescent="0.3">
      <c r="A23" s="1" t="s">
        <v>4</v>
      </c>
      <c r="B23" t="s">
        <v>92</v>
      </c>
      <c r="C23" t="s">
        <v>263</v>
      </c>
      <c r="D23" s="2">
        <v>0.75</v>
      </c>
      <c r="E23" t="s">
        <v>381</v>
      </c>
      <c r="F23" t="s">
        <v>350</v>
      </c>
      <c r="G23" t="s">
        <v>257</v>
      </c>
      <c r="I23" t="s">
        <v>55</v>
      </c>
      <c r="J23" t="s">
        <v>609</v>
      </c>
    </row>
    <row r="24" spans="1:10" x14ac:dyDescent="0.3">
      <c r="A24" s="1" t="s">
        <v>4</v>
      </c>
      <c r="B24" t="s">
        <v>82</v>
      </c>
      <c r="C24" t="s">
        <v>262</v>
      </c>
      <c r="D24" s="2">
        <v>0.83</v>
      </c>
      <c r="E24" t="s">
        <v>381</v>
      </c>
      <c r="F24" t="s">
        <v>350</v>
      </c>
      <c r="G24" t="s">
        <v>257</v>
      </c>
      <c r="I24" t="s">
        <v>55</v>
      </c>
      <c r="J24" t="s">
        <v>609</v>
      </c>
    </row>
    <row r="25" spans="1:10" x14ac:dyDescent="0.3">
      <c r="A25" s="1" t="s">
        <v>4</v>
      </c>
      <c r="B25" t="s">
        <v>82</v>
      </c>
      <c r="C25" t="s">
        <v>178</v>
      </c>
      <c r="D25" s="2">
        <v>2</v>
      </c>
      <c r="E25" t="s">
        <v>361</v>
      </c>
      <c r="F25" t="s">
        <v>341</v>
      </c>
      <c r="G25" t="s">
        <v>115</v>
      </c>
      <c r="I25" t="s">
        <v>27</v>
      </c>
      <c r="J25" t="s">
        <v>609</v>
      </c>
    </row>
    <row r="26" spans="1:10" s="12" customFormat="1" x14ac:dyDescent="0.3">
      <c r="A26" s="14" t="s">
        <v>320</v>
      </c>
      <c r="D26" s="13"/>
    </row>
    <row r="27" spans="1:10" x14ac:dyDescent="0.3">
      <c r="A27" s="1" t="s">
        <v>4</v>
      </c>
      <c r="B27" t="s">
        <v>82</v>
      </c>
      <c r="C27" t="s">
        <v>83</v>
      </c>
      <c r="D27" s="2">
        <v>1</v>
      </c>
      <c r="E27" t="s">
        <v>358</v>
      </c>
      <c r="F27" t="s">
        <v>328</v>
      </c>
      <c r="G27" t="s">
        <v>84</v>
      </c>
      <c r="I27" t="s">
        <v>27</v>
      </c>
      <c r="J27" t="s">
        <v>609</v>
      </c>
    </row>
    <row r="28" spans="1:10" x14ac:dyDescent="0.3">
      <c r="A28" s="1" t="s">
        <v>4</v>
      </c>
      <c r="B28" t="s">
        <v>78</v>
      </c>
      <c r="C28" t="s">
        <v>260</v>
      </c>
      <c r="D28" s="2">
        <v>0.75</v>
      </c>
      <c r="E28" t="s">
        <v>382</v>
      </c>
      <c r="F28" t="s">
        <v>350</v>
      </c>
      <c r="G28" t="s">
        <v>261</v>
      </c>
      <c r="I28" t="s">
        <v>55</v>
      </c>
      <c r="J28" t="s">
        <v>609</v>
      </c>
    </row>
    <row r="29" spans="1:10" x14ac:dyDescent="0.3">
      <c r="A29" s="1" t="s">
        <v>4</v>
      </c>
      <c r="B29" t="s">
        <v>64</v>
      </c>
      <c r="C29" t="s">
        <v>258</v>
      </c>
      <c r="D29" s="2">
        <v>0.75</v>
      </c>
      <c r="E29" t="s">
        <v>333</v>
      </c>
      <c r="F29" t="s">
        <v>334</v>
      </c>
      <c r="G29" t="s">
        <v>35</v>
      </c>
      <c r="I29" t="s">
        <v>37</v>
      </c>
      <c r="J29" t="s">
        <v>28</v>
      </c>
    </row>
    <row r="30" spans="1:10" x14ac:dyDescent="0.3">
      <c r="A30" s="1" t="s">
        <v>4</v>
      </c>
      <c r="B30" t="s">
        <v>64</v>
      </c>
      <c r="C30" t="s">
        <v>674</v>
      </c>
      <c r="D30" s="2">
        <v>5.5</v>
      </c>
      <c r="E30" t="s">
        <v>712</v>
      </c>
      <c r="F30" t="s">
        <v>357</v>
      </c>
      <c r="G30" t="s">
        <v>675</v>
      </c>
      <c r="I30" t="s">
        <v>32</v>
      </c>
      <c r="J30" t="s">
        <v>610</v>
      </c>
    </row>
    <row r="31" spans="1:10" x14ac:dyDescent="0.3">
      <c r="A31" s="1" t="s">
        <v>4</v>
      </c>
      <c r="B31" t="s">
        <v>59</v>
      </c>
      <c r="C31" t="s">
        <v>256</v>
      </c>
      <c r="D31" s="2">
        <v>4</v>
      </c>
      <c r="E31" t="s">
        <v>381</v>
      </c>
      <c r="F31" t="s">
        <v>350</v>
      </c>
      <c r="G31" t="s">
        <v>257</v>
      </c>
      <c r="I31" t="s">
        <v>55</v>
      </c>
      <c r="J31" t="s">
        <v>609</v>
      </c>
    </row>
    <row r="32" spans="1:10" x14ac:dyDescent="0.3">
      <c r="A32" s="1" t="s">
        <v>4</v>
      </c>
      <c r="B32" t="s">
        <v>59</v>
      </c>
      <c r="C32" t="s">
        <v>60</v>
      </c>
      <c r="D32" s="2">
        <v>0.5</v>
      </c>
      <c r="E32" t="s">
        <v>345</v>
      </c>
      <c r="F32" t="s">
        <v>328</v>
      </c>
      <c r="G32" t="s">
        <v>61</v>
      </c>
      <c r="I32" t="s">
        <v>27</v>
      </c>
      <c r="J32" t="s">
        <v>609</v>
      </c>
    </row>
    <row r="33" spans="1:10" x14ac:dyDescent="0.3">
      <c r="A33" s="1" t="s">
        <v>4</v>
      </c>
      <c r="B33" t="s">
        <v>254</v>
      </c>
      <c r="C33" t="s">
        <v>255</v>
      </c>
      <c r="D33" s="2">
        <v>1.67</v>
      </c>
      <c r="E33" t="s">
        <v>332</v>
      </c>
      <c r="F33" t="s">
        <v>357</v>
      </c>
      <c r="G33" t="s">
        <v>253</v>
      </c>
      <c r="I33" t="s">
        <v>32</v>
      </c>
      <c r="J33" t="s">
        <v>28</v>
      </c>
    </row>
    <row r="34" spans="1:10" x14ac:dyDescent="0.3">
      <c r="A34" s="1" t="s">
        <v>4</v>
      </c>
      <c r="B34" t="s">
        <v>41</v>
      </c>
      <c r="C34" t="s">
        <v>673</v>
      </c>
      <c r="D34" s="2">
        <v>2.5</v>
      </c>
      <c r="E34" t="s">
        <v>365</v>
      </c>
      <c r="F34" t="s">
        <v>366</v>
      </c>
      <c r="G34" t="s">
        <v>136</v>
      </c>
      <c r="I34" t="s">
        <v>55</v>
      </c>
      <c r="J34" t="s">
        <v>138</v>
      </c>
    </row>
    <row r="35" spans="1:10" x14ac:dyDescent="0.3">
      <c r="A35" s="1" t="s">
        <v>4</v>
      </c>
      <c r="B35" t="s">
        <v>41</v>
      </c>
      <c r="C35" t="s">
        <v>252</v>
      </c>
      <c r="D35" s="2">
        <v>0.33</v>
      </c>
      <c r="E35" t="s">
        <v>332</v>
      </c>
      <c r="F35" t="s">
        <v>357</v>
      </c>
      <c r="G35" t="s">
        <v>253</v>
      </c>
      <c r="I35" t="s">
        <v>32</v>
      </c>
      <c r="J35" t="s">
        <v>28</v>
      </c>
    </row>
    <row r="36" spans="1:10" x14ac:dyDescent="0.3">
      <c r="A36" s="1" t="s">
        <v>4</v>
      </c>
      <c r="B36" t="s">
        <v>250</v>
      </c>
      <c r="C36" t="s">
        <v>251</v>
      </c>
      <c r="D36" s="2">
        <v>0.92</v>
      </c>
      <c r="E36" t="s">
        <v>340</v>
      </c>
      <c r="F36" t="s">
        <v>341</v>
      </c>
      <c r="G36" t="s">
        <v>43</v>
      </c>
      <c r="I36" t="s">
        <v>27</v>
      </c>
      <c r="J36" t="s">
        <v>609</v>
      </c>
    </row>
    <row r="37" spans="1:10" x14ac:dyDescent="0.3">
      <c r="A37" s="1" t="s">
        <v>4</v>
      </c>
      <c r="B37" t="s">
        <v>23</v>
      </c>
      <c r="C37" t="s">
        <v>24</v>
      </c>
      <c r="D37" s="2">
        <v>1.75</v>
      </c>
      <c r="E37" t="s">
        <v>327</v>
      </c>
      <c r="F37" t="s">
        <v>328</v>
      </c>
      <c r="G37" t="s">
        <v>25</v>
      </c>
      <c r="H37" t="s">
        <v>26</v>
      </c>
      <c r="I37" t="s">
        <v>27</v>
      </c>
      <c r="J37" t="s">
        <v>609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28"/>
  <sheetViews>
    <sheetView workbookViewId="0">
      <selection activeCell="A2" sqref="A2:XFD28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x14ac:dyDescent="0.3">
      <c r="A3" s="1" t="s">
        <v>5</v>
      </c>
      <c r="B3" t="s">
        <v>620</v>
      </c>
      <c r="C3" t="s">
        <v>682</v>
      </c>
      <c r="D3" s="2">
        <v>1.42</v>
      </c>
      <c r="E3" t="s">
        <v>704</v>
      </c>
      <c r="F3" t="s">
        <v>341</v>
      </c>
      <c r="G3" t="s">
        <v>622</v>
      </c>
      <c r="I3" t="s">
        <v>27</v>
      </c>
      <c r="J3" t="s">
        <v>609</v>
      </c>
    </row>
    <row r="4" spans="1:10" x14ac:dyDescent="0.3">
      <c r="A4" s="1" t="s">
        <v>5</v>
      </c>
      <c r="B4" t="s">
        <v>647</v>
      </c>
      <c r="C4" t="s">
        <v>680</v>
      </c>
      <c r="D4" s="2">
        <v>3</v>
      </c>
      <c r="E4" t="s">
        <v>553</v>
      </c>
      <c r="F4" t="s">
        <v>357</v>
      </c>
      <c r="G4" t="s">
        <v>446</v>
      </c>
      <c r="H4" t="s">
        <v>681</v>
      </c>
      <c r="I4" t="s">
        <v>32</v>
      </c>
      <c r="J4" t="s">
        <v>610</v>
      </c>
    </row>
    <row r="5" spans="1:10" s="12" customFormat="1" x14ac:dyDescent="0.3">
      <c r="A5" s="14" t="s">
        <v>321</v>
      </c>
      <c r="D5" s="13"/>
    </row>
    <row r="6" spans="1:10" x14ac:dyDescent="0.3">
      <c r="A6" s="1" t="s">
        <v>5</v>
      </c>
      <c r="B6" t="s">
        <v>407</v>
      </c>
      <c r="C6" t="s">
        <v>408</v>
      </c>
      <c r="D6" s="2">
        <v>1.83</v>
      </c>
      <c r="E6" t="s">
        <v>543</v>
      </c>
      <c r="F6" t="s">
        <v>341</v>
      </c>
      <c r="G6" t="s">
        <v>409</v>
      </c>
      <c r="I6" t="s">
        <v>27</v>
      </c>
      <c r="J6" t="s">
        <v>609</v>
      </c>
    </row>
    <row r="7" spans="1:10" x14ac:dyDescent="0.3">
      <c r="A7" s="1" t="s">
        <v>5</v>
      </c>
      <c r="B7" t="s">
        <v>426</v>
      </c>
      <c r="C7" t="s">
        <v>507</v>
      </c>
      <c r="D7" s="2">
        <v>1</v>
      </c>
      <c r="E7" t="s">
        <v>553</v>
      </c>
      <c r="F7" t="s">
        <v>357</v>
      </c>
      <c r="G7" t="s">
        <v>446</v>
      </c>
      <c r="H7" t="s">
        <v>508</v>
      </c>
      <c r="I7" t="s">
        <v>32</v>
      </c>
      <c r="J7" t="s">
        <v>610</v>
      </c>
    </row>
    <row r="8" spans="1:10" x14ac:dyDescent="0.3">
      <c r="A8" s="1" t="s">
        <v>5</v>
      </c>
      <c r="B8" t="s">
        <v>395</v>
      </c>
      <c r="C8" t="s">
        <v>505</v>
      </c>
      <c r="D8" s="2">
        <v>2</v>
      </c>
      <c r="E8" t="s">
        <v>553</v>
      </c>
      <c r="F8" t="s">
        <v>357</v>
      </c>
      <c r="G8" t="s">
        <v>446</v>
      </c>
      <c r="H8" t="s">
        <v>506</v>
      </c>
      <c r="I8" t="s">
        <v>32</v>
      </c>
      <c r="J8" t="s">
        <v>610</v>
      </c>
    </row>
    <row r="9" spans="1:10" x14ac:dyDescent="0.3">
      <c r="A9" s="1" t="s">
        <v>5</v>
      </c>
      <c r="B9" t="s">
        <v>395</v>
      </c>
      <c r="C9" t="s">
        <v>503</v>
      </c>
      <c r="D9" s="2">
        <v>2.83</v>
      </c>
      <c r="E9" t="s">
        <v>553</v>
      </c>
      <c r="F9" t="s">
        <v>357</v>
      </c>
      <c r="G9" t="s">
        <v>446</v>
      </c>
      <c r="H9" t="s">
        <v>504</v>
      </c>
      <c r="I9" t="s">
        <v>32</v>
      </c>
      <c r="J9" t="s">
        <v>610</v>
      </c>
    </row>
    <row r="10" spans="1:10" x14ac:dyDescent="0.3">
      <c r="A10" s="1" t="s">
        <v>5</v>
      </c>
      <c r="B10" t="s">
        <v>388</v>
      </c>
      <c r="C10" t="s">
        <v>501</v>
      </c>
      <c r="D10" s="2">
        <v>3</v>
      </c>
      <c r="E10" t="s">
        <v>546</v>
      </c>
      <c r="F10" t="s">
        <v>356</v>
      </c>
      <c r="G10" t="s">
        <v>394</v>
      </c>
      <c r="H10" t="s">
        <v>502</v>
      </c>
      <c r="I10" t="s">
        <v>32</v>
      </c>
      <c r="J10" t="s">
        <v>610</v>
      </c>
    </row>
    <row r="11" spans="1:10" x14ac:dyDescent="0.3">
      <c r="A11" s="1" t="s">
        <v>5</v>
      </c>
      <c r="B11" t="s">
        <v>388</v>
      </c>
      <c r="C11" t="s">
        <v>500</v>
      </c>
      <c r="D11" s="2">
        <v>1.5</v>
      </c>
      <c r="E11" t="s">
        <v>547</v>
      </c>
      <c r="F11" t="s">
        <v>341</v>
      </c>
      <c r="G11" t="s">
        <v>392</v>
      </c>
      <c r="I11" t="s">
        <v>27</v>
      </c>
      <c r="J11" t="s">
        <v>609</v>
      </c>
    </row>
    <row r="12" spans="1:10" x14ac:dyDescent="0.3">
      <c r="A12" s="1" t="s">
        <v>5</v>
      </c>
      <c r="B12" t="s">
        <v>388</v>
      </c>
      <c r="C12" t="s">
        <v>389</v>
      </c>
      <c r="D12" s="2">
        <v>1</v>
      </c>
      <c r="E12" t="s">
        <v>548</v>
      </c>
      <c r="F12" t="s">
        <v>328</v>
      </c>
      <c r="G12" t="s">
        <v>390</v>
      </c>
      <c r="I12" t="s">
        <v>27</v>
      </c>
      <c r="J12" t="s">
        <v>609</v>
      </c>
    </row>
    <row r="13" spans="1:10" x14ac:dyDescent="0.3">
      <c r="A13" s="1" t="s">
        <v>5</v>
      </c>
      <c r="B13" t="s">
        <v>418</v>
      </c>
      <c r="C13" t="s">
        <v>498</v>
      </c>
      <c r="D13" s="2">
        <v>1.65</v>
      </c>
      <c r="E13" t="s">
        <v>380</v>
      </c>
      <c r="F13" t="s">
        <v>357</v>
      </c>
      <c r="G13" t="s">
        <v>259</v>
      </c>
      <c r="H13" t="s">
        <v>499</v>
      </c>
      <c r="I13" t="s">
        <v>32</v>
      </c>
      <c r="J13" t="s">
        <v>50</v>
      </c>
    </row>
    <row r="14" spans="1:10" x14ac:dyDescent="0.3">
      <c r="A14" s="1" t="s">
        <v>5</v>
      </c>
      <c r="B14" t="s">
        <v>113</v>
      </c>
      <c r="C14" t="s">
        <v>281</v>
      </c>
      <c r="D14" s="2">
        <v>1.25</v>
      </c>
      <c r="E14" t="s">
        <v>380</v>
      </c>
      <c r="F14" t="s">
        <v>357</v>
      </c>
      <c r="G14" t="s">
        <v>259</v>
      </c>
      <c r="H14" t="s">
        <v>282</v>
      </c>
      <c r="I14" t="s">
        <v>32</v>
      </c>
      <c r="J14" t="s">
        <v>50</v>
      </c>
    </row>
    <row r="15" spans="1:10" x14ac:dyDescent="0.3">
      <c r="A15" s="1" t="s">
        <v>5</v>
      </c>
      <c r="B15" t="s">
        <v>102</v>
      </c>
      <c r="C15" t="s">
        <v>279</v>
      </c>
      <c r="D15" s="2">
        <v>4</v>
      </c>
      <c r="E15" t="s">
        <v>380</v>
      </c>
      <c r="F15" t="s">
        <v>357</v>
      </c>
      <c r="G15" t="s">
        <v>259</v>
      </c>
      <c r="H15" t="s">
        <v>280</v>
      </c>
      <c r="I15" t="s">
        <v>32</v>
      </c>
      <c r="J15" t="s">
        <v>50</v>
      </c>
    </row>
    <row r="16" spans="1:10" x14ac:dyDescent="0.3">
      <c r="A16" s="1" t="s">
        <v>5</v>
      </c>
      <c r="B16" t="s">
        <v>82</v>
      </c>
      <c r="C16" t="s">
        <v>178</v>
      </c>
      <c r="D16" s="2">
        <v>1.5</v>
      </c>
      <c r="E16" t="s">
        <v>361</v>
      </c>
      <c r="F16" t="s">
        <v>341</v>
      </c>
      <c r="G16" t="s">
        <v>115</v>
      </c>
      <c r="I16" t="s">
        <v>27</v>
      </c>
      <c r="J16" t="s">
        <v>609</v>
      </c>
    </row>
    <row r="17" spans="1:10" s="12" customFormat="1" x14ac:dyDescent="0.3">
      <c r="A17" s="14" t="s">
        <v>320</v>
      </c>
      <c r="D17" s="13"/>
    </row>
    <row r="18" spans="1:10" x14ac:dyDescent="0.3">
      <c r="A18" s="1" t="s">
        <v>5</v>
      </c>
      <c r="B18" t="s">
        <v>82</v>
      </c>
      <c r="C18" t="s">
        <v>278</v>
      </c>
      <c r="D18" s="2">
        <v>1</v>
      </c>
      <c r="E18" t="s">
        <v>358</v>
      </c>
      <c r="F18" t="s">
        <v>328</v>
      </c>
      <c r="G18" t="s">
        <v>84</v>
      </c>
      <c r="I18" t="s">
        <v>27</v>
      </c>
      <c r="J18" t="s">
        <v>609</v>
      </c>
    </row>
    <row r="19" spans="1:10" x14ac:dyDescent="0.3">
      <c r="A19" s="1" t="s">
        <v>5</v>
      </c>
      <c r="B19" t="s">
        <v>173</v>
      </c>
      <c r="C19" t="s">
        <v>276</v>
      </c>
      <c r="D19" s="2">
        <v>3</v>
      </c>
      <c r="E19" t="s">
        <v>380</v>
      </c>
      <c r="F19" t="s">
        <v>357</v>
      </c>
      <c r="G19" t="s">
        <v>259</v>
      </c>
      <c r="H19" t="s">
        <v>277</v>
      </c>
      <c r="I19" t="s">
        <v>32</v>
      </c>
      <c r="J19" t="s">
        <v>50</v>
      </c>
    </row>
    <row r="20" spans="1:10" x14ac:dyDescent="0.3">
      <c r="A20" s="1" t="s">
        <v>5</v>
      </c>
      <c r="B20" t="s">
        <v>78</v>
      </c>
      <c r="C20" t="s">
        <v>274</v>
      </c>
      <c r="D20" s="2">
        <v>0.75</v>
      </c>
      <c r="E20" t="s">
        <v>380</v>
      </c>
      <c r="F20" t="s">
        <v>357</v>
      </c>
      <c r="G20" t="s">
        <v>259</v>
      </c>
      <c r="H20" t="s">
        <v>275</v>
      </c>
      <c r="I20" t="s">
        <v>32</v>
      </c>
      <c r="J20" t="s">
        <v>50</v>
      </c>
    </row>
    <row r="21" spans="1:10" x14ac:dyDescent="0.3">
      <c r="A21" s="1" t="s">
        <v>5</v>
      </c>
      <c r="B21" t="s">
        <v>75</v>
      </c>
      <c r="C21" t="s">
        <v>272</v>
      </c>
      <c r="D21" s="2">
        <v>1.5</v>
      </c>
      <c r="E21" t="s">
        <v>380</v>
      </c>
      <c r="F21" t="s">
        <v>357</v>
      </c>
      <c r="G21" t="s">
        <v>259</v>
      </c>
      <c r="H21" t="s">
        <v>273</v>
      </c>
      <c r="I21" t="s">
        <v>32</v>
      </c>
      <c r="J21" t="s">
        <v>50</v>
      </c>
    </row>
    <row r="22" spans="1:10" x14ac:dyDescent="0.3">
      <c r="A22" s="1" t="s">
        <v>5</v>
      </c>
      <c r="B22" t="s">
        <v>75</v>
      </c>
      <c r="C22" t="s">
        <v>167</v>
      </c>
      <c r="D22" s="2">
        <v>1.83</v>
      </c>
      <c r="E22" t="s">
        <v>353</v>
      </c>
      <c r="F22" t="s">
        <v>341</v>
      </c>
      <c r="G22" t="s">
        <v>77</v>
      </c>
      <c r="I22" t="s">
        <v>27</v>
      </c>
      <c r="J22" t="s">
        <v>609</v>
      </c>
    </row>
    <row r="23" spans="1:10" x14ac:dyDescent="0.3">
      <c r="A23" s="1" t="s">
        <v>5</v>
      </c>
      <c r="B23" t="s">
        <v>70</v>
      </c>
      <c r="C23" t="s">
        <v>270</v>
      </c>
      <c r="D23" s="2">
        <v>1</v>
      </c>
      <c r="E23" t="s">
        <v>381</v>
      </c>
      <c r="F23" t="s">
        <v>350</v>
      </c>
      <c r="G23" t="s">
        <v>257</v>
      </c>
      <c r="H23" t="s">
        <v>271</v>
      </c>
      <c r="I23" t="s">
        <v>55</v>
      </c>
      <c r="J23" t="s">
        <v>609</v>
      </c>
    </row>
    <row r="24" spans="1:10" x14ac:dyDescent="0.3">
      <c r="A24" s="1" t="s">
        <v>5</v>
      </c>
      <c r="B24" t="s">
        <v>64</v>
      </c>
      <c r="C24" t="s">
        <v>268</v>
      </c>
      <c r="D24" s="2">
        <v>2.5</v>
      </c>
      <c r="E24" t="s">
        <v>331</v>
      </c>
      <c r="F24" t="s">
        <v>332</v>
      </c>
      <c r="G24" t="s">
        <v>39</v>
      </c>
      <c r="H24" t="s">
        <v>269</v>
      </c>
      <c r="I24" t="s">
        <v>32</v>
      </c>
      <c r="J24" t="s">
        <v>28</v>
      </c>
    </row>
    <row r="25" spans="1:10" x14ac:dyDescent="0.3">
      <c r="A25" s="1" t="s">
        <v>5</v>
      </c>
      <c r="B25" t="s">
        <v>59</v>
      </c>
      <c r="C25" t="s">
        <v>62</v>
      </c>
      <c r="D25" s="2">
        <v>1.5</v>
      </c>
      <c r="E25" t="s">
        <v>351</v>
      </c>
      <c r="F25" t="s">
        <v>341</v>
      </c>
      <c r="G25" t="s">
        <v>63</v>
      </c>
      <c r="I25" t="s">
        <v>27</v>
      </c>
      <c r="J25" t="s">
        <v>609</v>
      </c>
    </row>
    <row r="26" spans="1:10" x14ac:dyDescent="0.3">
      <c r="A26" s="1" t="s">
        <v>5</v>
      </c>
      <c r="B26" t="s">
        <v>59</v>
      </c>
      <c r="C26" t="s">
        <v>267</v>
      </c>
      <c r="D26" s="2">
        <v>1</v>
      </c>
      <c r="E26" t="s">
        <v>345</v>
      </c>
      <c r="F26" t="s">
        <v>328</v>
      </c>
      <c r="G26" t="s">
        <v>61</v>
      </c>
      <c r="I26" t="s">
        <v>27</v>
      </c>
      <c r="J26" t="s">
        <v>609</v>
      </c>
    </row>
    <row r="27" spans="1:10" x14ac:dyDescent="0.3">
      <c r="A27" s="1" t="s">
        <v>5</v>
      </c>
      <c r="B27" t="s">
        <v>41</v>
      </c>
      <c r="C27" t="s">
        <v>42</v>
      </c>
      <c r="D27" s="2">
        <v>0.75</v>
      </c>
      <c r="E27" t="s">
        <v>340</v>
      </c>
      <c r="F27" t="s">
        <v>341</v>
      </c>
      <c r="G27" t="s">
        <v>43</v>
      </c>
      <c r="I27" t="s">
        <v>27</v>
      </c>
      <c r="J27" t="s">
        <v>609</v>
      </c>
    </row>
    <row r="28" spans="1:10" x14ac:dyDescent="0.3">
      <c r="A28" s="1" t="s">
        <v>5</v>
      </c>
      <c r="B28" t="s">
        <v>23</v>
      </c>
      <c r="C28" t="s">
        <v>24</v>
      </c>
      <c r="D28" s="2">
        <v>2.33</v>
      </c>
      <c r="E28" t="s">
        <v>327</v>
      </c>
      <c r="F28" t="s">
        <v>328</v>
      </c>
      <c r="G28" t="s">
        <v>25</v>
      </c>
      <c r="H28" t="s">
        <v>26</v>
      </c>
      <c r="I28" t="s">
        <v>27</v>
      </c>
      <c r="J28" t="s">
        <v>609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37"/>
  <sheetViews>
    <sheetView workbookViewId="0">
      <selection activeCell="A2" sqref="A2:XFD37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12" customFormat="1" x14ac:dyDescent="0.3">
      <c r="A2" s="14" t="s">
        <v>322</v>
      </c>
      <c r="D2" s="13"/>
    </row>
    <row r="3" spans="1:10" x14ac:dyDescent="0.3">
      <c r="A3" s="1" t="s">
        <v>8</v>
      </c>
      <c r="B3" t="s">
        <v>620</v>
      </c>
      <c r="C3" t="s">
        <v>689</v>
      </c>
      <c r="D3" s="2">
        <v>1</v>
      </c>
      <c r="E3" t="s">
        <v>377</v>
      </c>
      <c r="F3" t="s">
        <v>350</v>
      </c>
      <c r="G3" t="s">
        <v>208</v>
      </c>
      <c r="H3" t="s">
        <v>690</v>
      </c>
      <c r="I3" t="s">
        <v>55</v>
      </c>
      <c r="J3" t="s">
        <v>609</v>
      </c>
    </row>
    <row r="4" spans="1:10" x14ac:dyDescent="0.3">
      <c r="A4" s="1" t="s">
        <v>8</v>
      </c>
      <c r="B4" t="s">
        <v>620</v>
      </c>
      <c r="C4" t="s">
        <v>688</v>
      </c>
      <c r="D4" s="2">
        <v>1.42</v>
      </c>
      <c r="E4" t="s">
        <v>704</v>
      </c>
      <c r="F4" t="s">
        <v>341</v>
      </c>
      <c r="G4" t="s">
        <v>622</v>
      </c>
      <c r="I4" t="s">
        <v>27</v>
      </c>
      <c r="J4" t="s">
        <v>609</v>
      </c>
    </row>
    <row r="5" spans="1:10" x14ac:dyDescent="0.3">
      <c r="A5" s="1" t="s">
        <v>8</v>
      </c>
      <c r="B5" t="s">
        <v>647</v>
      </c>
      <c r="C5" t="s">
        <v>686</v>
      </c>
      <c r="D5" s="2">
        <v>4</v>
      </c>
      <c r="E5" t="s">
        <v>377</v>
      </c>
      <c r="F5" t="s">
        <v>350</v>
      </c>
      <c r="G5" t="s">
        <v>208</v>
      </c>
      <c r="H5" t="s">
        <v>687</v>
      </c>
      <c r="I5" t="s">
        <v>55</v>
      </c>
      <c r="J5" t="s">
        <v>609</v>
      </c>
    </row>
    <row r="6" spans="1:10" s="12" customFormat="1" x14ac:dyDescent="0.3">
      <c r="A6" s="14" t="s">
        <v>321</v>
      </c>
      <c r="D6" s="13"/>
    </row>
    <row r="7" spans="1:10" x14ac:dyDescent="0.3">
      <c r="A7" s="1" t="s">
        <v>8</v>
      </c>
      <c r="B7" t="s">
        <v>613</v>
      </c>
      <c r="C7" t="s">
        <v>684</v>
      </c>
      <c r="D7" s="2">
        <v>2</v>
      </c>
      <c r="E7" t="s">
        <v>713</v>
      </c>
      <c r="F7" t="s">
        <v>359</v>
      </c>
      <c r="G7" t="s">
        <v>685</v>
      </c>
      <c r="I7" t="s">
        <v>27</v>
      </c>
      <c r="J7" t="s">
        <v>609</v>
      </c>
    </row>
    <row r="8" spans="1:10" x14ac:dyDescent="0.3">
      <c r="A8" s="1" t="s">
        <v>8</v>
      </c>
      <c r="B8" t="s">
        <v>407</v>
      </c>
      <c r="C8" t="s">
        <v>527</v>
      </c>
      <c r="D8" s="2">
        <v>0.75</v>
      </c>
      <c r="E8" t="s">
        <v>343</v>
      </c>
      <c r="F8" t="s">
        <v>386</v>
      </c>
      <c r="G8" t="s">
        <v>528</v>
      </c>
      <c r="H8" t="s">
        <v>529</v>
      </c>
      <c r="I8" t="s">
        <v>37</v>
      </c>
      <c r="J8" t="s">
        <v>50</v>
      </c>
    </row>
    <row r="9" spans="1:10" x14ac:dyDescent="0.3">
      <c r="A9" s="1" t="s">
        <v>8</v>
      </c>
      <c r="B9" t="s">
        <v>407</v>
      </c>
      <c r="C9" t="s">
        <v>525</v>
      </c>
      <c r="D9" s="2">
        <v>3</v>
      </c>
      <c r="E9" t="s">
        <v>377</v>
      </c>
      <c r="F9" t="s">
        <v>350</v>
      </c>
      <c r="G9" t="s">
        <v>208</v>
      </c>
      <c r="H9" t="s">
        <v>526</v>
      </c>
      <c r="I9" t="s">
        <v>55</v>
      </c>
      <c r="J9" t="s">
        <v>609</v>
      </c>
    </row>
    <row r="10" spans="1:10" x14ac:dyDescent="0.3">
      <c r="A10" s="1" t="s">
        <v>8</v>
      </c>
      <c r="B10" t="s">
        <v>407</v>
      </c>
      <c r="C10" t="s">
        <v>683</v>
      </c>
      <c r="D10" s="2">
        <v>1.97</v>
      </c>
      <c r="E10" t="s">
        <v>543</v>
      </c>
      <c r="F10" t="s">
        <v>341</v>
      </c>
      <c r="G10" t="s">
        <v>409</v>
      </c>
      <c r="I10" t="s">
        <v>27</v>
      </c>
      <c r="J10" t="s">
        <v>609</v>
      </c>
    </row>
    <row r="11" spans="1:10" x14ac:dyDescent="0.3">
      <c r="A11" s="1" t="s">
        <v>8</v>
      </c>
      <c r="B11" t="s">
        <v>426</v>
      </c>
      <c r="C11" t="s">
        <v>523</v>
      </c>
      <c r="D11" s="2">
        <v>2.62</v>
      </c>
      <c r="E11" t="s">
        <v>383</v>
      </c>
      <c r="F11" t="s">
        <v>350</v>
      </c>
      <c r="G11" t="s">
        <v>285</v>
      </c>
      <c r="H11" t="s">
        <v>524</v>
      </c>
      <c r="I11" t="s">
        <v>55</v>
      </c>
      <c r="J11" t="s">
        <v>609</v>
      </c>
    </row>
    <row r="12" spans="1:10" x14ac:dyDescent="0.3">
      <c r="A12" s="1" t="s">
        <v>8</v>
      </c>
      <c r="B12" t="s">
        <v>426</v>
      </c>
      <c r="C12" t="s">
        <v>521</v>
      </c>
      <c r="D12" s="2">
        <v>2</v>
      </c>
      <c r="E12" t="s">
        <v>383</v>
      </c>
      <c r="F12" t="s">
        <v>350</v>
      </c>
      <c r="G12" t="s">
        <v>285</v>
      </c>
      <c r="H12" t="s">
        <v>522</v>
      </c>
      <c r="I12" t="s">
        <v>55</v>
      </c>
      <c r="J12" t="s">
        <v>609</v>
      </c>
    </row>
    <row r="13" spans="1:10" x14ac:dyDescent="0.3">
      <c r="A13" s="1" t="s">
        <v>8</v>
      </c>
      <c r="B13" t="s">
        <v>395</v>
      </c>
      <c r="C13" t="s">
        <v>519</v>
      </c>
      <c r="D13" s="2">
        <v>3.02</v>
      </c>
      <c r="E13" t="s">
        <v>555</v>
      </c>
      <c r="F13" t="s">
        <v>356</v>
      </c>
      <c r="G13" t="s">
        <v>520</v>
      </c>
      <c r="I13" t="s">
        <v>32</v>
      </c>
      <c r="J13" t="s">
        <v>610</v>
      </c>
    </row>
    <row r="14" spans="1:10" x14ac:dyDescent="0.3">
      <c r="A14" s="1" t="s">
        <v>8</v>
      </c>
      <c r="B14" t="s">
        <v>395</v>
      </c>
      <c r="C14" t="s">
        <v>517</v>
      </c>
      <c r="D14" s="2">
        <v>4</v>
      </c>
      <c r="E14" t="s">
        <v>544</v>
      </c>
      <c r="F14" t="s">
        <v>356</v>
      </c>
      <c r="G14" t="s">
        <v>399</v>
      </c>
      <c r="H14" t="s">
        <v>518</v>
      </c>
      <c r="I14" t="s">
        <v>32</v>
      </c>
      <c r="J14" t="s">
        <v>610</v>
      </c>
    </row>
    <row r="15" spans="1:10" x14ac:dyDescent="0.3">
      <c r="A15" s="1" t="s">
        <v>8</v>
      </c>
      <c r="B15" t="s">
        <v>395</v>
      </c>
      <c r="C15" t="s">
        <v>515</v>
      </c>
      <c r="D15" s="2">
        <v>0.98</v>
      </c>
      <c r="E15" t="s">
        <v>383</v>
      </c>
      <c r="F15" t="s">
        <v>350</v>
      </c>
      <c r="G15" t="s">
        <v>285</v>
      </c>
      <c r="H15" t="s">
        <v>516</v>
      </c>
      <c r="I15" t="s">
        <v>55</v>
      </c>
      <c r="J15" t="s">
        <v>609</v>
      </c>
    </row>
    <row r="16" spans="1:10" x14ac:dyDescent="0.3">
      <c r="A16" s="1" t="s">
        <v>8</v>
      </c>
      <c r="B16" t="s">
        <v>388</v>
      </c>
      <c r="C16" t="s">
        <v>513</v>
      </c>
      <c r="D16" s="2">
        <v>2.4</v>
      </c>
      <c r="E16" t="s">
        <v>545</v>
      </c>
      <c r="F16" t="s">
        <v>356</v>
      </c>
      <c r="G16" t="s">
        <v>397</v>
      </c>
      <c r="H16" t="s">
        <v>514</v>
      </c>
      <c r="I16" t="s">
        <v>32</v>
      </c>
      <c r="J16" t="s">
        <v>610</v>
      </c>
    </row>
    <row r="17" spans="1:10" x14ac:dyDescent="0.3">
      <c r="A17" s="1" t="s">
        <v>8</v>
      </c>
      <c r="B17" t="s">
        <v>388</v>
      </c>
      <c r="C17" t="s">
        <v>511</v>
      </c>
      <c r="D17" s="2">
        <v>2.83</v>
      </c>
      <c r="E17" t="s">
        <v>545</v>
      </c>
      <c r="F17" t="s">
        <v>356</v>
      </c>
      <c r="G17" t="s">
        <v>397</v>
      </c>
      <c r="H17" t="s">
        <v>512</v>
      </c>
      <c r="I17" t="s">
        <v>32</v>
      </c>
      <c r="J17" t="s">
        <v>610</v>
      </c>
    </row>
    <row r="18" spans="1:10" x14ac:dyDescent="0.3">
      <c r="A18" s="1" t="s">
        <v>8</v>
      </c>
      <c r="B18" t="s">
        <v>388</v>
      </c>
      <c r="C18" t="s">
        <v>500</v>
      </c>
      <c r="D18" s="2">
        <v>1.5</v>
      </c>
      <c r="E18" t="s">
        <v>547</v>
      </c>
      <c r="F18" t="s">
        <v>341</v>
      </c>
      <c r="G18" t="s">
        <v>392</v>
      </c>
      <c r="I18" t="s">
        <v>27</v>
      </c>
      <c r="J18" t="s">
        <v>609</v>
      </c>
    </row>
    <row r="19" spans="1:10" x14ac:dyDescent="0.3">
      <c r="A19" s="1" t="s">
        <v>8</v>
      </c>
      <c r="B19" t="s">
        <v>388</v>
      </c>
      <c r="C19" t="s">
        <v>389</v>
      </c>
      <c r="D19" s="2">
        <v>1</v>
      </c>
      <c r="E19" t="s">
        <v>548</v>
      </c>
      <c r="F19" t="s">
        <v>328</v>
      </c>
      <c r="G19" t="s">
        <v>390</v>
      </c>
      <c r="I19" t="s">
        <v>27</v>
      </c>
      <c r="J19" t="s">
        <v>609</v>
      </c>
    </row>
    <row r="20" spans="1:10" x14ac:dyDescent="0.3">
      <c r="A20" s="1" t="s">
        <v>8</v>
      </c>
      <c r="B20" t="s">
        <v>388</v>
      </c>
      <c r="C20" t="s">
        <v>509</v>
      </c>
      <c r="D20" s="2">
        <v>0.67</v>
      </c>
      <c r="E20" t="s">
        <v>383</v>
      </c>
      <c r="F20" t="s">
        <v>350</v>
      </c>
      <c r="G20" t="s">
        <v>285</v>
      </c>
      <c r="H20" t="s">
        <v>510</v>
      </c>
      <c r="I20" t="s">
        <v>55</v>
      </c>
      <c r="J20" t="s">
        <v>609</v>
      </c>
    </row>
    <row r="21" spans="1:10" x14ac:dyDescent="0.3">
      <c r="A21" s="1" t="s">
        <v>8</v>
      </c>
      <c r="B21" t="s">
        <v>113</v>
      </c>
      <c r="C21" t="s">
        <v>302</v>
      </c>
      <c r="D21" s="2">
        <v>1</v>
      </c>
      <c r="E21" t="s">
        <v>355</v>
      </c>
      <c r="F21" t="s">
        <v>343</v>
      </c>
      <c r="G21" t="s">
        <v>415</v>
      </c>
      <c r="I21" t="s">
        <v>37</v>
      </c>
      <c r="J21" t="s">
        <v>50</v>
      </c>
    </row>
    <row r="22" spans="1:10" x14ac:dyDescent="0.3">
      <c r="A22" s="1" t="s">
        <v>8</v>
      </c>
      <c r="B22" t="s">
        <v>113</v>
      </c>
      <c r="C22" t="s">
        <v>301</v>
      </c>
      <c r="D22" s="2">
        <v>0.02</v>
      </c>
      <c r="E22" t="s">
        <v>385</v>
      </c>
      <c r="F22" t="s">
        <v>364</v>
      </c>
      <c r="G22" t="s">
        <v>295</v>
      </c>
      <c r="I22" t="s">
        <v>156</v>
      </c>
      <c r="J22" t="s">
        <v>28</v>
      </c>
    </row>
    <row r="23" spans="1:10" x14ac:dyDescent="0.3">
      <c r="A23" s="1" t="s">
        <v>8</v>
      </c>
      <c r="B23" t="s">
        <v>113</v>
      </c>
      <c r="C23" t="s">
        <v>300</v>
      </c>
      <c r="D23" s="2">
        <v>1.17</v>
      </c>
      <c r="E23" t="s">
        <v>362</v>
      </c>
      <c r="F23" t="s">
        <v>341</v>
      </c>
      <c r="G23" t="s">
        <v>120</v>
      </c>
      <c r="I23" t="s">
        <v>27</v>
      </c>
      <c r="J23" t="s">
        <v>609</v>
      </c>
    </row>
    <row r="24" spans="1:10" x14ac:dyDescent="0.3">
      <c r="A24" s="1" t="s">
        <v>8</v>
      </c>
      <c r="B24" t="s">
        <v>102</v>
      </c>
      <c r="C24" t="s">
        <v>298</v>
      </c>
      <c r="D24" s="2">
        <v>4</v>
      </c>
      <c r="E24" t="s">
        <v>383</v>
      </c>
      <c r="F24" t="s">
        <v>350</v>
      </c>
      <c r="G24" t="s">
        <v>285</v>
      </c>
      <c r="H24" t="s">
        <v>299</v>
      </c>
      <c r="I24" t="s">
        <v>55</v>
      </c>
      <c r="J24" t="s">
        <v>609</v>
      </c>
    </row>
    <row r="25" spans="1:10" x14ac:dyDescent="0.3">
      <c r="A25" s="1" t="s">
        <v>8</v>
      </c>
      <c r="B25" t="s">
        <v>82</v>
      </c>
      <c r="C25" t="s">
        <v>296</v>
      </c>
      <c r="D25" s="2">
        <v>1</v>
      </c>
      <c r="E25" t="s">
        <v>383</v>
      </c>
      <c r="F25" t="s">
        <v>350</v>
      </c>
      <c r="G25" t="s">
        <v>285</v>
      </c>
      <c r="H25" t="s">
        <v>297</v>
      </c>
      <c r="I25" t="s">
        <v>55</v>
      </c>
      <c r="J25" t="s">
        <v>609</v>
      </c>
    </row>
    <row r="26" spans="1:10" x14ac:dyDescent="0.3">
      <c r="A26" s="1" t="s">
        <v>8</v>
      </c>
      <c r="B26" t="s">
        <v>82</v>
      </c>
      <c r="C26" t="s">
        <v>294</v>
      </c>
      <c r="D26" s="2">
        <v>1</v>
      </c>
      <c r="E26" t="s">
        <v>385</v>
      </c>
      <c r="F26" t="s">
        <v>364</v>
      </c>
      <c r="G26" t="s">
        <v>295</v>
      </c>
      <c r="I26" t="s">
        <v>156</v>
      </c>
      <c r="J26" t="s">
        <v>28</v>
      </c>
    </row>
    <row r="27" spans="1:10" x14ac:dyDescent="0.3">
      <c r="A27" s="1" t="s">
        <v>8</v>
      </c>
      <c r="B27" t="s">
        <v>82</v>
      </c>
      <c r="C27" t="s">
        <v>291</v>
      </c>
      <c r="D27" s="2">
        <v>0.25</v>
      </c>
      <c r="E27" t="s">
        <v>384</v>
      </c>
      <c r="F27" t="s">
        <v>371</v>
      </c>
      <c r="G27" t="s">
        <v>292</v>
      </c>
      <c r="H27" t="s">
        <v>293</v>
      </c>
      <c r="I27" t="s">
        <v>156</v>
      </c>
      <c r="J27" t="s">
        <v>50</v>
      </c>
    </row>
    <row r="28" spans="1:10" x14ac:dyDescent="0.3">
      <c r="A28" s="1" t="s">
        <v>8</v>
      </c>
      <c r="B28" t="s">
        <v>82</v>
      </c>
      <c r="C28" t="s">
        <v>178</v>
      </c>
      <c r="D28" s="2">
        <v>1</v>
      </c>
      <c r="E28" t="s">
        <v>361</v>
      </c>
      <c r="F28" t="s">
        <v>341</v>
      </c>
      <c r="G28" t="s">
        <v>115</v>
      </c>
      <c r="I28" t="s">
        <v>27</v>
      </c>
      <c r="J28" t="s">
        <v>609</v>
      </c>
    </row>
    <row r="29" spans="1:10" s="12" customFormat="1" x14ac:dyDescent="0.3">
      <c r="A29" s="14" t="s">
        <v>320</v>
      </c>
      <c r="D29" s="13"/>
    </row>
    <row r="30" spans="1:10" x14ac:dyDescent="0.3">
      <c r="A30" s="1" t="s">
        <v>8</v>
      </c>
      <c r="B30" t="s">
        <v>82</v>
      </c>
      <c r="C30" t="s">
        <v>83</v>
      </c>
      <c r="D30" s="2">
        <v>1</v>
      </c>
      <c r="E30" t="s">
        <v>358</v>
      </c>
      <c r="F30" t="s">
        <v>328</v>
      </c>
      <c r="G30" t="s">
        <v>84</v>
      </c>
      <c r="I30" t="s">
        <v>27</v>
      </c>
      <c r="J30" t="s">
        <v>609</v>
      </c>
    </row>
    <row r="31" spans="1:10" x14ac:dyDescent="0.3">
      <c r="A31" s="1" t="s">
        <v>8</v>
      </c>
      <c r="B31" t="s">
        <v>173</v>
      </c>
      <c r="C31" t="s">
        <v>289</v>
      </c>
      <c r="D31" s="2">
        <v>2.25</v>
      </c>
      <c r="E31" t="s">
        <v>374</v>
      </c>
      <c r="F31" t="s">
        <v>334</v>
      </c>
      <c r="G31" t="s">
        <v>171</v>
      </c>
      <c r="H31" t="s">
        <v>290</v>
      </c>
      <c r="I31" t="s">
        <v>37</v>
      </c>
      <c r="J31" t="s">
        <v>28</v>
      </c>
    </row>
    <row r="32" spans="1:10" x14ac:dyDescent="0.3">
      <c r="A32" s="1" t="s">
        <v>8</v>
      </c>
      <c r="B32" t="s">
        <v>78</v>
      </c>
      <c r="C32" t="s">
        <v>287</v>
      </c>
      <c r="D32" s="2">
        <v>4</v>
      </c>
      <c r="E32" t="s">
        <v>383</v>
      </c>
      <c r="F32" t="s">
        <v>350</v>
      </c>
      <c r="G32" t="s">
        <v>285</v>
      </c>
      <c r="H32" t="s">
        <v>288</v>
      </c>
      <c r="I32" t="s">
        <v>55</v>
      </c>
      <c r="J32" t="s">
        <v>609</v>
      </c>
    </row>
    <row r="33" spans="1:10" x14ac:dyDescent="0.3">
      <c r="A33" s="1" t="s">
        <v>8</v>
      </c>
      <c r="B33" t="s">
        <v>78</v>
      </c>
      <c r="C33" t="s">
        <v>284</v>
      </c>
      <c r="D33" s="2">
        <v>3.17</v>
      </c>
      <c r="E33" t="s">
        <v>383</v>
      </c>
      <c r="F33" t="s">
        <v>350</v>
      </c>
      <c r="G33" t="s">
        <v>285</v>
      </c>
      <c r="H33" t="s">
        <v>286</v>
      </c>
      <c r="I33" t="s">
        <v>55</v>
      </c>
      <c r="J33" t="s">
        <v>609</v>
      </c>
    </row>
    <row r="34" spans="1:10" x14ac:dyDescent="0.3">
      <c r="A34" s="1" t="s">
        <v>8</v>
      </c>
      <c r="B34" t="s">
        <v>75</v>
      </c>
      <c r="C34" t="s">
        <v>76</v>
      </c>
      <c r="D34" s="2">
        <v>1.5</v>
      </c>
      <c r="E34" t="s">
        <v>353</v>
      </c>
      <c r="F34" t="s">
        <v>341</v>
      </c>
      <c r="G34" t="s">
        <v>77</v>
      </c>
      <c r="I34" t="s">
        <v>27</v>
      </c>
      <c r="J34" t="s">
        <v>609</v>
      </c>
    </row>
    <row r="35" spans="1:10" x14ac:dyDescent="0.3">
      <c r="A35" s="1" t="s">
        <v>8</v>
      </c>
      <c r="B35" t="s">
        <v>59</v>
      </c>
      <c r="C35" t="s">
        <v>60</v>
      </c>
      <c r="D35" s="2">
        <v>1</v>
      </c>
      <c r="E35" t="s">
        <v>345</v>
      </c>
      <c r="F35" t="s">
        <v>328</v>
      </c>
      <c r="G35" t="s">
        <v>61</v>
      </c>
      <c r="I35" t="s">
        <v>27</v>
      </c>
      <c r="J35" t="s">
        <v>609</v>
      </c>
    </row>
    <row r="36" spans="1:10" x14ac:dyDescent="0.3">
      <c r="A36" s="1" t="s">
        <v>8</v>
      </c>
      <c r="B36" t="s">
        <v>41</v>
      </c>
      <c r="C36" t="s">
        <v>283</v>
      </c>
      <c r="D36" s="2">
        <v>0.92</v>
      </c>
      <c r="E36" t="s">
        <v>340</v>
      </c>
      <c r="F36" t="s">
        <v>341</v>
      </c>
      <c r="G36" t="s">
        <v>43</v>
      </c>
      <c r="I36" t="s">
        <v>27</v>
      </c>
      <c r="J36" t="s">
        <v>609</v>
      </c>
    </row>
    <row r="37" spans="1:10" x14ac:dyDescent="0.3">
      <c r="A37" s="1" t="s">
        <v>8</v>
      </c>
      <c r="B37" t="s">
        <v>23</v>
      </c>
      <c r="C37" t="s">
        <v>24</v>
      </c>
      <c r="D37" s="2">
        <v>2.33</v>
      </c>
      <c r="E37" t="s">
        <v>327</v>
      </c>
      <c r="F37" t="s">
        <v>328</v>
      </c>
      <c r="G37" t="s">
        <v>25</v>
      </c>
      <c r="H37" t="s">
        <v>26</v>
      </c>
      <c r="I37" t="s">
        <v>27</v>
      </c>
      <c r="J37" t="s">
        <v>609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2024-05-15T07:57:40Z</dcterms:modified>
</cp:coreProperties>
</file>