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42407EF7-AA84-4161-919A-11643395580A}" xr6:coauthVersionLast="47" xr6:coauthVersionMax="47" xr10:uidLastSave="{00000000-0000-0000-0000-000000000000}"/>
  <bookViews>
    <workbookView xWindow="15405" yWindow="1410" windowWidth="22995" windowHeight="19095" firstSheet="1" activeTab="1" xr2:uid="{00000000-000D-0000-FFFF-FFFF00000000}"/>
  </bookViews>
  <sheets>
    <sheet name="Entropy" sheetId="1" r:id="rId1"/>
    <sheet name="Information Gain" sheetId="2" r:id="rId2"/>
    <sheet name="Chi Squared" sheetId="4" r:id="rId3"/>
    <sheet name="Gini Index" sheetId="5" r:id="rId4"/>
    <sheet name="Gini vs IG" sheetId="6" r:id="rId5"/>
    <sheet name="Information Gain Rati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E43" i="2"/>
  <c r="G43" i="2" s="1"/>
  <c r="E42" i="2"/>
  <c r="G42" i="2" s="1"/>
  <c r="E41" i="2"/>
  <c r="D39" i="2"/>
  <c r="C39" i="2"/>
  <c r="E36" i="2"/>
  <c r="G36" i="2" s="1"/>
  <c r="E35" i="2"/>
  <c r="G35" i="2" s="1"/>
  <c r="E34" i="2"/>
  <c r="G34" i="2" s="1"/>
  <c r="D32" i="2"/>
  <c r="C32" i="2"/>
  <c r="C28" i="2"/>
  <c r="D7" i="2"/>
  <c r="G26" i="2"/>
  <c r="G25" i="2"/>
  <c r="G24" i="2"/>
  <c r="D22" i="2"/>
  <c r="E25" i="2" s="1"/>
  <c r="C22" i="2"/>
  <c r="F43" i="2" l="1"/>
  <c r="F35" i="2"/>
  <c r="I34" i="2"/>
  <c r="E32" i="2"/>
  <c r="F41" i="2"/>
  <c r="G41" i="2"/>
  <c r="F34" i="2"/>
  <c r="F42" i="2"/>
  <c r="E26" i="2"/>
  <c r="E24" i="2"/>
  <c r="F24" i="2"/>
  <c r="F25" i="2"/>
  <c r="D3" i="6"/>
  <c r="D23" i="6"/>
  <c r="E3" i="6"/>
  <c r="B1" i="6"/>
  <c r="C1" i="6"/>
  <c r="B5" i="6"/>
  <c r="D5" i="6" s="1"/>
  <c r="C5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E23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D22" i="6" s="1"/>
  <c r="C4" i="6"/>
  <c r="B4" i="6"/>
  <c r="D4" i="6" s="1"/>
  <c r="D34" i="5"/>
  <c r="E38" i="5"/>
  <c r="F38" i="5" s="1"/>
  <c r="C33" i="5"/>
  <c r="C32" i="5"/>
  <c r="D25" i="5"/>
  <c r="E28" i="5" s="1"/>
  <c r="F28" i="5" s="1"/>
  <c r="C24" i="5"/>
  <c r="C23" i="5"/>
  <c r="D16" i="5"/>
  <c r="E19" i="5" s="1"/>
  <c r="F19" i="5" s="1"/>
  <c r="C15" i="5"/>
  <c r="C14" i="5"/>
  <c r="C6" i="5"/>
  <c r="E9" i="5" s="1"/>
  <c r="F9" i="5" s="1"/>
  <c r="C5" i="5"/>
  <c r="H18" i="4"/>
  <c r="J5" i="4"/>
  <c r="I5" i="4"/>
  <c r="H5" i="4"/>
  <c r="G5" i="4"/>
  <c r="J4" i="4"/>
  <c r="I4" i="4"/>
  <c r="H4" i="4"/>
  <c r="G4" i="4"/>
  <c r="J3" i="4"/>
  <c r="I3" i="4"/>
  <c r="H3" i="4"/>
  <c r="G3" i="4"/>
  <c r="J6" i="4"/>
  <c r="I6" i="4"/>
  <c r="H6" i="4"/>
  <c r="G6" i="4"/>
  <c r="D34" i="4"/>
  <c r="E38" i="4" s="1"/>
  <c r="C33" i="4"/>
  <c r="C32" i="4"/>
  <c r="D25" i="4"/>
  <c r="E27" i="4" s="1"/>
  <c r="C24" i="4"/>
  <c r="C23" i="4"/>
  <c r="D16" i="4"/>
  <c r="E30" i="4" s="1"/>
  <c r="C15" i="4"/>
  <c r="C14" i="4"/>
  <c r="C6" i="4"/>
  <c r="E9" i="4" s="1"/>
  <c r="C5" i="4"/>
  <c r="D15" i="2"/>
  <c r="C7" i="2"/>
  <c r="C1" i="1"/>
  <c r="D1" i="1"/>
  <c r="E4" i="1" s="1"/>
  <c r="F4" i="1" s="1"/>
  <c r="E22" i="2" l="1"/>
  <c r="I24" i="2"/>
  <c r="K19" i="2" s="1"/>
  <c r="F26" i="2"/>
  <c r="E22" i="6"/>
  <c r="E18" i="6"/>
  <c r="E14" i="6"/>
  <c r="E10" i="6"/>
  <c r="E6" i="6"/>
  <c r="D19" i="6"/>
  <c r="D15" i="6"/>
  <c r="D11" i="6"/>
  <c r="D7" i="6"/>
  <c r="D18" i="6"/>
  <c r="D14" i="6"/>
  <c r="D10" i="6"/>
  <c r="D6" i="6"/>
  <c r="E21" i="6"/>
  <c r="E17" i="6"/>
  <c r="E13" i="6"/>
  <c r="E9" i="6"/>
  <c r="E5" i="6"/>
  <c r="D21" i="6"/>
  <c r="D17" i="6"/>
  <c r="D13" i="6"/>
  <c r="D9" i="6"/>
  <c r="E20" i="6"/>
  <c r="E16" i="6"/>
  <c r="E12" i="6"/>
  <c r="E8" i="6"/>
  <c r="E4" i="6"/>
  <c r="K5" i="4"/>
  <c r="D20" i="6"/>
  <c r="D16" i="6"/>
  <c r="D12" i="6"/>
  <c r="D8" i="6"/>
  <c r="E19" i="6"/>
  <c r="E15" i="6"/>
  <c r="E11" i="6"/>
  <c r="E7" i="6"/>
  <c r="E27" i="5"/>
  <c r="F27" i="5" s="1"/>
  <c r="C25" i="5"/>
  <c r="C7" i="5"/>
  <c r="E10" i="5"/>
  <c r="F10" i="5" s="1"/>
  <c r="E20" i="5"/>
  <c r="F20" i="5" s="1"/>
  <c r="E36" i="5"/>
  <c r="E39" i="5"/>
  <c r="F39" i="5" s="1"/>
  <c r="E11" i="5"/>
  <c r="F11" i="5" s="1"/>
  <c r="E18" i="5"/>
  <c r="E21" i="5"/>
  <c r="F21" i="5" s="1"/>
  <c r="E29" i="5"/>
  <c r="C34" i="5"/>
  <c r="E37" i="5"/>
  <c r="F37" i="5" s="1"/>
  <c r="E12" i="5"/>
  <c r="F12" i="5" s="1"/>
  <c r="C16" i="5"/>
  <c r="E30" i="5"/>
  <c r="F30" i="5" s="1"/>
  <c r="E37" i="4"/>
  <c r="K4" i="4"/>
  <c r="E39" i="4"/>
  <c r="E36" i="4"/>
  <c r="K6" i="4"/>
  <c r="K7" i="4" s="1"/>
  <c r="K3" i="4"/>
  <c r="E20" i="4"/>
  <c r="E21" i="4"/>
  <c r="E29" i="4"/>
  <c r="E18" i="4"/>
  <c r="E19" i="4"/>
  <c r="C16" i="4"/>
  <c r="C34" i="4"/>
  <c r="E11" i="4"/>
  <c r="C25" i="4"/>
  <c r="C7" i="4"/>
  <c r="E10" i="4"/>
  <c r="E12" i="4"/>
  <c r="E28" i="4"/>
  <c r="C15" i="2"/>
  <c r="E19" i="2"/>
  <c r="G19" i="2" s="1"/>
  <c r="E18" i="2"/>
  <c r="E17" i="2"/>
  <c r="F17" i="2" s="1"/>
  <c r="E9" i="2"/>
  <c r="F9" i="2" s="1"/>
  <c r="E10" i="2"/>
  <c r="E11" i="2"/>
  <c r="E6" i="1"/>
  <c r="F6" i="1" s="1"/>
  <c r="E5" i="1"/>
  <c r="F5" i="1" s="1"/>
  <c r="E3" i="1"/>
  <c r="F3" i="1" s="1"/>
  <c r="G11" i="2" l="1"/>
  <c r="F11" i="2"/>
  <c r="G10" i="2"/>
  <c r="F10" i="2"/>
  <c r="E34" i="5"/>
  <c r="E33" i="5"/>
  <c r="F36" i="5"/>
  <c r="H36" i="5" s="1"/>
  <c r="J1" i="5" s="1"/>
  <c r="E34" i="4"/>
  <c r="G18" i="2"/>
  <c r="F18" i="2"/>
  <c r="I1" i="2"/>
  <c r="H9" i="5"/>
  <c r="D1" i="5" s="1"/>
  <c r="E25" i="5"/>
  <c r="F29" i="5"/>
  <c r="H27" i="5" s="1"/>
  <c r="H1" i="5" s="1"/>
  <c r="E24" i="5"/>
  <c r="E16" i="5"/>
  <c r="E15" i="5"/>
  <c r="E7" i="5" s="1"/>
  <c r="F18" i="5"/>
  <c r="H18" i="5" s="1"/>
  <c r="F1" i="5" s="1"/>
  <c r="E6" i="5"/>
  <c r="J7" i="4"/>
  <c r="J11" i="4" s="1"/>
  <c r="J15" i="4" s="1"/>
  <c r="E25" i="4"/>
  <c r="I7" i="4"/>
  <c r="G7" i="4"/>
  <c r="G9" i="4" s="1"/>
  <c r="G13" i="4" s="1"/>
  <c r="H7" i="4"/>
  <c r="J9" i="4"/>
  <c r="J13" i="4" s="1"/>
  <c r="E16" i="4"/>
  <c r="E7" i="4"/>
  <c r="E15" i="2"/>
  <c r="E7" i="2"/>
  <c r="G9" i="2"/>
  <c r="G17" i="2"/>
  <c r="H3" i="1"/>
  <c r="E1" i="1"/>
  <c r="I9" i="2" l="1"/>
  <c r="D1" i="2" s="1"/>
  <c r="I17" i="2"/>
  <c r="G1" i="2" s="1"/>
  <c r="D2" i="5"/>
  <c r="J10" i="4"/>
  <c r="J14" i="4" s="1"/>
  <c r="G11" i="4"/>
  <c r="G15" i="4" s="1"/>
  <c r="G10" i="4"/>
  <c r="G14" i="4" s="1"/>
  <c r="I11" i="4"/>
  <c r="I15" i="4" s="1"/>
  <c r="I10" i="4"/>
  <c r="I14" i="4" s="1"/>
  <c r="I9" i="4"/>
  <c r="I13" i="4" s="1"/>
  <c r="H11" i="4"/>
  <c r="H15" i="4" s="1"/>
  <c r="H9" i="4"/>
  <c r="H13" i="4" s="1"/>
  <c r="H10" i="4"/>
  <c r="H14" i="4" s="1"/>
  <c r="F14" i="4" l="1"/>
  <c r="E39" i="2" l="1"/>
  <c r="I41" i="2" l="1"/>
  <c r="K36" i="2" s="1"/>
  <c r="K1" i="2"/>
  <c r="D2" i="2" s="1"/>
</calcChain>
</file>

<file path=xl/sharedStrings.xml><?xml version="1.0" encoding="utf-8"?>
<sst xmlns="http://schemas.openxmlformats.org/spreadsheetml/2006/main" count="164" uniqueCount="49">
  <si>
    <t>Base Node</t>
  </si>
  <si>
    <t>Class</t>
  </si>
  <si>
    <t>Cases</t>
  </si>
  <si>
    <t>Prob</t>
  </si>
  <si>
    <t>Entropy</t>
  </si>
  <si>
    <t>Entropy per class</t>
  </si>
  <si>
    <t>Total Entropy</t>
  </si>
  <si>
    <t>Offspring 1</t>
  </si>
  <si>
    <t>Offspring 2</t>
  </si>
  <si>
    <t>Offspring 3</t>
  </si>
  <si>
    <t>Num Classes</t>
  </si>
  <si>
    <t>Num Cases</t>
  </si>
  <si>
    <t>Proportion of cases</t>
  </si>
  <si>
    <t>Information Gain</t>
  </si>
  <si>
    <t>H(A1)=</t>
  </si>
  <si>
    <t>H(X)=</t>
  </si>
  <si>
    <t>H(A2)=</t>
  </si>
  <si>
    <t>H(A3)=</t>
  </si>
  <si>
    <t>gain(X,A)=</t>
  </si>
  <si>
    <t>Contingency</t>
  </si>
  <si>
    <t>Att1</t>
  </si>
  <si>
    <t>Att2</t>
  </si>
  <si>
    <t>Att3</t>
  </si>
  <si>
    <t>Actual</t>
  </si>
  <si>
    <t>Total</t>
  </si>
  <si>
    <t>Expected</t>
  </si>
  <si>
    <t>Probs</t>
  </si>
  <si>
    <t>Chi</t>
  </si>
  <si>
    <t>I(X)</t>
  </si>
  <si>
    <t>Impurity</t>
  </si>
  <si>
    <t>ProbSq</t>
  </si>
  <si>
    <t>Gini(X,A)=</t>
  </si>
  <si>
    <t>I(X)=</t>
  </si>
  <si>
    <t>I(A1)=</t>
  </si>
  <si>
    <t>I(A2)=</t>
  </si>
  <si>
    <t>I(A3)=</t>
  </si>
  <si>
    <t>Base</t>
  </si>
  <si>
    <t>Split</t>
  </si>
  <si>
    <t>IG</t>
  </si>
  <si>
    <t>GINI</t>
  </si>
  <si>
    <t>Ramsdale</t>
  </si>
  <si>
    <t>Loss</t>
  </si>
  <si>
    <t>Draw</t>
  </si>
  <si>
    <t>Win</t>
  </si>
  <si>
    <t>Tierney</t>
  </si>
  <si>
    <t>Not playing (0)</t>
  </si>
  <si>
    <t>Playing (1)</t>
  </si>
  <si>
    <t>GAIN FROM RAMSDALE</t>
  </si>
  <si>
    <t>GAIN FROM TIERNEY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</si>
</sst>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IG vs GINI on even split two class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07438920480297E-2"/>
          <c:y val="0.17495283018867924"/>
          <c:w val="0.88643385041182976"/>
          <c:h val="0.68787661565889169"/>
        </c:manualLayout>
      </c:layout>
      <c:lineChart>
        <c:grouping val="standard"/>
        <c:varyColors val="0"/>
        <c:ser>
          <c:idx val="0"/>
          <c:order val="0"/>
          <c:tx>
            <c:strRef>
              <c:f>'Gini vs IG'!$D$2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vs IG'!$B$3:$B$23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'Gini vs IG'!$D$3:$D$23</c:f>
              <c:numCache>
                <c:formatCode>General</c:formatCode>
                <c:ptCount val="21"/>
                <c:pt idx="0">
                  <c:v>0</c:v>
                </c:pt>
                <c:pt idx="1">
                  <c:v>0.28639695711595625</c:v>
                </c:pt>
                <c:pt idx="2">
                  <c:v>0.46899559358928133</c:v>
                </c:pt>
                <c:pt idx="3">
                  <c:v>0.60984030471640061</c:v>
                </c:pt>
                <c:pt idx="4">
                  <c:v>0.72192809488736254</c:v>
                </c:pt>
                <c:pt idx="5">
                  <c:v>0.81127812445913317</c:v>
                </c:pt>
                <c:pt idx="6">
                  <c:v>0.88129089923069293</c:v>
                </c:pt>
                <c:pt idx="7">
                  <c:v>0.93406805537549142</c:v>
                </c:pt>
                <c:pt idx="8">
                  <c:v>0.97095059445466891</c:v>
                </c:pt>
                <c:pt idx="9">
                  <c:v>0.99277445398780872</c:v>
                </c:pt>
                <c:pt idx="10">
                  <c:v>1.0000000000000002</c:v>
                </c:pt>
                <c:pt idx="11">
                  <c:v>0.99277445398780839</c:v>
                </c:pt>
                <c:pt idx="12">
                  <c:v>0.97095059445466869</c:v>
                </c:pt>
                <c:pt idx="13">
                  <c:v>0.93406805537549098</c:v>
                </c:pt>
                <c:pt idx="14">
                  <c:v>0.88129089923069259</c:v>
                </c:pt>
                <c:pt idx="15">
                  <c:v>0.8112781244591325</c:v>
                </c:pt>
                <c:pt idx="16">
                  <c:v>0.72192809488736187</c:v>
                </c:pt>
                <c:pt idx="17">
                  <c:v>0.60984030471639983</c:v>
                </c:pt>
                <c:pt idx="18">
                  <c:v>0.46899559358928034</c:v>
                </c:pt>
                <c:pt idx="19">
                  <c:v>0.28639695711595481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B-496D-AC5E-D7EB711E6B1A}"/>
            </c:ext>
          </c:extLst>
        </c:ser>
        <c:ser>
          <c:idx val="1"/>
          <c:order val="1"/>
          <c:tx>
            <c:strRef>
              <c:f>'Gini vs IG'!$E$2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'Gini vs IG'!$B$3:$B$23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'Gini vs IG'!$E$3:$E$23</c:f>
              <c:numCache>
                <c:formatCode>General</c:formatCode>
                <c:ptCount val="21"/>
                <c:pt idx="0">
                  <c:v>0</c:v>
                </c:pt>
                <c:pt idx="1">
                  <c:v>0.19000000000000017</c:v>
                </c:pt>
                <c:pt idx="2">
                  <c:v>0.36000000000000032</c:v>
                </c:pt>
                <c:pt idx="3">
                  <c:v>0.51000000000000045</c:v>
                </c:pt>
                <c:pt idx="4">
                  <c:v>0.64000000000000057</c:v>
                </c:pt>
                <c:pt idx="5">
                  <c:v>0.75000000000000067</c:v>
                </c:pt>
                <c:pt idx="6">
                  <c:v>0.84000000000000075</c:v>
                </c:pt>
                <c:pt idx="7">
                  <c:v>0.91000000000000081</c:v>
                </c:pt>
                <c:pt idx="8">
                  <c:v>0.96000000000000085</c:v>
                </c:pt>
                <c:pt idx="9">
                  <c:v>0.9900000000000011</c:v>
                </c:pt>
                <c:pt idx="10">
                  <c:v>1.0000000000000009</c:v>
                </c:pt>
                <c:pt idx="11">
                  <c:v>0.99000000000000088</c:v>
                </c:pt>
                <c:pt idx="12">
                  <c:v>0.96000000000000063</c:v>
                </c:pt>
                <c:pt idx="13">
                  <c:v>0.91000000000000036</c:v>
                </c:pt>
                <c:pt idx="14">
                  <c:v>0.8400000000000003</c:v>
                </c:pt>
                <c:pt idx="15">
                  <c:v>0.75</c:v>
                </c:pt>
                <c:pt idx="16">
                  <c:v>0.63999999999999968</c:v>
                </c:pt>
                <c:pt idx="17">
                  <c:v>0.50999999999999956</c:v>
                </c:pt>
                <c:pt idx="18">
                  <c:v>0.35999999999999943</c:v>
                </c:pt>
                <c:pt idx="19">
                  <c:v>0.18999999999999906</c:v>
                </c:pt>
                <c:pt idx="20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B-496D-AC5E-D7EB711E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95912"/>
        <c:axId val="527701816"/>
      </c:lineChart>
      <c:catAx>
        <c:axId val="52769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Class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1816"/>
        <c:crosses val="autoZero"/>
        <c:auto val="1"/>
        <c:lblAlgn val="ctr"/>
        <c:lblOffset val="100"/>
        <c:tickLblSkip val="2"/>
        <c:noMultiLvlLbl val="0"/>
      </c:catAx>
      <c:valAx>
        <c:axId val="5277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2934113281887"/>
          <c:y val="0.91568340514039515"/>
          <c:w val="0.26516035073512972"/>
          <c:h val="7.959961372752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1</xdr:row>
      <xdr:rowOff>95250</xdr:rowOff>
    </xdr:from>
    <xdr:to>
      <xdr:col>12</xdr:col>
      <xdr:colOff>57150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5" sqref="D5"/>
    </sheetView>
  </sheetViews>
  <sheetFormatPr defaultRowHeight="15" x14ac:dyDescent="0.25"/>
  <cols>
    <col min="5" max="5" width="9.140625" bestFit="1" customWidth="1"/>
  </cols>
  <sheetData>
    <row r="1" spans="1:8" x14ac:dyDescent="0.25">
      <c r="A1" t="s">
        <v>4</v>
      </c>
      <c r="C1">
        <f>COUNTA(C3:C10)-COUNTIF(D3:D10,"=0")</f>
        <v>3</v>
      </c>
      <c r="D1">
        <f>SUM(D3:D12)</f>
        <v>14</v>
      </c>
      <c r="E1" s="1">
        <f>SUM(E3:E9)</f>
        <v>1</v>
      </c>
    </row>
    <row r="2" spans="1:8" x14ac:dyDescent="0.25">
      <c r="A2" t="s">
        <v>0</v>
      </c>
      <c r="C2" t="s">
        <v>1</v>
      </c>
      <c r="D2" t="s">
        <v>2</v>
      </c>
      <c r="E2" t="s">
        <v>3</v>
      </c>
      <c r="F2" t="s">
        <v>5</v>
      </c>
      <c r="H2" t="s">
        <v>6</v>
      </c>
    </row>
    <row r="3" spans="1:8" x14ac:dyDescent="0.25">
      <c r="C3">
        <v>0</v>
      </c>
      <c r="D3">
        <v>9</v>
      </c>
      <c r="E3" s="1">
        <f>D3/$D$1</f>
        <v>0.6428571428571429</v>
      </c>
      <c r="F3">
        <f>IF(E3&lt;&gt;0,E3*LOG(E3,2),0)</f>
        <v>-0.40977637753840185</v>
      </c>
      <c r="H3">
        <f>-SUM(F3:F6)</f>
        <v>0.94028595867063092</v>
      </c>
    </row>
    <row r="4" spans="1:8" x14ac:dyDescent="0.25">
      <c r="C4">
        <v>1</v>
      </c>
      <c r="D4">
        <v>5</v>
      </c>
      <c r="E4" s="1">
        <f t="shared" ref="E4:E6" si="0">D4/$D$1</f>
        <v>0.35714285714285715</v>
      </c>
      <c r="F4">
        <f t="shared" ref="F4:F6" si="1">IF(E4&lt;&gt;0,E4*LOG(E4,2),0)</f>
        <v>-0.53050958113222912</v>
      </c>
    </row>
    <row r="5" spans="1:8" x14ac:dyDescent="0.25">
      <c r="C5">
        <v>2</v>
      </c>
      <c r="E5" s="1">
        <f t="shared" si="0"/>
        <v>0</v>
      </c>
      <c r="F5">
        <f t="shared" si="1"/>
        <v>0</v>
      </c>
    </row>
    <row r="6" spans="1:8" x14ac:dyDescent="0.25">
      <c r="C6">
        <v>3</v>
      </c>
      <c r="D6">
        <v>0</v>
      </c>
      <c r="E6" s="1">
        <f t="shared" si="0"/>
        <v>0</v>
      </c>
      <c r="F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E1" workbookViewId="0">
      <selection activeCell="S18" sqref="S18"/>
    </sheetView>
  </sheetViews>
  <sheetFormatPr defaultRowHeight="15" x14ac:dyDescent="0.25"/>
  <cols>
    <col min="2" max="2" width="17.140625" bestFit="1" customWidth="1"/>
    <col min="5" max="5" width="9.140625" bestFit="1" customWidth="1"/>
    <col min="6" max="6" width="9.140625" customWidth="1"/>
  </cols>
  <sheetData>
    <row r="1" spans="1:11" x14ac:dyDescent="0.25">
      <c r="C1" t="s">
        <v>15</v>
      </c>
      <c r="D1">
        <f>I9</f>
        <v>1.4387586809150084</v>
      </c>
      <c r="E1" t="s">
        <v>14</v>
      </c>
      <c r="G1">
        <f>I17</f>
        <v>1.3787834934861756</v>
      </c>
      <c r="H1" t="s">
        <v>16</v>
      </c>
      <c r="I1">
        <f>I35</f>
        <v>0</v>
      </c>
      <c r="J1" t="s">
        <v>17</v>
      </c>
      <c r="K1">
        <f>I44</f>
        <v>0</v>
      </c>
    </row>
    <row r="2" spans="1:11" x14ac:dyDescent="0.25">
      <c r="A2" t="s">
        <v>13</v>
      </c>
      <c r="C2" t="s">
        <v>18</v>
      </c>
      <c r="D2" t="e">
        <f>D1-C15*G1-C33*I35-C42*K1</f>
        <v>#VALUE!</v>
      </c>
    </row>
    <row r="4" spans="1:11" x14ac:dyDescent="0.25">
      <c r="A4" t="s">
        <v>0</v>
      </c>
    </row>
    <row r="5" spans="1:11" x14ac:dyDescent="0.25">
      <c r="B5" t="s">
        <v>10</v>
      </c>
      <c r="C5">
        <v>3</v>
      </c>
      <c r="E5" s="1"/>
      <c r="F5" s="1"/>
    </row>
    <row r="6" spans="1:11" x14ac:dyDescent="0.25">
      <c r="B6" t="s">
        <v>11</v>
      </c>
      <c r="C6">
        <v>20</v>
      </c>
      <c r="E6" s="1"/>
      <c r="F6" s="1"/>
    </row>
    <row r="7" spans="1:11" x14ac:dyDescent="0.25">
      <c r="B7" t="s">
        <v>12</v>
      </c>
      <c r="C7">
        <f>C6/$C$6</f>
        <v>1</v>
      </c>
      <c r="D7">
        <f>SUM(D9:D11)</f>
        <v>20</v>
      </c>
      <c r="E7" s="1">
        <f>SUM(E9:E14)</f>
        <v>1</v>
      </c>
      <c r="F7" s="1"/>
    </row>
    <row r="8" spans="1:11" x14ac:dyDescent="0.25">
      <c r="C8" t="s">
        <v>1</v>
      </c>
      <c r="D8" t="s">
        <v>2</v>
      </c>
      <c r="E8" t="s">
        <v>3</v>
      </c>
      <c r="G8" t="s">
        <v>5</v>
      </c>
      <c r="I8" t="s">
        <v>6</v>
      </c>
    </row>
    <row r="9" spans="1:11" x14ac:dyDescent="0.25">
      <c r="B9" t="s">
        <v>41</v>
      </c>
      <c r="C9">
        <v>0</v>
      </c>
      <c r="D9">
        <v>4</v>
      </c>
      <c r="E9" s="1">
        <f>D9/$C$6</f>
        <v>0.2</v>
      </c>
      <c r="F9" s="2">
        <f>E9</f>
        <v>0.2</v>
      </c>
      <c r="G9">
        <f>IF(E9&lt;&gt;0,E9*LOG(E9,2),0)</f>
        <v>-0.46438561897747244</v>
      </c>
      <c r="I9">
        <f>-SUM(G9:G12)</f>
        <v>1.4387586809150084</v>
      </c>
    </row>
    <row r="10" spans="1:11" x14ac:dyDescent="0.25">
      <c r="B10" t="s">
        <v>42</v>
      </c>
      <c r="C10">
        <v>1</v>
      </c>
      <c r="D10">
        <v>5</v>
      </c>
      <c r="E10" s="1">
        <f>D10/$C$6</f>
        <v>0.25</v>
      </c>
      <c r="F10" s="2">
        <f>E10</f>
        <v>0.25</v>
      </c>
      <c r="G10">
        <f t="shared" ref="G10:G12" si="0">IF(E10&lt;&gt;0,E10*LOG(E10,2),0)</f>
        <v>-0.5</v>
      </c>
    </row>
    <row r="11" spans="1:11" x14ac:dyDescent="0.25">
      <c r="B11" t="s">
        <v>43</v>
      </c>
      <c r="C11">
        <v>2</v>
      </c>
      <c r="D11">
        <v>11</v>
      </c>
      <c r="E11" s="1">
        <f>D11/$C$6</f>
        <v>0.55000000000000004</v>
      </c>
      <c r="F11" s="2">
        <f>E11</f>
        <v>0.55000000000000004</v>
      </c>
      <c r="G11">
        <f t="shared" si="0"/>
        <v>-0.47437306193753581</v>
      </c>
    </row>
    <row r="12" spans="1:11" x14ac:dyDescent="0.25">
      <c r="E12" s="1"/>
      <c r="F12" s="2"/>
    </row>
    <row r="13" spans="1:11" x14ac:dyDescent="0.25">
      <c r="A13" t="s">
        <v>40</v>
      </c>
      <c r="F13" s="2"/>
    </row>
    <row r="14" spans="1:11" x14ac:dyDescent="0.25">
      <c r="B14" t="s">
        <v>11</v>
      </c>
      <c r="C14">
        <v>7</v>
      </c>
      <c r="F14" s="2"/>
    </row>
    <row r="15" spans="1:11" x14ac:dyDescent="0.25">
      <c r="B15" t="s">
        <v>12</v>
      </c>
      <c r="C15">
        <f>C14/$C$6</f>
        <v>0.35</v>
      </c>
      <c r="D15">
        <f>SUM(D17:D20)</f>
        <v>7</v>
      </c>
      <c r="E15" s="1">
        <f>SUM(E17:E20)</f>
        <v>1</v>
      </c>
      <c r="F15" s="2"/>
    </row>
    <row r="16" spans="1:11" x14ac:dyDescent="0.25">
      <c r="A16" t="s">
        <v>45</v>
      </c>
      <c r="C16" t="s">
        <v>1</v>
      </c>
      <c r="D16" t="s">
        <v>2</v>
      </c>
      <c r="E16" t="s">
        <v>3</v>
      </c>
      <c r="F16" s="2"/>
      <c r="G16" t="s">
        <v>5</v>
      </c>
      <c r="I16" t="s">
        <v>6</v>
      </c>
    </row>
    <row r="17" spans="1:11" x14ac:dyDescent="0.25">
      <c r="B17" t="s">
        <v>41</v>
      </c>
      <c r="C17">
        <v>0</v>
      </c>
      <c r="D17">
        <v>1</v>
      </c>
      <c r="E17" s="1">
        <f>D17/$D$15</f>
        <v>0.14285714285714285</v>
      </c>
      <c r="F17" s="2">
        <f>E17</f>
        <v>0.14285714285714285</v>
      </c>
      <c r="G17">
        <f>IF(E17&lt;&gt;0,E17*LOG(E17,2),0)</f>
        <v>-0.40105070315108637</v>
      </c>
      <c r="I17">
        <f>-SUM(G17:G20)</f>
        <v>1.3787834934861756</v>
      </c>
    </row>
    <row r="18" spans="1:11" x14ac:dyDescent="0.25">
      <c r="B18" t="s">
        <v>42</v>
      </c>
      <c r="C18">
        <v>1</v>
      </c>
      <c r="D18">
        <v>2</v>
      </c>
      <c r="E18" s="1">
        <f t="shared" ref="E18:E19" si="1">D18/$D$15</f>
        <v>0.2857142857142857</v>
      </c>
      <c r="F18" s="2">
        <f>E18</f>
        <v>0.2857142857142857</v>
      </c>
      <c r="G18">
        <f t="shared" ref="G18:G19" si="2">IF(E18&lt;&gt;0,E18*LOG(E18,2),0)</f>
        <v>-0.51638712058788683</v>
      </c>
    </row>
    <row r="19" spans="1:11" x14ac:dyDescent="0.25">
      <c r="B19" t="s">
        <v>43</v>
      </c>
      <c r="C19">
        <v>2</v>
      </c>
      <c r="D19">
        <v>4</v>
      </c>
      <c r="E19" s="1">
        <f t="shared" si="1"/>
        <v>0.5714285714285714</v>
      </c>
      <c r="F19" s="2"/>
      <c r="G19">
        <f t="shared" si="2"/>
        <v>-0.46134566974720242</v>
      </c>
      <c r="K19">
        <f>7/20*I17+13/20*I24</f>
        <v>1.4297970665753632</v>
      </c>
    </row>
    <row r="20" spans="1:11" x14ac:dyDescent="0.25">
      <c r="E20" s="1"/>
      <c r="F20" s="2"/>
    </row>
    <row r="21" spans="1:11" x14ac:dyDescent="0.25">
      <c r="B21" t="s">
        <v>11</v>
      </c>
      <c r="C21">
        <v>13</v>
      </c>
      <c r="F21" s="2"/>
    </row>
    <row r="22" spans="1:11" x14ac:dyDescent="0.25">
      <c r="B22" t="s">
        <v>12</v>
      </c>
      <c r="C22">
        <f>C21/$C$6</f>
        <v>0.65</v>
      </c>
      <c r="D22">
        <f>SUM(D24:D27)</f>
        <v>13</v>
      </c>
      <c r="E22" s="1">
        <f>SUM(E24:E27)</f>
        <v>1</v>
      </c>
      <c r="F22" s="2"/>
    </row>
    <row r="23" spans="1:11" x14ac:dyDescent="0.25">
      <c r="A23" t="s">
        <v>46</v>
      </c>
      <c r="C23" t="s">
        <v>1</v>
      </c>
      <c r="D23" t="s">
        <v>2</v>
      </c>
      <c r="E23" t="s">
        <v>3</v>
      </c>
      <c r="F23" s="2"/>
      <c r="G23" t="s">
        <v>5</v>
      </c>
      <c r="I23" t="s">
        <v>6</v>
      </c>
    </row>
    <row r="24" spans="1:11" x14ac:dyDescent="0.25">
      <c r="B24" t="s">
        <v>41</v>
      </c>
      <c r="C24">
        <v>0</v>
      </c>
      <c r="D24">
        <v>3</v>
      </c>
      <c r="E24" s="1">
        <f>D24/$D$22</f>
        <v>0.23076923076923078</v>
      </c>
      <c r="F24" s="2">
        <f>E24</f>
        <v>0.23076923076923078</v>
      </c>
      <c r="G24">
        <f>IF(E24&lt;&gt;0,E24*LOG(E24,2),0)</f>
        <v>-0.48818705017383146</v>
      </c>
      <c r="I24">
        <f>-SUM(G24:G27)</f>
        <v>1.4572659136233872</v>
      </c>
    </row>
    <row r="25" spans="1:11" x14ac:dyDescent="0.25">
      <c r="B25" t="s">
        <v>42</v>
      </c>
      <c r="C25">
        <v>1</v>
      </c>
      <c r="D25">
        <v>3</v>
      </c>
      <c r="E25" s="1">
        <f>D25/$D$22</f>
        <v>0.23076923076923078</v>
      </c>
      <c r="F25" s="2">
        <f>E25</f>
        <v>0.23076923076923078</v>
      </c>
      <c r="G25">
        <f>IF(E25&lt;&gt;0,E25*LOG(E25,2),0)</f>
        <v>-0.48818705017383146</v>
      </c>
    </row>
    <row r="26" spans="1:11" x14ac:dyDescent="0.25">
      <c r="B26" t="s">
        <v>43</v>
      </c>
      <c r="C26">
        <v>2</v>
      </c>
      <c r="D26">
        <v>7</v>
      </c>
      <c r="E26" s="1">
        <f>D26/$D$22</f>
        <v>0.53846153846153844</v>
      </c>
      <c r="F26" s="2">
        <f>E26</f>
        <v>0.53846153846153844</v>
      </c>
      <c r="G26">
        <f>IF(E26&lt;&gt;0,E26*LOG(E26,2),0)</f>
        <v>-0.48089181327572439</v>
      </c>
    </row>
    <row r="28" spans="1:11" x14ac:dyDescent="0.25">
      <c r="A28" t="s">
        <v>47</v>
      </c>
      <c r="C28">
        <f>I9-K19</f>
        <v>8.961614339645152E-3</v>
      </c>
    </row>
    <row r="30" spans="1:11" x14ac:dyDescent="0.25">
      <c r="A30" t="s">
        <v>44</v>
      </c>
      <c r="F30" s="2"/>
    </row>
    <row r="31" spans="1:11" x14ac:dyDescent="0.25">
      <c r="B31" t="s">
        <v>11</v>
      </c>
      <c r="C31">
        <v>7</v>
      </c>
      <c r="F31" s="2"/>
    </row>
    <row r="32" spans="1:11" x14ac:dyDescent="0.25">
      <c r="B32" t="s">
        <v>12</v>
      </c>
      <c r="C32">
        <f>C31/$C$6</f>
        <v>0.35</v>
      </c>
      <c r="D32">
        <f>SUM(D34:D37)</f>
        <v>6</v>
      </c>
      <c r="E32" s="1">
        <f>SUM(E34:E37)</f>
        <v>0.8571428571428571</v>
      </c>
      <c r="F32" s="2"/>
    </row>
    <row r="33" spans="1:11" x14ac:dyDescent="0.25">
      <c r="A33" t="s">
        <v>45</v>
      </c>
      <c r="C33" t="s">
        <v>1</v>
      </c>
      <c r="D33" t="s">
        <v>2</v>
      </c>
      <c r="E33" t="s">
        <v>3</v>
      </c>
      <c r="F33" s="2"/>
      <c r="G33" t="s">
        <v>5</v>
      </c>
      <c r="I33" t="s">
        <v>6</v>
      </c>
    </row>
    <row r="34" spans="1:11" x14ac:dyDescent="0.25">
      <c r="B34" t="s">
        <v>41</v>
      </c>
      <c r="C34">
        <v>0</v>
      </c>
      <c r="D34">
        <v>2</v>
      </c>
      <c r="E34" s="1">
        <f>D34/$D$15</f>
        <v>0.2857142857142857</v>
      </c>
      <c r="F34" s="2">
        <f>E34</f>
        <v>0.2857142857142857</v>
      </c>
      <c r="G34">
        <f>IF(E34&lt;&gt;0,E34*LOG(E34,2),0)</f>
        <v>-0.51638712058788683</v>
      </c>
      <c r="I34">
        <f>-SUM(G34:G37)</f>
        <v>1.4413202900260225</v>
      </c>
    </row>
    <row r="35" spans="1:11" x14ac:dyDescent="0.25">
      <c r="B35" t="s">
        <v>42</v>
      </c>
      <c r="C35">
        <v>1</v>
      </c>
      <c r="D35">
        <v>1</v>
      </c>
      <c r="E35" s="1">
        <f t="shared" ref="E35:E36" si="3">D35/$D$15</f>
        <v>0.14285714285714285</v>
      </c>
      <c r="F35" s="2">
        <f>E35</f>
        <v>0.14285714285714285</v>
      </c>
      <c r="G35">
        <f t="shared" ref="G35:G36" si="4">IF(E35&lt;&gt;0,E35*LOG(E35,2),0)</f>
        <v>-0.40105070315108637</v>
      </c>
    </row>
    <row r="36" spans="1:11" x14ac:dyDescent="0.25">
      <c r="B36" t="s">
        <v>43</v>
      </c>
      <c r="C36">
        <v>2</v>
      </c>
      <c r="D36">
        <v>3</v>
      </c>
      <c r="E36" s="1">
        <f t="shared" si="3"/>
        <v>0.42857142857142855</v>
      </c>
      <c r="F36" s="2"/>
      <c r="G36">
        <f t="shared" si="4"/>
        <v>-0.52388246628704915</v>
      </c>
      <c r="K36">
        <f>7/20*I34+13/20*I41</f>
        <v>1.3097479183008178</v>
      </c>
    </row>
    <row r="37" spans="1:11" x14ac:dyDescent="0.25">
      <c r="E37" s="1"/>
      <c r="F37" s="2"/>
    </row>
    <row r="38" spans="1:11" x14ac:dyDescent="0.25">
      <c r="B38" t="s">
        <v>11</v>
      </c>
      <c r="C38">
        <v>13</v>
      </c>
      <c r="F38" s="2"/>
    </row>
    <row r="39" spans="1:11" x14ac:dyDescent="0.25">
      <c r="B39" t="s">
        <v>12</v>
      </c>
      <c r="C39">
        <f>C38/$C$6</f>
        <v>0.65</v>
      </c>
      <c r="D39">
        <f>SUM(D41:D44)</f>
        <v>13</v>
      </c>
      <c r="E39" s="1">
        <f>SUM(E41:E44)</f>
        <v>1</v>
      </c>
      <c r="F39" s="2"/>
    </row>
    <row r="40" spans="1:11" x14ac:dyDescent="0.25">
      <c r="A40" t="s">
        <v>46</v>
      </c>
      <c r="C40" t="s">
        <v>1</v>
      </c>
      <c r="D40" t="s">
        <v>2</v>
      </c>
      <c r="E40" t="s">
        <v>3</v>
      </c>
      <c r="F40" s="2"/>
      <c r="G40" t="s">
        <v>5</v>
      </c>
      <c r="I40" t="s">
        <v>6</v>
      </c>
    </row>
    <row r="41" spans="1:11" x14ac:dyDescent="0.25">
      <c r="B41" t="s">
        <v>41</v>
      </c>
      <c r="C41">
        <v>0</v>
      </c>
      <c r="D41">
        <v>1</v>
      </c>
      <c r="E41" s="1">
        <f>D41/$D$22</f>
        <v>7.6923076923076927E-2</v>
      </c>
      <c r="F41" s="2">
        <f>E41</f>
        <v>7.6923076923076927E-2</v>
      </c>
      <c r="G41">
        <f>IF(E41&lt;&gt;0,E41*LOG(E41,2),0)</f>
        <v>-0.28464920908777636</v>
      </c>
      <c r="I41">
        <f>-SUM(G41:G44)</f>
        <v>1.2389012566026307</v>
      </c>
    </row>
    <row r="42" spans="1:11" x14ac:dyDescent="0.25">
      <c r="B42" t="s">
        <v>42</v>
      </c>
      <c r="C42">
        <v>1</v>
      </c>
      <c r="D42">
        <v>4</v>
      </c>
      <c r="E42" s="1">
        <f>D42/$D$22</f>
        <v>0.30769230769230771</v>
      </c>
      <c r="F42" s="2">
        <f>E42</f>
        <v>0.30769230769230771</v>
      </c>
      <c r="G42">
        <f>IF(E42&lt;&gt;0,E42*LOG(E42,2),0)</f>
        <v>-0.52321222096648989</v>
      </c>
    </row>
    <row r="43" spans="1:11" x14ac:dyDescent="0.25">
      <c r="B43" t="s">
        <v>43</v>
      </c>
      <c r="C43">
        <v>2</v>
      </c>
      <c r="D43">
        <v>8</v>
      </c>
      <c r="E43" s="1">
        <f>D43/$D$22</f>
        <v>0.61538461538461542</v>
      </c>
      <c r="F43" s="2">
        <f>E43</f>
        <v>0.61538461538461542</v>
      </c>
      <c r="G43">
        <f>IF(E43&lt;&gt;0,E43*LOG(E43,2),0)</f>
        <v>-0.43103982654836442</v>
      </c>
    </row>
    <row r="44" spans="1:11" x14ac:dyDescent="0.25">
      <c r="E44" s="1"/>
      <c r="F44" s="2"/>
    </row>
    <row r="45" spans="1:11" x14ac:dyDescent="0.25">
      <c r="A45" t="s">
        <v>48</v>
      </c>
      <c r="C45">
        <f>I9-K36</f>
        <v>0.12901076261419053</v>
      </c>
      <c r="E45" s="1"/>
      <c r="F45" s="2"/>
    </row>
    <row r="46" spans="1:11" x14ac:dyDescent="0.25">
      <c r="E46" s="1"/>
      <c r="F46" s="2"/>
    </row>
    <row r="47" spans="1:11" x14ac:dyDescent="0.25">
      <c r="E47" s="1"/>
      <c r="F47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topLeftCell="A10" workbookViewId="0">
      <selection activeCell="A10" sqref="A1:XFD1048576"/>
    </sheetView>
  </sheetViews>
  <sheetFormatPr defaultRowHeight="15" x14ac:dyDescent="0.25"/>
  <cols>
    <col min="5" max="5" width="9.140625" bestFit="1" customWidth="1"/>
  </cols>
  <sheetData>
    <row r="1" spans="1:11" x14ac:dyDescent="0.25">
      <c r="D1" t="s">
        <v>19</v>
      </c>
      <c r="G1" t="s">
        <v>23</v>
      </c>
    </row>
    <row r="2" spans="1:11" x14ac:dyDescent="0.25">
      <c r="A2" t="s">
        <v>13</v>
      </c>
      <c r="G2">
        <v>0</v>
      </c>
      <c r="H2">
        <v>1</v>
      </c>
      <c r="I2">
        <v>2</v>
      </c>
      <c r="J2">
        <v>3</v>
      </c>
    </row>
    <row r="3" spans="1:11" x14ac:dyDescent="0.25">
      <c r="F3" t="s">
        <v>20</v>
      </c>
      <c r="G3">
        <f>D18</f>
        <v>1</v>
      </c>
      <c r="H3">
        <f>D19</f>
        <v>2</v>
      </c>
      <c r="I3">
        <f>D20</f>
        <v>0</v>
      </c>
      <c r="J3">
        <f>D21</f>
        <v>0</v>
      </c>
      <c r="K3">
        <f>SUM(G3:J3)</f>
        <v>3</v>
      </c>
    </row>
    <row r="4" spans="1:11" x14ac:dyDescent="0.25">
      <c r="A4" t="s">
        <v>0</v>
      </c>
      <c r="F4" t="s">
        <v>21</v>
      </c>
      <c r="G4">
        <f>D27</f>
        <v>1</v>
      </c>
      <c r="H4">
        <f>D28</f>
        <v>1</v>
      </c>
      <c r="I4">
        <f>D29</f>
        <v>0</v>
      </c>
      <c r="J4">
        <f>D30</f>
        <v>0</v>
      </c>
      <c r="K4">
        <f t="shared" ref="K4:K6" si="0">SUM(G4:J4)</f>
        <v>2</v>
      </c>
    </row>
    <row r="5" spans="1:11" x14ac:dyDescent="0.25">
      <c r="B5" t="s">
        <v>10</v>
      </c>
      <c r="C5">
        <f>COUNTA(C9:C12)-COUNTIF(D9:D12,"=0")</f>
        <v>2</v>
      </c>
      <c r="E5" s="1"/>
      <c r="F5" t="s">
        <v>22</v>
      </c>
      <c r="G5">
        <f>D36</f>
        <v>0</v>
      </c>
      <c r="H5">
        <f>D37</f>
        <v>0</v>
      </c>
      <c r="I5">
        <f>D38</f>
        <v>0</v>
      </c>
      <c r="J5">
        <f>D39</f>
        <v>0</v>
      </c>
      <c r="K5">
        <f t="shared" si="0"/>
        <v>0</v>
      </c>
    </row>
    <row r="6" spans="1:11" x14ac:dyDescent="0.25">
      <c r="B6" t="s">
        <v>11</v>
      </c>
      <c r="C6">
        <f>SUM(D9:D15)</f>
        <v>5</v>
      </c>
      <c r="E6" s="1"/>
      <c r="F6" t="s">
        <v>24</v>
      </c>
      <c r="G6">
        <f>D9</f>
        <v>2</v>
      </c>
      <c r="H6">
        <f>D10</f>
        <v>3</v>
      </c>
      <c r="I6">
        <f>D11</f>
        <v>0</v>
      </c>
      <c r="J6">
        <f>D12</f>
        <v>0</v>
      </c>
      <c r="K6">
        <f t="shared" si="0"/>
        <v>5</v>
      </c>
    </row>
    <row r="7" spans="1:11" x14ac:dyDescent="0.25">
      <c r="B7" t="s">
        <v>12</v>
      </c>
      <c r="C7">
        <f>C6/$C$6</f>
        <v>1</v>
      </c>
      <c r="E7" s="1">
        <f>SUM(E9:E15)</f>
        <v>1</v>
      </c>
      <c r="F7" t="s">
        <v>26</v>
      </c>
      <c r="G7">
        <f>G6/$K$6</f>
        <v>0.4</v>
      </c>
      <c r="H7">
        <f t="shared" ref="H7:K7" si="1">H6/$K$6</f>
        <v>0.6</v>
      </c>
      <c r="I7">
        <f t="shared" si="1"/>
        <v>0</v>
      </c>
      <c r="J7">
        <f t="shared" si="1"/>
        <v>0</v>
      </c>
      <c r="K7">
        <f t="shared" si="1"/>
        <v>1</v>
      </c>
    </row>
    <row r="8" spans="1:11" x14ac:dyDescent="0.25">
      <c r="C8" t="s">
        <v>1</v>
      </c>
      <c r="D8" t="s">
        <v>2</v>
      </c>
      <c r="E8" t="s">
        <v>3</v>
      </c>
      <c r="G8" t="s">
        <v>25</v>
      </c>
    </row>
    <row r="9" spans="1:11" x14ac:dyDescent="0.25">
      <c r="C9">
        <v>0</v>
      </c>
      <c r="D9">
        <v>2</v>
      </c>
      <c r="E9" s="1">
        <f>D9/$C$6</f>
        <v>0.4</v>
      </c>
      <c r="F9" t="s">
        <v>20</v>
      </c>
      <c r="G9">
        <f>G$7*$K3</f>
        <v>1.2000000000000002</v>
      </c>
      <c r="H9">
        <f t="shared" ref="H9:J9" si="2">H$7*$K3</f>
        <v>1.7999999999999998</v>
      </c>
      <c r="I9">
        <f t="shared" si="2"/>
        <v>0</v>
      </c>
      <c r="J9">
        <f t="shared" si="2"/>
        <v>0</v>
      </c>
    </row>
    <row r="10" spans="1:11" x14ac:dyDescent="0.25">
      <c r="C10">
        <v>1</v>
      </c>
      <c r="D10">
        <v>3</v>
      </c>
      <c r="E10" s="1">
        <f>D10/$C$6</f>
        <v>0.6</v>
      </c>
      <c r="F10" t="s">
        <v>21</v>
      </c>
      <c r="G10">
        <f t="shared" ref="G10:J10" si="3">G$7*$K4</f>
        <v>0.8</v>
      </c>
      <c r="H10">
        <f t="shared" si="3"/>
        <v>1.2</v>
      </c>
      <c r="I10">
        <f t="shared" si="3"/>
        <v>0</v>
      </c>
      <c r="J10">
        <f t="shared" si="3"/>
        <v>0</v>
      </c>
    </row>
    <row r="11" spans="1:11" x14ac:dyDescent="0.25">
      <c r="C11">
        <v>2</v>
      </c>
      <c r="D11">
        <v>0</v>
      </c>
      <c r="E11" s="1">
        <f>D11/$C$6</f>
        <v>0</v>
      </c>
      <c r="F11" t="s">
        <v>22</v>
      </c>
      <c r="G11">
        <f t="shared" ref="G11:J11" si="4">G$7*$K5</f>
        <v>0</v>
      </c>
      <c r="H11">
        <f t="shared" si="4"/>
        <v>0</v>
      </c>
      <c r="I11">
        <f t="shared" si="4"/>
        <v>0</v>
      </c>
      <c r="J11">
        <f t="shared" si="4"/>
        <v>0</v>
      </c>
    </row>
    <row r="12" spans="1:11" x14ac:dyDescent="0.25">
      <c r="C12">
        <v>3</v>
      </c>
      <c r="D12">
        <v>0</v>
      </c>
      <c r="E12" s="1">
        <f>D12/$C$6</f>
        <v>0</v>
      </c>
    </row>
    <row r="13" spans="1:11" x14ac:dyDescent="0.25">
      <c r="A13" t="s">
        <v>7</v>
      </c>
      <c r="F13" t="s">
        <v>27</v>
      </c>
      <c r="G13">
        <f>IF(G9&gt;0,(G3-G9)*(G3-G9)/G9,0)</f>
        <v>3.3333333333333388E-2</v>
      </c>
      <c r="H13">
        <f>IF(H9&gt;0,(H3-H9)*(H3-H9)/H9,0)</f>
        <v>2.2222222222222265E-2</v>
      </c>
      <c r="I13">
        <f t="shared" ref="I13:J13" si="5">IF(I9&gt;0,(I3-I9)*(I3-I9)/I9,0)</f>
        <v>0</v>
      </c>
      <c r="J13">
        <f t="shared" si="5"/>
        <v>0</v>
      </c>
    </row>
    <row r="14" spans="1:11" x14ac:dyDescent="0.25">
      <c r="B14" t="s">
        <v>10</v>
      </c>
      <c r="C14">
        <f>COUNTA(C18:C21)-COUNTIF(D18:D21,"=0")</f>
        <v>2</v>
      </c>
      <c r="F14">
        <f>SUM(G13:J15)</f>
        <v>0.13888888888888895</v>
      </c>
      <c r="G14">
        <f t="shared" ref="G14:J14" si="6">IF(G10&gt;0,(G4-G10)*(G4-G10)/G10,0)</f>
        <v>4.9999999999999975E-2</v>
      </c>
      <c r="H14">
        <f t="shared" si="6"/>
        <v>3.3333333333333319E-2</v>
      </c>
      <c r="I14">
        <f t="shared" si="6"/>
        <v>0</v>
      </c>
      <c r="J14">
        <f t="shared" si="6"/>
        <v>0</v>
      </c>
    </row>
    <row r="15" spans="1:11" x14ac:dyDescent="0.25">
      <c r="B15" t="s">
        <v>11</v>
      </c>
      <c r="C15">
        <f>SUM(D18:D21)</f>
        <v>3</v>
      </c>
      <c r="G15">
        <f t="shared" ref="G15:J15" si="7">IF(G11&gt;0,(G5-G11)*(G5-G11)/G11,0)</f>
        <v>0</v>
      </c>
      <c r="H15">
        <f t="shared" si="7"/>
        <v>0</v>
      </c>
      <c r="I15">
        <f t="shared" si="7"/>
        <v>0</v>
      </c>
      <c r="J15">
        <f t="shared" si="7"/>
        <v>0</v>
      </c>
    </row>
    <row r="16" spans="1:11" x14ac:dyDescent="0.25">
      <c r="B16" t="s">
        <v>12</v>
      </c>
      <c r="C16">
        <f>C15/$C$6</f>
        <v>0.6</v>
      </c>
      <c r="D16">
        <f>SUM(D18:D21)</f>
        <v>3</v>
      </c>
      <c r="E16" s="1">
        <f>SUM(E18:E21)</f>
        <v>1</v>
      </c>
    </row>
    <row r="17" spans="1:8" x14ac:dyDescent="0.25">
      <c r="C17" t="s">
        <v>1</v>
      </c>
      <c r="D17" t="s">
        <v>2</v>
      </c>
      <c r="E17" t="s">
        <v>3</v>
      </c>
    </row>
    <row r="18" spans="1:8" x14ac:dyDescent="0.25">
      <c r="C18">
        <v>0</v>
      </c>
      <c r="D18">
        <v>1</v>
      </c>
      <c r="E18" s="1">
        <f>D18/$D$16</f>
        <v>0.33333333333333331</v>
      </c>
      <c r="H18">
        <f>8*2/3</f>
        <v>5.333333333333333</v>
      </c>
    </row>
    <row r="19" spans="1:8" x14ac:dyDescent="0.25">
      <c r="C19">
        <v>1</v>
      </c>
      <c r="D19">
        <v>2</v>
      </c>
      <c r="E19" s="1">
        <f t="shared" ref="E19:E21" si="8">D19/$D$16</f>
        <v>0.66666666666666663</v>
      </c>
    </row>
    <row r="20" spans="1:8" x14ac:dyDescent="0.25">
      <c r="C20">
        <v>2</v>
      </c>
      <c r="D20">
        <v>0</v>
      </c>
      <c r="E20" s="1">
        <f t="shared" si="8"/>
        <v>0</v>
      </c>
    </row>
    <row r="21" spans="1:8" x14ac:dyDescent="0.25">
      <c r="C21">
        <v>3</v>
      </c>
      <c r="D21">
        <v>0</v>
      </c>
      <c r="E21" s="1">
        <f t="shared" si="8"/>
        <v>0</v>
      </c>
    </row>
    <row r="22" spans="1:8" x14ac:dyDescent="0.25">
      <c r="A22" t="s">
        <v>8</v>
      </c>
    </row>
    <row r="23" spans="1:8" x14ac:dyDescent="0.25">
      <c r="B23" t="s">
        <v>10</v>
      </c>
      <c r="C23">
        <f>COUNTA(C27:C30)-COUNTIF(D27:D30,"=0")</f>
        <v>2</v>
      </c>
    </row>
    <row r="24" spans="1:8" x14ac:dyDescent="0.25">
      <c r="B24" t="s">
        <v>11</v>
      </c>
      <c r="C24">
        <f>SUM(D27:D30)</f>
        <v>2</v>
      </c>
    </row>
    <row r="25" spans="1:8" x14ac:dyDescent="0.25">
      <c r="B25" t="s">
        <v>12</v>
      </c>
      <c r="C25">
        <f>C24/$C$6</f>
        <v>0.4</v>
      </c>
      <c r="D25">
        <f>SUM(D27:D30)</f>
        <v>2</v>
      </c>
      <c r="E25" s="1">
        <f>SUM(E27:E30)</f>
        <v>1</v>
      </c>
    </row>
    <row r="26" spans="1:8" x14ac:dyDescent="0.25">
      <c r="C26" t="s">
        <v>1</v>
      </c>
      <c r="D26" t="s">
        <v>2</v>
      </c>
      <c r="E26" t="s">
        <v>3</v>
      </c>
    </row>
    <row r="27" spans="1:8" x14ac:dyDescent="0.25">
      <c r="C27">
        <v>0</v>
      </c>
      <c r="D27">
        <v>1</v>
      </c>
      <c r="E27" s="1">
        <f>D27/$D$25</f>
        <v>0.5</v>
      </c>
    </row>
    <row r="28" spans="1:8" x14ac:dyDescent="0.25">
      <c r="C28">
        <v>1</v>
      </c>
      <c r="D28">
        <v>1</v>
      </c>
      <c r="E28" s="1">
        <f>D28/$D$25</f>
        <v>0.5</v>
      </c>
    </row>
    <row r="29" spans="1:8" x14ac:dyDescent="0.25">
      <c r="C29">
        <v>2</v>
      </c>
      <c r="D29">
        <v>0</v>
      </c>
      <c r="E29" s="1">
        <f>D29/$D$16</f>
        <v>0</v>
      </c>
    </row>
    <row r="30" spans="1:8" x14ac:dyDescent="0.25">
      <c r="C30">
        <v>3</v>
      </c>
      <c r="D30">
        <v>0</v>
      </c>
      <c r="E30" s="1">
        <f>D30/$D$16</f>
        <v>0</v>
      </c>
    </row>
    <row r="31" spans="1:8" x14ac:dyDescent="0.25">
      <c r="A31" t="s">
        <v>9</v>
      </c>
    </row>
    <row r="32" spans="1:8" x14ac:dyDescent="0.25">
      <c r="B32" t="s">
        <v>10</v>
      </c>
      <c r="C32">
        <f>COUNTA(C36:C39)-COUNTIF(D36:D39,"=0")</f>
        <v>0</v>
      </c>
    </row>
    <row r="33" spans="2:5" x14ac:dyDescent="0.25">
      <c r="B33" t="s">
        <v>11</v>
      </c>
      <c r="C33">
        <f>SUM(D36:D39)</f>
        <v>0</v>
      </c>
    </row>
    <row r="34" spans="2:5" x14ac:dyDescent="0.25">
      <c r="B34" t="s">
        <v>12</v>
      </c>
      <c r="C34">
        <f>C33/$C$6</f>
        <v>0</v>
      </c>
      <c r="D34">
        <f>SUM(D36:D41)</f>
        <v>0</v>
      </c>
      <c r="E34" s="1">
        <f>SUM(E36:E41)</f>
        <v>0</v>
      </c>
    </row>
    <row r="35" spans="2:5" x14ac:dyDescent="0.25">
      <c r="C35" t="s">
        <v>1</v>
      </c>
      <c r="D35" t="s">
        <v>2</v>
      </c>
      <c r="E35" t="s">
        <v>3</v>
      </c>
    </row>
    <row r="36" spans="2:5" x14ac:dyDescent="0.25">
      <c r="C36">
        <v>0</v>
      </c>
      <c r="D36">
        <v>0</v>
      </c>
      <c r="E36" s="1">
        <f>IF(D$34&gt;0,D36/$D$34,0)</f>
        <v>0</v>
      </c>
    </row>
    <row r="37" spans="2:5" x14ac:dyDescent="0.25">
      <c r="C37">
        <v>1</v>
      </c>
      <c r="D37">
        <v>0</v>
      </c>
      <c r="E37" s="1">
        <f t="shared" ref="E37:E39" si="9">IF(D$34&gt;0,D37/$D$34,0)</f>
        <v>0</v>
      </c>
    </row>
    <row r="38" spans="2:5" x14ac:dyDescent="0.25">
      <c r="C38">
        <v>2</v>
      </c>
      <c r="D38">
        <v>0</v>
      </c>
      <c r="E38" s="1">
        <f t="shared" si="9"/>
        <v>0</v>
      </c>
    </row>
    <row r="39" spans="2:5" x14ac:dyDescent="0.25">
      <c r="C39">
        <v>3</v>
      </c>
      <c r="D39">
        <v>0</v>
      </c>
      <c r="E39" s="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workbookViewId="0">
      <selection activeCell="K8" sqref="K8"/>
    </sheetView>
  </sheetViews>
  <sheetFormatPr defaultRowHeight="15" x14ac:dyDescent="0.25"/>
  <cols>
    <col min="5" max="6" width="9.140625" bestFit="1" customWidth="1"/>
    <col min="8" max="8" width="9.140625" bestFit="1" customWidth="1"/>
  </cols>
  <sheetData>
    <row r="1" spans="1:10" x14ac:dyDescent="0.25">
      <c r="C1" t="s">
        <v>32</v>
      </c>
      <c r="D1">
        <f>H9</f>
        <v>0.44444444444444442</v>
      </c>
      <c r="E1" t="s">
        <v>33</v>
      </c>
      <c r="F1">
        <f>H18</f>
        <v>0.21875</v>
      </c>
      <c r="G1" t="s">
        <v>34</v>
      </c>
      <c r="H1">
        <f>H27</f>
        <v>0.375</v>
      </c>
      <c r="I1" t="s">
        <v>35</v>
      </c>
      <c r="J1">
        <f>H36</f>
        <v>1</v>
      </c>
    </row>
    <row r="2" spans="1:10" x14ac:dyDescent="0.25">
      <c r="A2" t="s">
        <v>13</v>
      </c>
      <c r="C2" t="s">
        <v>31</v>
      </c>
      <c r="D2">
        <f>D1-C16*F1-C25*H27-C34*J1</f>
        <v>0.1736111111111111</v>
      </c>
    </row>
    <row r="4" spans="1:10" x14ac:dyDescent="0.25">
      <c r="A4" t="s">
        <v>0</v>
      </c>
    </row>
    <row r="5" spans="1:10" x14ac:dyDescent="0.25">
      <c r="B5" t="s">
        <v>10</v>
      </c>
      <c r="C5">
        <f>COUNTA(C9:C12)-COUNTIF(D9:D12,"=0")</f>
        <v>2</v>
      </c>
      <c r="E5" s="1"/>
    </row>
    <row r="6" spans="1:10" x14ac:dyDescent="0.25">
      <c r="B6" t="s">
        <v>11</v>
      </c>
      <c r="C6">
        <f>SUM(D9:D15)</f>
        <v>12</v>
      </c>
      <c r="D6" t="s">
        <v>28</v>
      </c>
      <c r="E6" s="2">
        <f>1-SUMSQ(E9:E12)</f>
        <v>0.44444444444444442</v>
      </c>
    </row>
    <row r="7" spans="1:10" x14ac:dyDescent="0.25">
      <c r="B7" t="s">
        <v>12</v>
      </c>
      <c r="C7">
        <f>C6/$C$6</f>
        <v>1</v>
      </c>
      <c r="E7" s="1">
        <f>SUM(E9:E15)</f>
        <v>1.21875</v>
      </c>
    </row>
    <row r="8" spans="1:10" x14ac:dyDescent="0.25">
      <c r="C8" t="s">
        <v>1</v>
      </c>
      <c r="D8" t="s">
        <v>2</v>
      </c>
      <c r="E8" t="s">
        <v>3</v>
      </c>
      <c r="F8" t="s">
        <v>30</v>
      </c>
      <c r="H8" t="s">
        <v>29</v>
      </c>
    </row>
    <row r="9" spans="1:10" x14ac:dyDescent="0.25">
      <c r="C9">
        <v>0</v>
      </c>
      <c r="D9">
        <v>8</v>
      </c>
      <c r="E9" s="1">
        <f>D9/$C$6</f>
        <v>0.66666666666666663</v>
      </c>
      <c r="F9" s="1">
        <f>E9*E9</f>
        <v>0.44444444444444442</v>
      </c>
      <c r="H9" s="1">
        <f>1-SUM(F9:F12)</f>
        <v>0.44444444444444442</v>
      </c>
    </row>
    <row r="10" spans="1:10" x14ac:dyDescent="0.25">
      <c r="C10">
        <v>1</v>
      </c>
      <c r="D10">
        <v>4</v>
      </c>
      <c r="E10" s="1">
        <f>D10/$C$6</f>
        <v>0.33333333333333331</v>
      </c>
      <c r="F10" s="1">
        <f>E10*E10</f>
        <v>0.1111111111111111</v>
      </c>
    </row>
    <row r="11" spans="1:10" x14ac:dyDescent="0.25">
      <c r="C11">
        <v>2</v>
      </c>
      <c r="D11">
        <v>0</v>
      </c>
      <c r="E11" s="1">
        <f>D11/$C$6</f>
        <v>0</v>
      </c>
      <c r="F11" s="1">
        <f>E11*E11</f>
        <v>0</v>
      </c>
    </row>
    <row r="12" spans="1:10" x14ac:dyDescent="0.25">
      <c r="C12">
        <v>3</v>
      </c>
      <c r="D12">
        <v>0</v>
      </c>
      <c r="E12" s="1">
        <f>D12/$C$6</f>
        <v>0</v>
      </c>
      <c r="F12" s="1">
        <f t="shared" ref="F12" si="0">E12*E12</f>
        <v>0</v>
      </c>
    </row>
    <row r="13" spans="1:10" x14ac:dyDescent="0.25">
      <c r="A13" t="s">
        <v>7</v>
      </c>
    </row>
    <row r="14" spans="1:10" x14ac:dyDescent="0.25">
      <c r="B14" t="s">
        <v>10</v>
      </c>
      <c r="C14">
        <f>COUNTA(C18:C21)-COUNTIF(D18:D21,"=0")</f>
        <v>2</v>
      </c>
    </row>
    <row r="15" spans="1:10" x14ac:dyDescent="0.25">
      <c r="B15" t="s">
        <v>11</v>
      </c>
      <c r="C15">
        <f>SUM(D18:D21)</f>
        <v>8</v>
      </c>
      <c r="D15" t="s">
        <v>28</v>
      </c>
      <c r="E15" s="3">
        <f>1-SUMSQ(E18:E21)</f>
        <v>0.21875</v>
      </c>
    </row>
    <row r="16" spans="1:10" x14ac:dyDescent="0.25">
      <c r="B16" t="s">
        <v>12</v>
      </c>
      <c r="C16">
        <f>C15/$C$6</f>
        <v>0.66666666666666663</v>
      </c>
      <c r="D16">
        <f>SUM(D18:D21)</f>
        <v>8</v>
      </c>
      <c r="E16" s="1">
        <f>SUM(E18:E21)</f>
        <v>1</v>
      </c>
    </row>
    <row r="17" spans="1:8" x14ac:dyDescent="0.25">
      <c r="C17" t="s">
        <v>1</v>
      </c>
      <c r="D17" t="s">
        <v>2</v>
      </c>
      <c r="E17" t="s">
        <v>3</v>
      </c>
      <c r="F17" t="s">
        <v>30</v>
      </c>
      <c r="H17" t="s">
        <v>29</v>
      </c>
    </row>
    <row r="18" spans="1:8" x14ac:dyDescent="0.25">
      <c r="C18">
        <v>0</v>
      </c>
      <c r="D18">
        <v>7</v>
      </c>
      <c r="E18" s="1">
        <f>D18/$D$16</f>
        <v>0.875</v>
      </c>
      <c r="F18" s="1">
        <f>E18*E18</f>
        <v>0.765625</v>
      </c>
      <c r="H18" s="1">
        <f>1-SUM(F18:F21)</f>
        <v>0.21875</v>
      </c>
    </row>
    <row r="19" spans="1:8" x14ac:dyDescent="0.25">
      <c r="C19">
        <v>1</v>
      </c>
      <c r="D19">
        <v>1</v>
      </c>
      <c r="E19" s="1">
        <f t="shared" ref="E19:E21" si="1">D19/$D$16</f>
        <v>0.125</v>
      </c>
      <c r="F19" s="1">
        <f>E19*E19</f>
        <v>1.5625E-2</v>
      </c>
    </row>
    <row r="20" spans="1:8" x14ac:dyDescent="0.25">
      <c r="C20">
        <v>2</v>
      </c>
      <c r="D20">
        <v>0</v>
      </c>
      <c r="E20" s="1">
        <f t="shared" si="1"/>
        <v>0</v>
      </c>
      <c r="F20" s="1">
        <f>E20*E20</f>
        <v>0</v>
      </c>
    </row>
    <row r="21" spans="1:8" x14ac:dyDescent="0.25">
      <c r="C21">
        <v>3</v>
      </c>
      <c r="D21">
        <v>0</v>
      </c>
      <c r="E21" s="1">
        <f t="shared" si="1"/>
        <v>0</v>
      </c>
      <c r="F21" s="1">
        <f t="shared" ref="F21" si="2">E21*E21</f>
        <v>0</v>
      </c>
    </row>
    <row r="22" spans="1:8" x14ac:dyDescent="0.25">
      <c r="A22" t="s">
        <v>8</v>
      </c>
    </row>
    <row r="23" spans="1:8" x14ac:dyDescent="0.25">
      <c r="B23" t="s">
        <v>10</v>
      </c>
      <c r="C23">
        <f>COUNTA(C27:C30)-COUNTIF(D27:D30,"=0")</f>
        <v>2</v>
      </c>
    </row>
    <row r="24" spans="1:8" x14ac:dyDescent="0.25">
      <c r="B24" t="s">
        <v>11</v>
      </c>
      <c r="C24">
        <f>SUM(D27:D30)</f>
        <v>4</v>
      </c>
      <c r="D24" t="s">
        <v>28</v>
      </c>
      <c r="E24" s="2">
        <f>1-SUMSQ(E27:E30)</f>
        <v>0.375</v>
      </c>
    </row>
    <row r="25" spans="1:8" x14ac:dyDescent="0.25">
      <c r="B25" t="s">
        <v>12</v>
      </c>
      <c r="C25">
        <f>C24/$C$6</f>
        <v>0.33333333333333331</v>
      </c>
      <c r="D25">
        <f>SUM(D27:D30)</f>
        <v>4</v>
      </c>
      <c r="E25" s="1">
        <f>SUM(E27:E30)</f>
        <v>1</v>
      </c>
    </row>
    <row r="26" spans="1:8" x14ac:dyDescent="0.25">
      <c r="C26" t="s">
        <v>1</v>
      </c>
      <c r="D26" t="s">
        <v>2</v>
      </c>
      <c r="E26" t="s">
        <v>3</v>
      </c>
      <c r="F26" t="s">
        <v>30</v>
      </c>
      <c r="H26" t="s">
        <v>29</v>
      </c>
    </row>
    <row r="27" spans="1:8" x14ac:dyDescent="0.25">
      <c r="C27">
        <v>0</v>
      </c>
      <c r="D27">
        <v>1</v>
      </c>
      <c r="E27" s="1">
        <f>D27/$D$25</f>
        <v>0.25</v>
      </c>
      <c r="F27" s="1">
        <f>E27*E27</f>
        <v>6.25E-2</v>
      </c>
      <c r="H27" s="1">
        <f>1-SUM(F27:F30)</f>
        <v>0.375</v>
      </c>
    </row>
    <row r="28" spans="1:8" x14ac:dyDescent="0.25">
      <c r="C28">
        <v>1</v>
      </c>
      <c r="D28">
        <v>3</v>
      </c>
      <c r="E28" s="1">
        <f>D28/$D$25</f>
        <v>0.75</v>
      </c>
      <c r="F28" s="1">
        <f>E28*E28</f>
        <v>0.5625</v>
      </c>
    </row>
    <row r="29" spans="1:8" x14ac:dyDescent="0.25">
      <c r="C29">
        <v>2</v>
      </c>
      <c r="D29">
        <v>0</v>
      </c>
      <c r="E29" s="1">
        <f>D29/$D$16</f>
        <v>0</v>
      </c>
      <c r="F29" s="1">
        <f>E29*E29</f>
        <v>0</v>
      </c>
    </row>
    <row r="30" spans="1:8" x14ac:dyDescent="0.25">
      <c r="C30">
        <v>3</v>
      </c>
      <c r="D30">
        <v>0</v>
      </c>
      <c r="E30" s="1">
        <f>D30/$D$16</f>
        <v>0</v>
      </c>
      <c r="F30" s="1">
        <f t="shared" ref="F30" si="3">E30*E30</f>
        <v>0</v>
      </c>
    </row>
    <row r="31" spans="1:8" x14ac:dyDescent="0.25">
      <c r="A31" t="s">
        <v>9</v>
      </c>
    </row>
    <row r="32" spans="1:8" x14ac:dyDescent="0.25">
      <c r="B32" t="s">
        <v>10</v>
      </c>
      <c r="C32">
        <f>COUNTA(C36:C39)-COUNTIF(D36:D39,"=0")</f>
        <v>0</v>
      </c>
    </row>
    <row r="33" spans="2:8" x14ac:dyDescent="0.25">
      <c r="B33" t="s">
        <v>11</v>
      </c>
      <c r="C33">
        <f>SUM(D36:D39)</f>
        <v>0</v>
      </c>
      <c r="D33" t="s">
        <v>28</v>
      </c>
      <c r="E33" s="1">
        <f>1-SUMSQ(E36:E39)</f>
        <v>1</v>
      </c>
    </row>
    <row r="34" spans="2:8" x14ac:dyDescent="0.25">
      <c r="B34" t="s">
        <v>12</v>
      </c>
      <c r="C34">
        <f>C33/$C$6</f>
        <v>0</v>
      </c>
      <c r="D34">
        <f>SUM(D36:D41)</f>
        <v>0</v>
      </c>
      <c r="E34" s="1">
        <f>SUM(E36:E41)</f>
        <v>0</v>
      </c>
    </row>
    <row r="35" spans="2:8" x14ac:dyDescent="0.25">
      <c r="C35" t="s">
        <v>1</v>
      </c>
      <c r="D35" t="s">
        <v>2</v>
      </c>
      <c r="E35" t="s">
        <v>3</v>
      </c>
      <c r="F35" t="s">
        <v>30</v>
      </c>
      <c r="H35" t="s">
        <v>29</v>
      </c>
    </row>
    <row r="36" spans="2:8" x14ac:dyDescent="0.25">
      <c r="C36">
        <v>0</v>
      </c>
      <c r="D36">
        <v>0</v>
      </c>
      <c r="E36" s="1">
        <f>IF(D$34&gt;0,D36/$D$34,0)</f>
        <v>0</v>
      </c>
      <c r="F36" s="1">
        <f>E36*E36</f>
        <v>0</v>
      </c>
      <c r="H36" s="1">
        <f>1-SUM(F36:F39)</f>
        <v>1</v>
      </c>
    </row>
    <row r="37" spans="2:8" x14ac:dyDescent="0.25">
      <c r="C37">
        <v>1</v>
      </c>
      <c r="D37">
        <v>0</v>
      </c>
      <c r="E37" s="1">
        <f t="shared" ref="E37:E39" si="4">IF(D$34&gt;0,D37/$D$34,0)</f>
        <v>0</v>
      </c>
      <c r="F37" s="1">
        <f>E37*E37</f>
        <v>0</v>
      </c>
    </row>
    <row r="38" spans="2:8" x14ac:dyDescent="0.25">
      <c r="C38">
        <v>2</v>
      </c>
      <c r="D38">
        <v>0</v>
      </c>
      <c r="E38" s="1">
        <f t="shared" si="4"/>
        <v>0</v>
      </c>
      <c r="F38" s="1">
        <f>E38*E38</f>
        <v>0</v>
      </c>
    </row>
    <row r="39" spans="2:8" x14ac:dyDescent="0.25">
      <c r="C39">
        <v>3</v>
      </c>
      <c r="D39">
        <v>0</v>
      </c>
      <c r="E39" s="1">
        <f t="shared" si="4"/>
        <v>0</v>
      </c>
      <c r="F39" s="1">
        <f t="shared" ref="F39" si="5">E39*E39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O6" sqref="O6"/>
    </sheetView>
  </sheetViews>
  <sheetFormatPr defaultRowHeight="15" x14ac:dyDescent="0.25"/>
  <sheetData>
    <row r="1" spans="1:5" x14ac:dyDescent="0.25">
      <c r="B1">
        <f>B2*LOG(B2,2)</f>
        <v>-0.5</v>
      </c>
      <c r="C1">
        <f>C2*LOG(C2,2)</f>
        <v>-0.5</v>
      </c>
    </row>
    <row r="2" spans="1:5" x14ac:dyDescent="0.25">
      <c r="A2" t="s">
        <v>36</v>
      </c>
      <c r="B2">
        <v>0.5</v>
      </c>
      <c r="C2">
        <v>0.5</v>
      </c>
      <c r="D2" t="s">
        <v>38</v>
      </c>
      <c r="E2" t="s">
        <v>39</v>
      </c>
    </row>
    <row r="3" spans="1:5" x14ac:dyDescent="0.25">
      <c r="A3" t="s">
        <v>37</v>
      </c>
      <c r="B3">
        <v>0</v>
      </c>
      <c r="C3">
        <v>1</v>
      </c>
      <c r="D3">
        <f>IF(B3*C3&lt;&gt;0,(B3*LOG(B3,2)+C3*LOG(C3,2)),0)</f>
        <v>0</v>
      </c>
      <c r="E3">
        <f>2*(1-(B3*B3+C3*C3))</f>
        <v>0</v>
      </c>
    </row>
    <row r="4" spans="1:5" x14ac:dyDescent="0.25">
      <c r="B4">
        <f>B3+0.05</f>
        <v>0.05</v>
      </c>
      <c r="C4">
        <f>C3-0.05</f>
        <v>0.95</v>
      </c>
      <c r="D4">
        <f t="shared" ref="D4:D23" si="0">IF(B4*C4&lt;&gt;0,-(B4*LOG(B4,2)+C4*LOG(C4,2)),0)</f>
        <v>0.28639695711595625</v>
      </c>
      <c r="E4">
        <f t="shared" ref="E4:E23" si="1">2*(1-(B4*B4+C4*C4))</f>
        <v>0.19000000000000017</v>
      </c>
    </row>
    <row r="5" spans="1:5" x14ac:dyDescent="0.25">
      <c r="B5">
        <f t="shared" ref="B5:B23" si="2">B4+0.05</f>
        <v>0.1</v>
      </c>
      <c r="C5">
        <f t="shared" ref="C5:C22" si="3">C4-0.05</f>
        <v>0.89999999999999991</v>
      </c>
      <c r="D5">
        <f t="shared" si="0"/>
        <v>0.46899559358928133</v>
      </c>
      <c r="E5">
        <f t="shared" si="1"/>
        <v>0.36000000000000032</v>
      </c>
    </row>
    <row r="6" spans="1:5" x14ac:dyDescent="0.25">
      <c r="B6">
        <f t="shared" si="2"/>
        <v>0.15000000000000002</v>
      </c>
      <c r="C6">
        <f t="shared" si="3"/>
        <v>0.84999999999999987</v>
      </c>
      <c r="D6">
        <f t="shared" si="0"/>
        <v>0.60984030471640061</v>
      </c>
      <c r="E6">
        <f t="shared" si="1"/>
        <v>0.51000000000000045</v>
      </c>
    </row>
    <row r="7" spans="1:5" x14ac:dyDescent="0.25">
      <c r="B7">
        <f t="shared" si="2"/>
        <v>0.2</v>
      </c>
      <c r="C7">
        <f t="shared" si="3"/>
        <v>0.79999999999999982</v>
      </c>
      <c r="D7">
        <f t="shared" si="0"/>
        <v>0.72192809488736254</v>
      </c>
      <c r="E7">
        <f t="shared" si="1"/>
        <v>0.64000000000000057</v>
      </c>
    </row>
    <row r="8" spans="1:5" x14ac:dyDescent="0.25">
      <c r="B8">
        <f t="shared" si="2"/>
        <v>0.25</v>
      </c>
      <c r="C8">
        <f t="shared" si="3"/>
        <v>0.74999999999999978</v>
      </c>
      <c r="D8">
        <f t="shared" si="0"/>
        <v>0.81127812445913317</v>
      </c>
      <c r="E8">
        <f t="shared" si="1"/>
        <v>0.75000000000000067</v>
      </c>
    </row>
    <row r="9" spans="1:5" x14ac:dyDescent="0.25">
      <c r="B9">
        <f t="shared" si="2"/>
        <v>0.3</v>
      </c>
      <c r="C9">
        <f t="shared" si="3"/>
        <v>0.69999999999999973</v>
      </c>
      <c r="D9">
        <f t="shared" si="0"/>
        <v>0.88129089923069293</v>
      </c>
      <c r="E9">
        <f t="shared" si="1"/>
        <v>0.84000000000000075</v>
      </c>
    </row>
    <row r="10" spans="1:5" x14ac:dyDescent="0.25">
      <c r="B10">
        <f t="shared" si="2"/>
        <v>0.35</v>
      </c>
      <c r="C10">
        <f t="shared" si="3"/>
        <v>0.64999999999999969</v>
      </c>
      <c r="D10">
        <f t="shared" si="0"/>
        <v>0.93406805537549142</v>
      </c>
      <c r="E10">
        <f t="shared" si="1"/>
        <v>0.91000000000000081</v>
      </c>
    </row>
    <row r="11" spans="1:5" x14ac:dyDescent="0.25">
      <c r="B11">
        <f t="shared" si="2"/>
        <v>0.39999999999999997</v>
      </c>
      <c r="C11">
        <f t="shared" si="3"/>
        <v>0.59999999999999964</v>
      </c>
      <c r="D11">
        <f t="shared" si="0"/>
        <v>0.97095059445466891</v>
      </c>
      <c r="E11">
        <f t="shared" si="1"/>
        <v>0.96000000000000085</v>
      </c>
    </row>
    <row r="12" spans="1:5" x14ac:dyDescent="0.25">
      <c r="B12">
        <f t="shared" si="2"/>
        <v>0.44999999999999996</v>
      </c>
      <c r="C12">
        <f t="shared" si="3"/>
        <v>0.5499999999999996</v>
      </c>
      <c r="D12">
        <f t="shared" si="0"/>
        <v>0.99277445398780872</v>
      </c>
      <c r="E12">
        <f t="shared" si="1"/>
        <v>0.9900000000000011</v>
      </c>
    </row>
    <row r="13" spans="1:5" x14ac:dyDescent="0.25">
      <c r="B13">
        <f t="shared" si="2"/>
        <v>0.49999999999999994</v>
      </c>
      <c r="C13">
        <f t="shared" si="3"/>
        <v>0.49999999999999961</v>
      </c>
      <c r="D13">
        <f t="shared" si="0"/>
        <v>1.0000000000000002</v>
      </c>
      <c r="E13">
        <f t="shared" si="1"/>
        <v>1.0000000000000009</v>
      </c>
    </row>
    <row r="14" spans="1:5" x14ac:dyDescent="0.25">
      <c r="B14">
        <f t="shared" si="2"/>
        <v>0.54999999999999993</v>
      </c>
      <c r="C14">
        <f t="shared" si="3"/>
        <v>0.44999999999999962</v>
      </c>
      <c r="D14">
        <f t="shared" si="0"/>
        <v>0.99277445398780839</v>
      </c>
      <c r="E14">
        <f t="shared" si="1"/>
        <v>0.99000000000000088</v>
      </c>
    </row>
    <row r="15" spans="1:5" x14ac:dyDescent="0.25">
      <c r="B15">
        <f t="shared" si="2"/>
        <v>0.6</v>
      </c>
      <c r="C15">
        <f t="shared" si="3"/>
        <v>0.39999999999999963</v>
      </c>
      <c r="D15">
        <f t="shared" si="0"/>
        <v>0.97095059445466869</v>
      </c>
      <c r="E15">
        <f t="shared" si="1"/>
        <v>0.96000000000000063</v>
      </c>
    </row>
    <row r="16" spans="1:5" x14ac:dyDescent="0.25">
      <c r="B16">
        <f t="shared" si="2"/>
        <v>0.65</v>
      </c>
      <c r="C16">
        <f t="shared" si="3"/>
        <v>0.34999999999999964</v>
      </c>
      <c r="D16">
        <f t="shared" si="0"/>
        <v>0.93406805537549098</v>
      </c>
      <c r="E16">
        <f t="shared" si="1"/>
        <v>0.91000000000000036</v>
      </c>
    </row>
    <row r="17" spans="2:5" x14ac:dyDescent="0.25">
      <c r="B17">
        <f t="shared" si="2"/>
        <v>0.70000000000000007</v>
      </c>
      <c r="C17">
        <f t="shared" si="3"/>
        <v>0.29999999999999966</v>
      </c>
      <c r="D17">
        <f t="shared" si="0"/>
        <v>0.88129089923069259</v>
      </c>
      <c r="E17">
        <f t="shared" si="1"/>
        <v>0.8400000000000003</v>
      </c>
    </row>
    <row r="18" spans="2:5" x14ac:dyDescent="0.25">
      <c r="B18">
        <f t="shared" si="2"/>
        <v>0.75000000000000011</v>
      </c>
      <c r="C18">
        <f t="shared" si="3"/>
        <v>0.24999999999999967</v>
      </c>
      <c r="D18">
        <f t="shared" si="0"/>
        <v>0.8112781244591325</v>
      </c>
      <c r="E18">
        <f t="shared" si="1"/>
        <v>0.75</v>
      </c>
    </row>
    <row r="19" spans="2:5" x14ac:dyDescent="0.25">
      <c r="B19">
        <f t="shared" si="2"/>
        <v>0.80000000000000016</v>
      </c>
      <c r="C19">
        <f t="shared" si="3"/>
        <v>0.19999999999999968</v>
      </c>
      <c r="D19">
        <f t="shared" si="0"/>
        <v>0.72192809488736187</v>
      </c>
      <c r="E19">
        <f t="shared" si="1"/>
        <v>0.63999999999999968</v>
      </c>
    </row>
    <row r="20" spans="2:5" x14ac:dyDescent="0.25">
      <c r="B20">
        <f t="shared" si="2"/>
        <v>0.8500000000000002</v>
      </c>
      <c r="C20">
        <f t="shared" si="3"/>
        <v>0.14999999999999969</v>
      </c>
      <c r="D20">
        <f t="shared" si="0"/>
        <v>0.60984030471639983</v>
      </c>
      <c r="E20">
        <f t="shared" si="1"/>
        <v>0.50999999999999956</v>
      </c>
    </row>
    <row r="21" spans="2:5" x14ac:dyDescent="0.25">
      <c r="B21">
        <f t="shared" si="2"/>
        <v>0.90000000000000024</v>
      </c>
      <c r="C21">
        <f t="shared" si="3"/>
        <v>9.9999999999999686E-2</v>
      </c>
      <c r="D21">
        <f t="shared" si="0"/>
        <v>0.46899559358928034</v>
      </c>
      <c r="E21">
        <f t="shared" si="1"/>
        <v>0.35999999999999943</v>
      </c>
    </row>
    <row r="22" spans="2:5" x14ac:dyDescent="0.25">
      <c r="B22">
        <f t="shared" si="2"/>
        <v>0.95000000000000029</v>
      </c>
      <c r="C22">
        <f t="shared" si="3"/>
        <v>4.9999999999999684E-2</v>
      </c>
      <c r="D22">
        <f t="shared" si="0"/>
        <v>0.28639695711595481</v>
      </c>
      <c r="E22">
        <f t="shared" si="1"/>
        <v>0.18999999999999906</v>
      </c>
    </row>
    <row r="23" spans="2:5" x14ac:dyDescent="0.25">
      <c r="B23">
        <f t="shared" si="2"/>
        <v>1.0000000000000002</v>
      </c>
      <c r="C23">
        <v>0</v>
      </c>
      <c r="D23">
        <f t="shared" si="0"/>
        <v>0</v>
      </c>
      <c r="E23">
        <f t="shared" si="1"/>
        <v>-8.8817841970012523E-16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Entropy</vt:lpstr>
      <vt:lpstr>Information Gain</vt:lpstr>
      <vt:lpstr>Chi Squared</vt:lpstr>
      <vt:lpstr>Gini Index</vt:lpstr>
      <vt:lpstr>Gini vs IG</vt:lpstr>
      <vt:lpstr>Information Gain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2022-02-07T13:26:31Z</dcterms:modified>
</cp:coreProperties>
</file>