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c3a3e4e99b439/Desktop/2024/Excel Challenge/"/>
    </mc:Choice>
  </mc:AlternateContent>
  <xr:revisionPtr revIDLastSave="325" documentId="8_{816B56AC-99F7-4E33-8903-421501718D0C}" xr6:coauthVersionLast="47" xr6:coauthVersionMax="47" xr10:uidLastSave="{84EB1B41-6F38-403C-91BE-A489F20F7A6E}"/>
  <bookViews>
    <workbookView xWindow="-2670" yWindow="-16320" windowWidth="29040" windowHeight="15720" tabRatio="733" xr2:uid="{00000000-000D-0000-FFFF-FFFF00000000}"/>
  </bookViews>
  <sheets>
    <sheet name="Crowdfunding" sheetId="1" r:id="rId1"/>
    <sheet name="Parent Category" sheetId="2" r:id="rId2"/>
    <sheet name="Sub Category" sheetId="4" r:id="rId3"/>
    <sheet name="Outcome" sheetId="8" r:id="rId4"/>
    <sheet name="Outcomes Based on Goals" sheetId="9" r:id="rId5"/>
    <sheet name="Summary Statistics" sheetId="10" r:id="rId6"/>
  </sheets>
  <definedNames>
    <definedName name="_xlnm._FilterDatabase" localSheetId="5" hidden="1">'Summary Statistics'!$A$1:$I$1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E3" i="9"/>
  <c r="F3" i="9" s="1"/>
  <c r="E4" i="9"/>
  <c r="E5" i="9"/>
  <c r="F5" i="9" s="1"/>
  <c r="E6" i="9"/>
  <c r="F6" i="9" s="1"/>
  <c r="E7" i="9"/>
  <c r="F7" i="9" s="1"/>
  <c r="E8" i="9"/>
  <c r="E9" i="9"/>
  <c r="F9" i="9" s="1"/>
  <c r="E10" i="9"/>
  <c r="F10" i="9" s="1"/>
  <c r="E11" i="9"/>
  <c r="F11" i="9" s="1"/>
  <c r="E12" i="9"/>
  <c r="E13" i="9"/>
  <c r="F13" i="9" s="1"/>
  <c r="F4" i="9"/>
  <c r="F8" i="9"/>
  <c r="F12" i="9"/>
  <c r="F2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 l="1"/>
  <c r="B12" i="9"/>
  <c r="B11" i="9"/>
  <c r="B10" i="9"/>
  <c r="B9" i="9"/>
  <c r="B8" i="9"/>
  <c r="B7" i="9"/>
  <c r="B6" i="9"/>
  <c r="B5" i="9"/>
  <c r="B4" i="9"/>
  <c r="B3" i="9"/>
  <c r="B2" i="9"/>
  <c r="I15" i="10"/>
  <c r="I14" i="10"/>
  <c r="I13" i="10"/>
  <c r="I12" i="10"/>
  <c r="I11" i="10"/>
  <c r="I10" i="10"/>
  <c r="I7" i="10"/>
  <c r="I6" i="10"/>
  <c r="I5" i="10"/>
  <c r="I4" i="10"/>
  <c r="I3" i="10"/>
  <c r="I2" i="10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<sst xmlns="http://schemas.openxmlformats.org/spreadsheetml/2006/main" count="9072" uniqueCount="2132">
  <si>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</si>
  <si>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</si>
  <si>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</si>
  <si>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</si>
  <si>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</si>
  <si>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</si>
  <si>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</si>
  <si>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</si>
  <si>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</si>
  <si>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</si>
  <si>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</si>
  <si>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</si>
  <si>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</si>
  <si>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</si>
  <si>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</si>
  <si>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</si>
  <si>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</si>
  <si>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</si>
  <si>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</si>
  <si>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</si>
  <si>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</si>
  <si>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</si>
  <si>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</si>
  <si>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</si>
  <si>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</si>
  <si>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</si>
  <si>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</si>
  <si>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</si>
  <si>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</si>
  <si>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</si>
  <si>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</si>
  <si>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</si>
  <si>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</si>
  <si>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</si>
  <si>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</si>
  <si>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</si>
  <si>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</si>
  <si>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</si>
  <si>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</si>
  <si>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</si>
  <si>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</si>
  <si>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</si>
  <si>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</si>
  <si>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</si>
  <si>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</si>
  <si>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</si>
  <si>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</si>
  <si>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</si>
  <si>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</si>
  <si>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</si>
  <si>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</si>
  <si>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</si>
  <si>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</si>
  <si>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</si>
  <si>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</si>
  <si>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</si>
  <si>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</si>
  <si>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</si>
  <si>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</si>
  <si>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</si>
  <si>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</si>
  <si>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</si>
  <si>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</si>
  <si>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</si>
  <si>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</si>
  <si>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</si>
  <si>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</si>
  <si>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</si>
  <si>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</si>
  <si>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</si>
  <si>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</si>
  <si>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</si>
  <si>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</si>
  <si>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</si>
  <si>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</si>
  <si>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</si>
  <si>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</si>
  <si>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</si>
  <si>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</si>
  <si>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</si>
  <si>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</si>
  <si>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</si>
  <si>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</si>
  <si>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</si>
  <si>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</si>
  <si>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</si>
  <si>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</si>
  <si>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</si>
  <si>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</si>
  <si>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</si>
  <si>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</si>
  <si>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</si>
  <si>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</si>
  <si>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</si>
  <si>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</si>
  <si>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</si>
  <si>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</si>
  <si>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</si>
  <si>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</si>
  <si>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</si>
  <si>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</si>
  <si>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</si>
  <si>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</si>
  <si>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</si>
  <si>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</si>
  <si>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</si>
  <si>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</si>
  <si>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</si>
  <si>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</si>
  <si>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</si>
  <si>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</si>
  <si>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</si>
  <si>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</si>
  <si>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</si>
  <si>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</si>
  <si>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</si>
  <si>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</si>
  <si>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</si>
  <si>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</si>
  <si>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</si>
  <si>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</si>
  <si>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</si>
  <si>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</si>
  <si>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</si>
  <si>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</si>
  <si>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</si>
  <si>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</si>
  <si>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</si>
  <si>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</si>
  <si>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</si>
  <si>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</si>
  <si>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</si>
  <si>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</si>
  <si>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</si>
  <si>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</si>
  <si>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</si>
  <si>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</si>
  <si>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</si>
  <si>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</si>
  <si>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</si>
  <si>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</si>
  <si>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</si>
  <si>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</si>
  <si>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</si>
  <si>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</si>
  <si>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</si>
  <si>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</si>
  <si>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</si>
  <si>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</si>
  <si>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</si>
  <si>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</si>
  <si>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</si>
  <si>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</si>
  <si>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</si>
  <si>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</si>
  <si>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</si>
  <si>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</si>
  <si>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</si>
  <si>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</si>
  <si>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</si>
  <si>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</si>
  <si>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</si>
  <si>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</si>
  <si>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</si>
  <si>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</si>
  <si>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</si>
  <si>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</si>
  <si>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</si>
  <si>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</si>
  <si>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</si>
  <si>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</si>
  <si>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</si>
  <si>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</si>
  <si>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</si>
  <si>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</si>
  <si>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</si>
  <si>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</si>
  <si>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</si>
  <si>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</si>
  <si>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</si>
  <si>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</si>
  <si>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</si>
  <si>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</si>
  <si>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</si>
  <si>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</si>
  <si>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</si>
  <si>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</si>
  <si>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</si>
  <si>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</si>
  <si>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</si>
  <si>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</si>
  <si>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</si>
  <si>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</si>
  <si>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</si>
  <si>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</si>
  <si>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</si>
  <si>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</si>
  <si>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</si>
  <si>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</si>
  <si>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</si>
  <si>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</si>
  <si>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</si>
  <si>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</si>
  <si>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</si>
  <si>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</si>
  <si>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</si>
  <si>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</si>
  <si>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</si>
  <si>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</si>
  <si>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</si>
  <si>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</si>
  <si>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</si>
  <si>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</si>
  <si>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</si>
  <si>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</si>
  <si>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</si>
  <si>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</si>
  <si>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</si>
  <si>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</si>
  <si>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</si>
  <si>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</si>
  <si>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</si>
  <si>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</si>
  <si>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</si>
  <si>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</si>
  <si>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</si>
  <si>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</si>
  <si>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</si>
  <si>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</si>
  <si>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</si>
  <si>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</si>
  <si>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</si>
  <si>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</si>
  <si>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</si>
  <si>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</si>
  <si>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</si>
  <si>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</si>
  <si>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</si>
  <si>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</si>
  <si>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</si>
  <si>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</si>
  <si>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</si>
  <si>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</si>
  <si>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</si>
  <si>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</si>
  <si>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</si>
  <si>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</si>
  <si>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</si>
  <si>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</si>
  <si>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</si>
  <si>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</si>
  <si>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</si>
  <si>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</si>
  <si>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</si>
  <si>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</si>
  <si>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</si>
  <si>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</si>
  <si>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</si>
  <si>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</si>
  <si>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</si>
  <si>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</si>
  <si>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</si>
  <si>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</si>
  <si>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</si>
  <si>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</si>
  <si>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</si>
  <si>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</si>
  <si>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</si>
  <si>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</si>
  <si>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</si>
  <si>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</si>
  <si>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</si>
  <si>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</si>
  <si>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</si>
  <si>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</si>
  <si>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</si>
  <si>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</si>
  <si>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</si>
  <si>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</si>
  <si>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</si>
  <si>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</si>
  <si>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</si>
  <si>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</si>
  <si>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</si>
  <si>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</si>
  <si>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</si>
  <si>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</si>
  <si>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</si>
  <si>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</si>
  <si>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</si>
  <si>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</si>
  <si>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</si>
  <si>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</si>
  <si>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</si>
  <si>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</si>
  <si>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</si>
  <si>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</si>
  <si>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</si>
  <si>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</si>
  <si>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</si>
  <si>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</si>
  <si>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</si>
  <si>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</si>
  <si>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</si>
  <si>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</si>
  <si>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</si>
  <si>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</si>
  <si>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</si>
  <si>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</si>
  <si>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</si>
  <si>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</si>
  <si>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</si>
  <si>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</si>
  <si>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</si>
  <si>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</si>
  <si>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</si>
  <si>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</si>
  <si>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</si>
  <si>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</si>
  <si>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</si>
  <si>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</si>
  <si>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</si>
  <si>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</si>
  <si>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</si>
  <si>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</si>
  <si>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</si>
  <si>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</si>
  <si>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</si>
  <si>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</si>
  <si>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</si>
  <si>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</si>
  <si>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</si>
  <si>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</si>
  <si>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</si>
  <si>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</si>
  <si>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</si>
  <si>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</si>
  <si>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</si>
  <si>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</si>
  <si>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</si>
  <si>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</si>
  <si>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</si>
  <si>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</si>
  <si>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</si>
  <si>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</si>
  <si>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</si>
  <si>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</si>
  <si>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</si>
  <si>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</si>
  <si>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</si>
  <si>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</si>
  <si>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</si>
  <si>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</si>
  <si>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</si>
  <si>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</si>
  <si>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</si>
  <si>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</si>
  <si>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</si>
  <si>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</si>
  <si>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</si>
  <si>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</si>
  <si>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</si>
  <si>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</si>
  <si>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</si>
  <si>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</si>
  <si>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</si>
  <si>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</si>
  <si>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</si>
  <si>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</si>
  <si>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</si>
  <si>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</si>
  <si>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</si>
  <si>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</si>
  <si>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</si>
  <si>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</si>
  <si>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</si>
  <si>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</si>
  <si>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</si>
  <si>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</si>
  <si>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</si>
  <si>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</si>
  <si>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</si>
  <si>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</si>
  <si>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</si>
  <si>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</si>
  <si>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</si>
  <si>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</si>
  <si>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</si>
  <si>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</si>
  <si>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</si>
  <si>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</si>
  <si>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</si>
  <si>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</si>
  <si>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</si>
  <si>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</si>
  <si>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</si>
  <si>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</si>
  <si>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</si>
  <si>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</si>
  <si>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</si>
  <si>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</si>
  <si>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</si>
  <si>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</si>
  <si>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</si>
  <si>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</si>
  <si>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</si>
  <si>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</si>
  <si>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</si>
  <si>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</si>
  <si>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</si>
  <si>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</si>
  <si>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</si>
  <si>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</si>
  <si>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</si>
  <si>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</si>
  <si>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</si>
  <si>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</si>
  <si>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</si>
  <si>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</si>
  <si>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</si>
  <si>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</si>
  <si>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</si>
  <si>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</si>
  <si>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</si>
  <si>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</si>
  <si>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</si>
  <si>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</si>
  <si>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</si>
  <si>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</si>
  <si>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</si>
  <si>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</si>
  <si>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</si>
  <si>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</si>
  <si>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</si>
  <si>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</si>
  <si>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</si>
  <si>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</si>
  <si>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</si>
  <si>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</si>
  <si>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</si>
  <si>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</si>
  <si>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</si>
  <si>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</si>
  <si>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</si>
  <si>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</si>
  <si>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</si>
  <si>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</si>
  <si>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</si>
  <si>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</si>
  <si>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</si>
  <si>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</si>
  <si>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</si>
  <si>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</si>
  <si>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</si>
  <si>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</si>
  <si>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</si>
  <si>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</si>
  <si>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</si>
  <si>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</si>
  <si>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</si>
  <si>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</si>
  <si>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</si>
  <si>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</si>
  <si>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</si>
  <si>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</si>
  <si>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</si>
  <si>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</si>
  <si>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</si>
  <si>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</si>
  <si>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</si>
  <si>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</si>
  <si>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</si>
  <si>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</si>
  <si>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</si>
  <si>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</si>
  <si>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</si>
  <si>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</si>
  <si>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</si>
  <si>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</si>
  <si>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</si>
  <si>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</si>
  <si>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</si>
  <si>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</si>
  <si>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</si>
  <si>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</si>
  <si>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</si>
  <si>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</si>
  <si>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</si>
  <si>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</si>
  <si>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</si>
  <si>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</si>
  <si>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</si>
  <si>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</si>
  <si>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</si>
  <si>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</si>
  <si>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</si>
  <si>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</si>
  <si>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</si>
  <si>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</si>
  <si>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</si>
  <si>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</si>
  <si>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</si>
  <si>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</si>
  <si>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</si>
  <si>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</si>
  <si>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</si>
  <si>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</si>
  <si>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</si>
  <si>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</si>
  <si>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</si>
  <si>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</si>
  <si>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</si>
  <si>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</si>
  <si>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</si>
  <si>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</si>
  <si>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</si>
  <si>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</si>
  <si>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</si>
  <si>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</si>
  <si>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</si>
  <si>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</si>
  <si>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</si>
  <si>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</si>
  <si>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</si>
  <si>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</si>
  <si>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</si>
  <si>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</si>
  <si>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</si>
  <si>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</si>
  <si>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</si>
  <si>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</si>
  <si>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</si>
  <si>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</si>
  <si>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</si>
  <si>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</si>
  <si>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</si>
  <si>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</si>
  <si>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</si>
  <si>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</si>
  <si>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</si>
  <si>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</si>
  <si>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</si>
  <si>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</si>
  <si>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</si>
  <si>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</si>
  <si>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</si>
  <si>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</si>
  <si>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</si>
  <si>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</si>
  <si>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</si>
  <si>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</si>
  <si>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</si>
  <si>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</si>
  <si>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</si>
  <si>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</si>
  <si>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</si>
  <si>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</si>
  <si>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</si>
  <si>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</si>
  <si>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</si>
  <si>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</si>
  <si>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</si>
  <si>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</si>
  <si>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</si>
  <si>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</si>
  <si>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</si>
  <si>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</si>
  <si>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</si>
  <si>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</si>
  <si>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</si>
  <si>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</si>
  <si>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</si>
  <si>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</si>
  <si>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</si>
  <si>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</si>
  <si>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</si>
  <si>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</si>
  <si>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</si>
  <si>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</si>
  <si>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</si>
  <si>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</si>
  <si>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</si>
  <si>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</si>
  <si>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</si>
  <si>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</si>
  <si>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</si>
  <si>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</si>
  <si>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</si>
  <si>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</si>
  <si>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</si>
  <si>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</si>
  <si>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</si>
  <si>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</si>
  <si>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</si>
  <si>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</si>
  <si>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</si>
  <si>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</si>
  <si>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</si>
  <si>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</si>
  <si>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</si>
  <si>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</si>
  <si>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</si>
  <si>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</si>
  <si>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</si>
  <si>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</si>
  <si>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</si>
  <si>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</si>
  <si>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</si>
  <si>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</si>
  <si>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</si>
  <si>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</si>
  <si>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</si>
  <si>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</si>
  <si>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</si>
  <si>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</si>
  <si>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</si>
  <si>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</si>
  <si>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</si>
  <si>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</si>
  <si>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</si>
  <si>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</si>
  <si>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</si>
  <si>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</si>
  <si>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</si>
  <si>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</si>
  <si>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</si>
  <si>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</si>
  <si>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</si>
  <si>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</si>
  <si>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</si>
  <si>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</si>
  <si>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</si>
  <si>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</si>
  <si>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</si>
  <si>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</si>
  <si>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</si>
  <si>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</si>
  <si>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</si>
  <si>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</si>
  <si>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</si>
  <si>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</si>
  <si>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</si>
  <si>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</si>
  <si>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</si>
  <si>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</si>
  <si>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</si>
  <si>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</si>
  <si>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</si>
  <si>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</si>
  <si>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</si>
  <si>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</si>
  <si>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</si>
  <si>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</si>
  <si>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</si>
  <si>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</si>
  <si>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</si>
  <si>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</si>
  <si>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</si>
  <si>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</si>
  <si>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</si>
  <si>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</si>
  <si>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</si>
  <si>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</si>
  <si>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</si>
  <si>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</si>
  <si>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</si>
  <si>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</si>
  <si>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</si>
  <si>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</si>
  <si>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</si>
  <si>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</si>
  <si>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</si>
  <si>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</si>
  <si>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</si>
  <si>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</si>
  <si>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</si>
  <si>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</si>
  <si>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</si>
  <si>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</si>
  <si>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</si>
  <si>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</si>
  <si>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</si>
  <si>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</si>
  <si>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</si>
  <si>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</si>
  <si>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</si>
  <si>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</si>
  <si>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</si>
  <si>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</si>
  <si>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</si>
  <si>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</si>
  <si>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</si>
  <si>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</si>
  <si>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</si>
  <si>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</si>
  <si>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</si>
  <si>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</si>
  <si>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</si>
  <si>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</si>
  <si>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</si>
  <si>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</si>
  <si>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</si>
  <si>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</si>
  <si>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</si>
  <si>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</si>
  <si>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</si>
  <si>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</si>
  <si>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</si>
  <si>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</si>
  <si>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</si>
  <si>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</si>
  <si>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</si>
  <si>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</si>
  <si>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</si>
  <si>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</si>
  <si>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</si>
  <si>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</si>
  <si>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</si>
  <si>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</si>
  <si>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</si>
  <si>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</si>
  <si>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</si>
  <si>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</si>
  <si>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</si>
  <si>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</si>
  <si>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</si>
  <si>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</si>
  <si>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</si>
  <si>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</si>
  <si>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</si>
  <si>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</si>
  <si>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</si>
  <si>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</si>
  <si>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</si>
  <si>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</si>
  <si>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</si>
  <si>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</si>
  <si>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</si>
  <si>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</si>
  <si>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</si>
  <si>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</si>
  <si>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</si>
  <si>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</si>
  <si>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</si>
  <si>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</si>
  <si>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</si>
  <si>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</si>
  <si>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</si>
  <si>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</si>
  <si>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</si>
  <si>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</si>
  <si>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</si>
  <si>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</si>
  <si>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</si>
  <si>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</si>
  <si>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</si>
  <si>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</si>
  <si>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</si>
  <si>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</si>
  <si>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</si>
  <si>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</si>
  <si>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</si>
  <si>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</si>
  <si>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</si>
  <si>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</si>
  <si>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</si>
  <si>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</si>
  <si>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</si>
  <si>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</si>
  <si>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</si>
  <si>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</si>
  <si>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</si>
  <si>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</si>
  <si>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</si>
  <si>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</si>
  <si>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</si>
  <si>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</si>
  <si>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</si>
  <si>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</si>
  <si>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</si>
  <si>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</si>
  <si>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</si>
  <si>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</si>
  <si>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</si>
  <si>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</si>
  <si>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</si>
  <si>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</si>
  <si>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</si>
  <si>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</si>
  <si>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</si>
  <si>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</si>
  <si>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</si>
  <si>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</si>
  <si>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</si>
  <si>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</si>
  <si>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</si>
  <si>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</si>
  <si>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</si>
  <si>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</si>
  <si>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</si>
  <si>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</si>
  <si>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</si>
  <si>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</si>
  <si>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</si>
  <si>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</si>
  <si>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</si>
  <si>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</si>
  <si>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</si>
  <si>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</si>
  <si>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</si>
  <si>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</si>
  <si>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</si>
  <si>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</si>
  <si>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</si>
  <si>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</si>
  <si>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</si>
  <si>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</si>
  <si>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</si>
  <si>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</si>
  <si>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</si>
  <si>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</si>
  <si>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</si>
  <si>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</si>
  <si>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</si>
  <si>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</si>
  <si>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</si>
  <si>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</si>
  <si>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</si>
  <si>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</si>
  <si>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</si>
  <si>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</si>
  <si>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</si>
  <si>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</si>
  <si>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</si>
  <si>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</si>
  <si>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</si>
  <si>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</si>
  <si>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</si>
  <si>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</si>
  <si>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</si>
  <si>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</si>
  <si>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</si>
  <si>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</si>
  <si>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</si>
  <si>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</si>
  <si>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</si>
  <si>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</si>
  <si>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</si>
  <si>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</si>
  <si>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</si>
  <si>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</si>
  <si>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</si>
  <si>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</si>
  <si>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</si>
  <si>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</si>
  <si>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</si>
  <si>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</si>
  <si>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</si>
  <si>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</si>
  <si>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</si>
  <si>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</si>
  <si>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</si>
  <si>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</si>
  <si>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</si>
  <si>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</si>
  <si>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</si>
  <si>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</si>
  <si>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</si>
  <si>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</si>
  <si>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</si>
  <si>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</si>
  <si>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</si>
  <si>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</si>
  <si>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</si>
  <si>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</si>
  <si>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</si>
  <si>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</si>
  <si>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</si>
  <si>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</si>
  <si>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</si>
  <si>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</si>
  <si>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</si>
  <si>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</si>
  <si>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</si>
  <si>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</si>
  <si>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</si>
  <si>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</si>
  <si>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</si>
  <si>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</si>
  <si>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</si>
  <si>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</si>
  <si>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</si>
  <si>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</si>
  <si>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</si>
  <si>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</si>
  <si>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</si>
  <si>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</si>
  <si>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</si>
  <si>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</si>
  <si>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</si>
  <si>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</si>
  <si>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</si>
  <si>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</si>
  <si>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</si>
  <si>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</si>
  <si>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</si>
  <si>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</si>
  <si>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</si>
  <si>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</si>
  <si>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</si>
  <si>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</si>
  <si>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</si>
  <si>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</si>
  <si>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</si>
  <si>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</si>
  <si>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</si>
  <si>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</si>
  <si>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</si>
  <si>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</si>
  <si>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</si>
  <si>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</si>
  <si>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</si>
  <si>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</si>
  <si>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</si>
  <si>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</si>
  <si>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</si>
  <si>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</si>
  <si>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</si>
  <si>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</si>
  <si>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</si>
  <si>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</si>
  <si>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</si>
  <si>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</si>
  <si>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</si>
  <si>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</si>
  <si>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</si>
  <si>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</si>
  <si>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</si>
  <si>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</si>
  <si>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</si>
  <si>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</si>
  <si>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</si>
  <si>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</si>
  <si>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</si>
  <si>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</si>
  <si>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</si>
  <si>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</si>
  <si>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</si>
  <si>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</si>
  <si>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</si>
  <si>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</si>
  <si>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</si>
  <si>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</si>
  <si>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</si>
  <si>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</si>
  <si>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</si>
  <si>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</si>
  <si>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</si>
  <si>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</si>
  <si>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</si>
  <si>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</si>
  <si>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</si>
  <si>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</si>
  <si>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</si>
  <si>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</si>
  <si>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</si>
  <si>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</si>
  <si>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</si>
  <si>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</si>
  <si>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</si>
  <si>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</si>
  <si>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</si>
  <si>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</si>
  <si>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</si>
  <si>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</si>
  <si>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</si>
  <si>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</si>
  <si>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</si>
  <si>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</si>
  <si>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</si>
  <si>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</si>
  <si>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</si>
  <si>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</si>
  <si>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</si>
  <si>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</si>
  <si>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</si>
  <si>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</si>
  <si>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</si>
  <si>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</si>
  <si>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</si>
  <si>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</si>
  <si>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</si>
  <si>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</si>
  <si>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</si>
  <si>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</si>
  <si>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</si>
  <si>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</si>
  <si>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</si>
  <si>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</si>
  <si>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</si>
  <si>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</si>
  <si>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</si>
  <si>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</si>
  <si>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</si>
  <si>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</si>
  <si>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</si>
  <si>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</si>
  <si>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</si>
  <si>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</si>
  <si>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</si>
  <si>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</si>
  <si>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</si>
  <si>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</si>
  <si>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</si>
  <si>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</si>
  <si>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</si>
  <si>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</si>
  <si>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</si>
  <si>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</si>
  <si>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</si>
  <si>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</si>
  <si>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</si>
  <si>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</si>
  <si>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</si>
  <si>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</si>
  <si>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</si>
  <si>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</si>
  <si>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</si>
  <si>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</si>
  <si>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</si>
  <si>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</si>
  <si>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</si>
  <si>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</si>
  <si>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</si>
  <si>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</si>
  <si>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</si>
  <si>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</si>
  <si>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</si>
  <si>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</si>
  <si>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</si>
  <si>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</si>
  <si>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</si>
  <si>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</si>
  <si>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</si>
  <si>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</si>
  <si>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</si>
  <si>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</si>
  <si>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</si>
  <si>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</si>
  <si>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</si>
  <si>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</si>
  <si>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</si>
  <si>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</si>
  <si>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</si>
  <si>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</si>
  <si>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</si>
  <si>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</si>
  <si>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</si>
  <si>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</si>
  <si>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</si>
  <si>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</si>
  <si>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</si>
  <si>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</si>
  <si>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</si>
  <si>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</si>
  <si>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</si>
  <si>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</si>
  <si>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</si>
  <si>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</si>
  <si>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</si>
  <si>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</si>
  <si>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</si>
  <si>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</si>
  <si>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</si>
  <si>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</si>
  <si>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</si>
  <si>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</si>
  <si>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</si>
  <si>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</si>
  <si>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</si>
  <si>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</si>
  <si>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</si>
  <si>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</si>
  <si>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</si>
  <si>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</si>
  <si>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</si>
  <si>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</si>
  <si>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</si>
  <si>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</si>
  <si>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</si>
  <si>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</si>
  <si>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</si>
  <si>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</si>
  <si>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</si>
  <si>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</si>
  <si>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</si>
  <si>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</si>
  <si>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</si>
  <si>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</si>
  <si>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</si>
  <si>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</si>
  <si>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</si>
  <si>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</si>
  <si>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</si>
  <si>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</si>
  <si>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</si>
  <si>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</si>
  <si>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</si>
  <si>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</si>
  <si>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</si>
  <si>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</si>
  <si>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</si>
  <si>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</si>
  <si>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</si>
  <si>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</si>
  <si>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</si>
  <si>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</si>
  <si>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</si>
  <si>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</si>
  <si>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</si>
  <si>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</si>
  <si>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</si>
  <si>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</si>
  <si>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</si>
  <si>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</si>
  <si>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</si>
  <si>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</si>
  <si>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</si>
  <si>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</si>
  <si>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</si>
  <si>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</si>
  <si>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</si>
  <si>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</si>
  <si>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</si>
  <si>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</si>
  <si>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</si>
  <si>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</si>
  <si>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</si>
  <si>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</si>
  <si>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</si>
  <si>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</si>
  <si>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</si>
  <si>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</si>
  <si>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</si>
  <si>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</si>
  <si>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</si>
  <si>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</si>
  <si>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</si>
  <si>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</si>
  <si>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</si>
  <si>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</si>
  <si>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</si>
  <si>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</si>
  <si>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</si>
  <si>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</si>
  <si>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</si>
  <si>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</si>
  <si>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</si>
  <si>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</si>
  <si>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</si>
  <si>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</si>
  <si>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</si>
  <si>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</si>
  <si>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</si>
  <si>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</si>
  <si>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</si>
  <si>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</si>
  <si>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</si>
  <si>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</si>
  <si>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</si>
  <si>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</si>
  <si>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</si>
  <si>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</si>
  <si>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</si>
  <si>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</si>
  <si>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</si>
  <si>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</si>
  <si>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</si>
  <si>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</si>
  <si>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</si>
  <si>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</si>
  <si>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</si>
  <si>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</si>
  <si>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</si>
  <si>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</si>
  <si>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</si>
  <si>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</si>
  <si>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</si>
  <si>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</si>
  <si>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</si>
  <si>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</si>
  <si>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</si>
  <si>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</si>
  <si>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</si>
  <si>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</si>
  <si>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</si>
  <si>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</si>
  <si>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</si>
  <si>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</si>
  <si>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</si>
  <si>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</si>
  <si>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</si>
  <si>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</si>
  <si>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</si>
  <si>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</si>
  <si>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</si>
  <si>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</si>
  <si>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</si>
  <si>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</si>
  <si>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</si>
  <si>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</si>
  <si>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</si>
  <si>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</si>
  <si>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</si>
  <si>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</si>
  <si>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</si>
  <si>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</si>
  <si>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</si>
  <si>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</si>
  <si>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</si>
  <si>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</si>
  <si>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</si>
  <si>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</si>
  <si>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</si>
  <si>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</si>
  <si>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</si>
  <si>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</si>
  <si>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</si>
  <si>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</si>
  <si>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</si>
  <si>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</si>
  <si>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</si>
  <si>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</si>
  <si>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</si>
  <si>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</si>
  <si>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</si>
  <si>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</si>
  <si>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</si>
  <si>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</si>
  <si>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</si>
  <si>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</si>
  <si>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</si>
  <si>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</si>
  <si>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</si>
  <si>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</si>
  <si>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</si>
  <si>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</si>
  <si>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</si>
  <si>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</si>
  <si>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</si>
  <si>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</si>
  <si>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</si>
  <si>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</si>
  <si>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</si>
  <si>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</si>
  <si>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</si>
  <si>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</si>
  <si>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</si>
  <si>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</si>
  <si>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</si>
  <si>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</si>
  <si>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</si>
  <si>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</si>
  <si>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</si>
  <si>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</si>
  <si>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</si>
  <si>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</si>
  <si>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</si>
  <si>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</si>
  <si>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</si>
  <si>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</si>
  <si>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</si>
  <si>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</si>
  <si>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</si>
  <si>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</si>
  <si>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</si>
  <si>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</si>
  <si>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</si>
  <si>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</si>
  <si>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</si>
  <si>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</si>
  <si>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</si>
  <si>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</si>
  <si>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</si>
  <si>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</si>
  <si>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</si>
  <si>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</si>
  <si>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</si>
  <si>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</si>
  <si>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</si>
  <si>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</si>
  <si>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</si>
  <si>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</si>
  <si>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</si>
  <si>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</si>
  <si>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</si>
  <si>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</si>
  <si>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</si>
  <si>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</si>
  <si>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</si>
  <si>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</si>
  <si>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</si>
  <si>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</si>
  <si>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</si>
  <si>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</si>
  <si>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</si>
  <si>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</si>
  <si>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</si>
  <si>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</si>
  <si>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</si>
  <si>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</si>
  <si>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</si>
  <si>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</si>
  <si>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</si>
  <si>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</si>
  <si>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</si>
  <si>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</si>
  <si>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</si>
  <si>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</si>
  <si>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</si>
  <si>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</si>
  <si>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</si>
  <si>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</si>
  <si>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</si>
  <si>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</si>
  <si>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</si>
  <si>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</si>
  <si>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</si>
  <si>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</si>
  <si>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</si>
  <si>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</si>
  <si>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</si>
  <si>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</si>
  <si>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</si>
  <si>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</si>
  <si>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</si>
  <si>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</si>
  <si>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</si>
  <si>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</si>
  <si>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</si>
  <si>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</si>
  <si>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</si>
  <si>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</si>
  <si>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</si>
  <si>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</si>
  <si>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</si>
  <si>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</si>
  <si>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</si>
  <si>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</si>
  <si>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</si>
  <si>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</si>
  <si>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</si>
  <si>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</si>
  <si>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</si>
  <si>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</si>
  <si>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</si>
  <si>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</si>
  <si>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</si>
  <si>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</si>
  <si>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</si>
  <si>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</si>
  <si>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</si>
  <si>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</si>
  <si>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</si>
  <si>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</si>
  <si>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</si>
  <si>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</si>
  <si>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</si>
  <si>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</si>
  <si>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</si>
  <si>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</si>
  <si>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</si>
  <si>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</si>
  <si>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</si>
  <si>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</si>
  <si>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</si>
  <si>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</si>
  <si>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</si>
  <si>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</si>
  <si>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</si>
  <si>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</si>
  <si>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</si>
  <si>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</si>
  <si>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</si>
  <si>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</si>
  <si>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</si>
  <si>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</si>
  <si>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</si>
  <si>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</si>
  <si>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</si>
  <si>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</si>
  <si>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</si>
  <si>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</si>
  <si>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</si>
  <si>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</si>
  <si>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</si>
  <si>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</si>
  <si>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</si>
  <si>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</si>
  <si>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</si>
  <si>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</si>
  <si>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</si>
  <si>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</si>
  <si>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</si>
  <si>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</si>
  <si>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</si>
  <si>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</si>
  <si>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</si>
  <si>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</si>
  <si>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</si>
  <si>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</si>
  <si>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</si>
  <si>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</si>
  <si>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</si>
  <si>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</si>
  <si>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</si>
  <si>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</si>
  <si>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</si>
  <si>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</si>
  <si>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</si>
  <si>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</si>
  <si>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</si>
  <si>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</si>
  <si>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</si>
  <si>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</si>
  <si>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</si>
  <si>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</si>
  <si>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</si>
  <si>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</si>
  <si>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</si>
  <si>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</si>
  <si>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</si>
  <si>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</si>
  <si>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</si>
  <si>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</si>
  <si>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</si>
  <si>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</si>
  <si>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</si>
  <si>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</si>
  <si>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</si>
  <si>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</si>
  <si>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</si>
  <si>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</si>
  <si>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</si>
  <si>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</si>
  <si>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</si>
  <si>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</si>
  <si>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</si>
  <si>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</si>
  <si>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</si>
  <si>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</si>
  <si>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</si>
  <si>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</si>
  <si>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</si>
  <si>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</si>
  <si>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</si>
  <si>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</si>
  <si>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</si>
  <si>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</si>
  <si>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</si>
  <si>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</si>
  <si>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</si>
  <si>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</si>
  <si>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</si>
  <si>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</si>
  <si>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</si>
  <si>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</si>
  <si>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</si>
  <si>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</si>
  <si>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</si>
  <si>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</si>
  <si>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</si>
  <si>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</si>
  <si>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</si>
  <si>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</si>
  <si>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</si>
  <si>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</si>
  <si>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</si>
  <si>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</si>
  <si>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</si>
  <si>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</si>
  <si>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</si>
  <si>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</si>
  <si>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</si>
  <si>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</si>
  <si>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</si>
  <si>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</si>
  <si>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</si>
  <si>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</si>
  <si>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</si>
  <si>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</si>
  <si>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</si>
  <si>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</si>
  <si>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</si>
  <si>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</si>
  <si>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</si>
  <si>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</si>
  <si>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</si>
  <si>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</si>
  <si>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</si>
  <si>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</si>
  <si>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</si>
  <si>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</si>
  <si>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</si>
  <si>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</si>
  <si>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</si>
  <si>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</si>
  <si>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</si>
  <si>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</si>
  <si>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</si>
  <si>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</si>
  <si>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</si>
  <si>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</si>
  <si>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</si>
  <si>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</si>
  <si>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</si>
  <si>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</si>
  <si>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</si>
  <si>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</si>
  <si>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</si>
  <si>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</si>
  <si>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</si>
  <si>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</si>
  <si>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</si>
  <si>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</si>
  <si>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</si>
  <si>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</si>
  <si>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</si>
  <si>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</si>
  <si>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</si>
  <si>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</si>
  <si>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</si>
  <si>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</si>
  <si>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</si>
  <si>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</si>
  <si>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</si>
  <si>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</si>
  <si>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</si>
  <si>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</si>
  <si>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</si>
  <si>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</si>
  <si>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</si>
  <si>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</si>
  <si>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</si>
  <si>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</si>
  <si>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</si>
  <si>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</si>
  <si>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</si>
  <si>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</si>
  <si>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</si>
  <si>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</si>
  <si>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</si>
  <si>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</si>
  <si>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</si>
  <si>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</si>
  <si>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</si>
  <si>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</si>
  <si>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</si>
  <si>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</si>
  <si>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</si>
  <si>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</si>
  <si>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</si>
  <si>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</si>
  <si>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</si>
  <si>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</si>
  <si>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</si>
  <si>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</si>
  <si>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</si>
  <si>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</si>
  <si>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</si>
  <si>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</si>
  <si>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</si>
  <si>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</si>
  <si>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</si>
  <si>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</si>
  <si>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</si>
  <si>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</si>
  <si>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</si>
  <si>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</si>
  <si>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</si>
  <si>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</si>
  <si>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</si>
  <si>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</si>
  <si>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</si>
  <si>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</si>
  <si>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</si>
  <si>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</si>
  <si>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</si>
  <si>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</si>
  <si>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</si>
  <si>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</si>
  <si>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</si>
  <si>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</si>
  <si>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</si>
  <si>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</si>
  <si>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</si>
  <si>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</si>
  <si>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</si>
  <si>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</si>
  <si>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</si>
  <si>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</si>
  <si>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</si>
  <si>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</si>
  <si>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</si>
  <si>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</si>
  <si>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</si>
  <si>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</si>
  <si>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</si>
  <si>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</si>
  <si>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</si>
  <si>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</si>
  <si>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</si>
  <si>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</si>
  <si>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</si>
  <si>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</si>
  <si>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</si>
  <si>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</si>
  <si>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</si>
  <si>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</si>
  <si>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</si>
  <si>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</si>
  <si>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</si>
  <si>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</si>
  <si>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</si>
  <si>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</si>
  <si>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</si>
  <si>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</si>
  <si>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</si>
  <si>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</si>
  <si>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</si>
  <si>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</si>
  <si>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</si>
  <si>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</si>
  <si>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</si>
  <si>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</si>
  <si>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</si>
  <si>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</si>
  <si>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</si>
  <si>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</si>
  <si>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</si>
  <si>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</si>
  <si>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</si>
  <si>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</si>
  <si>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</si>
  <si>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</si>
  <si>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</si>
  <si>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</si>
  <si>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</si>
  <si>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</si>
  <si>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</si>
  <si>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</si>
  <si>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</si>
  <si>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</si>
  <si>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</si>
  <si>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</si>
  <si>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</si>
  <si>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</si>
  <si>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</si>
  <si>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</si>
  <si>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</si>
  <si>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</si>
  <si>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</si>
  <si>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</si>
  <si>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</si>
  <si>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</si>
  <si>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</si>
  <si>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</si>
  <si>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</si>
  <si>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</si>
  <si>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</si>
  <si>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</si>
  <si>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</si>
  <si>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</si>
  <si>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</si>
  <si>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</si>
  <si>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</si>
  <si>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</si>
  <si>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</si>
  <si>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</si>
  <si>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</si>
  <si>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</si>
  <si>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</si>
  <si>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</si>
  <si>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</si>
  <si>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</si>
  <si>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</si>
  <si>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</si>
  <si>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</si>
  <si>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</si>
  <si>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</si>
  <si>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</si>
  <si>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</si>
  <si>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</si>
  <si>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</si>
  <si>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</si>
  <si>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</si>
  <si>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</si>
  <si>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</si>
  <si>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</si>
  <si>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</si>
  <si>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</si>
  <si>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</si>
  <si>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</si>
  <si>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</si>
  <si>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</si>
  <si>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</si>
  <si>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</si>
  <si>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</si>
  <si>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</si>
  <si>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</si>
  <si>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</si>
  <si>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</si>
  <si>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</si>
  <si>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</si>
  <si>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</si>
  <si>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</si>
  <si>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</si>
  <si>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</si>
  <si>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</si>
  <si>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</si>
  <si>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</si>
  <si>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</si>
  <si>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</si>
  <si>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</si>
  <si>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</si>
  <si>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</si>
  <si>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</si>
  <si>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</si>
  <si>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</si>
  <si>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</si>
  <si>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</si>
  <si>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</si>
  <si>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</si>
  <si>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</si>
  <si>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</si>
  <si>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</si>
  <si>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</si>
  <si>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</si>
  <si>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</si>
  <si>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</si>
  <si>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</si>
  <si>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</si>
  <si>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</si>
  <si>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</si>
  <si>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</si>
  <si>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</si>
  <si>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</si>
  <si>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</si>
  <si>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</si>
  <si>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</si>
  <si>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</si>
  <si>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</si>
  <si>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</si>
  <si>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</si>
  <si>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</si>
  <si>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</si>
  <si>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</si>
  <si>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</si>
  <si>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</si>
  <si>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</si>
  <si>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</si>
  <si>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</si>
  <si>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</si>
  <si>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</si>
  <si>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</si>
  <si>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</si>
  <si>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</si>
  <si>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</si>
  <si>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</si>
  <si>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</si>
  <si>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</si>
  <si>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</si>
  <si>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</si>
  <si>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</si>
  <si>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</si>
  <si>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</si>
  <si>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</si>
  <si>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</si>
  <si>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</si>
  <si>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</si>
  <si>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</si>
  <si>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</si>
  <si>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</si>
  <si>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</si>
  <si>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</si>
  <si>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</si>
  <si>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</si>
  <si>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</si>
  <si>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</si>
  <si>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</si>
  <si>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</si>
  <si>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</si>
  <si>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</si>
  <si>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</si>
  <si>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</si>
  <si>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</si>
  <si>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</si>
  <si>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</si>
  <si>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</si>
  <si>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</si>
  <si>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</si>
  <si>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</si>
  <si>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</si>
  <si>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</si>
  <si>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</si>
  <si>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</si>
  <si>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</si>
  <si>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</si>
  <si>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</si>
  <si>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</si>
  <si>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</si>
  <si>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</si>
  <si>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</si>
  <si>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</si>
  <si>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</si>
  <si>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</si>
  <si>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</si>
  <si>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</si>
  <si>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</si>
  <si>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</si>
  <si>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</si>
  <si>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</si>
  <si>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</si>
  <si>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</si>
  <si>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</si>
  <si>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</si>
  <si>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</si>
  <si>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</si>
  <si>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</si>
  <si>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</si>
  <si>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</si>
  <si>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</si>
  <si>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</si>
  <si>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</si>
  <si>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</si>
  <si>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</si>
  <si>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</si>
  <si>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</si>
  <si>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</si>
  <si>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</si>
  <si>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</si>
  <si>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</si>
  <si>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</si>
  <si>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</si>
  <si>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</si>
  <si>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</si>
  <si>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</si>
  <si>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</si>
  <si>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</si>
  <si>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</si>
  <si>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</si>
  <si>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</si>
  <si>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</si>
  <si>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</si>
  <si>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</si>
  <si>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</si>
  <si>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</si>
  <si>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</si>
  <si>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</si>
  <si>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</si>
  <si>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</si>
  <si>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</si>
  <si>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</si>
  <si>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</si>
  <si>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</si>
  <si>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</si>
  <si>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</si>
  <si>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</si>
  <si>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</si>
  <si>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</si>
  <si>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</si>
  <si>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</si>
  <si>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</si>
  <si>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</si>
  <si>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</si>
  <si>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</si>
  <si>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</si>
  <si>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</si>
  <si>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</si>
  <si>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</si>
  <si>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</si>
  <si>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</si>
  <si>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</si>
  <si>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</si>
  <si>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</si>
  <si>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</si>
  <si>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</si>
  <si>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</si>
  <si>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</si>
  <si>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</si>
  <si>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</si>
  <si>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</si>
  <si>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</si>
  <si>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</si>
  <si>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</si>
  <si>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</si>
  <si>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</si>
  <si>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</si>
  <si>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</si>
  <si>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</si>
  <si>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</si>
  <si>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</si>
  <si>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</si>
  <si>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</si>
  <si>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</si>
  <si>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</si>
  <si>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</si>
  <si>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</si>
  <si>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</si>
  <si>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</si>
  <si>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</si>
  <si>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</si>
  <si>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</si>
  <si>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</si>
  <si>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</si>
  <si>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</si>
  <si>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</si>
  <si>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</si>
  <si>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</si>
  <si>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</si>
  <si>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</si>
  <si>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</si>
  <si>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</si>
  <si>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</si>
  <si>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</si>
  <si>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</si>
  <si>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</si>
  <si>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</si>
  <si>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</si>
  <si>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</si>
  <si>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</si>
  <si>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</si>
  <si>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</si>
  <si>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</si>
  <si>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</si>
  <si>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</si>
  <si>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</si>
  <si>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</si>
  <si>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</si>
  <si>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</si>
  <si>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</si>
  <si>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</si>
  <si>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</si>
  <si>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</si>
  <si>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</si>
  <si>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</si>
  <si>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</si>
  <si>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</si>
  <si>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</si>
  <si>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</si>
  <si>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</si>
  <si>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</si>
  <si>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</si>
  <si>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</si>
  <si>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</si>
  <si>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</si>
  <si>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</si>
  <si>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</si>
  <si>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</si>
  <si>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</si>
  <si>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</si>
  <si>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</si>
  <si>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</si>
  <si>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</si>
  <si>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</si>
  <si>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</si>
  <si>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</si>
  <si>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</si>
  <si>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</si>
  <si>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</si>
  <si>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</si>
  <si>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</si>
  <si>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</si>
  <si>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</si>
  <si>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</si>
  <si>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</si>
  <si>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</si>
  <si>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</si>
  <si>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</si>
  <si>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</si>
  <si>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</si>
  <si>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</si>
  <si>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</si>
  <si>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</si>
  <si>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</si>
  <si>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</si>
  <si>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</si>
  <si>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</si>
  <si>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</si>
  <si>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</si>
  <si>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</si>
  <si>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</si>
  <si>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</si>
  <si>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</si>
  <si>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</si>
  <si>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</si>
  <si>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</si>
  <si>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</si>
  <si>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</si>
  <si>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</si>
  <si>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</si>
  <si>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</si>
  <si>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</si>
  <si>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</si>
  <si>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</si>
  <si>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</si>
  <si>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</si>
  <si>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</si>
  <si>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</si>
  <si>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</si>
  <si>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</si>
  <si>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</si>
  <si>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</si>
  <si>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</si>
  <si>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</si>
  <si>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</si>
  <si>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</si>
  <si>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</si>
  <si>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</si>
  <si>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</si>
  <si>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</si>
  <si>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</si>
  <si>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</si>
  <si>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</si>
  <si>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</si>
  <si>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</si>
  <si>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</si>
  <si>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</si>
  <si>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</si>
  <si>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</si>
  <si>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</si>
  <si>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</si>
  <si>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</si>
  <si>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</si>
  <si>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</si>
  <si>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</si>
  <si>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</si>
  <si>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</si>
  <si>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</si>
  <si>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</si>
  <si>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</si>
  <si>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</si>
  <si>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</si>
  <si>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</si>
  <si>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</si>
  <si>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</si>
  <si>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</si>
  <si>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Parent category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</si>
  <si>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</si>
  <si>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</si>
  <si>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</si>
  <si>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</si>
  <si>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</si>
  <si>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</si>
  <si>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</si>
  <si>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</si>
  <si>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</si>
  <si>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</si>
  <si>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</si>
  <si>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</si>
  <si>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</si>
  <si>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</si>
  <si>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</si>
  <si>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</si>
  <si>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</si>
  <si>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</si>
  <si>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</si>
  <si>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</si>
  <si>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</si>
  <si>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</si>
  <si>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</si>
  <si>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</si>
  <si>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</si>
  <si>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</si>
  <si>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Count of outcome</t>
  </si>
  <si>
    <t>Months (Date Created Conversion)</t>
  </si>
  <si>
    <t>Years (Date Created Conversion)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</si>
  <si>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</si>
  <si>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</si>
  <si>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</si>
  <si>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</si>
  <si>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</si>
  <si>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</si>
  <si>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</si>
  <si>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</si>
  <si>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</si>
  <si>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</si>
  <si>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</si>
  <si>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May</t>
  </si>
  <si>
    <t>2015</t>
  </si>
  <si>
    <t>2014</t>
  </si>
  <si>
    <t>2013</t>
  </si>
  <si>
    <t>2019</t>
  </si>
  <si>
    <t>2012</t>
  </si>
  <si>
    <t>2017</t>
  </si>
  <si>
    <t>2010</t>
  </si>
  <si>
    <t>2016</t>
  </si>
  <si>
    <t>2011</t>
  </si>
  <si>
    <t>2018</t>
  </si>
  <si>
    <t>2020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</si>
  <si>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</si>
  <si>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</si>
  <si>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</si>
  <si>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</si>
  <si>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</si>
  <si>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</si>
  <si>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</si>
  <si>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</si>
  <si>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</si>
  <si>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</si>
  <si>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</si>
  <si>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</si>
  <si>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</si>
  <si>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</si>
  <si>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</si>
  <si>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</si>
  <si>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</si>
  <si>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</si>
  <si>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</si>
  <si>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Outcome</t>
  </si>
  <si>
    <t>backers_Count</t>
  </si>
  <si>
    <t>Backers_Count</t>
  </si>
  <si>
    <t>Suucessful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</si>
  <si>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</si>
  <si>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</si>
  <si>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</si>
  <si>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</si>
  <si>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</si>
  <si>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</si>
  <si>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Unsuccessful Campaigns</t>
  </si>
  <si>
    <t>As we can see that there's a big difference between the mean and median, also the variance is high . The above values suggests that the data likely contains outliers that are influencing mean. Therefore median will better summarise the given data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</si>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</sst>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16" fillId="33" borderId="0" xfId="0" applyNumberFormat="1" applyFont="1" applyFill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0" fontId="16" fillId="33" borderId="0" xfId="0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34" borderId="0" xfId="0" applyFont="1" applyFill="1" applyAlignment="1">
      <alignment horizontal="center" wrapText="1"/>
    </xf>
    <xf numFmtId="0" fontId="16" fillId="0" borderId="0" xfId="0" applyFont="1"/>
    <xf numFmtId="1" fontId="0" fillId="0" borderId="0" xfId="0" applyNumberFormat="1" applyAlignment="1">
      <alignment horizontal="left" indent="4"/>
    </xf>
    <xf numFmtId="0" fontId="0" fillId="0" borderId="10" xfId="0" applyBorder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16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[29052024 Copy of 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4-45E1-8D92-95373FCB318A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4-45E1-8D92-95373FCB318A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4-45E1-8D92-95373FCB318A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94-45E1-8D92-95373FCB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004559"/>
        <c:axId val="1678002159"/>
      </c:barChart>
      <c:catAx>
        <c:axId val="16780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2159"/>
        <c:crosses val="autoZero"/>
        <c:auto val="1"/>
        <c:lblAlgn val="ctr"/>
        <c:lblOffset val="100"/>
        <c:noMultiLvlLbl val="0"/>
      </c:catAx>
      <c:valAx>
        <c:axId val="16780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[29052024 Copy of CrowdfundingBook.xlsx]Sub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A-4AE4-BF84-9D0E65BECB25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A-4AE4-BF84-9D0E65BECB25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A-4AE4-BF84-9D0E65BECB25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A-4AE4-BF84-9D0E65BE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699199"/>
        <c:axId val="1668692479"/>
      </c:barChart>
      <c:catAx>
        <c:axId val="16686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92479"/>
        <c:crosses val="autoZero"/>
        <c:auto val="1"/>
        <c:lblAlgn val="ctr"/>
        <c:lblOffset val="100"/>
        <c:noMultiLvlLbl val="0"/>
      </c:catAx>
      <c:valAx>
        <c:axId val="1668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[29052024 Copy of CrowdfundingBook.xlsx]Outcome!PivotTable5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0-4230-80F6-29B41F451573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0-4230-80F6-29B41F451573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0-4230-80F6-29B41F451573}"/>
            </c:ext>
          </c:extLst>
        </c:ser>
        <c:ser>
          <c:idx val="3"/>
          <c:order val="3"/>
          <c:tx>
            <c:strRef>
              <c:f>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0-4230-80F6-29B41F45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67775"/>
        <c:axId val="1725669215"/>
      </c:lineChart>
      <c:catAx>
        <c:axId val="17256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69215"/>
        <c:crosses val="autoZero"/>
        <c:auto val="1"/>
        <c:lblAlgn val="ctr"/>
        <c:lblOffset val="100"/>
        <c:noMultiLvlLbl val="0"/>
      </c:catAx>
      <c:valAx>
        <c:axId val="17256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67775"/>
        <c:crosses val="autoZero"/>
        <c:crossBetween val="between"/>
      </c:valAx>
      <c:spPr>
        <a:noFill/>
        <a:ln>
          <a:noFill/>
        </a:ln>
        <a:effectLst>
          <a:softEdge rad="469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37.171052631578952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E-4DE7-A5AB-6F27F0FDD19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EE-4DE7-A5AB-6F27F0FDD19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9.2105263157894726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EE-4DE7-A5AB-6F27F0FD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80880"/>
        <c:axId val="1325882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EE-4DE7-A5AB-6F27F0FDD1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EE-4DE7-A5AB-6F27F0FDD1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EE-4DE7-A5AB-6F27F0FDD1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EE-4DE7-A5AB-6F27F0FDD196}"/>
                  </c:ext>
                </c:extLst>
              </c15:ser>
            </c15:filteredLineSeries>
          </c:ext>
        </c:extLst>
      </c:lineChart>
      <c:catAx>
        <c:axId val="13258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2320"/>
        <c:crosses val="autoZero"/>
        <c:auto val="1"/>
        <c:lblAlgn val="ctr"/>
        <c:lblOffset val="100"/>
        <c:noMultiLvlLbl val="0"/>
      </c:catAx>
      <c:valAx>
        <c:axId val="13258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1</xdr:row>
      <xdr:rowOff>180975</xdr:rowOff>
    </xdr:from>
    <xdr:to>
      <xdr:col>17</xdr:col>
      <xdr:colOff>276224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5CA40-C1BA-845D-2478-823D88CB1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2</xdr:row>
      <xdr:rowOff>161923</xdr:rowOff>
    </xdr:from>
    <xdr:to>
      <xdr:col>19</xdr:col>
      <xdr:colOff>666750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738B1-32AD-BB1B-CBA4-8E67EED3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28575</xdr:rowOff>
    </xdr:from>
    <xdr:to>
      <xdr:col>13</xdr:col>
      <xdr:colOff>276225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B08FB-6037-85C7-8844-73AE4993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13</xdr:row>
      <xdr:rowOff>190499</xdr:rowOff>
    </xdr:from>
    <xdr:to>
      <xdr:col>7</xdr:col>
      <xdr:colOff>104775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6B324-C3EF-AE68-EDE1-195B9BA3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Singh" refreshedDate="45441.998950347224" createdVersion="8" refreshedVersion="8" minRefreshableVersion="3" recordCount="1000" xr:uid="{1E954E8F-2483-4A71-8E93-E95D55631E18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 u="1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 pivotCacheId="8571504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Singh" refreshedDate="45441.99951238426" createdVersion="8" refreshedVersion="8" minRefreshableVersion="3" recordCount="1000" xr:uid="{446A2053-0A8E-49C8-8B0C-B2C8C8A80A29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164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s (Date Created Conversion)" numFmtId="16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VALUE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VALUE!"/>
    <s v="CA"/>
    <s v="CAD"/>
    <n v="1448690400"/>
    <d v="2015-11-28T06:00:00"/>
    <n v="1450159200"/>
    <d v="2015-12-15T06:00: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d v="2014-08-19T05:00:00"/>
    <n v="1408597200"/>
    <d v="2014-08-21T05:00: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d v="2013-11-17T06:00:00"/>
    <n v="1384840800"/>
    <d v="2013-11-19T06:00:00"/>
    <b v="0"/>
    <b v="0"/>
    <s v="technology/web"/>
    <x v="2"/>
    <s v="web"/>
    <x v="0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d v="2019-08-11T05:00:00"/>
    <n v="1568955600"/>
    <d v="2019-09-20T05:00:00"/>
    <b v="0"/>
    <b v="0"/>
    <s v="music/rock"/>
    <x v="1"/>
    <s v="rock"/>
    <x v="1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d v="2019-01-20T06:00:00"/>
    <n v="1548309600"/>
    <d v="2019-01-24T06:00:00"/>
    <b v="0"/>
    <b v="0"/>
    <s v="theater/plays"/>
    <x v="3"/>
    <s v="plays"/>
    <x v="2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d v="2012-08-28T05:00:00"/>
    <n v="1347080400"/>
    <d v="2012-09-08T05:00:00"/>
    <b v="0"/>
    <b v="0"/>
    <s v="theater/plays"/>
    <x v="3"/>
    <s v="plays"/>
    <x v="1"/>
    <x v="4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d v="2017-09-13T05:00:00"/>
    <n v="1505365200"/>
    <d v="2017-09-14T05:00:00"/>
    <b v="0"/>
    <b v="0"/>
    <s v="film &amp; video/documentary"/>
    <x v="4"/>
    <s v="documentary"/>
    <x v="3"/>
    <x v="5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d v="2015-08-13T05:00:00"/>
    <n v="1439614800"/>
    <d v="2015-08-15T05:00:00"/>
    <b v="0"/>
    <b v="0"/>
    <s v="theater/plays"/>
    <x v="3"/>
    <s v="plays"/>
    <x v="1"/>
    <x v="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d v="2010-08-09T05:00:00"/>
    <n v="1281502800"/>
    <d v="2010-08-11T05:00:00"/>
    <b v="0"/>
    <b v="0"/>
    <s v="theater/plays"/>
    <x v="3"/>
    <s v="plays"/>
    <x v="1"/>
    <x v="6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d v="2013-09-19T05:00:00"/>
    <n v="1383804000"/>
    <d v="2013-11-07T06:00:00"/>
    <b v="0"/>
    <b v="0"/>
    <s v="music/electric music"/>
    <x v="1"/>
    <s v="electric music"/>
    <x v="3"/>
    <x v="2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d v="2010-08-14T05:00:00"/>
    <n v="1285909200"/>
    <d v="2010-10-01T05:00:00"/>
    <b v="0"/>
    <b v="0"/>
    <s v="film &amp; video/drama"/>
    <x v="4"/>
    <s v="drama"/>
    <x v="1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d v="2010-09-21T05:00:00"/>
    <n v="1285563600"/>
    <d v="2010-09-27T05:00:00"/>
    <b v="0"/>
    <b v="1"/>
    <s v="theater/plays"/>
    <x v="3"/>
    <s v="plays"/>
    <x v="3"/>
    <x v="6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d v="2019-10-22T05:00:00"/>
    <n v="1572411600"/>
    <d v="2019-10-30T05:00:00"/>
    <b v="0"/>
    <b v="0"/>
    <s v="film &amp; video/drama"/>
    <x v="4"/>
    <s v="drama"/>
    <x v="4"/>
    <x v="3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d v="2016-06-11T05:00:00"/>
    <n v="1466658000"/>
    <d v="2016-06-23T05:00:00"/>
    <b v="0"/>
    <b v="0"/>
    <s v="music/indie rock"/>
    <x v="1"/>
    <s v="indie rock"/>
    <x v="5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d v="2012-03-06T06:00:00"/>
    <n v="1333342800"/>
    <d v="2012-04-02T05:00:00"/>
    <b v="0"/>
    <b v="0"/>
    <s v="music/indie rock"/>
    <x v="1"/>
    <s v="indie rock"/>
    <x v="6"/>
    <x v="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d v="2019-12-10T06:00:00"/>
    <n v="1576303200"/>
    <d v="2019-12-14T06:00:00"/>
    <b v="0"/>
    <b v="0"/>
    <s v="technology/wearables"/>
    <x v="2"/>
    <s v="wearables"/>
    <x v="7"/>
    <x v="3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d v="2014-01-22T06:00:00"/>
    <n v="1392271200"/>
    <d v="2014-02-13T06:00:00"/>
    <b v="0"/>
    <b v="0"/>
    <s v="publishing/nonfiction"/>
    <x v="5"/>
    <s v="nonfiction"/>
    <x v="2"/>
    <x v="1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d v="2011-01-12T06:00:00"/>
    <n v="1294898400"/>
    <d v="2011-01-13T06:00:00"/>
    <b v="0"/>
    <b v="0"/>
    <s v="film &amp; video/animation"/>
    <x v="4"/>
    <s v="animation"/>
    <x v="2"/>
    <x v="8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d v="2018-09-08T05:00:00"/>
    <n v="1537074000"/>
    <d v="2018-09-16T05:00:00"/>
    <b v="0"/>
    <b v="0"/>
    <s v="theater/plays"/>
    <x v="3"/>
    <s v="plays"/>
    <x v="3"/>
    <x v="9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d v="2019-03-04T06:00:00"/>
    <n v="1553490000"/>
    <d v="2019-03-25T05:00:00"/>
    <b v="0"/>
    <b v="1"/>
    <s v="theater/plays"/>
    <x v="3"/>
    <s v="plays"/>
    <x v="6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d v="2014-07-28T05:00:00"/>
    <n v="1406523600"/>
    <d v="2014-07-28T05:00:00"/>
    <b v="0"/>
    <b v="0"/>
    <s v="film &amp; video/drama"/>
    <x v="4"/>
    <s v="drama"/>
    <x v="8"/>
    <x v="1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d v="2011-08-15T05:00:00"/>
    <n v="1316322000"/>
    <d v="2011-09-18T05:00:00"/>
    <b v="0"/>
    <b v="0"/>
    <s v="theater/plays"/>
    <x v="3"/>
    <s v="plays"/>
    <x v="1"/>
    <x v="8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d v="2018-04-03T05:00:00"/>
    <n v="1524027600"/>
    <d v="2018-04-18T05:00:00"/>
    <b v="0"/>
    <b v="0"/>
    <s v="theater/plays"/>
    <x v="3"/>
    <s v="plays"/>
    <x v="9"/>
    <x v="9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d v="2019-02-14T06:00:00"/>
    <n v="1554699600"/>
    <d v="2019-04-08T05:00:00"/>
    <b v="0"/>
    <b v="0"/>
    <s v="film &amp; video/documentary"/>
    <x v="4"/>
    <s v="documentary"/>
    <x v="10"/>
    <x v="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d v="2014-06-21T05:00:00"/>
    <n v="1403499600"/>
    <d v="2014-06-23T05:00:00"/>
    <b v="0"/>
    <b v="0"/>
    <s v="technology/wearables"/>
    <x v="2"/>
    <s v="wearables"/>
    <x v="5"/>
    <x v="1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d v="2011-05-18T05:00:00"/>
    <n v="1307422800"/>
    <d v="2011-06-07T05:00:00"/>
    <b v="0"/>
    <b v="1"/>
    <s v="games/video games"/>
    <x v="6"/>
    <s v="video games"/>
    <x v="11"/>
    <x v="8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d v="2018-07-31T05:00:00"/>
    <n v="1535346000"/>
    <d v="2018-08-27T05:00:00"/>
    <b v="0"/>
    <b v="0"/>
    <s v="theater/plays"/>
    <x v="3"/>
    <s v="plays"/>
    <x v="8"/>
    <x v="9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d v="2015-10-03T05:00:00"/>
    <n v="1444539600"/>
    <d v="2015-10-11T05:00:00"/>
    <b v="0"/>
    <b v="0"/>
    <s v="music/rock"/>
    <x v="1"/>
    <s v="rock"/>
    <x v="4"/>
    <x v="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d v="2010-02-09T06:00:00"/>
    <n v="1267682400"/>
    <d v="2010-03-04T06:00:00"/>
    <b v="0"/>
    <b v="1"/>
    <s v="theater/plays"/>
    <x v="3"/>
    <s v="plays"/>
    <x v="10"/>
    <x v="6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d v="2018-07-20T05:00:00"/>
    <n v="1535518800"/>
    <d v="2018-08-29T05:00:00"/>
    <b v="0"/>
    <b v="0"/>
    <s v="film &amp; video/shorts"/>
    <x v="4"/>
    <s v="shorts"/>
    <x v="8"/>
    <x v="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d v="2019-05-24T05:00:00"/>
    <n v="1559106000"/>
    <d v="2019-05-29T05:00:00"/>
    <b v="0"/>
    <b v="0"/>
    <s v="film &amp; video/animation"/>
    <x v="4"/>
    <s v="animation"/>
    <x v="11"/>
    <x v="3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d v="2016-01-05T06:00:00"/>
    <n v="1454392800"/>
    <d v="2016-02-02T06:00:00"/>
    <b v="0"/>
    <b v="0"/>
    <s v="games/video games"/>
    <x v="6"/>
    <s v="video games"/>
    <x v="2"/>
    <x v="7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d v="2018-01-10T06:00:00"/>
    <n v="1517896800"/>
    <d v="2018-02-06T06:00:00"/>
    <b v="0"/>
    <b v="0"/>
    <s v="film &amp; video/documentary"/>
    <x v="4"/>
    <s v="documentary"/>
    <x v="2"/>
    <x v="9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d v="2014-10-05T05:00:00"/>
    <n v="1415685600"/>
    <d v="2014-11-11T06:00:00"/>
    <b v="0"/>
    <b v="0"/>
    <s v="theater/plays"/>
    <x v="3"/>
    <s v="plays"/>
    <x v="4"/>
    <x v="1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d v="2017-03-23T05:00:00"/>
    <n v="1490677200"/>
    <d v="2017-03-28T05:00:00"/>
    <b v="0"/>
    <b v="0"/>
    <s v="film &amp; video/documentary"/>
    <x v="4"/>
    <s v="documentary"/>
    <x v="6"/>
    <x v="5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d v="2019-01-19T06:00:00"/>
    <n v="1551506400"/>
    <d v="2019-03-02T06:00:00"/>
    <b v="0"/>
    <b v="1"/>
    <s v="film &amp; video/drama"/>
    <x v="4"/>
    <s v="drama"/>
    <x v="2"/>
    <x v="3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d v="2011-02-26T06:00:00"/>
    <n v="1300856400"/>
    <d v="2011-03-23T05:00:00"/>
    <b v="0"/>
    <b v="0"/>
    <s v="theater/plays"/>
    <x v="3"/>
    <s v="plays"/>
    <x v="10"/>
    <x v="8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d v="2019-10-06T05:00:00"/>
    <n v="1573192800"/>
    <d v="2019-11-08T06:00:00"/>
    <b v="0"/>
    <b v="1"/>
    <s v="publishing/fiction"/>
    <x v="5"/>
    <s v="fiction"/>
    <x v="4"/>
    <x v="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d v="2010-10-18T05:00:00"/>
    <n v="1287810000"/>
    <d v="2010-10-23T05:00:00"/>
    <b v="0"/>
    <b v="0"/>
    <s v="photography/photography books"/>
    <x v="7"/>
    <s v="photography books"/>
    <x v="4"/>
    <x v="6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d v="2013-02-25T06:00:00"/>
    <n v="1362978000"/>
    <d v="2013-03-11T05:00:00"/>
    <b v="0"/>
    <b v="0"/>
    <s v="theater/plays"/>
    <x v="3"/>
    <s v="plays"/>
    <x v="10"/>
    <x v="2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d v="2010-06-05T05:00:00"/>
    <n v="1277355600"/>
    <d v="2010-06-24T05:00:00"/>
    <b v="0"/>
    <b v="1"/>
    <s v="technology/wearables"/>
    <x v="2"/>
    <s v="wearables"/>
    <x v="5"/>
    <x v="6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d v="2012-09-04T05:00:00"/>
    <n v="1348981200"/>
    <d v="2012-09-30T05:00:00"/>
    <b v="0"/>
    <b v="1"/>
    <s v="music/rock"/>
    <x v="1"/>
    <s v="rock"/>
    <x v="3"/>
    <x v="4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d v="2011-07-04T05:00:00"/>
    <n v="1310533200"/>
    <d v="2011-07-13T05:00:00"/>
    <b v="0"/>
    <b v="0"/>
    <s v="food/food trucks"/>
    <x v="0"/>
    <s v="food trucks"/>
    <x v="8"/>
    <x v="8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d v="2014-07-24T05:00:00"/>
    <n v="1407560400"/>
    <d v="2014-08-09T05:00:00"/>
    <b v="0"/>
    <b v="0"/>
    <s v="publishing/radio &amp; podcasts"/>
    <x v="5"/>
    <s v="radio &amp; podcasts"/>
    <x v="8"/>
    <x v="1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d v="2019-03-17T05:00:00"/>
    <n v="1552885200"/>
    <d v="2019-03-18T05:00:00"/>
    <b v="0"/>
    <b v="0"/>
    <s v="publishing/fiction"/>
    <x v="5"/>
    <s v="fiction"/>
    <x v="6"/>
    <x v="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d v="2016-11-02T05:00:00"/>
    <n v="1479362400"/>
    <d v="2016-11-17T06:00:00"/>
    <b v="0"/>
    <b v="1"/>
    <s v="theater/plays"/>
    <x v="3"/>
    <s v="plays"/>
    <x v="0"/>
    <x v="7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d v="2010-07-08T05:00:00"/>
    <n v="1280552400"/>
    <d v="2010-07-31T05:00:00"/>
    <b v="0"/>
    <b v="0"/>
    <s v="music/rock"/>
    <x v="1"/>
    <s v="rock"/>
    <x v="8"/>
    <x v="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d v="2014-03-29T05:00:00"/>
    <n v="1398661200"/>
    <d v="2014-04-28T05:00:00"/>
    <b v="0"/>
    <b v="0"/>
    <s v="theater/plays"/>
    <x v="3"/>
    <s v="plays"/>
    <x v="6"/>
    <x v="1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d v="2015-06-25T05:00:00"/>
    <n v="1436245200"/>
    <d v="2015-07-07T05:00:00"/>
    <b v="0"/>
    <b v="0"/>
    <s v="theater/plays"/>
    <x v="3"/>
    <s v="plays"/>
    <x v="5"/>
    <x v="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d v="2019-10-20T05:00:00"/>
    <n v="1575439200"/>
    <d v="2019-12-04T06:00:00"/>
    <b v="0"/>
    <b v="0"/>
    <s v="music/rock"/>
    <x v="1"/>
    <s v="rock"/>
    <x v="4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d v="2013-08-01T05:00:00"/>
    <n v="1377752400"/>
    <d v="2013-08-29T05:00:00"/>
    <b v="0"/>
    <b v="0"/>
    <s v="music/metal"/>
    <x v="1"/>
    <s v="metal"/>
    <x v="1"/>
    <x v="2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d v="2012-03-27T05:00:00"/>
    <n v="1334206800"/>
    <d v="2012-04-12T05:00:00"/>
    <b v="0"/>
    <b v="1"/>
    <s v="technology/wearables"/>
    <x v="2"/>
    <s v="wearables"/>
    <x v="6"/>
    <x v="4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d v="2010-09-15T05:00:00"/>
    <n v="1284872400"/>
    <d v="2010-09-19T05:00:00"/>
    <b v="0"/>
    <b v="0"/>
    <s v="theater/plays"/>
    <x v="3"/>
    <s v="plays"/>
    <x v="3"/>
    <x v="6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d v="2014-05-20T05:00:00"/>
    <n v="1403931600"/>
    <d v="2014-06-28T05:00:00"/>
    <b v="0"/>
    <b v="0"/>
    <s v="film &amp; video/drama"/>
    <x v="4"/>
    <s v="drama"/>
    <x v="11"/>
    <x v="1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d v="2018-03-11T06:00:00"/>
    <n v="1521262800"/>
    <d v="2018-03-17T05:00:00"/>
    <b v="0"/>
    <b v="0"/>
    <s v="technology/wearables"/>
    <x v="2"/>
    <s v="wearables"/>
    <x v="6"/>
    <x v="9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d v="2018-07-30T05:00:00"/>
    <n v="1533358800"/>
    <d v="2018-08-04T05:00:00"/>
    <b v="0"/>
    <b v="0"/>
    <s v="music/jazz"/>
    <x v="1"/>
    <s v="jazz"/>
    <x v="8"/>
    <x v="9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d v="2015-01-10T06:00:00"/>
    <n v="1421474400"/>
    <d v="2015-01-17T06:00:00"/>
    <b v="0"/>
    <b v="0"/>
    <s v="technology/wearables"/>
    <x v="2"/>
    <s v="wearables"/>
    <x v="2"/>
    <x v="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d v="2017-09-01T05:00:00"/>
    <n v="1505278800"/>
    <d v="2017-09-13T05:00:00"/>
    <b v="0"/>
    <b v="0"/>
    <s v="games/video games"/>
    <x v="6"/>
    <s v="video games"/>
    <x v="3"/>
    <x v="5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d v="2015-09-21T05:00:00"/>
    <n v="1443934800"/>
    <d v="2015-10-04T05:00:00"/>
    <b v="0"/>
    <b v="0"/>
    <s v="theater/plays"/>
    <x v="3"/>
    <s v="plays"/>
    <x v="3"/>
    <x v="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d v="2017-06-12T05:00:00"/>
    <n v="1498539600"/>
    <d v="2017-06-27T05:00:00"/>
    <b v="0"/>
    <b v="1"/>
    <s v="theater/plays"/>
    <x v="3"/>
    <s v="plays"/>
    <x v="5"/>
    <x v="5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d v="2012-07-17T05:00:00"/>
    <n v="1342760400"/>
    <d v="2012-07-20T05:00:00"/>
    <b v="0"/>
    <b v="0"/>
    <s v="theater/plays"/>
    <x v="3"/>
    <s v="plays"/>
    <x v="8"/>
    <x v="4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d v="2011-02-21T06:00:00"/>
    <n v="1301720400"/>
    <d v="2011-04-02T05:00:00"/>
    <b v="0"/>
    <b v="0"/>
    <s v="theater/plays"/>
    <x v="3"/>
    <s v="plays"/>
    <x v="10"/>
    <x v="8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d v="2015-06-05T05:00:00"/>
    <n v="1433566800"/>
    <d v="2015-06-06T05:00:00"/>
    <b v="0"/>
    <b v="0"/>
    <s v="technology/web"/>
    <x v="2"/>
    <s v="web"/>
    <x v="5"/>
    <x v="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d v="2017-04-28T05:00:00"/>
    <n v="1493874000"/>
    <d v="2017-05-04T05:00:00"/>
    <b v="0"/>
    <b v="0"/>
    <s v="theater/plays"/>
    <x v="3"/>
    <s v="plays"/>
    <x v="9"/>
    <x v="5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d v="2018-07-02T05:00:00"/>
    <n v="1531803600"/>
    <d v="2018-07-17T05:00:00"/>
    <b v="0"/>
    <b v="1"/>
    <s v="technology/web"/>
    <x v="2"/>
    <s v="web"/>
    <x v="8"/>
    <x v="9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d v="2011-01-27T06:00:00"/>
    <n v="1296712800"/>
    <d v="2011-02-03T06:00:00"/>
    <b v="0"/>
    <b v="0"/>
    <s v="theater/plays"/>
    <x v="3"/>
    <s v="plays"/>
    <x v="2"/>
    <x v="8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d v="2015-04-08T05:00:00"/>
    <n v="1428901200"/>
    <d v="2015-04-13T05:00:00"/>
    <b v="0"/>
    <b v="1"/>
    <s v="theater/plays"/>
    <x v="3"/>
    <s v="plays"/>
    <x v="9"/>
    <x v="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d v="2010-01-25T06:00:00"/>
    <n v="1264831200"/>
    <d v="2010-01-30T06:00:00"/>
    <b v="0"/>
    <b v="1"/>
    <s v="technology/wearables"/>
    <x v="2"/>
    <s v="wearables"/>
    <x v="2"/>
    <x v="6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d v="2017-07-27T05:00:00"/>
    <n v="1505192400"/>
    <d v="2017-09-12T05:00:00"/>
    <b v="0"/>
    <b v="1"/>
    <s v="theater/plays"/>
    <x v="3"/>
    <s v="plays"/>
    <x v="8"/>
    <x v="5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d v="2010-12-19T06:00:00"/>
    <n v="1295676000"/>
    <d v="2011-01-22T06:00:00"/>
    <b v="0"/>
    <b v="0"/>
    <s v="theater/plays"/>
    <x v="3"/>
    <s v="plays"/>
    <x v="7"/>
    <x v="6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d v="2010-11-02T05:00:00"/>
    <n v="1292911200"/>
    <d v="2010-12-21T06:00:00"/>
    <b v="0"/>
    <b v="1"/>
    <s v="theater/plays"/>
    <x v="3"/>
    <s v="plays"/>
    <x v="0"/>
    <x v="6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d v="2019-11-30T06:00:00"/>
    <n v="1575439200"/>
    <d v="2019-12-04T06:00:00"/>
    <b v="0"/>
    <b v="0"/>
    <s v="theater/plays"/>
    <x v="3"/>
    <s v="plays"/>
    <x v="0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d v="2015-07-01T05:00:00"/>
    <n v="1438837200"/>
    <d v="2015-08-06T05:00:00"/>
    <b v="0"/>
    <b v="0"/>
    <s v="film &amp; video/animation"/>
    <x v="4"/>
    <s v="animation"/>
    <x v="8"/>
    <x v="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d v="2016-11-27T06:00:00"/>
    <n v="1480485600"/>
    <d v="2016-11-30T06:00:00"/>
    <b v="0"/>
    <b v="0"/>
    <s v="music/jazz"/>
    <x v="1"/>
    <s v="jazz"/>
    <x v="0"/>
    <x v="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d v="2016-03-27T05:00:00"/>
    <n v="1459141200"/>
    <d v="2016-03-28T05:00:00"/>
    <b v="0"/>
    <b v="0"/>
    <s v="music/metal"/>
    <x v="1"/>
    <s v="metal"/>
    <x v="6"/>
    <x v="7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d v="2018-07-15T05:00:00"/>
    <n v="1532322000"/>
    <d v="2018-07-23T05:00:00"/>
    <b v="0"/>
    <b v="0"/>
    <s v="photography/photography books"/>
    <x v="7"/>
    <s v="photography books"/>
    <x v="8"/>
    <x v="9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d v="2015-01-23T06:00:00"/>
    <n v="1426222800"/>
    <d v="2015-03-13T05:00:00"/>
    <b v="1"/>
    <b v="1"/>
    <s v="theater/plays"/>
    <x v="3"/>
    <s v="plays"/>
    <x v="2"/>
    <x v="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d v="2010-09-27T05:00:00"/>
    <n v="1286773200"/>
    <d v="2010-10-11T05:00:00"/>
    <b v="0"/>
    <b v="1"/>
    <s v="film &amp; video/animation"/>
    <x v="4"/>
    <s v="animation"/>
    <x v="3"/>
    <x v="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d v="2018-04-16T05:00:00"/>
    <n v="1523941200"/>
    <d v="2018-04-17T05:00:00"/>
    <b v="0"/>
    <b v="0"/>
    <s v="publishing/translations"/>
    <x v="5"/>
    <s v="translations"/>
    <x v="9"/>
    <x v="9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d v="2018-06-16T05:00:00"/>
    <n v="1529557200"/>
    <d v="2018-06-21T05:00:00"/>
    <b v="0"/>
    <b v="0"/>
    <s v="theater/plays"/>
    <x v="3"/>
    <s v="plays"/>
    <x v="5"/>
    <x v="9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d v="2017-08-29T05:00:00"/>
    <n v="1506574800"/>
    <d v="2017-09-28T05:00:00"/>
    <b v="0"/>
    <b v="0"/>
    <s v="games/video games"/>
    <x v="6"/>
    <s v="video games"/>
    <x v="1"/>
    <x v="5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d v="2017-11-23T06:00:00"/>
    <n v="1513576800"/>
    <d v="2017-12-18T06:00:00"/>
    <b v="0"/>
    <b v="0"/>
    <s v="music/rock"/>
    <x v="1"/>
    <s v="rock"/>
    <x v="0"/>
    <x v="5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d v="2019-01-17T06:00:00"/>
    <n v="1548309600"/>
    <d v="2019-01-24T06:00:00"/>
    <b v="0"/>
    <b v="1"/>
    <s v="games/video games"/>
    <x v="6"/>
    <s v="video games"/>
    <x v="2"/>
    <x v="3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d v="2016-07-28T05:00:00"/>
    <n v="1471582800"/>
    <d v="2016-08-19T05:00:00"/>
    <b v="0"/>
    <b v="0"/>
    <s v="music/electric music"/>
    <x v="1"/>
    <s v="electric music"/>
    <x v="8"/>
    <x v="7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d v="2012-07-28T05:00:00"/>
    <n v="1344315600"/>
    <d v="2012-08-07T05:00:00"/>
    <b v="0"/>
    <b v="0"/>
    <s v="technology/wearables"/>
    <x v="2"/>
    <s v="wearables"/>
    <x v="8"/>
    <x v="4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d v="2011-09-11T05:00:00"/>
    <n v="1316408400"/>
    <d v="2011-09-19T05:00:00"/>
    <b v="0"/>
    <b v="0"/>
    <s v="music/indie rock"/>
    <x v="1"/>
    <s v="indie rock"/>
    <x v="3"/>
    <x v="8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d v="2015-05-04T05:00:00"/>
    <n v="1431838800"/>
    <d v="2015-05-17T05:00:00"/>
    <b v="1"/>
    <b v="0"/>
    <s v="theater/plays"/>
    <x v="3"/>
    <s v="plays"/>
    <x v="11"/>
    <x v="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d v="2011-03-08T06:00:00"/>
    <n v="1300510800"/>
    <d v="2011-03-19T05:00:00"/>
    <b v="0"/>
    <b v="1"/>
    <s v="music/rock"/>
    <x v="1"/>
    <s v="rock"/>
    <x v="6"/>
    <x v="8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d v="2015-04-16T05:00:00"/>
    <n v="1431061200"/>
    <d v="2015-05-08T05:00:00"/>
    <b v="0"/>
    <b v="0"/>
    <s v="publishing/translations"/>
    <x v="5"/>
    <s v="translations"/>
    <x v="9"/>
    <x v="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d v="2010-04-15T05:00:00"/>
    <n v="1271480400"/>
    <d v="2010-04-17T05:00:00"/>
    <b v="0"/>
    <b v="0"/>
    <s v="theater/plays"/>
    <x v="3"/>
    <s v="plays"/>
    <x v="9"/>
    <x v="6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d v="2016-02-25T06:00:00"/>
    <n v="1456380000"/>
    <d v="2016-02-25T06:00:00"/>
    <b v="0"/>
    <b v="1"/>
    <s v="theater/plays"/>
    <x v="3"/>
    <s v="plays"/>
    <x v="10"/>
    <x v="7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d v="2016-08-06T05:00:00"/>
    <n v="1472878800"/>
    <d v="2016-09-03T05:00:00"/>
    <b v="0"/>
    <b v="0"/>
    <s v="publishing/translations"/>
    <x v="5"/>
    <s v="translations"/>
    <x v="1"/>
    <x v="7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d v="2010-06-23T05:00:00"/>
    <n v="1277355600"/>
    <d v="2010-06-24T05:00:00"/>
    <b v="0"/>
    <b v="1"/>
    <s v="games/video games"/>
    <x v="6"/>
    <s v="video games"/>
    <x v="5"/>
    <x v="6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d v="2012-10-20T05:00:00"/>
    <n v="1351054800"/>
    <d v="2012-10-24T05:00:00"/>
    <b v="0"/>
    <b v="1"/>
    <s v="theater/plays"/>
    <x v="3"/>
    <s v="plays"/>
    <x v="4"/>
    <x v="4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d v="2019-04-07T05:00:00"/>
    <n v="1555563600"/>
    <d v="2019-04-18T05:00:00"/>
    <b v="0"/>
    <b v="0"/>
    <s v="technology/web"/>
    <x v="2"/>
    <s v="web"/>
    <x v="9"/>
    <x v="3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d v="2019-10-14T05:00:00"/>
    <n v="1571634000"/>
    <d v="2019-10-21T05:00:00"/>
    <b v="0"/>
    <b v="0"/>
    <s v="film &amp; video/documentary"/>
    <x v="4"/>
    <s v="documentary"/>
    <x v="4"/>
    <x v="3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d v="2011-03-10T06:00:00"/>
    <n v="1300856400"/>
    <d v="2011-03-23T05:00:00"/>
    <b v="0"/>
    <b v="0"/>
    <s v="theater/plays"/>
    <x v="3"/>
    <s v="plays"/>
    <x v="6"/>
    <x v="8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d v="2015-06-25T05:00:00"/>
    <n v="1439874000"/>
    <d v="2015-08-18T05:00:00"/>
    <b v="0"/>
    <b v="0"/>
    <s v="food/food trucks"/>
    <x v="0"/>
    <s v="food trucks"/>
    <x v="5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d v="2015-07-27T05:00:00"/>
    <n v="1438318800"/>
    <d v="2015-07-31T05:00:00"/>
    <b v="0"/>
    <b v="0"/>
    <s v="games/video games"/>
    <x v="6"/>
    <s v="video games"/>
    <x v="8"/>
    <x v="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d v="2014-11-25T06:00:00"/>
    <n v="1419400800"/>
    <d v="2014-12-24T06:00:00"/>
    <b v="0"/>
    <b v="0"/>
    <s v="theater/plays"/>
    <x v="3"/>
    <s v="plays"/>
    <x v="0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d v="2011-10-19T05:00:00"/>
    <n v="1320555600"/>
    <d v="2011-11-06T05:00:00"/>
    <b v="0"/>
    <b v="0"/>
    <s v="theater/plays"/>
    <x v="3"/>
    <s v="plays"/>
    <x v="4"/>
    <x v="8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d v="2015-02-21T06:00:00"/>
    <n v="1425103200"/>
    <d v="2015-02-28T06:00:00"/>
    <b v="0"/>
    <b v="1"/>
    <s v="music/electric music"/>
    <x v="1"/>
    <s v="electric music"/>
    <x v="10"/>
    <x v="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d v="2018-05-14T05:00:00"/>
    <n v="1526878800"/>
    <d v="2018-05-21T05:00:00"/>
    <b v="0"/>
    <b v="1"/>
    <s v="technology/wearables"/>
    <x v="2"/>
    <s v="wearables"/>
    <x v="11"/>
    <x v="9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d v="2010-10-24T05:00:00"/>
    <n v="1288674000"/>
    <d v="2010-11-02T05:00:00"/>
    <b v="0"/>
    <b v="0"/>
    <s v="music/electric music"/>
    <x v="1"/>
    <s v="electric music"/>
    <x v="4"/>
    <x v="6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d v="2017-05-23T05:00:00"/>
    <n v="1495602000"/>
    <d v="2017-05-24T05:00:00"/>
    <b v="0"/>
    <b v="0"/>
    <s v="music/indie rock"/>
    <x v="1"/>
    <s v="indie rock"/>
    <x v="11"/>
    <x v="5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d v="2013-04-02T05:00:00"/>
    <n v="1366434000"/>
    <d v="2013-04-20T05:00:00"/>
    <b v="0"/>
    <b v="0"/>
    <s v="technology/web"/>
    <x v="2"/>
    <s v="web"/>
    <x v="9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d v="2019-09-08T05:00:00"/>
    <n v="1568350800"/>
    <d v="2019-09-13T05:00:00"/>
    <b v="0"/>
    <b v="0"/>
    <s v="theater/plays"/>
    <x v="3"/>
    <s v="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d v="2018-04-23T05:00:00"/>
    <n v="1525928400"/>
    <d v="2018-05-10T05:00:00"/>
    <b v="0"/>
    <b v="1"/>
    <s v="theater/plays"/>
    <x v="3"/>
    <s v="plays"/>
    <x v="9"/>
    <x v="9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d v="2012-04-06T05:00:00"/>
    <n v="1336885200"/>
    <d v="2012-05-13T05:00:00"/>
    <b v="0"/>
    <b v="0"/>
    <s v="film &amp; video/documentary"/>
    <x v="4"/>
    <s v="documentary"/>
    <x v="9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d v="2014-01-12T06:00:00"/>
    <n v="1389679200"/>
    <d v="2014-01-14T06:00:00"/>
    <b v="0"/>
    <b v="0"/>
    <s v="film &amp; video/television"/>
    <x v="4"/>
    <s v="television"/>
    <x v="2"/>
    <x v="1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d v="2018-09-11T05:00:00"/>
    <n v="1538283600"/>
    <d v="2018-09-30T05:00:00"/>
    <b v="0"/>
    <b v="0"/>
    <s v="food/food trucks"/>
    <x v="0"/>
    <s v="food trucks"/>
    <x v="3"/>
    <x v="9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d v="2012-09-22T05:00:00"/>
    <n v="1348808400"/>
    <d v="2012-09-28T05:00:00"/>
    <b v="0"/>
    <b v="0"/>
    <s v="publishing/radio &amp; podcasts"/>
    <x v="5"/>
    <s v="radio &amp; podcasts"/>
    <x v="3"/>
    <x v="4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d v="2014-08-24T05:00:00"/>
    <n v="1410152400"/>
    <d v="2014-09-08T05:00:00"/>
    <b v="0"/>
    <b v="0"/>
    <s v="technology/web"/>
    <x v="2"/>
    <s v="web"/>
    <x v="1"/>
    <x v="1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d v="2017-09-12T05:00:00"/>
    <n v="1505797200"/>
    <d v="2017-09-19T05:00:00"/>
    <b v="0"/>
    <b v="0"/>
    <s v="food/food trucks"/>
    <x v="0"/>
    <s v="food trucks"/>
    <x v="3"/>
    <x v="5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d v="2019-04-09T05:00:00"/>
    <n v="1554872400"/>
    <d v="2019-04-10T05:00:00"/>
    <b v="0"/>
    <b v="1"/>
    <s v="technology/wearables"/>
    <x v="2"/>
    <s v="wearables"/>
    <x v="9"/>
    <x v="3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d v="2017-11-17T06:00:00"/>
    <n v="1513922400"/>
    <d v="2017-12-22T06:00:00"/>
    <b v="0"/>
    <b v="0"/>
    <s v="publishing/fiction"/>
    <x v="5"/>
    <s v="fiction"/>
    <x v="0"/>
    <x v="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d v="2015-09-18T05:00:00"/>
    <n v="1442638800"/>
    <d v="2015-09-19T05:00:00"/>
    <b v="0"/>
    <b v="0"/>
    <s v="theater/plays"/>
    <x v="3"/>
    <s v="plays"/>
    <x v="3"/>
    <x v="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d v="2011-09-22T05:00:00"/>
    <n v="1317186000"/>
    <d v="2011-09-28T05:00:00"/>
    <b v="0"/>
    <b v="0"/>
    <s v="film &amp; video/television"/>
    <x v="4"/>
    <s v="television"/>
    <x v="3"/>
    <x v="8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d v="2014-01-26T06:00:00"/>
    <n v="1391234400"/>
    <d v="2014-02-01T06:00:00"/>
    <b v="0"/>
    <b v="0"/>
    <s v="photography/photography books"/>
    <x v="7"/>
    <s v="photography books"/>
    <x v="2"/>
    <x v="1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d v="2014-06-16T05:00:00"/>
    <n v="1404363600"/>
    <d v="2014-07-03T05:00:00"/>
    <b v="0"/>
    <b v="1"/>
    <s v="film &amp; video/documentary"/>
    <x v="4"/>
    <s v="documentary"/>
    <x v="5"/>
    <x v="1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d v="2015-04-17T05:00:00"/>
    <n v="1429592400"/>
    <d v="2015-04-21T05:00:00"/>
    <b v="0"/>
    <b v="1"/>
    <s v="games/mobile games"/>
    <x v="6"/>
    <s v="mobile games"/>
    <x v="9"/>
    <x v="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d v="2014-10-05T05:00:00"/>
    <n v="1413608400"/>
    <d v="2014-10-18T05:00:00"/>
    <b v="0"/>
    <b v="0"/>
    <s v="games/video games"/>
    <x v="6"/>
    <s v="video games"/>
    <x v="4"/>
    <x v="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d v="2014-11-27T06:00:00"/>
    <n v="1419400800"/>
    <d v="2014-12-24T06:00:00"/>
    <b v="0"/>
    <b v="0"/>
    <s v="publishing/fiction"/>
    <x v="5"/>
    <s v="fiction"/>
    <x v="0"/>
    <x v="1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d v="2015-11-24T06:00:00"/>
    <n v="1448604000"/>
    <d v="2015-11-27T06:00:00"/>
    <b v="1"/>
    <b v="0"/>
    <s v="theater/plays"/>
    <x v="3"/>
    <s v="plays"/>
    <x v="0"/>
    <x v="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d v="2019-05-13T05:00:00"/>
    <n v="1562302800"/>
    <d v="2019-07-05T05:00:00"/>
    <b v="0"/>
    <b v="0"/>
    <s v="photography/photography books"/>
    <x v="7"/>
    <s v="photography books"/>
    <x v="11"/>
    <x v="3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d v="2018-09-19T05:00:00"/>
    <n v="1537678800"/>
    <d v="2018-09-23T05:00:00"/>
    <b v="0"/>
    <b v="0"/>
    <s v="theater/plays"/>
    <x v="3"/>
    <s v="plays"/>
    <x v="3"/>
    <x v="9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d v="2016-08-14T05:00:00"/>
    <n v="1473570000"/>
    <d v="2016-09-11T05:00:00"/>
    <b v="0"/>
    <b v="1"/>
    <s v="theater/plays"/>
    <x v="3"/>
    <s v="plays"/>
    <x v="1"/>
    <x v="7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d v="2010-05-12T05:00:00"/>
    <n v="1273899600"/>
    <d v="2010-05-15T05:00:00"/>
    <b v="0"/>
    <b v="0"/>
    <s v="theater/plays"/>
    <x v="3"/>
    <s v="plays"/>
    <x v="11"/>
    <x v="6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d v="2010-08-27T05:00:00"/>
    <n v="1284008400"/>
    <d v="2010-09-09T05:00:00"/>
    <b v="0"/>
    <b v="0"/>
    <s v="music/rock"/>
    <x v="1"/>
    <s v="rock"/>
    <x v="1"/>
    <x v="6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d v="2015-02-03T06:00:00"/>
    <n v="1425103200"/>
    <d v="2015-02-28T06:00:00"/>
    <b v="0"/>
    <b v="0"/>
    <s v="food/food trucks"/>
    <x v="0"/>
    <s v="food trucks"/>
    <x v="1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d v="2011-10-26T05:00:00"/>
    <n v="1320991200"/>
    <d v="2011-11-11T06:00:00"/>
    <b v="0"/>
    <b v="0"/>
    <s v="film &amp; video/drama"/>
    <x v="4"/>
    <s v="drama"/>
    <x v="4"/>
    <x v="8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d v="2013-11-29T06:00:00"/>
    <n v="1386828000"/>
    <d v="2013-12-12T06:00:00"/>
    <b v="0"/>
    <b v="0"/>
    <s v="technology/web"/>
    <x v="2"/>
    <s v="web"/>
    <x v="0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d v="2018-01-12T06:00:00"/>
    <n v="1517119200"/>
    <d v="2018-01-28T06:00:00"/>
    <b v="0"/>
    <b v="1"/>
    <s v="theater/plays"/>
    <x v="3"/>
    <s v="plays"/>
    <x v="2"/>
    <x v="9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d v="2011-08-12T05:00:00"/>
    <n v="1315026000"/>
    <d v="2011-09-03T05:00:00"/>
    <b v="0"/>
    <b v="0"/>
    <s v="music/world music"/>
    <x v="1"/>
    <s v="world music"/>
    <x v="1"/>
    <x v="8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d v="2011-06-19T05:00:00"/>
    <n v="1312693200"/>
    <d v="2011-08-07T05:00:00"/>
    <b v="0"/>
    <b v="1"/>
    <s v="film &amp; video/documentary"/>
    <x v="4"/>
    <s v="documentary"/>
    <x v="5"/>
    <x v="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d v="2013-03-07T06:00:00"/>
    <n v="1363064400"/>
    <d v="2013-03-12T05:00:00"/>
    <b v="0"/>
    <b v="1"/>
    <s v="theater/plays"/>
    <x v="3"/>
    <s v="plays"/>
    <x v="6"/>
    <x v="2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d v="2014-06-07T05:00:00"/>
    <n v="1403154000"/>
    <d v="2014-06-19T05:00:00"/>
    <b v="0"/>
    <b v="1"/>
    <s v="film &amp; video/drama"/>
    <x v="4"/>
    <s v="drama"/>
    <x v="5"/>
    <x v="1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d v="2010-10-06T05:00:00"/>
    <n v="1286859600"/>
    <d v="2010-10-12T05:00:00"/>
    <b v="0"/>
    <b v="0"/>
    <s v="publishing/nonfiction"/>
    <x v="5"/>
    <s v="nonfiction"/>
    <x v="4"/>
    <x v="6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d v="2012-09-28T05:00:00"/>
    <n v="1349326800"/>
    <d v="2012-10-04T05:00:00"/>
    <b v="0"/>
    <b v="0"/>
    <s v="games/mobile games"/>
    <x v="6"/>
    <s v="mobile games"/>
    <x v="3"/>
    <x v="4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d v="2015-04-21T05:00:00"/>
    <n v="1430974800"/>
    <d v="2015-05-07T05:00:00"/>
    <b v="0"/>
    <b v="1"/>
    <s v="technology/wearables"/>
    <x v="2"/>
    <s v="wearables"/>
    <x v="9"/>
    <x v="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d v="2018-02-25T06:00:00"/>
    <n v="1519970400"/>
    <d v="2018-03-02T06:00:00"/>
    <b v="0"/>
    <b v="0"/>
    <s v="film &amp; video/documentary"/>
    <x v="4"/>
    <s v="documentary"/>
    <x v="10"/>
    <x v="9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d v="2015-06-12T05:00:00"/>
    <n v="1434603600"/>
    <d v="2015-06-18T05:00:00"/>
    <b v="0"/>
    <b v="0"/>
    <s v="technology/web"/>
    <x v="2"/>
    <s v="web"/>
    <x v="5"/>
    <x v="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d v="2012-04-06T05:00:00"/>
    <n v="1337230800"/>
    <d v="2012-05-17T05:00:00"/>
    <b v="0"/>
    <b v="0"/>
    <s v="technology/web"/>
    <x v="2"/>
    <s v="web"/>
    <x v="9"/>
    <x v="4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d v="2010-06-28T05:00:00"/>
    <n v="1279429200"/>
    <d v="2010-07-18T05:00:00"/>
    <b v="0"/>
    <b v="0"/>
    <s v="music/indie rock"/>
    <x v="1"/>
    <s v="indie rock"/>
    <x v="5"/>
    <x v="6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d v="2019-06-17T05:00:00"/>
    <n v="1561438800"/>
    <d v="2019-06-25T05:00:00"/>
    <b v="0"/>
    <b v="0"/>
    <s v="theater/plays"/>
    <x v="3"/>
    <s v="plays"/>
    <x v="5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d v="2014-09-07T05:00:00"/>
    <n v="1410498000"/>
    <d v="2014-09-12T05:00:00"/>
    <b v="0"/>
    <b v="0"/>
    <s v="technology/wearables"/>
    <x v="2"/>
    <s v="wearables"/>
    <x v="3"/>
    <x v="1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d v="2011-11-08T06:00:00"/>
    <n v="1322460000"/>
    <d v="2011-11-28T06:00:00"/>
    <b v="0"/>
    <b v="0"/>
    <s v="theater/plays"/>
    <x v="3"/>
    <s v="plays"/>
    <x v="0"/>
    <x v="8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d v="2016-06-13T05:00:00"/>
    <n v="1466312400"/>
    <d v="2016-06-19T05:00:00"/>
    <b v="0"/>
    <b v="1"/>
    <s v="theater/plays"/>
    <x v="3"/>
    <s v="plays"/>
    <x v="5"/>
    <x v="7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d v="2017-07-25T05:00:00"/>
    <n v="1501736400"/>
    <d v="2017-08-03T05:00:00"/>
    <b v="0"/>
    <b v="0"/>
    <s v="technology/wearables"/>
    <x v="2"/>
    <s v="wearables"/>
    <x v="8"/>
    <x v="5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d v="2013-01-01T06:00:00"/>
    <n v="1361512800"/>
    <d v="2013-02-22T06:00:00"/>
    <b v="0"/>
    <b v="0"/>
    <s v="music/indie rock"/>
    <x v="1"/>
    <s v="indie rock"/>
    <x v="2"/>
    <x v="2"/>
  </r>
  <r>
    <n v="150"/>
    <s v="Brown, Palmer and Pace"/>
    <s v="Networked stable workforce"/>
    <n v="100"/>
    <n v="1"/>
    <n v="1"/>
    <x v="0"/>
    <n v="1"/>
    <n v="1"/>
    <s v="US"/>
    <s v="USD"/>
    <n v="1544940000"/>
    <d v="2018-12-16T06:00:00"/>
    <n v="1545026400"/>
    <d v="2018-12-17T06:00:00"/>
    <b v="0"/>
    <b v="0"/>
    <s v="music/rock"/>
    <x v="1"/>
    <s v="rock"/>
    <x v="7"/>
    <x v="9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d v="2014-06-09T05:00:00"/>
    <n v="1406696400"/>
    <d v="2014-07-30T05:00:00"/>
    <b v="0"/>
    <b v="0"/>
    <s v="music/electric music"/>
    <x v="1"/>
    <s v="electric music"/>
    <x v="5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d v="2017-02-17T06:00:00"/>
    <n v="1487916000"/>
    <d v="2017-02-24T06:00:00"/>
    <b v="0"/>
    <b v="0"/>
    <s v="music/indie rock"/>
    <x v="1"/>
    <s v="indie rock"/>
    <x v="10"/>
    <x v="5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d v="2012-10-19T05:00:00"/>
    <n v="1351141200"/>
    <d v="2012-10-25T05:00:00"/>
    <b v="0"/>
    <b v="0"/>
    <s v="theater/plays"/>
    <x v="3"/>
    <s v="plays"/>
    <x v="4"/>
    <x v="4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d v="2016-05-12T05:00:00"/>
    <n v="1465016400"/>
    <d v="2016-06-04T05:00:00"/>
    <b v="0"/>
    <b v="1"/>
    <s v="music/indie rock"/>
    <x v="1"/>
    <s v="indie rock"/>
    <x v="1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d v="2010-03-25T05:00:00"/>
    <n v="1270789200"/>
    <d v="2010-04-09T05:00:00"/>
    <b v="0"/>
    <b v="0"/>
    <s v="theater/plays"/>
    <x v="3"/>
    <s v="plays"/>
    <x v="6"/>
    <x v="6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d v="2019-10-05T05:00:00"/>
    <n v="1572325200"/>
    <d v="2019-10-29T05:00:00"/>
    <b v="0"/>
    <b v="0"/>
    <s v="music/rock"/>
    <x v="1"/>
    <s v="rock"/>
    <x v="4"/>
    <x v="3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d v="2013-12-30T06:00:00"/>
    <n v="1389420000"/>
    <d v="2014-01-11T06:00:00"/>
    <b v="0"/>
    <b v="0"/>
    <s v="photography/photography books"/>
    <x v="7"/>
    <s v="photography books"/>
    <x v="7"/>
    <x v="2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d v="2015-12-08T06:00:00"/>
    <n v="1449640800"/>
    <d v="2015-12-09T06:00:00"/>
    <b v="0"/>
    <b v="0"/>
    <s v="music/rock"/>
    <x v="1"/>
    <s v="rock"/>
    <x v="7"/>
    <x v="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d v="2019-03-27T05:00:00"/>
    <n v="1555218000"/>
    <d v="2019-04-14T05:00:00"/>
    <b v="0"/>
    <b v="1"/>
    <s v="theater/plays"/>
    <x v="3"/>
    <s v="plays"/>
    <x v="6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d v="2019-04-27T05:00:00"/>
    <n v="1557723600"/>
    <d v="2019-05-13T05:00:00"/>
    <b v="0"/>
    <b v="0"/>
    <s v="technology/wearables"/>
    <x v="2"/>
    <s v="wearables"/>
    <x v="9"/>
    <x v="3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d v="2015-09-23T05:00:00"/>
    <n v="1443502800"/>
    <d v="2015-09-29T05:00:00"/>
    <b v="0"/>
    <b v="1"/>
    <s v="technology/web"/>
    <x v="2"/>
    <s v="web"/>
    <x v="3"/>
    <x v="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d v="2018-12-08T06:00:00"/>
    <n v="1546840800"/>
    <d v="2019-01-07T06:00:00"/>
    <b v="0"/>
    <b v="0"/>
    <s v="music/rock"/>
    <x v="1"/>
    <s v="rock"/>
    <x v="7"/>
    <x v="9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d v="2017-10-20T05:00:00"/>
    <n v="1512712800"/>
    <d v="2017-12-08T06:00:00"/>
    <b v="0"/>
    <b v="1"/>
    <s v="photography/photography books"/>
    <x v="7"/>
    <s v="photography books"/>
    <x v="4"/>
    <x v="5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d v="2017-10-08T05:00:00"/>
    <n v="1507525200"/>
    <d v="2017-10-09T05:00:00"/>
    <b v="0"/>
    <b v="0"/>
    <s v="theater/plays"/>
    <x v="3"/>
    <s v="plays"/>
    <x v="4"/>
    <x v="5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d v="2017-08-01T05:00:00"/>
    <n v="1504328400"/>
    <d v="2017-09-02T05:00:00"/>
    <b v="0"/>
    <b v="0"/>
    <s v="technology/web"/>
    <x v="2"/>
    <s v="web"/>
    <x v="1"/>
    <x v="5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d v="2010-12-22T06:00:00"/>
    <n v="1293343200"/>
    <d v="2010-12-26T06:00:00"/>
    <b v="0"/>
    <b v="0"/>
    <s v="photography/photography books"/>
    <x v="7"/>
    <s v="photography books"/>
    <x v="7"/>
    <x v="6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d v="2013-06-10T05:00:00"/>
    <n v="1371704400"/>
    <d v="2013-06-20T05:00:00"/>
    <b v="0"/>
    <b v="0"/>
    <s v="theater/plays"/>
    <x v="3"/>
    <s v="plays"/>
    <x v="5"/>
    <x v="2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d v="2019-02-22T06:00:00"/>
    <n v="1552798800"/>
    <d v="2019-03-17T05:00:00"/>
    <b v="0"/>
    <b v="1"/>
    <s v="music/indie rock"/>
    <x v="1"/>
    <s v="indie rock"/>
    <x v="10"/>
    <x v="3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d v="2012-06-17T05:00:00"/>
    <n v="1342328400"/>
    <d v="2012-07-15T05:00:00"/>
    <b v="0"/>
    <b v="1"/>
    <s v="film &amp; video/shorts"/>
    <x v="4"/>
    <s v="shorts"/>
    <x v="5"/>
    <x v="4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d v="2017-08-03T05:00:00"/>
    <n v="1502341200"/>
    <d v="2017-08-10T05:00:00"/>
    <b v="0"/>
    <b v="0"/>
    <s v="music/indie rock"/>
    <x v="1"/>
    <s v="indie rock"/>
    <x v="1"/>
    <x v="5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d v="2014-03-20T05:00:00"/>
    <n v="1397192400"/>
    <d v="2014-04-11T05:00:00"/>
    <b v="0"/>
    <b v="0"/>
    <s v="publishing/translations"/>
    <x v="5"/>
    <s v="translations"/>
    <x v="6"/>
    <x v="1"/>
  </r>
  <r>
    <n v="172"/>
    <s v="Nixon Inc"/>
    <s v="Centralized national firmware"/>
    <n v="800"/>
    <n v="663"/>
    <n v="82.875"/>
    <x v="0"/>
    <n v="26"/>
    <n v="25.5"/>
    <s v="US"/>
    <s v="USD"/>
    <n v="1405746000"/>
    <d v="2014-07-19T05:00:00"/>
    <n v="1407042000"/>
    <d v="2014-08-03T05:00:00"/>
    <b v="0"/>
    <b v="1"/>
    <s v="film &amp; video/documentary"/>
    <x v="4"/>
    <s v="documentary"/>
    <x v="8"/>
    <x v="1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d v="2013-05-18T05:00:00"/>
    <n v="1369371600"/>
    <d v="2013-05-24T05:00:00"/>
    <b v="0"/>
    <b v="0"/>
    <s v="theater/plays"/>
    <x v="3"/>
    <s v="plays"/>
    <x v="11"/>
    <x v="2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d v="2015-10-05T05:00:00"/>
    <n v="1444107600"/>
    <d v="2015-10-06T05:00:00"/>
    <b v="0"/>
    <b v="1"/>
    <s v="technology/wearables"/>
    <x v="2"/>
    <s v="wearables"/>
    <x v="4"/>
    <x v="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d v="2016-08-31T05:00:00"/>
    <n v="1474261200"/>
    <d v="2016-09-19T05:00:00"/>
    <b v="0"/>
    <b v="0"/>
    <s v="theater/plays"/>
    <x v="3"/>
    <s v="plays"/>
    <x v="1"/>
    <x v="7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d v="2016-09-03T05:00:00"/>
    <n v="1473656400"/>
    <d v="2016-09-12T05:00:00"/>
    <b v="0"/>
    <b v="0"/>
    <s v="theater/plays"/>
    <x v="3"/>
    <s v="plays"/>
    <x v="3"/>
    <x v="7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d v="2010-11-15T06:00:00"/>
    <n v="1291960800"/>
    <d v="2010-12-10T06:00:00"/>
    <b v="0"/>
    <b v="0"/>
    <s v="theater/plays"/>
    <x v="3"/>
    <s v="plays"/>
    <x v="0"/>
    <x v="6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d v="2017-09-21T05:00:00"/>
    <n v="1506747600"/>
    <d v="2017-09-30T05:00:00"/>
    <b v="0"/>
    <b v="0"/>
    <s v="food/food trucks"/>
    <x v="0"/>
    <s v="food trucks"/>
    <x v="3"/>
    <x v="5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d v="2013-03-17T05:00:00"/>
    <n v="1363582800"/>
    <d v="2013-03-18T05:00:00"/>
    <b v="0"/>
    <b v="1"/>
    <s v="theater/plays"/>
    <x v="3"/>
    <s v="plays"/>
    <x v="6"/>
    <x v="2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d v="2010-03-22T05:00:00"/>
    <n v="1269666000"/>
    <d v="2010-03-27T05:00:00"/>
    <b v="0"/>
    <b v="0"/>
    <s v="technology/wearables"/>
    <x v="2"/>
    <s v="wearables"/>
    <x v="6"/>
    <x v="6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d v="2017-10-04T05:00:00"/>
    <n v="1508648400"/>
    <d v="2017-10-22T05:00:00"/>
    <b v="0"/>
    <b v="0"/>
    <s v="technology/web"/>
    <x v="2"/>
    <s v="web"/>
    <x v="4"/>
    <x v="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d v="2019-06-15T05:00:00"/>
    <n v="1561957200"/>
    <d v="2019-07-01T05:00:00"/>
    <b v="0"/>
    <b v="0"/>
    <s v="theater/plays"/>
    <x v="3"/>
    <s v="plays"/>
    <x v="5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d v="2010-09-09T05:00:00"/>
    <n v="1285131600"/>
    <d v="2010-09-22T05:00:00"/>
    <b v="0"/>
    <b v="0"/>
    <s v="music/rock"/>
    <x v="1"/>
    <s v="rock"/>
    <x v="3"/>
    <x v="6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d v="2019-05-03T05:00:00"/>
    <n v="1556946000"/>
    <d v="2019-05-04T05:00:00"/>
    <b v="0"/>
    <b v="0"/>
    <s v="theater/plays"/>
    <x v="3"/>
    <s v="plays"/>
    <x v="11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d v="2018-05-13T05:00:00"/>
    <n v="1527138000"/>
    <d v="2018-05-24T05:00:00"/>
    <b v="0"/>
    <b v="0"/>
    <s v="film &amp; video/television"/>
    <x v="4"/>
    <s v="television"/>
    <x v="11"/>
    <x v="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d v="2014-05-23T05:00:00"/>
    <n v="1402117200"/>
    <d v="2014-06-07T05:00:00"/>
    <b v="0"/>
    <b v="0"/>
    <s v="theater/plays"/>
    <x v="3"/>
    <s v="plays"/>
    <x v="11"/>
    <x v="1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d v="2013-02-23T06:00:00"/>
    <n v="1364014800"/>
    <d v="2013-03-23T05:00:00"/>
    <b v="0"/>
    <b v="1"/>
    <s v="film &amp; video/shorts"/>
    <x v="4"/>
    <s v="shorts"/>
    <x v="10"/>
    <x v="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d v="2014-12-02T06:00:00"/>
    <n v="1417586400"/>
    <d v="2014-12-03T06:00:00"/>
    <b v="0"/>
    <b v="0"/>
    <s v="theater/plays"/>
    <x v="3"/>
    <s v="plays"/>
    <x v="7"/>
    <x v="1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d v="2016-03-04T06:00:00"/>
    <n v="1457071200"/>
    <d v="2016-03-04T06:00:00"/>
    <b v="0"/>
    <b v="0"/>
    <s v="theater/plays"/>
    <x v="3"/>
    <s v="plays"/>
    <x v="6"/>
    <x v="7"/>
  </r>
  <r>
    <n v="190"/>
    <s v="Cook LLC"/>
    <s v="Up-sized dynamic throughput"/>
    <n v="3700"/>
    <n v="2538"/>
    <n v="68.594594594594597"/>
    <x v="0"/>
    <n v="24"/>
    <n v="105.75"/>
    <s v="US"/>
    <s v="USD"/>
    <n v="1370322000"/>
    <d v="2013-06-04T05:00:00"/>
    <n v="1370408400"/>
    <d v="2013-06-05T05:00:00"/>
    <b v="0"/>
    <b v="1"/>
    <s v="theater/plays"/>
    <x v="3"/>
    <s v="plays"/>
    <x v="5"/>
    <x v="2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d v="2019-03-12T05:00:00"/>
    <n v="1552626000"/>
    <d v="2019-03-15T05:00:00"/>
    <b v="0"/>
    <b v="0"/>
    <s v="theater/plays"/>
    <x v="3"/>
    <s v="plays"/>
    <x v="6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d v="2014-06-27T05:00:00"/>
    <n v="1404190800"/>
    <d v="2014-07-01T05:00:00"/>
    <b v="0"/>
    <b v="0"/>
    <s v="music/rock"/>
    <x v="1"/>
    <s v="rock"/>
    <x v="5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d v="2018-04-08T05:00:00"/>
    <n v="1523509200"/>
    <d v="2018-04-12T05:00:00"/>
    <b v="1"/>
    <b v="0"/>
    <s v="music/indie rock"/>
    <x v="1"/>
    <s v="indie rock"/>
    <x v="9"/>
    <x v="9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d v="2015-09-14T05:00:00"/>
    <n v="1443589200"/>
    <d v="2015-09-30T05:00:00"/>
    <b v="0"/>
    <b v="0"/>
    <s v="music/metal"/>
    <x v="1"/>
    <s v="metal"/>
    <x v="3"/>
    <x v="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d v="2018-07-29T05:00:00"/>
    <n v="1533445200"/>
    <d v="2018-08-05T05:00:00"/>
    <b v="0"/>
    <b v="0"/>
    <s v="music/electric music"/>
    <x v="1"/>
    <s v="electric music"/>
    <x v="8"/>
    <x v="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d v="2016-09-03T05:00:00"/>
    <n v="1474520400"/>
    <d v="2016-09-22T05:00:00"/>
    <b v="0"/>
    <b v="0"/>
    <s v="technology/wearables"/>
    <x v="2"/>
    <s v="wearables"/>
    <x v="3"/>
    <x v="7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d v="2017-06-23T05:00:00"/>
    <n v="1499403600"/>
    <d v="2017-07-07T05:00:00"/>
    <b v="0"/>
    <b v="0"/>
    <s v="film &amp; video/drama"/>
    <x v="4"/>
    <s v="drama"/>
    <x v="5"/>
    <x v="5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d v="2010-08-06T05:00:00"/>
    <n v="1283576400"/>
    <d v="2010-09-04T05:00:00"/>
    <b v="0"/>
    <b v="0"/>
    <s v="music/electric music"/>
    <x v="1"/>
    <s v="electric music"/>
    <x v="1"/>
    <x v="6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d v="2015-07-07T05:00:00"/>
    <n v="1436590800"/>
    <d v="2015-07-11T05:00:00"/>
    <b v="0"/>
    <b v="0"/>
    <s v="music/rock"/>
    <x v="1"/>
    <s v="rock"/>
    <x v="8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d v="2010-03-25T05:00:00"/>
    <n v="1270443600"/>
    <d v="2010-04-05T05:00:00"/>
    <b v="0"/>
    <b v="0"/>
    <s v="theater/plays"/>
    <x v="3"/>
    <s v="plays"/>
    <x v="6"/>
    <x v="6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d v="2014-07-25T05:00:00"/>
    <n v="1407819600"/>
    <d v="2014-08-12T05:00:00"/>
    <b v="0"/>
    <b v="0"/>
    <s v="technology/web"/>
    <x v="2"/>
    <s v="web"/>
    <x v="8"/>
    <x v="1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d v="2011-10-02T05:00:00"/>
    <n v="1317877200"/>
    <d v="2011-10-06T05:00:00"/>
    <b v="0"/>
    <b v="0"/>
    <s v="food/food trucks"/>
    <x v="0"/>
    <s v="food trucks"/>
    <x v="4"/>
    <x v="8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d v="2017-01-17T06:00:00"/>
    <n v="1484805600"/>
    <d v="2017-01-19T06:00:00"/>
    <b v="0"/>
    <b v="0"/>
    <s v="theater/plays"/>
    <x v="3"/>
    <s v="plays"/>
    <x v="2"/>
    <x v="5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d v="2011-04-03T05:00:00"/>
    <n v="1302670800"/>
    <d v="2011-04-13T05:00:00"/>
    <b v="0"/>
    <b v="0"/>
    <s v="music/jazz"/>
    <x v="1"/>
    <s v="jazz"/>
    <x v="9"/>
    <x v="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d v="2018-10-17T05:00:00"/>
    <n v="1540789200"/>
    <d v="2018-10-29T05:00:00"/>
    <b v="1"/>
    <b v="0"/>
    <s v="theater/plays"/>
    <x v="3"/>
    <s v="plays"/>
    <x v="4"/>
    <x v="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d v="2010-02-27T06:00:00"/>
    <n v="1268028000"/>
    <d v="2010-03-08T06:00:00"/>
    <b v="0"/>
    <b v="0"/>
    <s v="publishing/fiction"/>
    <x v="5"/>
    <s v="fiction"/>
    <x v="10"/>
    <x v="6"/>
  </r>
  <r>
    <n v="207"/>
    <s v="Carney-Anderson"/>
    <s v="Digitized 5thgeneration knowledgebase"/>
    <n v="1000"/>
    <n v="4257"/>
    <n v="425.7"/>
    <x v="1"/>
    <n v="43"/>
    <n v="99"/>
    <s v="US"/>
    <s v="USD"/>
    <n v="1535432400"/>
    <d v="2018-08-28T05:00:00"/>
    <n v="1537160400"/>
    <d v="2018-09-17T05:00:00"/>
    <b v="0"/>
    <b v="1"/>
    <s v="music/rock"/>
    <x v="1"/>
    <s v="rock"/>
    <x v="1"/>
    <x v="9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d v="2017-11-09T06:00:00"/>
    <n v="1512280800"/>
    <d v="2017-12-03T06:00:00"/>
    <b v="0"/>
    <b v="0"/>
    <s v="film &amp; video/documentary"/>
    <x v="4"/>
    <s v="documentary"/>
    <x v="0"/>
    <x v="5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d v="2016-05-06T05:00:00"/>
    <n v="1463115600"/>
    <d v="2016-05-13T05:00:00"/>
    <b v="0"/>
    <b v="0"/>
    <s v="film &amp; video/documentary"/>
    <x v="4"/>
    <s v="documentary"/>
    <x v="11"/>
    <x v="7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d v="2017-03-03T06:00:00"/>
    <n v="1490850000"/>
    <d v="2017-03-30T05:00:00"/>
    <b v="0"/>
    <b v="0"/>
    <s v="film &amp; video/science fiction"/>
    <x v="4"/>
    <s v="science fiction"/>
    <x v="6"/>
    <x v="5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d v="2013-08-27T05:00:00"/>
    <n v="1379653200"/>
    <d v="2013-09-20T05:00:00"/>
    <b v="0"/>
    <b v="0"/>
    <s v="theater/plays"/>
    <x v="3"/>
    <s v="plays"/>
    <x v="1"/>
    <x v="2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d v="2019-12-15T06:00:00"/>
    <n v="1580364000"/>
    <d v="2020-01-30T06:00:00"/>
    <b v="0"/>
    <b v="0"/>
    <s v="theater/plays"/>
    <x v="3"/>
    <s v="plays"/>
    <x v="7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d v="2010-11-06T05:00:00"/>
    <n v="1289714400"/>
    <d v="2010-11-14T06:00:00"/>
    <b v="0"/>
    <b v="1"/>
    <s v="music/indie rock"/>
    <x v="1"/>
    <s v="indie rock"/>
    <x v="0"/>
    <x v="6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d v="2010-08-19T05:00:00"/>
    <n v="1282712400"/>
    <d v="2010-08-25T05:00:00"/>
    <b v="0"/>
    <b v="0"/>
    <s v="music/rock"/>
    <x v="1"/>
    <s v="rock"/>
    <x v="1"/>
    <x v="6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d v="2019-02-13T06:00:00"/>
    <n v="1550210400"/>
    <d v="2019-02-15T06:00:00"/>
    <b v="0"/>
    <b v="0"/>
    <s v="theater/plays"/>
    <x v="3"/>
    <s v="plays"/>
    <x v="10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d v="2011-11-22T06:00:00"/>
    <n v="1322114400"/>
    <d v="2011-11-24T06:00:00"/>
    <b v="0"/>
    <b v="0"/>
    <s v="theater/plays"/>
    <x v="3"/>
    <s v="plays"/>
    <x v="0"/>
    <x v="8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d v="2019-04-28T05:00:00"/>
    <n v="1557205200"/>
    <d v="2019-05-07T05:00:00"/>
    <b v="0"/>
    <b v="0"/>
    <s v="film &amp; video/science fiction"/>
    <x v="4"/>
    <s v="science fiction"/>
    <x v="9"/>
    <x v="3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d v="2011-11-11T06:00:00"/>
    <n v="1323928800"/>
    <d v="2011-12-15T06:00:00"/>
    <b v="0"/>
    <b v="1"/>
    <s v="film &amp; video/shorts"/>
    <x v="4"/>
    <s v="shorts"/>
    <x v="0"/>
    <x v="8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d v="2012-08-16T05:00:00"/>
    <n v="1346130000"/>
    <d v="2012-08-28T05:00:00"/>
    <b v="0"/>
    <b v="0"/>
    <s v="film &amp; video/animation"/>
    <x v="4"/>
    <s v="animation"/>
    <x v="1"/>
    <x v="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d v="2011-07-01T05:00:00"/>
    <n v="1311051600"/>
    <d v="2011-07-19T05:00:00"/>
    <b v="1"/>
    <b v="0"/>
    <s v="theater/plays"/>
    <x v="3"/>
    <s v="plays"/>
    <x v="8"/>
    <x v="8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d v="2012-06-21T05:00:00"/>
    <n v="1340427600"/>
    <d v="2012-06-23T05:00:00"/>
    <b v="1"/>
    <b v="0"/>
    <s v="food/food trucks"/>
    <x v="0"/>
    <s v="food trucks"/>
    <x v="5"/>
    <x v="4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d v="2014-10-02T05:00:00"/>
    <n v="1412312400"/>
    <d v="2014-10-03T05:00:00"/>
    <b v="0"/>
    <b v="0"/>
    <s v="photography/photography books"/>
    <x v="7"/>
    <s v="photography books"/>
    <x v="4"/>
    <x v="1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d v="2016-03-16T05:00:00"/>
    <n v="1459314000"/>
    <d v="2016-03-30T05:00:00"/>
    <b v="0"/>
    <b v="0"/>
    <s v="theater/plays"/>
    <x v="3"/>
    <s v="plays"/>
    <x v="6"/>
    <x v="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d v="2014-09-24T05:00:00"/>
    <n v="1415426400"/>
    <d v="2014-11-08T06:00:00"/>
    <b v="0"/>
    <b v="0"/>
    <s v="film &amp; video/science fiction"/>
    <x v="4"/>
    <s v="science fiction"/>
    <x v="3"/>
    <x v="1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d v="2014-05-03T05:00:00"/>
    <n v="1399093200"/>
    <d v="2014-05-03T05:00:00"/>
    <b v="1"/>
    <b v="0"/>
    <s v="music/rock"/>
    <x v="1"/>
    <s v="rock"/>
    <x v="1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d v="2010-04-08T05:00:00"/>
    <n v="1273899600"/>
    <d v="2010-05-15T05:00:00"/>
    <b v="0"/>
    <b v="0"/>
    <s v="photography/photography books"/>
    <x v="7"/>
    <s v="photography books"/>
    <x v="9"/>
    <x v="6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d v="2015-05-15T05:00:00"/>
    <n v="1432184400"/>
    <d v="2015-05-21T05:00:00"/>
    <b v="0"/>
    <b v="0"/>
    <s v="games/mobile games"/>
    <x v="6"/>
    <s v="mobile games"/>
    <x v="11"/>
    <x v="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d v="2016-08-31T05:00:00"/>
    <n v="1474779600"/>
    <d v="2016-09-25T05:00:00"/>
    <b v="0"/>
    <b v="0"/>
    <s v="film &amp; video/animation"/>
    <x v="4"/>
    <s v="animation"/>
    <x v="1"/>
    <x v="7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d v="2017-06-01T05:00:00"/>
    <n v="1500440400"/>
    <d v="2017-07-19T05:00:00"/>
    <b v="0"/>
    <b v="1"/>
    <s v="games/mobile games"/>
    <x v="6"/>
    <s v="mobile games"/>
    <x v="5"/>
    <x v="5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d v="2019-12-06T06:00:00"/>
    <n v="1575612000"/>
    <d v="2019-12-06T06:00:00"/>
    <b v="0"/>
    <b v="0"/>
    <s v="games/video games"/>
    <x v="6"/>
    <s v="video games"/>
    <x v="7"/>
    <x v="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d v="2013-05-21T05:00:00"/>
    <n v="1374123600"/>
    <d v="2013-07-18T05:00:00"/>
    <b v="0"/>
    <b v="0"/>
    <s v="theater/plays"/>
    <x v="3"/>
    <s v="plays"/>
    <x v="11"/>
    <x v="2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d v="2016-07-25T05:00:00"/>
    <n v="1469509200"/>
    <d v="2016-07-26T05:00:00"/>
    <b v="0"/>
    <b v="0"/>
    <s v="theater/plays"/>
    <x v="3"/>
    <s v="plays"/>
    <x v="8"/>
    <x v="7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d v="2011-06-12T05:00:00"/>
    <n v="1309237200"/>
    <d v="2011-06-28T05:00:00"/>
    <b v="0"/>
    <b v="0"/>
    <s v="film &amp; video/animation"/>
    <x v="4"/>
    <s v="animation"/>
    <x v="5"/>
    <x v="8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d v="2017-08-22T05:00:00"/>
    <n v="1503982800"/>
    <d v="2017-08-29T05:00:00"/>
    <b v="0"/>
    <b v="1"/>
    <s v="games/video games"/>
    <x v="6"/>
    <s v="video games"/>
    <x v="1"/>
    <x v="5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d v="2017-02-13T06:00:00"/>
    <n v="1487397600"/>
    <d v="2017-02-18T06:00:00"/>
    <b v="0"/>
    <b v="0"/>
    <s v="film &amp; video/animation"/>
    <x v="4"/>
    <s v="animation"/>
    <x v="10"/>
    <x v="5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d v="2019-06-25T05:00:00"/>
    <n v="1562043600"/>
    <d v="2019-07-02T05:00:00"/>
    <b v="0"/>
    <b v="1"/>
    <s v="music/rock"/>
    <x v="1"/>
    <s v="rock"/>
    <x v="5"/>
    <x v="3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d v="2014-04-25T05:00:00"/>
    <n v="1398574800"/>
    <d v="2014-04-27T05:00:00"/>
    <b v="0"/>
    <b v="0"/>
    <s v="film &amp; video/animation"/>
    <x v="4"/>
    <s v="animation"/>
    <x v="9"/>
    <x v="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d v="2017-12-14T06:00:00"/>
    <n v="1515391200"/>
    <d v="2018-01-08T06:00:00"/>
    <b v="0"/>
    <b v="1"/>
    <s v="theater/plays"/>
    <x v="3"/>
    <s v="plays"/>
    <x v="7"/>
    <x v="5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d v="2015-08-29T05:00:00"/>
    <n v="1441170000"/>
    <d v="2015-09-02T05:00:00"/>
    <b v="0"/>
    <b v="0"/>
    <s v="technology/wearables"/>
    <x v="2"/>
    <s v="wearables"/>
    <x v="1"/>
    <x v="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d v="2010-08-06T05:00:00"/>
    <n v="1281157200"/>
    <d v="2010-08-07T05:00:00"/>
    <b v="0"/>
    <b v="0"/>
    <s v="theater/plays"/>
    <x v="3"/>
    <s v="plays"/>
    <x v="1"/>
    <x v="6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d v="2014-04-13T05:00:00"/>
    <n v="1398229200"/>
    <d v="2014-04-23T05:00:00"/>
    <b v="0"/>
    <b v="1"/>
    <s v="publishing/nonfiction"/>
    <x v="5"/>
    <s v="nonfiction"/>
    <x v="9"/>
    <x v="1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d v="2017-05-10T05:00:00"/>
    <n v="1495256400"/>
    <d v="2017-05-20T05:00:00"/>
    <b v="0"/>
    <b v="1"/>
    <s v="music/rock"/>
    <x v="1"/>
    <s v="rock"/>
    <x v="11"/>
    <x v="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d v="2018-03-04T06:00:00"/>
    <n v="1520402400"/>
    <d v="2018-03-07T06:00:00"/>
    <b v="0"/>
    <b v="0"/>
    <s v="theater/plays"/>
    <x v="3"/>
    <s v="plays"/>
    <x v="6"/>
    <x v="9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d v="2014-07-14T05:00:00"/>
    <n v="1409806800"/>
    <d v="2014-09-04T05:00:00"/>
    <b v="0"/>
    <b v="0"/>
    <s v="theater/plays"/>
    <x v="3"/>
    <s v="plays"/>
    <x v="8"/>
    <x v="1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d v="2014-04-07T05:00:00"/>
    <n v="1396933200"/>
    <d v="2014-04-08T05:00:00"/>
    <b v="0"/>
    <b v="0"/>
    <s v="theater/plays"/>
    <x v="3"/>
    <s v="plays"/>
    <x v="9"/>
    <x v="1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d v="2013-08-05T05:00:00"/>
    <n v="1376024400"/>
    <d v="2013-08-09T05:00:00"/>
    <b v="0"/>
    <b v="0"/>
    <s v="technology/web"/>
    <x v="2"/>
    <s v="web"/>
    <x v="1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d v="2016-12-22T06:00:00"/>
    <n v="1483682400"/>
    <d v="2017-01-06T06:00:00"/>
    <b v="0"/>
    <b v="1"/>
    <s v="publishing/fiction"/>
    <x v="5"/>
    <s v="fiction"/>
    <x v="7"/>
    <x v="7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d v="2014-12-31T06:00:00"/>
    <n v="1420437600"/>
    <d v="2015-01-05T06:00:00"/>
    <b v="0"/>
    <b v="0"/>
    <s v="games/mobile games"/>
    <x v="6"/>
    <s v="mobile games"/>
    <x v="7"/>
    <x v="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d v="2015-01-02T06:00:00"/>
    <n v="1420783200"/>
    <d v="2015-01-09T06:00:00"/>
    <b v="0"/>
    <b v="0"/>
    <s v="publishing/translations"/>
    <x v="5"/>
    <s v="translations"/>
    <x v="2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d v="2010-01-25T06:00:00"/>
    <n v="1267423200"/>
    <d v="2010-03-01T06:00:00"/>
    <b v="0"/>
    <b v="0"/>
    <s v="music/rock"/>
    <x v="1"/>
    <s v="rock"/>
    <x v="2"/>
    <x v="6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d v="2012-12-09T06:00:00"/>
    <n v="1355205600"/>
    <d v="2012-12-11T06:00:00"/>
    <b v="0"/>
    <b v="0"/>
    <s v="theater/plays"/>
    <x v="3"/>
    <s v="plays"/>
    <x v="7"/>
    <x v="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d v="2013-10-25T05:00:00"/>
    <n v="1383109200"/>
    <d v="2013-10-30T05:00:00"/>
    <b v="0"/>
    <b v="0"/>
    <s v="theater/plays"/>
    <x v="3"/>
    <s v="plays"/>
    <x v="4"/>
    <x v="2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d v="2011-04-08T05:00:00"/>
    <n v="1303275600"/>
    <d v="2011-04-20T05:00:00"/>
    <b v="0"/>
    <b v="0"/>
    <s v="film &amp; video/drama"/>
    <x v="4"/>
    <s v="drama"/>
    <x v="9"/>
    <x v="8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d v="2017-02-21T06:00:00"/>
    <n v="1487829600"/>
    <d v="2017-02-23T06:00:00"/>
    <b v="0"/>
    <b v="0"/>
    <s v="publishing/nonfiction"/>
    <x v="5"/>
    <s v="nonfiction"/>
    <x v="10"/>
    <x v="5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d v="2011-02-16T06:00:00"/>
    <n v="1298268000"/>
    <d v="2011-02-21T06:00:00"/>
    <b v="0"/>
    <b v="1"/>
    <s v="music/rock"/>
    <x v="1"/>
    <s v="rock"/>
    <x v="10"/>
    <x v="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d v="2016-01-24T06:00:00"/>
    <n v="1456812000"/>
    <d v="2016-03-01T06:00:00"/>
    <b v="0"/>
    <b v="0"/>
    <s v="music/rock"/>
    <x v="1"/>
    <s v="rock"/>
    <x v="2"/>
    <x v="7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d v="2013-03-05T06:00:00"/>
    <n v="1363669200"/>
    <d v="2013-03-19T05:00:00"/>
    <b v="0"/>
    <b v="0"/>
    <s v="theater/plays"/>
    <x v="3"/>
    <s v="plays"/>
    <x v="6"/>
    <x v="2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d v="2016-12-08T06:00:00"/>
    <n v="1482904800"/>
    <d v="2016-12-28T06:00:00"/>
    <b v="0"/>
    <b v="1"/>
    <s v="theater/plays"/>
    <x v="3"/>
    <s v="plays"/>
    <x v="7"/>
    <x v="7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d v="2012-12-08T06:00:00"/>
    <n v="1356588000"/>
    <d v="2012-12-27T06:00:00"/>
    <b v="1"/>
    <b v="0"/>
    <s v="photography/photography books"/>
    <x v="7"/>
    <s v="photography books"/>
    <x v="7"/>
    <x v="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d v="2012-09-28T05:00:00"/>
    <n v="1349845200"/>
    <d v="2012-10-10T05:00:00"/>
    <b v="0"/>
    <b v="0"/>
    <s v="music/rock"/>
    <x v="1"/>
    <s v="rock"/>
    <x v="3"/>
    <x v="4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d v="2010-08-25T05:00:00"/>
    <n v="1283058000"/>
    <d v="2010-08-29T05:00:00"/>
    <b v="0"/>
    <b v="1"/>
    <s v="music/rock"/>
    <x v="1"/>
    <s v="rock"/>
    <x v="1"/>
    <x v="6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d v="2011-04-05T05:00:00"/>
    <n v="1304226000"/>
    <d v="2011-05-01T05:00:00"/>
    <b v="0"/>
    <b v="1"/>
    <s v="music/indie rock"/>
    <x v="1"/>
    <s v="indie rock"/>
    <x v="9"/>
    <x v="8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d v="2010-01-09T06:00:00"/>
    <n v="1263016800"/>
    <d v="2010-01-09T06:00:00"/>
    <b v="0"/>
    <b v="0"/>
    <s v="photography/photography books"/>
    <x v="7"/>
    <s v="photography books"/>
    <x v="2"/>
    <x v="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d v="2013-02-12T06:00:00"/>
    <n v="1362031200"/>
    <d v="2013-02-28T06:00:00"/>
    <b v="0"/>
    <b v="0"/>
    <s v="theater/plays"/>
    <x v="3"/>
    <s v="plays"/>
    <x v="10"/>
    <x v="2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d v="2016-01-03T06:00:00"/>
    <n v="1455602400"/>
    <d v="2016-02-16T06:00:00"/>
    <b v="0"/>
    <b v="0"/>
    <s v="theater/plays"/>
    <x v="3"/>
    <s v="plays"/>
    <x v="2"/>
    <x v="7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d v="2014-11-07T06:00:00"/>
    <n v="1418191200"/>
    <d v="2014-12-10T06:00:00"/>
    <b v="0"/>
    <b v="1"/>
    <s v="music/jazz"/>
    <x v="1"/>
    <s v="jazz"/>
    <x v="0"/>
    <x v="1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d v="2012-10-24T05:00:00"/>
    <n v="1352440800"/>
    <d v="2012-11-09T06:00:00"/>
    <b v="0"/>
    <b v="0"/>
    <s v="theater/plays"/>
    <x v="3"/>
    <s v="plays"/>
    <x v="4"/>
    <x v="4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d v="2012-10-04T05:00:00"/>
    <n v="1353304800"/>
    <d v="2012-11-19T06:00:00"/>
    <b v="0"/>
    <b v="0"/>
    <s v="film &amp; video/documentary"/>
    <x v="4"/>
    <s v="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d v="2019-01-31T06:00:00"/>
    <n v="1550728800"/>
    <d v="2019-02-21T06:00:00"/>
    <b v="0"/>
    <b v="0"/>
    <s v="film &amp; video/television"/>
    <x v="4"/>
    <s v="television"/>
    <x v="2"/>
    <x v="3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d v="2010-12-02T06:00:00"/>
    <n v="1291442400"/>
    <d v="2010-12-04T06:00:00"/>
    <b v="0"/>
    <b v="0"/>
    <s v="games/video games"/>
    <x v="6"/>
    <s v="video games"/>
    <x v="7"/>
    <x v="6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d v="2015-12-07T06:00:00"/>
    <n v="1452146400"/>
    <d v="2016-01-07T06:00:00"/>
    <b v="0"/>
    <b v="0"/>
    <s v="photography/photography books"/>
    <x v="7"/>
    <s v="photography books"/>
    <x v="7"/>
    <x v="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d v="2019-07-10T05:00:00"/>
    <n v="1564894800"/>
    <d v="2019-08-04T05:00:00"/>
    <b v="0"/>
    <b v="1"/>
    <s v="theater/plays"/>
    <x v="3"/>
    <s v="plays"/>
    <x v="8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d v="2017-09-17T05:00:00"/>
    <n v="1505883600"/>
    <d v="2017-09-20T05:00:00"/>
    <b v="0"/>
    <b v="0"/>
    <s v="theater/plays"/>
    <x v="3"/>
    <s v="plays"/>
    <x v="3"/>
    <x v="5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d v="2017-11-06T06:00:00"/>
    <n v="1510380000"/>
    <d v="2017-11-11T06:00:00"/>
    <b v="0"/>
    <b v="0"/>
    <s v="theater/plays"/>
    <x v="3"/>
    <s v="plays"/>
    <x v="0"/>
    <x v="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d v="2019-04-06T05:00:00"/>
    <n v="1555218000"/>
    <d v="2019-04-14T05:00:00"/>
    <b v="0"/>
    <b v="0"/>
    <s v="publishing/translations"/>
    <x v="5"/>
    <s v="translations"/>
    <x v="9"/>
    <x v="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d v="2012-04-19T05:00:00"/>
    <n v="1335243600"/>
    <d v="2012-04-24T05:00:00"/>
    <b v="0"/>
    <b v="1"/>
    <s v="games/video games"/>
    <x v="6"/>
    <s v="video games"/>
    <x v="9"/>
    <x v="4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d v="2010-07-19T05:00:00"/>
    <n v="1279688400"/>
    <d v="2010-07-21T05:00:00"/>
    <b v="0"/>
    <b v="0"/>
    <s v="theater/plays"/>
    <x v="3"/>
    <s v="plays"/>
    <x v="8"/>
    <x v="6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d v="2012-11-26T06:00:00"/>
    <n v="1356069600"/>
    <d v="2012-12-21T06:00:00"/>
    <b v="0"/>
    <b v="0"/>
    <s v="technology/web"/>
    <x v="2"/>
    <s v="web"/>
    <x v="0"/>
    <x v="4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d v="2018-09-03T05:00:00"/>
    <n v="1536210000"/>
    <d v="2018-09-06T05:00:00"/>
    <b v="0"/>
    <b v="0"/>
    <s v="theater/plays"/>
    <x v="3"/>
    <s v="plays"/>
    <x v="3"/>
    <x v="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d v="2017-11-21T06:00:00"/>
    <n v="1511762400"/>
    <d v="2017-11-27T06:00:00"/>
    <b v="0"/>
    <b v="0"/>
    <s v="film &amp; video/animation"/>
    <x v="4"/>
    <s v="animation"/>
    <x v="0"/>
    <x v="5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d v="2012-03-11T06:00:00"/>
    <n v="1333256400"/>
    <d v="2012-04-01T05:00:00"/>
    <b v="0"/>
    <b v="1"/>
    <s v="theater/plays"/>
    <x v="3"/>
    <s v="plays"/>
    <x v="6"/>
    <x v="4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d v="2016-11-27T06:00:00"/>
    <n v="1480744800"/>
    <d v="2016-12-03T06:00:00"/>
    <b v="0"/>
    <b v="1"/>
    <s v="film &amp; video/television"/>
    <x v="4"/>
    <s v="television"/>
    <x v="0"/>
    <x v="7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d v="2016-05-30T05:00:00"/>
    <n v="1465016400"/>
    <d v="2016-06-04T05:00:00"/>
    <b v="0"/>
    <b v="0"/>
    <s v="music/rock"/>
    <x v="1"/>
    <s v="rock"/>
    <x v="11"/>
    <x v="7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d v="2012-05-01T05:00:00"/>
    <n v="1336280400"/>
    <d v="2012-05-06T05:00:00"/>
    <b v="0"/>
    <b v="0"/>
    <s v="technology/web"/>
    <x v="2"/>
    <s v="web"/>
    <x v="11"/>
    <x v="4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d v="2016-09-10T05:00:00"/>
    <n v="1476766800"/>
    <d v="2016-10-18T05:00:00"/>
    <b v="0"/>
    <b v="0"/>
    <s v="theater/plays"/>
    <x v="3"/>
    <s v="plays"/>
    <x v="3"/>
    <x v="7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d v="2016-11-23T06:00:00"/>
    <n v="1480485600"/>
    <d v="2016-11-30T06:00:00"/>
    <b v="0"/>
    <b v="0"/>
    <s v="theater/plays"/>
    <x v="3"/>
    <s v="plays"/>
    <x v="0"/>
    <x v="7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d v="2015-04-28T05:00:00"/>
    <n v="1430197200"/>
    <d v="2015-04-28T05:00:00"/>
    <b v="0"/>
    <b v="0"/>
    <s v="music/electric music"/>
    <x v="1"/>
    <s v="electric music"/>
    <x v="9"/>
    <x v="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d v="2012-03-14T05:00:00"/>
    <n v="1331787600"/>
    <d v="2012-03-15T05:00:00"/>
    <b v="0"/>
    <b v="1"/>
    <s v="music/metal"/>
    <x v="1"/>
    <s v="metal"/>
    <x v="6"/>
    <x v="4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d v="2015-08-03T05:00:00"/>
    <n v="1438837200"/>
    <d v="2015-08-06T05:00:00"/>
    <b v="0"/>
    <b v="0"/>
    <s v="theater/plays"/>
    <x v="3"/>
    <s v="plays"/>
    <x v="1"/>
    <x v="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d v="2013-05-10T05:00:00"/>
    <n v="1370926800"/>
    <d v="2013-06-11T05:00:00"/>
    <b v="0"/>
    <b v="1"/>
    <s v="film &amp; video/documentary"/>
    <x v="4"/>
    <s v="documentary"/>
    <x v="11"/>
    <x v="2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d v="2011-10-15T05:00:00"/>
    <n v="1319000400"/>
    <d v="2011-10-19T05:00:00"/>
    <b v="1"/>
    <b v="0"/>
    <s v="technology/web"/>
    <x v="2"/>
    <s v="web"/>
    <x v="4"/>
    <x v="8"/>
  </r>
  <r>
    <n v="292"/>
    <s v="Ho-Harris"/>
    <s v="Versatile cohesive encoding"/>
    <n v="7300"/>
    <n v="717"/>
    <n v="9.8219178082191778"/>
    <x v="0"/>
    <n v="10"/>
    <n v="71.7"/>
    <s v="US"/>
    <s v="USD"/>
    <n v="1331874000"/>
    <d v="2012-03-16T05:00:00"/>
    <n v="1333429200"/>
    <d v="2012-04-03T05:00:00"/>
    <b v="0"/>
    <b v="0"/>
    <s v="food/food trucks"/>
    <x v="0"/>
    <s v="food trucks"/>
    <x v="6"/>
    <x v="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d v="2010-10-05T05:00:00"/>
    <n v="1287032400"/>
    <d v="2010-10-14T05:00:00"/>
    <b v="0"/>
    <b v="0"/>
    <s v="theater/plays"/>
    <x v="3"/>
    <s v="plays"/>
    <x v="4"/>
    <x v="6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d v="2018-10-26T05:00:00"/>
    <n v="1541570400"/>
    <d v="2018-11-07T06:00:00"/>
    <b v="0"/>
    <b v="0"/>
    <s v="theater/plays"/>
    <x v="3"/>
    <s v="plays"/>
    <x v="4"/>
    <x v="9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d v="2013-10-15T05:00:00"/>
    <n v="1383976800"/>
    <d v="2013-11-09T06:00:00"/>
    <b v="0"/>
    <b v="0"/>
    <s v="theater/plays"/>
    <x v="3"/>
    <s v="plays"/>
    <x v="4"/>
    <x v="2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d v="2019-01-28T06:00:00"/>
    <n v="1550556000"/>
    <d v="2019-02-19T06:00:00"/>
    <b v="0"/>
    <b v="0"/>
    <s v="theater/plays"/>
    <x v="3"/>
    <s v="plays"/>
    <x v="2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d v="2014-01-14T06:00:00"/>
    <n v="1390456800"/>
    <d v="2014-01-23T06:00:00"/>
    <b v="0"/>
    <b v="1"/>
    <s v="theater/plays"/>
    <x v="3"/>
    <s v="plays"/>
    <x v="2"/>
    <x v="1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d v="2016-02-26T06:00:00"/>
    <n v="1458018000"/>
    <d v="2016-03-15T05:00:00"/>
    <b v="0"/>
    <b v="1"/>
    <s v="music/rock"/>
    <x v="1"/>
    <s v="rock"/>
    <x v="10"/>
    <x v="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d v="2016-03-03T06:00:00"/>
    <n v="1461819600"/>
    <d v="2016-04-28T05:00:00"/>
    <b v="0"/>
    <b v="0"/>
    <s v="food/food trucks"/>
    <x v="0"/>
    <s v="food trucks"/>
    <x v="6"/>
    <x v="7"/>
  </r>
  <r>
    <n v="300"/>
    <s v="Cooke PLC"/>
    <s v="Focused executive core"/>
    <n v="100"/>
    <n v="5"/>
    <n v="5"/>
    <x v="0"/>
    <n v="1"/>
    <n v="5"/>
    <s v="DK"/>
    <s v="DKK"/>
    <n v="1504069200"/>
    <d v="2017-08-30T05:00:00"/>
    <n v="1504155600"/>
    <d v="2017-08-31T05:00:00"/>
    <b v="0"/>
    <b v="1"/>
    <s v="publishing/nonfiction"/>
    <x v="5"/>
    <s v="nonfiction"/>
    <x v="1"/>
    <x v="5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d v="2015-02-26T06:00:00"/>
    <n v="1426395600"/>
    <d v="2015-03-15T05:00:00"/>
    <b v="0"/>
    <b v="0"/>
    <s v="film &amp; video/documentary"/>
    <x v="4"/>
    <s v="documentary"/>
    <x v="10"/>
    <x v="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d v="2018-09-02T05:00:00"/>
    <n v="1537074000"/>
    <d v="2018-09-16T05:00:00"/>
    <b v="0"/>
    <b v="0"/>
    <s v="theater/plays"/>
    <x v="3"/>
    <s v="plays"/>
    <x v="3"/>
    <x v="9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d v="2016-01-07T06:00:00"/>
    <n v="1452578400"/>
    <d v="2016-01-12T06:00:00"/>
    <b v="0"/>
    <b v="0"/>
    <s v="music/indie rock"/>
    <x v="1"/>
    <s v="indie rock"/>
    <x v="2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d v="2016-08-07T05:00:00"/>
    <n v="1474088400"/>
    <d v="2016-09-17T05:00:00"/>
    <b v="0"/>
    <b v="0"/>
    <s v="film &amp; video/documentary"/>
    <x v="4"/>
    <s v="documentary"/>
    <x v="1"/>
    <x v="7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d v="2016-03-19T05:00:00"/>
    <n v="1461906000"/>
    <d v="2016-04-29T05:00:00"/>
    <b v="0"/>
    <b v="0"/>
    <s v="theater/plays"/>
    <x v="3"/>
    <s v="plays"/>
    <x v="6"/>
    <x v="7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d v="2017-07-14T05:00:00"/>
    <n v="1500267600"/>
    <d v="2017-07-17T05:00:00"/>
    <b v="0"/>
    <b v="1"/>
    <s v="theater/plays"/>
    <x v="3"/>
    <s v="plays"/>
    <x v="8"/>
    <x v="5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d v="2012-06-06T05:00:00"/>
    <n v="1340686800"/>
    <d v="2012-06-26T05:00:00"/>
    <b v="0"/>
    <b v="1"/>
    <s v="publishing/fiction"/>
    <x v="5"/>
    <s v="fiction"/>
    <x v="5"/>
    <x v="4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d v="2011-04-18T05:00:00"/>
    <n v="1303189200"/>
    <d v="2011-04-19T05:00:00"/>
    <b v="0"/>
    <b v="0"/>
    <s v="theater/plays"/>
    <x v="3"/>
    <s v="plays"/>
    <x v="9"/>
    <x v="8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d v="2011-09-21T05:00:00"/>
    <n v="1318309200"/>
    <d v="2011-10-11T05:00:00"/>
    <b v="0"/>
    <b v="1"/>
    <s v="music/indie rock"/>
    <x v="1"/>
    <s v="indie rock"/>
    <x v="3"/>
    <x v="8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d v="2010-04-09T05:00:00"/>
    <n v="1272171600"/>
    <d v="2010-04-25T05:00:00"/>
    <b v="0"/>
    <b v="0"/>
    <s v="games/video games"/>
    <x v="6"/>
    <s v="video games"/>
    <x v="9"/>
    <x v="6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d v="2011-02-16T06:00:00"/>
    <n v="1298872800"/>
    <d v="2011-02-28T06:00:00"/>
    <b v="0"/>
    <b v="0"/>
    <s v="theater/plays"/>
    <x v="3"/>
    <s v="plays"/>
    <x v="10"/>
    <x v="8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d v="2013-10-25T05:00:00"/>
    <n v="1383282000"/>
    <d v="2013-11-01T05:00:00"/>
    <b v="0"/>
    <b v="0"/>
    <s v="theater/plays"/>
    <x v="3"/>
    <s v="plays"/>
    <x v="4"/>
    <x v="2"/>
  </r>
  <r>
    <n v="313"/>
    <s v="Miller-Irwin"/>
    <s v="Secured maximized policy"/>
    <n v="2200"/>
    <n v="8697"/>
    <n v="395.31818181818181"/>
    <x v="1"/>
    <n v="223"/>
    <n v="39"/>
    <s v="US"/>
    <s v="USD"/>
    <n v="1330322400"/>
    <d v="2012-02-27T06:00:00"/>
    <n v="1330495200"/>
    <d v="2012-02-29T06:00:00"/>
    <b v="0"/>
    <b v="0"/>
    <s v="music/rock"/>
    <x v="1"/>
    <s v="rock"/>
    <x v="10"/>
    <x v="4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d v="2019-03-12T05:00:00"/>
    <n v="1552798800"/>
    <d v="2019-03-17T05:00:00"/>
    <b v="0"/>
    <b v="1"/>
    <s v="film &amp; video/documentary"/>
    <x v="4"/>
    <s v="documentary"/>
    <x v="6"/>
    <x v="3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d v="2014-05-24T05:00:00"/>
    <n v="1403413200"/>
    <d v="2014-06-22T05:00:00"/>
    <b v="0"/>
    <b v="0"/>
    <s v="theater/plays"/>
    <x v="3"/>
    <s v="plays"/>
    <x v="11"/>
    <x v="1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d v="2019-11-19T06:00:00"/>
    <n v="1574229600"/>
    <d v="2019-11-20T06:00:00"/>
    <b v="0"/>
    <b v="1"/>
    <s v="food/food trucks"/>
    <x v="0"/>
    <s v="food trucks"/>
    <x v="0"/>
    <x v="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d v="2017-05-14T05:00:00"/>
    <n v="1495861200"/>
    <d v="2017-05-27T05:00:00"/>
    <b v="0"/>
    <b v="0"/>
    <s v="theater/plays"/>
    <x v="3"/>
    <s v="plays"/>
    <x v="11"/>
    <x v="5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d v="2014-02-14T06:00:00"/>
    <n v="1392530400"/>
    <d v="2014-02-16T06:00:00"/>
    <b v="0"/>
    <b v="0"/>
    <s v="music/rock"/>
    <x v="1"/>
    <s v="rock"/>
    <x v="10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d v="2010-08-12T05:00:00"/>
    <n v="1283662800"/>
    <d v="2010-09-05T05:00:00"/>
    <b v="0"/>
    <b v="0"/>
    <s v="technology/web"/>
    <x v="2"/>
    <s v="web"/>
    <x v="1"/>
    <x v="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d v="2011-05-10T05:00:00"/>
    <n v="1305781200"/>
    <d v="2011-05-19T05:00:00"/>
    <b v="0"/>
    <b v="0"/>
    <s v="publishing/fiction"/>
    <x v="5"/>
    <s v="fiction"/>
    <x v="11"/>
    <x v="8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d v="2011-04-01T05:00:00"/>
    <n v="1302325200"/>
    <d v="2011-04-09T05:00:00"/>
    <b v="0"/>
    <b v="0"/>
    <s v="film &amp; video/shorts"/>
    <x v="4"/>
    <s v="shorts"/>
    <x v="9"/>
    <x v="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d v="2010-11-25T06:00:00"/>
    <n v="1291788000"/>
    <d v="2010-12-08T06:00:00"/>
    <b v="0"/>
    <b v="0"/>
    <s v="theater/plays"/>
    <x v="3"/>
    <s v="plays"/>
    <x v="0"/>
    <x v="6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d v="2014-03-27T05:00:00"/>
    <n v="1396069200"/>
    <d v="2014-03-29T05:00:00"/>
    <b v="0"/>
    <b v="0"/>
    <s v="film &amp; video/documentary"/>
    <x v="4"/>
    <s v="documentary"/>
    <x v="6"/>
    <x v="1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d v="2015-06-21T05:00:00"/>
    <n v="1435899600"/>
    <d v="2015-07-03T05:00:00"/>
    <b v="0"/>
    <b v="1"/>
    <s v="theater/plays"/>
    <x v="3"/>
    <s v="plays"/>
    <x v="5"/>
    <x v="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d v="2018-06-16T05:00:00"/>
    <n v="1531112400"/>
    <d v="2018-07-09T05:00:00"/>
    <b v="0"/>
    <b v="1"/>
    <s v="theater/plays"/>
    <x v="3"/>
    <s v="plays"/>
    <x v="5"/>
    <x v="9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d v="2015-12-26T06:00:00"/>
    <n v="1451628000"/>
    <d v="2016-01-01T06:00:00"/>
    <b v="0"/>
    <b v="0"/>
    <s v="film &amp; video/animation"/>
    <x v="4"/>
    <s v="animation"/>
    <x v="7"/>
    <x v="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d v="2019-08-28T05:00:00"/>
    <n v="1567314000"/>
    <d v="2019-09-01T05:00:00"/>
    <b v="0"/>
    <b v="1"/>
    <s v="theater/plays"/>
    <x v="3"/>
    <s v="plays"/>
    <x v="1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d v="2018-11-30T06:00:00"/>
    <n v="1544508000"/>
    <d v="2018-12-11T06:00:00"/>
    <b v="0"/>
    <b v="0"/>
    <s v="music/rock"/>
    <x v="1"/>
    <s v="rock"/>
    <x v="0"/>
    <x v="9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d v="2016-12-12T06:00:00"/>
    <n v="1482472800"/>
    <d v="2016-12-23T06:00:00"/>
    <b v="0"/>
    <b v="0"/>
    <s v="games/video games"/>
    <x v="6"/>
    <s v="video games"/>
    <x v="7"/>
    <x v="7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d v="2017-12-08T06:00:00"/>
    <n v="1512799200"/>
    <d v="2017-12-09T06:00:00"/>
    <b v="0"/>
    <b v="0"/>
    <s v="film &amp; video/documentary"/>
    <x v="4"/>
    <s v="documentary"/>
    <x v="7"/>
    <x v="5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d v="2011-12-19T06:00:00"/>
    <n v="1324360800"/>
    <d v="2011-12-20T06:00:00"/>
    <b v="0"/>
    <b v="0"/>
    <s v="food/food trucks"/>
    <x v="0"/>
    <s v="food trucks"/>
    <x v="7"/>
    <x v="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d v="2013-03-28T05:00:00"/>
    <n v="1364533200"/>
    <d v="2013-03-29T05:00:00"/>
    <b v="0"/>
    <b v="0"/>
    <s v="technology/wearables"/>
    <x v="2"/>
    <s v="wearables"/>
    <x v="6"/>
    <x v="2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d v="2018-11-20T06:00:00"/>
    <n v="1545112800"/>
    <d v="2018-12-18T06:00:00"/>
    <b v="0"/>
    <b v="0"/>
    <s v="theater/plays"/>
    <x v="3"/>
    <s v="plays"/>
    <x v="0"/>
    <x v="9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d v="2018-01-10T06:00:00"/>
    <n v="1516168800"/>
    <d v="2018-01-17T06:00:00"/>
    <b v="0"/>
    <b v="0"/>
    <s v="music/rock"/>
    <x v="1"/>
    <s v="rock"/>
    <x v="2"/>
    <x v="9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d v="2019-11-15T06:00:00"/>
    <n v="1574920800"/>
    <d v="2019-11-28T06:00:00"/>
    <b v="0"/>
    <b v="0"/>
    <s v="music/rock"/>
    <x v="1"/>
    <s v="rock"/>
    <x v="0"/>
    <x v="3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d v="2010-12-15T06:00:00"/>
    <n v="1292479200"/>
    <d v="2010-12-16T06:00:00"/>
    <b v="0"/>
    <b v="1"/>
    <s v="music/rock"/>
    <x v="1"/>
    <s v="rock"/>
    <x v="7"/>
    <x v="6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d v="2019-11-11T06:00:00"/>
    <n v="1573538400"/>
    <d v="2019-11-12T06:00:00"/>
    <b v="0"/>
    <b v="0"/>
    <s v="theater/plays"/>
    <x v="3"/>
    <s v="plays"/>
    <x v="0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d v="2011-10-05T05:00:00"/>
    <n v="1320382800"/>
    <d v="2011-11-04T05:00:00"/>
    <b v="0"/>
    <b v="0"/>
    <s v="theater/plays"/>
    <x v="3"/>
    <s v="plays"/>
    <x v="4"/>
    <x v="8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d v="2017-08-02T05:00:00"/>
    <n v="1502859600"/>
    <d v="2017-08-16T05:00:00"/>
    <b v="0"/>
    <b v="0"/>
    <s v="theater/plays"/>
    <x v="3"/>
    <s v="plays"/>
    <x v="1"/>
    <x v="5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d v="2011-12-12T06:00:00"/>
    <n v="1323756000"/>
    <d v="2011-12-13T06:00:00"/>
    <b v="0"/>
    <b v="0"/>
    <s v="photography/photography books"/>
    <x v="7"/>
    <s v="photography books"/>
    <x v="7"/>
    <x v="8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d v="2015-08-28T05:00:00"/>
    <n v="1441342800"/>
    <d v="2015-09-04T05:00:00"/>
    <b v="0"/>
    <b v="0"/>
    <s v="music/indie rock"/>
    <x v="1"/>
    <s v="indie rock"/>
    <x v="1"/>
    <x v="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d v="2013-07-20T05:00:00"/>
    <n v="1375333200"/>
    <d v="2013-08-01T05:00:00"/>
    <b v="0"/>
    <b v="0"/>
    <s v="theater/plays"/>
    <x v="3"/>
    <s v="plays"/>
    <x v="8"/>
    <x v="2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d v="2013-11-19T06:00:00"/>
    <n v="1389420000"/>
    <d v="2014-01-11T06:00:00"/>
    <b v="0"/>
    <b v="0"/>
    <s v="theater/plays"/>
    <x v="3"/>
    <s v="plays"/>
    <x v="0"/>
    <x v="2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d v="2018-01-22T06:00:00"/>
    <n v="1520056800"/>
    <d v="2018-03-03T06:00:00"/>
    <b v="0"/>
    <b v="0"/>
    <s v="games/video games"/>
    <x v="6"/>
    <s v="video games"/>
    <x v="2"/>
    <x v="9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d v="2015-07-09T05:00:00"/>
    <n v="1436504400"/>
    <d v="2015-07-10T05:00:00"/>
    <b v="0"/>
    <b v="0"/>
    <s v="film &amp; video/drama"/>
    <x v="4"/>
    <s v="drama"/>
    <x v="8"/>
    <x v="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d v="2017-08-24T05:00:00"/>
    <n v="1508302800"/>
    <d v="2017-10-18T05:00:00"/>
    <b v="0"/>
    <b v="1"/>
    <s v="music/indie rock"/>
    <x v="1"/>
    <s v="indie rock"/>
    <x v="1"/>
    <x v="5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d v="2015-02-11T06:00:00"/>
    <n v="1425708000"/>
    <d v="2015-03-07T06:00:00"/>
    <b v="0"/>
    <b v="0"/>
    <s v="technology/web"/>
    <x v="2"/>
    <s v="web"/>
    <x v="10"/>
    <x v="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d v="2017-02-16T06:00:00"/>
    <n v="1488348000"/>
    <d v="2017-03-01T06:00:00"/>
    <b v="0"/>
    <b v="0"/>
    <s v="food/food trucks"/>
    <x v="0"/>
    <s v="food trucks"/>
    <x v="10"/>
    <x v="5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d v="2017-07-14T05:00:00"/>
    <n v="1502600400"/>
    <d v="2017-08-13T05:00:00"/>
    <b v="0"/>
    <b v="0"/>
    <s v="theater/plays"/>
    <x v="3"/>
    <s v="plays"/>
    <x v="8"/>
    <x v="5"/>
  </r>
  <r>
    <n v="350"/>
    <s v="Shannon Ltd"/>
    <s v="Pre-emptive neutral capacity"/>
    <n v="100"/>
    <n v="5"/>
    <n v="5"/>
    <x v="0"/>
    <n v="1"/>
    <n v="5"/>
    <s v="US"/>
    <s v="USD"/>
    <n v="1432098000"/>
    <d v="2015-05-20T05:00:00"/>
    <n v="1433653200"/>
    <d v="2015-06-07T05:00:00"/>
    <b v="0"/>
    <b v="1"/>
    <s v="music/jazz"/>
    <x v="1"/>
    <s v="jazz"/>
    <x v="11"/>
    <x v="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d v="2015-08-24T05:00:00"/>
    <n v="1441602000"/>
    <d v="2015-09-07T05:00:00"/>
    <b v="0"/>
    <b v="0"/>
    <s v="music/rock"/>
    <x v="1"/>
    <s v="rock"/>
    <x v="1"/>
    <x v="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d v="2015-11-07T06:00:00"/>
    <n v="1447567200"/>
    <d v="2015-11-15T06:00:00"/>
    <b v="0"/>
    <b v="0"/>
    <s v="theater/plays"/>
    <x v="3"/>
    <s v="plays"/>
    <x v="0"/>
    <x v="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d v="2019-07-05T05:00:00"/>
    <n v="1562389200"/>
    <d v="2019-07-06T05:00:00"/>
    <b v="0"/>
    <b v="0"/>
    <s v="theater/plays"/>
    <x v="3"/>
    <s v="plays"/>
    <x v="8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d v="2013-09-03T05:00:00"/>
    <n v="1378789200"/>
    <d v="2013-09-10T05:00:00"/>
    <b v="0"/>
    <b v="0"/>
    <s v="film &amp; video/documentary"/>
    <x v="4"/>
    <s v="documentary"/>
    <x v="3"/>
    <x v="2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d v="2017-01-22T06:00:00"/>
    <n v="1488520800"/>
    <d v="2017-03-03T06:00:00"/>
    <b v="0"/>
    <b v="0"/>
    <s v="technology/wearables"/>
    <x v="2"/>
    <s v="wearables"/>
    <x v="2"/>
    <x v="5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d v="2012-01-14T06:00:00"/>
    <n v="1327298400"/>
    <d v="2012-01-23T06:00:00"/>
    <b v="0"/>
    <b v="0"/>
    <s v="theater/plays"/>
    <x v="3"/>
    <s v="plays"/>
    <x v="2"/>
    <x v="4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d v="2015-09-03T05:00:00"/>
    <n v="1443416400"/>
    <d v="2015-09-28T05:00:00"/>
    <b v="0"/>
    <b v="0"/>
    <s v="games/video games"/>
    <x v="6"/>
    <s v="video games"/>
    <x v="3"/>
    <x v="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d v="2018-08-10T05:00:00"/>
    <n v="1534136400"/>
    <d v="2018-08-13T05:00:00"/>
    <b v="1"/>
    <b v="0"/>
    <s v="photography/photography books"/>
    <x v="7"/>
    <s v="photography books"/>
    <x v="1"/>
    <x v="9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d v="2011-08-27T05:00:00"/>
    <n v="1315026000"/>
    <d v="2011-09-03T05:00:00"/>
    <b v="0"/>
    <b v="0"/>
    <s v="film &amp; video/animation"/>
    <x v="4"/>
    <s v="animation"/>
    <x v="1"/>
    <x v="8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d v="2011-01-01T06:00:00"/>
    <n v="1295071200"/>
    <d v="2011-01-15T06:00:00"/>
    <b v="0"/>
    <b v="1"/>
    <s v="theater/plays"/>
    <x v="3"/>
    <s v="plays"/>
    <x v="2"/>
    <x v="8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d v="2017-10-07T05:00:00"/>
    <n v="1509426000"/>
    <d v="2017-10-31T05:00:00"/>
    <b v="0"/>
    <b v="0"/>
    <s v="theater/plays"/>
    <x v="3"/>
    <s v="plays"/>
    <x v="4"/>
    <x v="5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d v="2011-01-27T06:00:00"/>
    <n v="1299391200"/>
    <d v="2011-03-06T06:00:00"/>
    <b v="0"/>
    <b v="0"/>
    <s v="music/rock"/>
    <x v="1"/>
    <s v="rock"/>
    <x v="2"/>
    <x v="8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d v="2011-12-27T06:00:00"/>
    <n v="1325052000"/>
    <d v="2011-12-28T06:00:00"/>
    <b v="0"/>
    <b v="0"/>
    <s v="music/rock"/>
    <x v="1"/>
    <s v="rock"/>
    <x v="7"/>
    <x v="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d v="2018-03-05T06:00:00"/>
    <n v="1522818000"/>
    <d v="2018-04-04T05:00:00"/>
    <b v="0"/>
    <b v="0"/>
    <s v="music/indie rock"/>
    <x v="1"/>
    <s v="indie rock"/>
    <x v="6"/>
    <x v="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d v="2016-12-29T06:00:00"/>
    <n v="1485324000"/>
    <d v="2017-01-25T06:00:00"/>
    <b v="0"/>
    <b v="0"/>
    <s v="theater/plays"/>
    <x v="3"/>
    <s v="plays"/>
    <x v="7"/>
    <x v="7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d v="2011-01-03T06:00:00"/>
    <n v="1294120800"/>
    <d v="2011-01-04T06:00:00"/>
    <b v="0"/>
    <b v="1"/>
    <s v="theater/plays"/>
    <x v="3"/>
    <s v="plays"/>
    <x v="2"/>
    <x v="8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d v="2014-10-18T05:00:00"/>
    <n v="1415685600"/>
    <d v="2014-11-11T06:00:00"/>
    <b v="0"/>
    <b v="1"/>
    <s v="theater/plays"/>
    <x v="3"/>
    <s v="plays"/>
    <x v="4"/>
    <x v="1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d v="2010-10-13T05:00:00"/>
    <n v="1288933200"/>
    <d v="2010-11-05T05:00:00"/>
    <b v="0"/>
    <b v="1"/>
    <s v="film &amp; video/documentary"/>
    <x v="4"/>
    <s v="documentary"/>
    <x v="4"/>
    <x v="6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d v="2013-02-03T06:00:00"/>
    <n v="1363237200"/>
    <d v="2013-03-14T05:00:00"/>
    <b v="0"/>
    <b v="1"/>
    <s v="film &amp; video/television"/>
    <x v="4"/>
    <s v="television"/>
    <x v="10"/>
    <x v="2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d v="2019-04-15T05:00:00"/>
    <n v="1555822800"/>
    <d v="2019-04-21T05:00:00"/>
    <b v="0"/>
    <b v="0"/>
    <s v="theater/plays"/>
    <x v="3"/>
    <s v="plays"/>
    <x v="9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d v="2015-02-08T06:00:00"/>
    <n v="1427778000"/>
    <d v="2015-03-31T05:00:00"/>
    <b v="0"/>
    <b v="0"/>
    <s v="theater/plays"/>
    <x v="3"/>
    <s v="plays"/>
    <x v="10"/>
    <x v="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d v="2015-01-08T06:00:00"/>
    <n v="1422424800"/>
    <d v="2015-01-28T06:00:00"/>
    <b v="0"/>
    <b v="1"/>
    <s v="film &amp; video/documentary"/>
    <x v="4"/>
    <s v="documentary"/>
    <x v="2"/>
    <x v="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d v="2017-08-17T05:00:00"/>
    <n v="1503637200"/>
    <d v="2017-08-25T05:00:00"/>
    <b v="0"/>
    <b v="0"/>
    <s v="theater/plays"/>
    <x v="3"/>
    <s v="plays"/>
    <x v="1"/>
    <x v="5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d v="2019-01-11T06:00:00"/>
    <n v="1547618400"/>
    <d v="2019-01-16T06:00:00"/>
    <b v="0"/>
    <b v="1"/>
    <s v="film &amp; video/documentary"/>
    <x v="4"/>
    <s v="documentary"/>
    <x v="2"/>
    <x v="3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d v="2015-10-16T05:00:00"/>
    <n v="1449900000"/>
    <d v="2015-12-12T06:00:00"/>
    <b v="0"/>
    <b v="0"/>
    <s v="music/indie rock"/>
    <x v="1"/>
    <s v="indie rock"/>
    <x v="4"/>
    <x v="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d v="2014-07-06T05:00:00"/>
    <n v="1405141200"/>
    <d v="2014-07-12T05:00:00"/>
    <b v="0"/>
    <b v="0"/>
    <s v="music/rock"/>
    <x v="1"/>
    <s v="rock"/>
    <x v="8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d v="2019-10-22T05:00:00"/>
    <n v="1572933600"/>
    <d v="2019-11-05T06:00:00"/>
    <b v="0"/>
    <b v="0"/>
    <s v="theater/plays"/>
    <x v="3"/>
    <s v="plays"/>
    <x v="4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d v="2018-05-21T05:00:00"/>
    <n v="1530162000"/>
    <d v="2018-06-28T05:00:00"/>
    <b v="0"/>
    <b v="0"/>
    <s v="film &amp; video/documentary"/>
    <x v="4"/>
    <s v="documentary"/>
    <x v="11"/>
    <x v="9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d v="2011-10-27T05:00:00"/>
    <n v="1320904800"/>
    <d v="2011-11-10T06:00:00"/>
    <b v="0"/>
    <b v="0"/>
    <s v="theater/plays"/>
    <x v="3"/>
    <s v="plays"/>
    <x v="4"/>
    <x v="8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d v="2013-06-23T05:00:00"/>
    <n v="1372395600"/>
    <d v="2013-06-28T05:00:00"/>
    <b v="0"/>
    <b v="0"/>
    <s v="theater/plays"/>
    <x v="3"/>
    <s v="plays"/>
    <x v="5"/>
    <x v="2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d v="2015-06-08T05:00:00"/>
    <n v="1437714000"/>
    <d v="2015-07-24T05:00:00"/>
    <b v="0"/>
    <b v="0"/>
    <s v="theater/plays"/>
    <x v="3"/>
    <s v="plays"/>
    <x v="5"/>
    <x v="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d v="2017-10-16T05:00:00"/>
    <n v="1509771600"/>
    <d v="2017-11-04T05:00:00"/>
    <b v="0"/>
    <b v="0"/>
    <s v="photography/photography books"/>
    <x v="7"/>
    <s v="photography books"/>
    <x v="4"/>
    <x v="5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d v="2019-02-13T06:00:00"/>
    <n v="1550556000"/>
    <d v="2019-02-19T06:00:00"/>
    <b v="0"/>
    <b v="1"/>
    <s v="food/food trucks"/>
    <x v="0"/>
    <s v="food trucks"/>
    <x v="10"/>
    <x v="3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d v="2017-02-10T06:00:00"/>
    <n v="1489039200"/>
    <d v="2017-03-09T06:00:00"/>
    <b v="1"/>
    <b v="1"/>
    <s v="film &amp; video/documentary"/>
    <x v="4"/>
    <s v="documentary"/>
    <x v="10"/>
    <x v="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d v="2019-03-29T05:00:00"/>
    <n v="1556600400"/>
    <d v="2019-04-30T05:00:00"/>
    <b v="0"/>
    <b v="0"/>
    <s v="publishing/nonfiction"/>
    <x v="5"/>
    <s v="nonfiction"/>
    <x v="6"/>
    <x v="3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d v="2010-06-26T05:00:00"/>
    <n v="1278565200"/>
    <d v="2010-07-08T05:00:00"/>
    <b v="0"/>
    <b v="0"/>
    <s v="theater/plays"/>
    <x v="3"/>
    <s v="plays"/>
    <x v="5"/>
    <x v="6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d v="2012-06-12T05:00:00"/>
    <n v="1339909200"/>
    <d v="2012-06-17T05:00:00"/>
    <b v="0"/>
    <b v="0"/>
    <s v="technology/wearables"/>
    <x v="2"/>
    <s v="wearables"/>
    <x v="5"/>
    <x v="4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d v="2012-01-04T06:00:00"/>
    <n v="1325829600"/>
    <d v="2012-01-06T06:00:00"/>
    <b v="0"/>
    <b v="0"/>
    <s v="music/indie rock"/>
    <x v="1"/>
    <s v="indie rock"/>
    <x v="2"/>
    <x v="4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d v="2010-10-28T05:00:00"/>
    <n v="1290578400"/>
    <d v="2010-11-24T06:00:00"/>
    <b v="0"/>
    <b v="0"/>
    <s v="theater/plays"/>
    <x v="3"/>
    <s v="plays"/>
    <x v="4"/>
    <x v="6"/>
  </r>
  <r>
    <n v="390"/>
    <s v="Davis-Allen"/>
    <s v="Digitized eco-centric core"/>
    <n v="2400"/>
    <n v="4477"/>
    <n v="186.54166666666669"/>
    <x v="1"/>
    <n v="50"/>
    <n v="89.54"/>
    <s v="US"/>
    <s v="USD"/>
    <n v="1379048400"/>
    <d v="2013-09-13T05:00:00"/>
    <n v="1380344400"/>
    <d v="2013-09-28T05:00:00"/>
    <b v="0"/>
    <b v="0"/>
    <s v="photography/photography books"/>
    <x v="7"/>
    <s v="photography books"/>
    <x v="3"/>
    <x v="2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d v="2014-01-14T06:00:00"/>
    <n v="1389852000"/>
    <d v="2014-01-16T06:00:00"/>
    <b v="0"/>
    <b v="0"/>
    <s v="publishing/nonfiction"/>
    <x v="5"/>
    <s v="nonfiction"/>
    <x v="2"/>
    <x v="1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d v="2011-01-06T06:00:00"/>
    <n v="1294466400"/>
    <d v="2011-01-08T06:00:00"/>
    <b v="0"/>
    <b v="0"/>
    <s v="technology/wearables"/>
    <x v="2"/>
    <s v="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d v="2017-07-17T05:00:00"/>
    <n v="1500354000"/>
    <d v="2017-07-18T05:00:00"/>
    <b v="0"/>
    <b v="0"/>
    <s v="music/jazz"/>
    <x v="1"/>
    <s v="jazz"/>
    <x v="8"/>
    <x v="5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d v="2013-07-29T05:00:00"/>
    <n v="1375938000"/>
    <d v="2013-08-08T05:00:00"/>
    <b v="0"/>
    <b v="1"/>
    <s v="film &amp; video/documentary"/>
    <x v="4"/>
    <s v="documentary"/>
    <x v="8"/>
    <x v="2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d v="2011-12-08T06:00:00"/>
    <n v="1323410400"/>
    <d v="2011-12-09T06:00:00"/>
    <b v="1"/>
    <b v="0"/>
    <s v="theater/plays"/>
    <x v="3"/>
    <s v="plays"/>
    <x v="7"/>
    <x v="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d v="2018-10-05T05:00:00"/>
    <n v="1539406800"/>
    <d v="2018-10-13T05:00:00"/>
    <b v="0"/>
    <b v="0"/>
    <s v="film &amp; video/drama"/>
    <x v="4"/>
    <s v="drama"/>
    <x v="4"/>
    <x v="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d v="2013-05-23T05:00:00"/>
    <n v="1369803600"/>
    <d v="2013-05-29T05:00:00"/>
    <b v="0"/>
    <b v="0"/>
    <s v="music/rock"/>
    <x v="1"/>
    <s v="rock"/>
    <x v="11"/>
    <x v="2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d v="2018-05-08T05:00:00"/>
    <n v="1525928400"/>
    <d v="2018-05-10T05:00:00"/>
    <b v="0"/>
    <b v="1"/>
    <s v="film &amp; video/animation"/>
    <x v="4"/>
    <s v="animation"/>
    <x v="11"/>
    <x v="9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d v="2011-02-02T06:00:00"/>
    <n v="1297231200"/>
    <d v="2011-02-09T06:00:00"/>
    <b v="0"/>
    <b v="0"/>
    <s v="music/indie rock"/>
    <x v="1"/>
    <s v="indie rock"/>
    <x v="10"/>
    <x v="8"/>
  </r>
  <r>
    <n v="400"/>
    <s v="Bell PLC"/>
    <s v="Ergonomic eco-centric open architecture"/>
    <n v="100"/>
    <n v="2"/>
    <n v="2"/>
    <x v="0"/>
    <n v="1"/>
    <n v="2"/>
    <s v="US"/>
    <s v="USD"/>
    <n v="1376629200"/>
    <d v="2013-08-16T05:00:00"/>
    <n v="1378530000"/>
    <d v="2013-09-07T05:00:00"/>
    <b v="0"/>
    <b v="1"/>
    <s v="photography/photography books"/>
    <x v="7"/>
    <s v="photography books"/>
    <x v="1"/>
    <x v="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d v="2019-10-27T05:00:00"/>
    <n v="1572152400"/>
    <d v="2019-10-27T05:00:00"/>
    <b v="0"/>
    <b v="0"/>
    <s v="theater/plays"/>
    <x v="3"/>
    <s v="plays"/>
    <x v="4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d v="2012-01-06T06:00:00"/>
    <n v="1329890400"/>
    <d v="2012-02-22T06:00:00"/>
    <b v="0"/>
    <b v="1"/>
    <s v="film &amp; video/shorts"/>
    <x v="4"/>
    <s v="shorts"/>
    <x v="2"/>
    <x v="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d v="2010-05-12T05:00:00"/>
    <n v="1276750800"/>
    <d v="2010-06-17T05:00:00"/>
    <b v="0"/>
    <b v="1"/>
    <s v="theater/plays"/>
    <x v="3"/>
    <s v="plays"/>
    <x v="11"/>
    <x v="6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d v="2017-11-14T06:00:00"/>
    <n v="1510898400"/>
    <d v="2017-11-17T06:00:00"/>
    <b v="0"/>
    <b v="0"/>
    <s v="theater/plays"/>
    <x v="3"/>
    <s v="plays"/>
    <x v="0"/>
    <x v="5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d v="2018-06-04T05:00:00"/>
    <n v="1532408400"/>
    <d v="2018-07-24T05:00:00"/>
    <b v="0"/>
    <b v="0"/>
    <s v="theater/plays"/>
    <x v="3"/>
    <s v="plays"/>
    <x v="5"/>
    <x v="9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d v="2013-01-30T06:00:00"/>
    <n v="1360562400"/>
    <d v="2013-02-11T06:00:00"/>
    <b v="1"/>
    <b v="0"/>
    <s v="film &amp; video/documentary"/>
    <x v="4"/>
    <s v="documentary"/>
    <x v="2"/>
    <x v="2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d v="2019-10-13T05:00:00"/>
    <n v="1571547600"/>
    <d v="2019-10-20T05:00:00"/>
    <b v="0"/>
    <b v="0"/>
    <s v="theater/plays"/>
    <x v="3"/>
    <s v="plays"/>
    <x v="4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d v="2016-06-20T05:00:00"/>
    <n v="1468126800"/>
    <d v="2016-07-10T05:00:00"/>
    <b v="0"/>
    <b v="0"/>
    <s v="film &amp; video/documentary"/>
    <x v="4"/>
    <s v="documentary"/>
    <x v="5"/>
    <x v="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d v="2017-04-18T05:00:00"/>
    <n v="1492837200"/>
    <d v="2017-04-22T05:00:00"/>
    <b v="0"/>
    <b v="0"/>
    <s v="music/rock"/>
    <x v="1"/>
    <s v="rock"/>
    <x v="9"/>
    <x v="5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d v="2015-04-28T05:00:00"/>
    <n v="1430197200"/>
    <d v="2015-04-28T05:00:00"/>
    <b v="0"/>
    <b v="0"/>
    <s v="games/mobile games"/>
    <x v="6"/>
    <s v="mobile games"/>
    <x v="9"/>
    <x v="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d v="2017-05-29T05:00:00"/>
    <n v="1496206800"/>
    <d v="2017-05-31T05:00:00"/>
    <b v="0"/>
    <b v="0"/>
    <s v="theater/plays"/>
    <x v="3"/>
    <s v="plays"/>
    <x v="11"/>
    <x v="5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d v="2014-01-03T06:00:00"/>
    <n v="1389592800"/>
    <d v="2014-01-13T06:00:00"/>
    <b v="0"/>
    <b v="0"/>
    <s v="publishing/fiction"/>
    <x v="5"/>
    <s v="fiction"/>
    <x v="2"/>
    <x v="1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d v="2018-11-27T06:00:00"/>
    <n v="1545631200"/>
    <d v="2018-12-24T06:00:00"/>
    <b v="0"/>
    <b v="0"/>
    <s v="film &amp; video/animation"/>
    <x v="4"/>
    <s v="animation"/>
    <x v="0"/>
    <x v="9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d v="2010-04-20T05:00:00"/>
    <n v="1272430800"/>
    <d v="2010-04-28T05:00:00"/>
    <b v="0"/>
    <b v="1"/>
    <s v="food/food trucks"/>
    <x v="0"/>
    <s v="food trucks"/>
    <x v="9"/>
    <x v="6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d v="2012-01-13T06:00:00"/>
    <n v="1327903200"/>
    <d v="2012-01-30T06:00:00"/>
    <b v="0"/>
    <b v="0"/>
    <s v="theater/plays"/>
    <x v="3"/>
    <s v="plays"/>
    <x v="2"/>
    <x v="4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d v="2011-01-17T06:00:00"/>
    <n v="1296021600"/>
    <d v="2011-01-26T06:00:00"/>
    <b v="0"/>
    <b v="1"/>
    <s v="film &amp; video/documentary"/>
    <x v="4"/>
    <s v="documentary"/>
    <x v="2"/>
    <x v="8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d v="2018-11-03T05:00:00"/>
    <n v="1543298400"/>
    <d v="2018-11-27T06:00:00"/>
    <b v="0"/>
    <b v="0"/>
    <s v="theater/plays"/>
    <x v="3"/>
    <s v="plays"/>
    <x v="0"/>
    <x v="9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d v="2012-05-06T05:00:00"/>
    <n v="1336366800"/>
    <d v="2012-05-07T05:00:00"/>
    <b v="0"/>
    <b v="0"/>
    <s v="film &amp; video/documentary"/>
    <x v="4"/>
    <s v="documentary"/>
    <x v="11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d v="2011-12-22T06:00:00"/>
    <n v="1325052000"/>
    <d v="2011-12-28T06:00:00"/>
    <b v="0"/>
    <b v="0"/>
    <s v="technology/web"/>
    <x v="2"/>
    <s v="web"/>
    <x v="7"/>
    <x v="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d v="2017-06-25T05:00:00"/>
    <n v="1499576400"/>
    <d v="2017-07-09T05:00:00"/>
    <b v="0"/>
    <b v="0"/>
    <s v="theater/plays"/>
    <x v="3"/>
    <s v="plays"/>
    <x v="5"/>
    <x v="5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d v="2017-06-29T05:00:00"/>
    <n v="1501304400"/>
    <d v="2017-07-29T05:00:00"/>
    <b v="0"/>
    <b v="1"/>
    <s v="technology/wearables"/>
    <x v="2"/>
    <s v="wearables"/>
    <x v="5"/>
    <x v="5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d v="2010-04-17T05:00:00"/>
    <n v="1273208400"/>
    <d v="2010-05-07T05:00:00"/>
    <b v="0"/>
    <b v="1"/>
    <s v="theater/plays"/>
    <x v="3"/>
    <s v="plays"/>
    <x v="9"/>
    <x v="6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d v="2011-09-22T05:00:00"/>
    <n v="1316840400"/>
    <d v="2011-09-24T05:00:00"/>
    <b v="0"/>
    <b v="1"/>
    <s v="food/food trucks"/>
    <x v="0"/>
    <s v="food trucks"/>
    <x v="3"/>
    <x v="8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d v="2018-04-18T05:00:00"/>
    <n v="1524546000"/>
    <d v="2018-04-24T05:00:00"/>
    <b v="0"/>
    <b v="0"/>
    <s v="music/indie rock"/>
    <x v="1"/>
    <s v="indie rock"/>
    <x v="9"/>
    <x v="9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d v="2015-07-28T05:00:00"/>
    <n v="1438578000"/>
    <d v="2015-08-03T05:00:00"/>
    <b v="0"/>
    <b v="0"/>
    <s v="photography/photography books"/>
    <x v="7"/>
    <s v="photography books"/>
    <x v="8"/>
    <x v="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d v="2013-02-27T06:00:00"/>
    <n v="1362549600"/>
    <d v="2013-03-06T06:00:00"/>
    <b v="0"/>
    <b v="0"/>
    <s v="theater/plays"/>
    <x v="3"/>
    <s v="plays"/>
    <x v="10"/>
    <x v="2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d v="2014-09-13T05:00:00"/>
    <n v="1413349200"/>
    <d v="2014-10-15T05:00:00"/>
    <b v="0"/>
    <b v="1"/>
    <s v="theater/plays"/>
    <x v="3"/>
    <s v="plays"/>
    <x v="3"/>
    <x v="1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d v="2011-02-11T06:00:00"/>
    <n v="1298008800"/>
    <d v="2011-02-18T06:00:00"/>
    <b v="0"/>
    <b v="0"/>
    <s v="film &amp; video/animation"/>
    <x v="4"/>
    <s v="animation"/>
    <x v="10"/>
    <x v="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d v="2014-02-10T06:00:00"/>
    <n v="1394427600"/>
    <d v="2014-03-10T05:00:00"/>
    <b v="0"/>
    <b v="1"/>
    <s v="photography/photography books"/>
    <x v="7"/>
    <s v="photography books"/>
    <x v="10"/>
    <x v="1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d v="2019-09-29T05:00:00"/>
    <n v="1572670800"/>
    <d v="2019-11-02T05:00:00"/>
    <b v="0"/>
    <b v="0"/>
    <s v="theater/plays"/>
    <x v="3"/>
    <s v="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d v="2018-06-22T05:00:00"/>
    <n v="1531112400"/>
    <d v="2018-07-09T05:00:00"/>
    <b v="1"/>
    <b v="0"/>
    <s v="theater/plays"/>
    <x v="3"/>
    <s v="plays"/>
    <x v="5"/>
    <x v="9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d v="2014-05-02T05:00:00"/>
    <n v="1400734800"/>
    <d v="2014-05-22T05:00:00"/>
    <b v="0"/>
    <b v="0"/>
    <s v="theater/plays"/>
    <x v="3"/>
    <s v="plays"/>
    <x v="11"/>
    <x v="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d v="2013-11-25T06:00:00"/>
    <n v="1386741600"/>
    <d v="2013-12-11T06:00:00"/>
    <b v="0"/>
    <b v="1"/>
    <s v="film &amp; video/documentary"/>
    <x v="4"/>
    <s v="documentary"/>
    <x v="0"/>
    <x v="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d v="2016-12-01T06:00:00"/>
    <n v="1481781600"/>
    <d v="2016-12-15T06:00:00"/>
    <b v="1"/>
    <b v="0"/>
    <s v="theater/plays"/>
    <x v="3"/>
    <s v="plays"/>
    <x v="7"/>
    <x v="7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d v="2014-12-15T06:00:00"/>
    <n v="1419660000"/>
    <d v="2014-12-27T06:00:00"/>
    <b v="0"/>
    <b v="1"/>
    <s v="theater/plays"/>
    <x v="3"/>
    <s v="plays"/>
    <x v="7"/>
    <x v="1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d v="2019-04-20T05:00:00"/>
    <n v="1555822800"/>
    <d v="2019-04-21T05:00:00"/>
    <b v="0"/>
    <b v="0"/>
    <s v="music/jazz"/>
    <x v="1"/>
    <s v="jazz"/>
    <x v="9"/>
    <x v="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d v="2015-09-13T05:00:00"/>
    <n v="1442379600"/>
    <d v="2015-09-16T05:00:00"/>
    <b v="0"/>
    <b v="1"/>
    <s v="film &amp; video/animation"/>
    <x v="4"/>
    <s v="animation"/>
    <x v="3"/>
    <x v="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d v="2013-03-04T06:00:00"/>
    <n v="1364965200"/>
    <d v="2013-04-03T05:00:00"/>
    <b v="0"/>
    <b v="0"/>
    <s v="theater/plays"/>
    <x v="3"/>
    <s v="plays"/>
    <x v="6"/>
    <x v="2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d v="2016-11-06T05:00:00"/>
    <n v="1479016800"/>
    <d v="2016-11-13T06:00:00"/>
    <b v="0"/>
    <b v="0"/>
    <s v="film &amp; video/science fiction"/>
    <x v="4"/>
    <s v="science fiction"/>
    <x v="0"/>
    <x v="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d v="2017-06-30T05:00:00"/>
    <n v="1499662800"/>
    <d v="2017-07-10T05:00:00"/>
    <b v="0"/>
    <b v="0"/>
    <s v="film &amp; video/television"/>
    <x v="4"/>
    <s v="television"/>
    <x v="5"/>
    <x v="5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d v="2012-04-26T05:00:00"/>
    <n v="1337835600"/>
    <d v="2012-05-24T05:00:00"/>
    <b v="0"/>
    <b v="0"/>
    <s v="technology/wearables"/>
    <x v="2"/>
    <s v="wearables"/>
    <x v="9"/>
    <x v="4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d v="2017-09-02T05:00:00"/>
    <n v="1505710800"/>
    <d v="2017-09-18T05:00:00"/>
    <b v="0"/>
    <b v="0"/>
    <s v="theater/plays"/>
    <x v="3"/>
    <s v="plays"/>
    <x v="3"/>
    <x v="5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d v="2010-09-30T05:00:00"/>
    <n v="1287464400"/>
    <d v="2010-10-19T05:00:00"/>
    <b v="0"/>
    <b v="0"/>
    <s v="theater/plays"/>
    <x v="3"/>
    <s v="plays"/>
    <x v="3"/>
    <x v="6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d v="2011-07-24T05:00:00"/>
    <n v="1311656400"/>
    <d v="2011-07-26T05:00:00"/>
    <b v="0"/>
    <b v="1"/>
    <s v="music/indie rock"/>
    <x v="1"/>
    <s v="indie rock"/>
    <x v="8"/>
    <x v="8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d v="2010-12-03T06:00:00"/>
    <n v="1293170400"/>
    <d v="2010-12-24T06:00:00"/>
    <b v="0"/>
    <b v="1"/>
    <s v="theater/plays"/>
    <x v="3"/>
    <s v="plays"/>
    <x v="7"/>
    <x v="6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d v="2012-12-18T06:00:00"/>
    <n v="1355983200"/>
    <d v="2012-12-20T06:00:00"/>
    <b v="0"/>
    <b v="0"/>
    <s v="technology/wearables"/>
    <x v="2"/>
    <s v="wearables"/>
    <x v="7"/>
    <x v="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d v="2017-12-19T06:00:00"/>
    <n v="1515045600"/>
    <d v="2018-01-04T06:00:00"/>
    <b v="0"/>
    <b v="0"/>
    <s v="film &amp; video/television"/>
    <x v="4"/>
    <s v="television"/>
    <x v="7"/>
    <x v="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d v="2013-04-14T05:00:00"/>
    <n v="1366088400"/>
    <d v="2013-04-16T05:00:00"/>
    <b v="0"/>
    <b v="1"/>
    <s v="games/video games"/>
    <x v="6"/>
    <s v="video games"/>
    <x v="9"/>
    <x v="2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d v="2019-03-06T06:00:00"/>
    <n v="1553317200"/>
    <d v="2019-03-23T05:00:00"/>
    <b v="0"/>
    <b v="0"/>
    <s v="games/video games"/>
    <x v="6"/>
    <s v="video games"/>
    <x v="6"/>
    <x v="3"/>
  </r>
  <r>
    <n v="450"/>
    <s v="Delgado-Hatfield"/>
    <s v="Up-sized composite success"/>
    <n v="100"/>
    <n v="4"/>
    <n v="4"/>
    <x v="0"/>
    <n v="1"/>
    <n v="4"/>
    <s v="CA"/>
    <s v="CAD"/>
    <n v="1540098000"/>
    <d v="2018-10-21T05:00:00"/>
    <n v="1542088800"/>
    <d v="2018-11-13T06:00:00"/>
    <b v="0"/>
    <b v="0"/>
    <s v="film &amp; video/animation"/>
    <x v="4"/>
    <s v="animation"/>
    <x v="4"/>
    <x v="9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d v="2017-07-19T05:00:00"/>
    <n v="1503118800"/>
    <d v="2017-08-19T05:00:00"/>
    <b v="0"/>
    <b v="0"/>
    <s v="music/rock"/>
    <x v="1"/>
    <s v="rock"/>
    <x v="8"/>
    <x v="5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d v="2010-07-06T05:00:00"/>
    <n v="1278478800"/>
    <d v="2010-07-07T05:00:00"/>
    <b v="0"/>
    <b v="0"/>
    <s v="film &amp; video/drama"/>
    <x v="4"/>
    <s v="drama"/>
    <x v="8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d v="2016-12-01T06:00:00"/>
    <n v="1484114400"/>
    <d v="2017-01-11T06:00:00"/>
    <b v="0"/>
    <b v="0"/>
    <s v="film &amp; video/science fiction"/>
    <x v="4"/>
    <s v="science fiction"/>
    <x v="7"/>
    <x v="7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d v="2013-10-21T05:00:00"/>
    <n v="1385445600"/>
    <d v="2013-11-26T06:00:00"/>
    <b v="0"/>
    <b v="1"/>
    <s v="film &amp; video/drama"/>
    <x v="4"/>
    <s v="drama"/>
    <x v="4"/>
    <x v="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d v="2011-09-23T05:00:00"/>
    <n v="1318741200"/>
    <d v="2011-10-16T05:00:00"/>
    <b v="0"/>
    <b v="0"/>
    <s v="theater/plays"/>
    <x v="3"/>
    <s v="plays"/>
    <x v="3"/>
    <x v="8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d v="2018-02-10T06:00:00"/>
    <n v="1518242400"/>
    <d v="2018-02-10T06:00:00"/>
    <b v="0"/>
    <b v="1"/>
    <s v="music/indie rock"/>
    <x v="1"/>
    <s v="indie rock"/>
    <x v="10"/>
    <x v="9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d v="2016-10-14T05:00:00"/>
    <n v="1476594000"/>
    <d v="2016-10-16T05:00:00"/>
    <b v="0"/>
    <b v="0"/>
    <s v="theater/plays"/>
    <x v="3"/>
    <s v="plays"/>
    <x v="4"/>
    <x v="7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d v="2010-03-28T05:00:00"/>
    <n v="1273554000"/>
    <d v="2010-05-11T05:00:00"/>
    <b v="0"/>
    <b v="0"/>
    <s v="theater/plays"/>
    <x v="3"/>
    <s v="plays"/>
    <x v="6"/>
    <x v="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d v="2014-12-28T06:00:00"/>
    <n v="1421906400"/>
    <d v="2015-01-22T06:00:00"/>
    <b v="0"/>
    <b v="0"/>
    <s v="film &amp; video/documentary"/>
    <x v="4"/>
    <s v="documentary"/>
    <x v="7"/>
    <x v="1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d v="2010-08-09T05:00:00"/>
    <n v="1281589200"/>
    <d v="2010-08-12T05:00:00"/>
    <b v="0"/>
    <b v="0"/>
    <s v="theater/plays"/>
    <x v="3"/>
    <s v="plays"/>
    <x v="1"/>
    <x v="6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d v="2014-04-28T05:00:00"/>
    <n v="1400389200"/>
    <d v="2014-05-18T05:00:00"/>
    <b v="0"/>
    <b v="0"/>
    <s v="film &amp; video/drama"/>
    <x v="4"/>
    <s v="drama"/>
    <x v="9"/>
    <x v="1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d v="2013-01-30T06:00:00"/>
    <n v="1362808800"/>
    <d v="2013-03-09T06:00:00"/>
    <b v="0"/>
    <b v="0"/>
    <s v="games/mobile games"/>
    <x v="6"/>
    <s v="mobile games"/>
    <x v="2"/>
    <x v="2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d v="2013-12-31T06:00:00"/>
    <n v="1388815200"/>
    <d v="2014-01-04T06:00:00"/>
    <b v="0"/>
    <b v="0"/>
    <s v="film &amp; video/animation"/>
    <x v="4"/>
    <s v="animation"/>
    <x v="7"/>
    <x v="2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d v="2018-02-11T06:00:00"/>
    <n v="1519538400"/>
    <d v="2018-02-25T06:00:00"/>
    <b v="0"/>
    <b v="0"/>
    <s v="theater/plays"/>
    <x v="3"/>
    <s v="plays"/>
    <x v="10"/>
    <x v="9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d v="2018-01-27T06:00:00"/>
    <n v="1517810400"/>
    <d v="2018-02-05T06:00:00"/>
    <b v="0"/>
    <b v="0"/>
    <s v="publishing/translations"/>
    <x v="5"/>
    <s v="translations"/>
    <x v="2"/>
    <x v="9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d v="2013-05-15T05:00:00"/>
    <n v="1370581200"/>
    <d v="2013-06-07T05:00:00"/>
    <b v="0"/>
    <b v="1"/>
    <s v="technology/wearables"/>
    <x v="2"/>
    <s v="wearables"/>
    <x v="11"/>
    <x v="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d v="2015-11-23T06:00:00"/>
    <n v="1448863200"/>
    <d v="2015-11-30T06:00:00"/>
    <b v="0"/>
    <b v="1"/>
    <s v="technology/web"/>
    <x v="2"/>
    <s v="web"/>
    <x v="0"/>
    <x v="0"/>
  </r>
  <r>
    <n v="468"/>
    <s v="Hughes Inc"/>
    <s v="Streamlined neutral analyzer"/>
    <n v="4000"/>
    <n v="1620"/>
    <n v="40.5"/>
    <x v="0"/>
    <n v="16"/>
    <n v="101.25"/>
    <s v="US"/>
    <s v="USD"/>
    <n v="1555218000"/>
    <d v="2019-04-14T05:00:00"/>
    <n v="1556600400"/>
    <d v="2019-04-30T05:00:00"/>
    <b v="0"/>
    <b v="0"/>
    <s v="theater/plays"/>
    <x v="3"/>
    <s v="plays"/>
    <x v="9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d v="2015-05-18T05:00:00"/>
    <n v="1432098000"/>
    <d v="2015-05-20T05:00:00"/>
    <b v="0"/>
    <b v="0"/>
    <s v="film &amp; video/drama"/>
    <x v="4"/>
    <s v="drama"/>
    <x v="11"/>
    <x v="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d v="2016-12-12T06:00:00"/>
    <n v="1482127200"/>
    <d v="2016-12-19T06:00:00"/>
    <b v="0"/>
    <b v="0"/>
    <s v="technology/wearables"/>
    <x v="2"/>
    <s v="wearables"/>
    <x v="7"/>
    <x v="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d v="2012-05-02T05:00:00"/>
    <n v="1335934800"/>
    <d v="2012-05-02T05:00:00"/>
    <b v="0"/>
    <b v="1"/>
    <s v="food/food trucks"/>
    <x v="0"/>
    <s v="food trucks"/>
    <x v="11"/>
    <x v="4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d v="2019-03-11T05:00:00"/>
    <n v="1556946000"/>
    <d v="2019-05-04T05:00:00"/>
    <b v="0"/>
    <b v="0"/>
    <s v="music/rock"/>
    <x v="1"/>
    <s v="rock"/>
    <x v="6"/>
    <x v="3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d v="2018-06-26T05:00:00"/>
    <n v="1530075600"/>
    <d v="2018-06-27T05:00:00"/>
    <b v="0"/>
    <b v="0"/>
    <s v="music/electric music"/>
    <x v="1"/>
    <s v="electric music"/>
    <x v="5"/>
    <x v="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d v="2014-12-16T06:00:00"/>
    <n v="1418796000"/>
    <d v="2014-12-17T06:00:00"/>
    <b v="0"/>
    <b v="0"/>
    <s v="film &amp; video/television"/>
    <x v="4"/>
    <s v="television"/>
    <x v="7"/>
    <x v="1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d v="2013-06-25T05:00:00"/>
    <n v="1372482000"/>
    <d v="2013-06-29T05:00:00"/>
    <b v="0"/>
    <b v="1"/>
    <s v="publishing/translations"/>
    <x v="5"/>
    <s v="translations"/>
    <x v="5"/>
    <x v="2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d v="2018-08-10T05:00:00"/>
    <n v="1534395600"/>
    <d v="2018-08-16T05:00:00"/>
    <b v="0"/>
    <b v="0"/>
    <s v="publishing/fiction"/>
    <x v="5"/>
    <s v="fiction"/>
    <x v="1"/>
    <x v="9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d v="2011-06-26T05:00:00"/>
    <n v="1311397200"/>
    <d v="2011-07-23T05:00:00"/>
    <b v="0"/>
    <b v="0"/>
    <s v="film &amp; video/science fiction"/>
    <x v="4"/>
    <s v="science fiction"/>
    <x v="5"/>
    <x v="8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d v="2015-03-09T05:00:00"/>
    <n v="1426914000"/>
    <d v="2015-03-21T05:00:00"/>
    <b v="0"/>
    <b v="0"/>
    <s v="technology/wearables"/>
    <x v="2"/>
    <s v="wearables"/>
    <x v="6"/>
    <x v="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d v="2017-07-29T05:00:00"/>
    <n v="1501477200"/>
    <d v="2017-07-31T05:00:00"/>
    <b v="0"/>
    <b v="0"/>
    <s v="food/food trucks"/>
    <x v="0"/>
    <s v="food trucks"/>
    <x v="8"/>
    <x v="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d v="2010-03-11T06:00:00"/>
    <n v="1269061200"/>
    <d v="2010-03-20T05:00:00"/>
    <b v="0"/>
    <b v="1"/>
    <s v="photography/photography books"/>
    <x v="7"/>
    <s v="photography books"/>
    <x v="6"/>
    <x v="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d v="2014-10-01T05:00:00"/>
    <n v="1415772000"/>
    <d v="2014-11-12T06:00:00"/>
    <b v="0"/>
    <b v="1"/>
    <s v="theater/plays"/>
    <x v="3"/>
    <s v="plays"/>
    <x v="4"/>
    <x v="1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d v="2012-02-24T06:00:00"/>
    <n v="1331013600"/>
    <d v="2012-03-06T06:00:00"/>
    <b v="0"/>
    <b v="1"/>
    <s v="publishing/fiction"/>
    <x v="5"/>
    <s v="fiction"/>
    <x v="10"/>
    <x v="4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d v="2019-12-12T06:00:00"/>
    <n v="1576735200"/>
    <d v="2019-12-19T06:00:00"/>
    <b v="0"/>
    <b v="0"/>
    <s v="theater/plays"/>
    <x v="3"/>
    <s v="plays"/>
    <x v="7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d v="2014-08-04T05:00:00"/>
    <n v="1411362000"/>
    <d v="2014-09-22T05:00:00"/>
    <b v="0"/>
    <b v="1"/>
    <s v="food/food trucks"/>
    <x v="0"/>
    <s v="food trucks"/>
    <x v="1"/>
    <x v="1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d v="2019-06-10T05:00:00"/>
    <n v="1563685200"/>
    <d v="2019-07-21T05:00:00"/>
    <b v="0"/>
    <b v="0"/>
    <s v="theater/plays"/>
    <x v="3"/>
    <s v="plays"/>
    <x v="5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d v="2018-03-09T06:00:00"/>
    <n v="1521867600"/>
    <d v="2018-03-24T05:00:00"/>
    <b v="0"/>
    <b v="1"/>
    <s v="publishing/translations"/>
    <x v="5"/>
    <s v="translations"/>
    <x v="6"/>
    <x v="9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d v="2017-04-20T05:00:00"/>
    <n v="1495515600"/>
    <d v="2017-05-23T05:00:00"/>
    <b v="0"/>
    <b v="0"/>
    <s v="theater/plays"/>
    <x v="3"/>
    <s v="plays"/>
    <x v="9"/>
    <x v="5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d v="2016-02-03T06:00:00"/>
    <n v="1455948000"/>
    <d v="2016-02-20T06:00:00"/>
    <b v="0"/>
    <b v="0"/>
    <s v="theater/plays"/>
    <x v="3"/>
    <s v="plays"/>
    <x v="10"/>
    <x v="7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d v="2010-08-16T05:00:00"/>
    <n v="1282366800"/>
    <d v="2010-08-21T05:00:00"/>
    <b v="0"/>
    <b v="0"/>
    <s v="technology/wearables"/>
    <x v="2"/>
    <s v="wearables"/>
    <x v="1"/>
    <x v="6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d v="2019-11-17T06:00:00"/>
    <n v="1574575200"/>
    <d v="2019-11-24T06:00:00"/>
    <b v="0"/>
    <b v="0"/>
    <s v="journalism/audio"/>
    <x v="8"/>
    <s v="audio"/>
    <x v="0"/>
    <x v="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d v="2013-07-01T05:00:00"/>
    <n v="1374901200"/>
    <d v="2013-07-27T05:00:00"/>
    <b v="0"/>
    <b v="1"/>
    <s v="food/food trucks"/>
    <x v="0"/>
    <s v="food trucks"/>
    <x v="8"/>
    <x v="2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d v="2010-06-07T05:00:00"/>
    <n v="1278910800"/>
    <d v="2010-07-12T05:00:00"/>
    <b v="1"/>
    <b v="1"/>
    <s v="film &amp; video/shorts"/>
    <x v="4"/>
    <s v="shorts"/>
    <x v="5"/>
    <x v="6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d v="2019-06-29T05:00:00"/>
    <n v="1562907600"/>
    <d v="2019-07-12T05:00:00"/>
    <b v="0"/>
    <b v="0"/>
    <s v="photography/photography books"/>
    <x v="7"/>
    <s v="photography books"/>
    <x v="5"/>
    <x v="3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d v="2012-03-22T05:00:00"/>
    <n v="1332478800"/>
    <d v="2012-03-23T05:00:00"/>
    <b v="0"/>
    <b v="0"/>
    <s v="technology/wearables"/>
    <x v="2"/>
    <s v="wearables"/>
    <x v="6"/>
    <x v="4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d v="2014-06-10T05:00:00"/>
    <n v="1402722000"/>
    <d v="2014-06-14T05:00:00"/>
    <b v="0"/>
    <b v="0"/>
    <s v="theater/plays"/>
    <x v="3"/>
    <s v="plays"/>
    <x v="5"/>
    <x v="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d v="2017-05-21T05:00:00"/>
    <n v="1496811600"/>
    <d v="2017-06-07T05:00:00"/>
    <b v="0"/>
    <b v="0"/>
    <s v="film &amp; video/animation"/>
    <x v="4"/>
    <s v="animation"/>
    <x v="11"/>
    <x v="5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d v="2016-12-20T06:00:00"/>
    <n v="1482213600"/>
    <d v="2016-12-20T06:00:00"/>
    <b v="0"/>
    <b v="1"/>
    <s v="technology/wearables"/>
    <x v="2"/>
    <s v="wearables"/>
    <x v="7"/>
    <x v="7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d v="2015-01-01T06:00:00"/>
    <n v="1420264800"/>
    <d v="2015-01-03T06:00:00"/>
    <b v="0"/>
    <b v="0"/>
    <s v="technology/web"/>
    <x v="2"/>
    <s v="web"/>
    <x v="2"/>
    <x v="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d v="2016-03-15T05:00:00"/>
    <n v="1458450000"/>
    <d v="2016-03-20T05:00:00"/>
    <b v="0"/>
    <b v="1"/>
    <s v="film &amp; video/documentary"/>
    <x v="4"/>
    <s v="documentary"/>
    <x v="6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d v="2013-05-01T05:00:00"/>
    <n v="1369803600"/>
    <d v="2013-05-29T05:00:00"/>
    <b v="0"/>
    <b v="1"/>
    <s v="theater/plays"/>
    <x v="3"/>
    <s v="plays"/>
    <x v="11"/>
    <x v="2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d v="2013-03-12T05:00:00"/>
    <n v="1363237200"/>
    <d v="2013-03-14T05:00:00"/>
    <b v="0"/>
    <b v="0"/>
    <s v="film &amp; video/documentary"/>
    <x v="4"/>
    <s v="documentary"/>
    <x v="6"/>
    <x v="2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d v="2012-07-27T05:00:00"/>
    <n v="1345870800"/>
    <d v="2012-08-25T05:00:00"/>
    <b v="0"/>
    <b v="1"/>
    <s v="games/video games"/>
    <x v="6"/>
    <s v="video games"/>
    <x v="8"/>
    <x v="4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d v="2015-07-01T05:00:00"/>
    <n v="1437454800"/>
    <d v="2015-07-21T05:00:00"/>
    <b v="0"/>
    <b v="0"/>
    <s v="film &amp; video/drama"/>
    <x v="4"/>
    <s v="drama"/>
    <x v="8"/>
    <x v="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d v="2015-05-18T05:00:00"/>
    <n v="1432011600"/>
    <d v="2015-05-19T05:00:00"/>
    <b v="0"/>
    <b v="0"/>
    <s v="music/rock"/>
    <x v="1"/>
    <s v="rock"/>
    <x v="11"/>
    <x v="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d v="2013-03-08T06:00:00"/>
    <n v="1366347600"/>
    <d v="2013-04-19T05:00:00"/>
    <b v="0"/>
    <b v="1"/>
    <s v="publishing/radio &amp; podcasts"/>
    <x v="5"/>
    <s v="radio &amp; podcasts"/>
    <x v="6"/>
    <x v="2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d v="2017-11-23T06:00:00"/>
    <n v="1512885600"/>
    <d v="2017-12-10T06:00:00"/>
    <b v="0"/>
    <b v="1"/>
    <s v="theater/plays"/>
    <x v="3"/>
    <s v="plays"/>
    <x v="0"/>
    <x v="5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d v="2013-04-09T05:00:00"/>
    <n v="1369717200"/>
    <d v="2013-05-28T05:00:00"/>
    <b v="0"/>
    <b v="1"/>
    <s v="technology/web"/>
    <x v="2"/>
    <s v="web"/>
    <x v="9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d v="2018-07-29T05:00:00"/>
    <n v="1534654800"/>
    <d v="2018-08-19T05:00:00"/>
    <b v="0"/>
    <b v="0"/>
    <s v="theater/plays"/>
    <x v="3"/>
    <s v="plays"/>
    <x v="8"/>
    <x v="9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d v="2012-05-05T05:00:00"/>
    <n v="1337058000"/>
    <d v="2012-05-15T05:00:00"/>
    <b v="0"/>
    <b v="0"/>
    <s v="theater/plays"/>
    <x v="3"/>
    <s v="plays"/>
    <x v="11"/>
    <x v="4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d v="2018-05-31T05:00:00"/>
    <n v="1529816400"/>
    <d v="2018-06-24T05:00:00"/>
    <b v="0"/>
    <b v="0"/>
    <s v="film &amp; video/drama"/>
    <x v="4"/>
    <s v="drama"/>
    <x v="11"/>
    <x v="9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d v="2019-07-25T05:00:00"/>
    <n v="1564894800"/>
    <d v="2019-08-04T05:00:00"/>
    <b v="0"/>
    <b v="0"/>
    <s v="theater/plays"/>
    <x v="3"/>
    <s v="plays"/>
    <x v="8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d v="2014-07-05T05:00:00"/>
    <n v="1404622800"/>
    <d v="2014-07-06T05:00:00"/>
    <b v="0"/>
    <b v="1"/>
    <s v="games/video games"/>
    <x v="6"/>
    <s v="video games"/>
    <x v="8"/>
    <x v="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d v="2010-09-09T05:00:00"/>
    <n v="1284181200"/>
    <d v="2010-09-11T05:00:00"/>
    <b v="0"/>
    <b v="0"/>
    <s v="film &amp; video/television"/>
    <x v="4"/>
    <s v="television"/>
    <x v="3"/>
    <x v="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d v="2013-12-06T06:00:00"/>
    <n v="1386741600"/>
    <d v="2013-12-11T06:00:00"/>
    <b v="0"/>
    <b v="1"/>
    <s v="music/rock"/>
    <x v="1"/>
    <s v="rock"/>
    <x v="7"/>
    <x v="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d v="2011-12-23T06:00:00"/>
    <n v="1324792800"/>
    <d v="2011-12-25T06:00:00"/>
    <b v="0"/>
    <b v="1"/>
    <s v="theater/plays"/>
    <x v="3"/>
    <s v="plays"/>
    <x v="7"/>
    <x v="8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d v="2010-08-06T05:00:00"/>
    <n v="1284354000"/>
    <d v="2010-09-13T05:00:00"/>
    <b v="0"/>
    <b v="0"/>
    <s v="publishing/nonfiction"/>
    <x v="5"/>
    <s v="nonfiction"/>
    <x v="1"/>
    <x v="6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d v="2017-05-05T05:00:00"/>
    <n v="1494392400"/>
    <d v="2017-05-10T05:00:00"/>
    <b v="0"/>
    <b v="0"/>
    <s v="food/food trucks"/>
    <x v="0"/>
    <s v="food trucks"/>
    <x v="11"/>
    <x v="5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d v="2018-02-23T06:00:00"/>
    <n v="1519538400"/>
    <d v="2018-02-25T06:00:00"/>
    <b v="0"/>
    <b v="1"/>
    <s v="film &amp; video/animation"/>
    <x v="4"/>
    <s v="animation"/>
    <x v="10"/>
    <x v="9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d v="2015-01-08T06:00:00"/>
    <n v="1421906400"/>
    <d v="2015-01-22T06:00:00"/>
    <b v="0"/>
    <b v="1"/>
    <s v="music/rock"/>
    <x v="1"/>
    <s v="rock"/>
    <x v="2"/>
    <x v="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d v="2019-04-19T05:00:00"/>
    <n v="1555909200"/>
    <d v="2019-04-22T05:00:00"/>
    <b v="0"/>
    <b v="0"/>
    <s v="theater/plays"/>
    <x v="3"/>
    <s v="plays"/>
    <x v="9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d v="2016-08-23T05:00:00"/>
    <n v="1472446800"/>
    <d v="2016-08-29T05:00:00"/>
    <b v="0"/>
    <b v="1"/>
    <s v="film &amp; video/drama"/>
    <x v="4"/>
    <s v="drama"/>
    <x v="1"/>
    <x v="7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d v="2012-07-03T05:00:00"/>
    <n v="1342328400"/>
    <d v="2012-07-15T05:00:00"/>
    <b v="0"/>
    <b v="0"/>
    <s v="film &amp; video/shorts"/>
    <x v="4"/>
    <s v="shorts"/>
    <x v="8"/>
    <x v="4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d v="2010-03-04T06:00:00"/>
    <n v="1268114400"/>
    <d v="2010-03-09T06:00:00"/>
    <b v="0"/>
    <b v="0"/>
    <s v="film &amp; video/shorts"/>
    <x v="4"/>
    <s v="shorts"/>
    <x v="6"/>
    <x v="6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d v="2010-04-26T05:00:00"/>
    <n v="1273381200"/>
    <d v="2010-05-09T05:00:00"/>
    <b v="0"/>
    <b v="0"/>
    <s v="theater/plays"/>
    <x v="3"/>
    <s v="plays"/>
    <x v="9"/>
    <x v="6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d v="2010-11-23T06:00:00"/>
    <n v="1290837600"/>
    <d v="2010-11-27T06:00:00"/>
    <b v="0"/>
    <b v="0"/>
    <s v="technology/wearables"/>
    <x v="2"/>
    <s v="wearables"/>
    <x v="0"/>
    <x v="6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d v="2015-12-26T06:00:00"/>
    <n v="1454306400"/>
    <d v="2016-02-01T06:00:00"/>
    <b v="0"/>
    <b v="1"/>
    <s v="theater/plays"/>
    <x v="3"/>
    <s v="plays"/>
    <x v="7"/>
    <x v="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d v="2016-02-05T06:00:00"/>
    <n v="1457762400"/>
    <d v="2016-03-12T06:00:00"/>
    <b v="0"/>
    <b v="0"/>
    <s v="film &amp; video/animation"/>
    <x v="4"/>
    <s v="animation"/>
    <x v="10"/>
    <x v="7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d v="2013-11-23T06:00:00"/>
    <n v="1389074400"/>
    <d v="2014-01-07T06:00:00"/>
    <b v="0"/>
    <b v="0"/>
    <s v="music/indie rock"/>
    <x v="1"/>
    <s v="indie rock"/>
    <x v="0"/>
    <x v="2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d v="2014-05-10T05:00:00"/>
    <n v="1402117200"/>
    <d v="2014-06-07T05:00:00"/>
    <b v="0"/>
    <b v="0"/>
    <s v="games/video games"/>
    <x v="6"/>
    <s v="video games"/>
    <x v="11"/>
    <x v="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d v="2010-08-31T05:00:00"/>
    <n v="1284440400"/>
    <d v="2010-09-14T05:00:00"/>
    <b v="0"/>
    <b v="1"/>
    <s v="publishing/fiction"/>
    <x v="5"/>
    <s v="fiction"/>
    <x v="1"/>
    <x v="6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d v="2013-11-11T06:00:00"/>
    <n v="1388988000"/>
    <d v="2014-01-06T06:00:00"/>
    <b v="0"/>
    <b v="0"/>
    <s v="games/video games"/>
    <x v="6"/>
    <s v="video games"/>
    <x v="0"/>
    <x v="2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d v="2018-01-25T06:00:00"/>
    <n v="1516946400"/>
    <d v="2018-01-26T06:00:00"/>
    <b v="0"/>
    <b v="0"/>
    <s v="theater/plays"/>
    <x v="3"/>
    <s v="plays"/>
    <x v="2"/>
    <x v="9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d v="2013-07-24T05:00:00"/>
    <n v="1377752400"/>
    <d v="2013-08-29T05:00:00"/>
    <b v="0"/>
    <b v="0"/>
    <s v="music/indie rock"/>
    <x v="1"/>
    <s v="indie rock"/>
    <x v="8"/>
    <x v="2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d v="2018-08-17T05:00:00"/>
    <n v="1534568400"/>
    <d v="2018-08-18T05:00:00"/>
    <b v="0"/>
    <b v="1"/>
    <s v="film &amp; video/drama"/>
    <x v="4"/>
    <s v="drama"/>
    <x v="1"/>
    <x v="9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d v="2018-06-08T05:00:00"/>
    <n v="1528606800"/>
    <d v="2018-06-10T05:00:00"/>
    <b v="0"/>
    <b v="1"/>
    <s v="theater/plays"/>
    <x v="3"/>
    <s v="plays"/>
    <x v="5"/>
    <x v="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d v="2010-08-24T05:00:00"/>
    <n v="1284872400"/>
    <d v="2010-09-19T05:00:00"/>
    <b v="0"/>
    <b v="0"/>
    <s v="publishing/fiction"/>
    <x v="5"/>
    <s v="fiction"/>
    <x v="1"/>
    <x v="6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d v="2018-08-30T05:00:00"/>
    <n v="1537592400"/>
    <d v="2018-09-22T05:00:00"/>
    <b v="1"/>
    <b v="1"/>
    <s v="film &amp; video/documentary"/>
    <x v="4"/>
    <s v="documentary"/>
    <x v="1"/>
    <x v="9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d v="2013-09-22T05:00:00"/>
    <n v="1381208400"/>
    <d v="2013-10-08T05:00:00"/>
    <b v="0"/>
    <b v="0"/>
    <s v="games/mobile games"/>
    <x v="6"/>
    <s v="mobile games"/>
    <x v="3"/>
    <x v="2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d v="2019-07-01T05:00:00"/>
    <n v="1562475600"/>
    <d v="2019-07-07T05:00:00"/>
    <b v="0"/>
    <b v="1"/>
    <s v="food/food trucks"/>
    <x v="0"/>
    <s v="food trucks"/>
    <x v="8"/>
    <x v="3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d v="2018-05-05T05:00:00"/>
    <n v="1527397200"/>
    <d v="2018-05-27T05:00:00"/>
    <b v="0"/>
    <b v="0"/>
    <s v="photography/photography books"/>
    <x v="7"/>
    <s v="photography books"/>
    <x v="11"/>
    <x v="9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d v="2015-06-10T05:00:00"/>
    <n v="1436158800"/>
    <d v="2015-07-06T05:00:00"/>
    <b v="0"/>
    <b v="0"/>
    <s v="games/mobile games"/>
    <x v="6"/>
    <s v="mobile games"/>
    <x v="5"/>
    <x v="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d v="2016-01-22T06:00:00"/>
    <n v="1456034400"/>
    <d v="2016-02-21T06:00:00"/>
    <b v="0"/>
    <b v="0"/>
    <s v="music/indie rock"/>
    <x v="1"/>
    <s v="indie rock"/>
    <x v="2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d v="2013-09-11T05:00:00"/>
    <n v="1380171600"/>
    <d v="2013-09-26T05:00:00"/>
    <b v="0"/>
    <b v="0"/>
    <s v="games/video games"/>
    <x v="6"/>
    <s v="video games"/>
    <x v="3"/>
    <x v="2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d v="2016-01-08T06:00:00"/>
    <n v="1453356000"/>
    <d v="2016-01-21T06:00:00"/>
    <b v="0"/>
    <b v="0"/>
    <s v="music/rock"/>
    <x v="1"/>
    <s v="rock"/>
    <x v="2"/>
    <x v="7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d v="2019-12-25T06:00:00"/>
    <n v="1578981600"/>
    <d v="2020-01-14T06:00:00"/>
    <b v="0"/>
    <b v="0"/>
    <s v="theater/plays"/>
    <x v="3"/>
    <s v="plays"/>
    <x v="7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d v="2018-09-17T05:00:00"/>
    <n v="1537419600"/>
    <d v="2018-09-20T05:00:00"/>
    <b v="0"/>
    <b v="1"/>
    <s v="theater/plays"/>
    <x v="3"/>
    <s v="plays"/>
    <x v="3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d v="2015-01-25T06:00:00"/>
    <n v="1423202400"/>
    <d v="2015-02-06T06:00:00"/>
    <b v="0"/>
    <b v="0"/>
    <s v="film &amp; video/drama"/>
    <x v="4"/>
    <s v="drama"/>
    <x v="2"/>
    <x v="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d v="2016-04-01T05:00:00"/>
    <n v="1460610000"/>
    <d v="2016-04-14T05:00:00"/>
    <b v="0"/>
    <b v="0"/>
    <s v="theater/plays"/>
    <x v="3"/>
    <s v="plays"/>
    <x v="9"/>
    <x v="7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d v="2013-05-28T05:00:00"/>
    <n v="1370494800"/>
    <d v="2013-06-06T05:00:00"/>
    <b v="0"/>
    <b v="0"/>
    <s v="technology/wearables"/>
    <x v="2"/>
    <s v="wearables"/>
    <x v="11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d v="2012-02-29T06:00:00"/>
    <n v="1332306000"/>
    <d v="2012-03-21T05:00:00"/>
    <b v="0"/>
    <b v="0"/>
    <s v="music/indie rock"/>
    <x v="1"/>
    <s v="indie rock"/>
    <x v="10"/>
    <x v="4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d v="2014-12-20T06:00:00"/>
    <n v="1422511200"/>
    <d v="2015-01-29T06:00:00"/>
    <b v="0"/>
    <b v="1"/>
    <s v="technology/web"/>
    <x v="2"/>
    <s v="web"/>
    <x v="7"/>
    <x v="1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d v="2016-11-26T06:00:00"/>
    <n v="1480312800"/>
    <d v="2016-11-28T06:00:00"/>
    <b v="0"/>
    <b v="0"/>
    <s v="theater/plays"/>
    <x v="3"/>
    <s v="plays"/>
    <x v="0"/>
    <x v="7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d v="2011-01-02T06:00:00"/>
    <n v="1294034400"/>
    <d v="2011-01-03T06:00:00"/>
    <b v="0"/>
    <b v="0"/>
    <s v="music/rock"/>
    <x v="1"/>
    <s v="rock"/>
    <x v="2"/>
    <x v="8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d v="2016-12-19T06:00:00"/>
    <n v="1482645600"/>
    <d v="2016-12-25T06:00:00"/>
    <b v="0"/>
    <b v="0"/>
    <s v="music/indie rock"/>
    <x v="1"/>
    <s v="indie rock"/>
    <x v="7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d v="2014-04-02T05:00:00"/>
    <n v="1399093200"/>
    <d v="2014-05-03T05:00:00"/>
    <b v="0"/>
    <b v="0"/>
    <s v="music/rock"/>
    <x v="1"/>
    <s v="rock"/>
    <x v="9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d v="2011-09-06T05:00:00"/>
    <n v="1315890000"/>
    <d v="2011-09-13T05:00:00"/>
    <b v="0"/>
    <b v="1"/>
    <s v="publishing/translations"/>
    <x v="5"/>
    <s v="translations"/>
    <x v="3"/>
    <x v="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d v="2015-10-02T05:00:00"/>
    <n v="1444021200"/>
    <d v="2015-10-05T05:00:00"/>
    <b v="0"/>
    <b v="1"/>
    <s v="film &amp; video/science fiction"/>
    <x v="4"/>
    <s v="science fiction"/>
    <x v="4"/>
    <x v="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d v="2016-02-24T06:00:00"/>
    <n v="1460005200"/>
    <d v="2016-04-07T05:00:00"/>
    <b v="0"/>
    <b v="0"/>
    <s v="theater/plays"/>
    <x v="3"/>
    <s v="plays"/>
    <x v="10"/>
    <x v="7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d v="2016-08-02T05:00:00"/>
    <n v="1470718800"/>
    <d v="2016-08-09T05:00:00"/>
    <b v="0"/>
    <b v="0"/>
    <s v="theater/plays"/>
    <x v="3"/>
    <s v="plays"/>
    <x v="1"/>
    <x v="7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d v="2011-11-18T06:00:00"/>
    <n v="1325052000"/>
    <d v="2011-12-28T06:00:00"/>
    <b v="0"/>
    <b v="0"/>
    <s v="film &amp; video/animation"/>
    <x v="4"/>
    <s v="animation"/>
    <x v="0"/>
    <x v="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d v="2011-10-17T05:00:00"/>
    <n v="1319000400"/>
    <d v="2011-10-19T05:00:00"/>
    <b v="0"/>
    <b v="0"/>
    <s v="theater/plays"/>
    <x v="3"/>
    <s v="plays"/>
    <x v="4"/>
    <x v="8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d v="2019-03-12T05:00:00"/>
    <n v="1552539600"/>
    <d v="2019-03-14T05:00:00"/>
    <b v="0"/>
    <b v="0"/>
    <s v="music/rock"/>
    <x v="1"/>
    <s v="rock"/>
    <x v="6"/>
    <x v="3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d v="2018-11-13T06:00:00"/>
    <n v="1543816800"/>
    <d v="2018-12-03T06:00:00"/>
    <b v="0"/>
    <b v="0"/>
    <s v="film &amp; video/documentary"/>
    <x v="4"/>
    <s v="documentary"/>
    <x v="0"/>
    <x v="9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d v="2015-03-15T05:00:00"/>
    <n v="1427086800"/>
    <d v="2015-03-23T05:00:00"/>
    <b v="0"/>
    <b v="0"/>
    <s v="theater/plays"/>
    <x v="3"/>
    <s v="plays"/>
    <x v="6"/>
    <x v="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d v="2011-11-15T06:00:00"/>
    <n v="1323064800"/>
    <d v="2011-12-05T06:00:00"/>
    <b v="0"/>
    <b v="0"/>
    <s v="theater/plays"/>
    <x v="3"/>
    <s v="plays"/>
    <x v="0"/>
    <x v="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d v="2016-02-24T06:00:00"/>
    <n v="1458277200"/>
    <d v="2016-03-18T05:00:00"/>
    <b v="0"/>
    <b v="1"/>
    <s v="music/electric music"/>
    <x v="1"/>
    <s v="electric music"/>
    <x v="10"/>
    <x v="7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d v="2014-07-10T05:00:00"/>
    <n v="1405141200"/>
    <d v="2014-07-12T05:00:00"/>
    <b v="0"/>
    <b v="0"/>
    <s v="music/rock"/>
    <x v="1"/>
    <s v="rock"/>
    <x v="8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d v="2010-07-15T05:00:00"/>
    <n v="1283058000"/>
    <d v="2010-08-29T05:00:00"/>
    <b v="0"/>
    <b v="0"/>
    <s v="theater/plays"/>
    <x v="3"/>
    <s v="plays"/>
    <x v="8"/>
    <x v="6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d v="2011-01-11T06:00:00"/>
    <n v="1295762400"/>
    <d v="2011-01-23T06:00:00"/>
    <b v="0"/>
    <b v="0"/>
    <s v="film &amp; video/animation"/>
    <x v="4"/>
    <s v="animation"/>
    <x v="2"/>
    <x v="8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d v="2014-12-20T06:00:00"/>
    <n v="1419573600"/>
    <d v="2014-12-26T06:00:00"/>
    <b v="0"/>
    <b v="1"/>
    <s v="music/rock"/>
    <x v="1"/>
    <s v="rock"/>
    <x v="7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d v="2015-06-19T05:00:00"/>
    <n v="1438750800"/>
    <d v="2015-08-05T05:00:00"/>
    <b v="0"/>
    <b v="0"/>
    <s v="film &amp; video/shorts"/>
    <x v="4"/>
    <s v="shorts"/>
    <x v="5"/>
    <x v="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d v="2015-09-28T05:00:00"/>
    <n v="1444798800"/>
    <d v="2015-10-14T05:00:00"/>
    <b v="0"/>
    <b v="1"/>
    <s v="music/rock"/>
    <x v="1"/>
    <s v="rock"/>
    <x v="3"/>
    <x v="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d v="2014-05-02T05:00:00"/>
    <n v="1399179600"/>
    <d v="2014-05-04T05:00:00"/>
    <b v="0"/>
    <b v="0"/>
    <s v="journalism/audio"/>
    <x v="8"/>
    <s v="audio"/>
    <x v="11"/>
    <x v="1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d v="2019-12-07T06:00:00"/>
    <n v="1576562400"/>
    <d v="2019-12-17T06:00:00"/>
    <b v="0"/>
    <b v="1"/>
    <s v="food/food trucks"/>
    <x v="0"/>
    <s v="food trucks"/>
    <x v="7"/>
    <x v="3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d v="2014-05-20T05:00:00"/>
    <n v="1400821200"/>
    <d v="2014-05-23T05:00:00"/>
    <b v="0"/>
    <b v="1"/>
    <s v="theater/plays"/>
    <x v="3"/>
    <s v="plays"/>
    <x v="11"/>
    <x v="1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d v="2017-11-01T05:00:00"/>
    <n v="1510984800"/>
    <d v="2017-11-18T06:00:00"/>
    <b v="0"/>
    <b v="0"/>
    <s v="theater/plays"/>
    <x v="3"/>
    <s v="plays"/>
    <x v="0"/>
    <x v="5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d v="2011-03-11T06:00:00"/>
    <n v="1302066000"/>
    <d v="2011-04-06T05:00:00"/>
    <b v="0"/>
    <b v="0"/>
    <s v="music/jazz"/>
    <x v="1"/>
    <s v="jazz"/>
    <x v="6"/>
    <x v="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d v="2011-12-01T06:00:00"/>
    <n v="1322978400"/>
    <d v="2011-12-04T06:00:00"/>
    <b v="0"/>
    <b v="0"/>
    <s v="film &amp; video/science fiction"/>
    <x v="4"/>
    <s v="science fiction"/>
    <x v="7"/>
    <x v="8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d v="2011-08-07T05:00:00"/>
    <n v="1313730000"/>
    <d v="2011-08-19T05:00:00"/>
    <b v="0"/>
    <b v="0"/>
    <s v="music/jazz"/>
    <x v="1"/>
    <s v="jazz"/>
    <x v="1"/>
    <x v="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d v="2014-02-26T06:00:00"/>
    <n v="1394085600"/>
    <d v="2014-03-06T06:00:00"/>
    <b v="0"/>
    <b v="0"/>
    <s v="theater/plays"/>
    <x v="3"/>
    <s v="plays"/>
    <x v="10"/>
    <x v="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d v="2011-04-29T05:00:00"/>
    <n v="1305349200"/>
    <d v="2011-05-14T05:00:00"/>
    <b v="0"/>
    <b v="0"/>
    <s v="technology/web"/>
    <x v="2"/>
    <s v="web"/>
    <x v="9"/>
    <x v="8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d v="2015-06-10T05:00:00"/>
    <n v="1434344400"/>
    <d v="2015-06-15T05:00:00"/>
    <b v="0"/>
    <b v="1"/>
    <s v="games/video games"/>
    <x v="6"/>
    <s v="video games"/>
    <x v="5"/>
    <x v="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d v="2012-02-20T06:00:00"/>
    <n v="1331186400"/>
    <d v="2012-03-08T06:00:00"/>
    <b v="0"/>
    <b v="0"/>
    <s v="film &amp; video/documentary"/>
    <x v="4"/>
    <s v="documentary"/>
    <x v="10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d v="2012-04-25T05:00:00"/>
    <n v="1336539600"/>
    <d v="2012-05-09T05:00:00"/>
    <b v="0"/>
    <b v="0"/>
    <s v="technology/web"/>
    <x v="2"/>
    <s v="web"/>
    <x v="9"/>
    <x v="4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d v="2010-03-18T05:00:00"/>
    <n v="1269752400"/>
    <d v="2010-03-28T05:00:00"/>
    <b v="0"/>
    <b v="0"/>
    <s v="publishing/translations"/>
    <x v="5"/>
    <s v="translations"/>
    <x v="6"/>
    <x v="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d v="2010-11-17T06:00:00"/>
    <n v="1291615200"/>
    <d v="2010-12-06T06:00:00"/>
    <b v="0"/>
    <b v="0"/>
    <s v="music/rock"/>
    <x v="1"/>
    <s v="rock"/>
    <x v="0"/>
    <x v="6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d v="2019-01-19T06:00:00"/>
    <n v="1552366800"/>
    <d v="2019-03-12T05:00:00"/>
    <b v="0"/>
    <b v="1"/>
    <s v="food/food trucks"/>
    <x v="0"/>
    <s v="food trucks"/>
    <x v="2"/>
    <x v="3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d v="2010-03-25T05:00:00"/>
    <n v="1272171600"/>
    <d v="2010-04-25T05:00:00"/>
    <b v="0"/>
    <b v="0"/>
    <s v="theater/plays"/>
    <x v="3"/>
    <s v="plays"/>
    <x v="6"/>
    <x v="6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d v="2015-07-05T05:00:00"/>
    <n v="1436677200"/>
    <d v="2015-07-12T05:00:00"/>
    <b v="0"/>
    <b v="0"/>
    <s v="film &amp; video/documentary"/>
    <x v="4"/>
    <s v="documentary"/>
    <x v="8"/>
    <x v="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d v="2014-12-21T06:00:00"/>
    <n v="1420092000"/>
    <d v="2015-01-01T06:00:00"/>
    <b v="0"/>
    <b v="0"/>
    <s v="publishing/radio &amp; podcasts"/>
    <x v="5"/>
    <s v="radio &amp; podcasts"/>
    <x v="7"/>
    <x v="1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d v="2010-07-14T05:00:00"/>
    <n v="1279947600"/>
    <d v="2010-07-24T05:00:00"/>
    <b v="0"/>
    <b v="0"/>
    <s v="games/video games"/>
    <x v="6"/>
    <s v="video games"/>
    <x v="8"/>
    <x v="6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d v="2014-05-30T05:00:00"/>
    <n v="1402203600"/>
    <d v="2014-06-08T05:00:00"/>
    <b v="0"/>
    <b v="0"/>
    <s v="theater/plays"/>
    <x v="3"/>
    <s v="plays"/>
    <x v="11"/>
    <x v="1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d v="2014-03-26T05:00:00"/>
    <n v="1396933200"/>
    <d v="2014-04-08T05:00:00"/>
    <b v="0"/>
    <b v="0"/>
    <s v="film &amp; video/animation"/>
    <x v="4"/>
    <s v="animation"/>
    <x v="6"/>
    <x v="1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d v="2016-06-27T05:00:00"/>
    <n v="1467262800"/>
    <d v="2016-06-30T05:00:00"/>
    <b v="0"/>
    <b v="1"/>
    <s v="theater/plays"/>
    <x v="3"/>
    <s v="plays"/>
    <x v="5"/>
    <x v="7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d v="2010-03-16T05:00:00"/>
    <n v="1270530000"/>
    <d v="2010-04-06T05:00:00"/>
    <b v="0"/>
    <b v="1"/>
    <s v="theater/plays"/>
    <x v="3"/>
    <s v="plays"/>
    <x v="6"/>
    <x v="6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d v="2016-03-05T06:00:00"/>
    <n v="1457762400"/>
    <d v="2016-03-12T06:00:00"/>
    <b v="0"/>
    <b v="1"/>
    <s v="film &amp; video/drama"/>
    <x v="4"/>
    <s v="drama"/>
    <x v="6"/>
    <x v="7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d v="2019-11-17T06:00:00"/>
    <n v="1575525600"/>
    <d v="2019-12-05T06:00:00"/>
    <b v="0"/>
    <b v="0"/>
    <s v="theater/plays"/>
    <x v="3"/>
    <s v="plays"/>
    <x v="0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d v="2010-06-15T05:00:00"/>
    <n v="1279083600"/>
    <d v="2010-07-14T05:00:00"/>
    <b v="0"/>
    <b v="0"/>
    <s v="music/rock"/>
    <x v="1"/>
    <s v="rock"/>
    <x v="5"/>
    <x v="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d v="2015-02-12T06:00:00"/>
    <n v="1424412000"/>
    <d v="2015-02-20T06:00:00"/>
    <b v="0"/>
    <b v="0"/>
    <s v="film &amp; video/documentary"/>
    <x v="4"/>
    <s v="documentary"/>
    <x v="10"/>
    <x v="0"/>
  </r>
  <r>
    <n v="600"/>
    <s v="Brown-George"/>
    <s v="Cross-platform tertiary array"/>
    <n v="100"/>
    <n v="5"/>
    <n v="5"/>
    <x v="0"/>
    <n v="1"/>
    <n v="5"/>
    <s v="GB"/>
    <s v="GBP"/>
    <n v="1375160400"/>
    <d v="2013-07-30T05:00:00"/>
    <n v="1376197200"/>
    <d v="2013-08-11T05:00:00"/>
    <b v="0"/>
    <b v="0"/>
    <s v="food/food trucks"/>
    <x v="0"/>
    <s v="food trucks"/>
    <x v="8"/>
    <x v="2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d v="2014-05-30T05:00:00"/>
    <n v="1402894800"/>
    <d v="2014-06-16T05:00:00"/>
    <b v="1"/>
    <b v="0"/>
    <s v="technology/wearables"/>
    <x v="2"/>
    <s v="wearables"/>
    <x v="11"/>
    <x v="1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d v="2015-06-05T05:00:00"/>
    <n v="1434430800"/>
    <d v="2015-06-16T05:00:00"/>
    <b v="0"/>
    <b v="0"/>
    <s v="theater/plays"/>
    <x v="3"/>
    <s v="plays"/>
    <x v="5"/>
    <x v="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d v="2019-04-18T05:00:00"/>
    <n v="1557896400"/>
    <d v="2019-05-15T05:00:00"/>
    <b v="0"/>
    <b v="0"/>
    <s v="theater/plays"/>
    <x v="3"/>
    <s v="plays"/>
    <x v="9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d v="2011-01-22T06:00:00"/>
    <n v="1297490400"/>
    <d v="2011-02-12T06:00:00"/>
    <b v="0"/>
    <b v="0"/>
    <s v="theater/plays"/>
    <x v="3"/>
    <s v="plays"/>
    <x v="2"/>
    <x v="8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d v="2015-10-03T05:00:00"/>
    <n v="1447394400"/>
    <d v="2015-11-13T06:00:00"/>
    <b v="0"/>
    <b v="0"/>
    <s v="publishing/nonfiction"/>
    <x v="5"/>
    <s v="nonfiction"/>
    <x v="4"/>
    <x v="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d v="2016-03-07T06:00:00"/>
    <n v="1458277200"/>
    <d v="2016-03-18T05:00:00"/>
    <b v="0"/>
    <b v="0"/>
    <s v="music/rock"/>
    <x v="1"/>
    <s v="rock"/>
    <x v="6"/>
    <x v="7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d v="2014-03-23T05:00:00"/>
    <n v="1395723600"/>
    <d v="2014-03-25T05:00:00"/>
    <b v="0"/>
    <b v="0"/>
    <s v="food/food trucks"/>
    <x v="0"/>
    <s v="food trucks"/>
    <x v="6"/>
    <x v="1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d v="2019-03-06T06:00:00"/>
    <n v="1552197600"/>
    <d v="2019-03-10T06:00:00"/>
    <b v="0"/>
    <b v="1"/>
    <s v="music/jazz"/>
    <x v="1"/>
    <s v="jazz"/>
    <x v="6"/>
    <x v="3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d v="2019-01-16T06:00:00"/>
    <n v="1549087200"/>
    <d v="2019-02-02T06:00:00"/>
    <b v="0"/>
    <b v="0"/>
    <s v="film &amp; video/science fiction"/>
    <x v="4"/>
    <s v="science fiction"/>
    <x v="2"/>
    <x v="3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d v="2012-12-16T06:00:00"/>
    <n v="1356847200"/>
    <d v="2012-12-30T06:00:00"/>
    <b v="0"/>
    <b v="0"/>
    <s v="theater/plays"/>
    <x v="3"/>
    <s v="plays"/>
    <x v="7"/>
    <x v="4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d v="2013-07-25T05:00:00"/>
    <n v="1375765200"/>
    <d v="2013-08-06T05:00:00"/>
    <b v="0"/>
    <b v="0"/>
    <s v="theater/plays"/>
    <x v="3"/>
    <s v="plays"/>
    <x v="8"/>
    <x v="2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d v="2010-10-23T05:00:00"/>
    <n v="1289800800"/>
    <d v="2010-11-15T06:00:00"/>
    <b v="0"/>
    <b v="0"/>
    <s v="music/electric music"/>
    <x v="1"/>
    <s v="electric music"/>
    <x v="4"/>
    <x v="6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d v="2017-08-26T05:00:00"/>
    <n v="1504501200"/>
    <d v="2017-09-04T05:00:00"/>
    <b v="0"/>
    <b v="0"/>
    <s v="theater/plays"/>
    <x v="3"/>
    <s v="plays"/>
    <x v="1"/>
    <x v="5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d v="2017-01-11T06:00:00"/>
    <n v="1485669600"/>
    <d v="2017-01-29T06:00:00"/>
    <b v="0"/>
    <b v="0"/>
    <s v="theater/plays"/>
    <x v="3"/>
    <s v="plays"/>
    <x v="2"/>
    <x v="5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d v="2016-04-29T05:00:00"/>
    <n v="1462770000"/>
    <d v="2016-05-09T05:00:00"/>
    <b v="0"/>
    <b v="0"/>
    <s v="theater/plays"/>
    <x v="3"/>
    <s v="plays"/>
    <x v="9"/>
    <x v="7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d v="2013-09-20T05:00:00"/>
    <n v="1379739600"/>
    <d v="2013-09-21T05:00:00"/>
    <b v="0"/>
    <b v="1"/>
    <s v="music/indie rock"/>
    <x v="1"/>
    <s v="indie rock"/>
    <x v="3"/>
    <x v="2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d v="2014-06-04T05:00:00"/>
    <n v="1402722000"/>
    <d v="2014-06-14T05:00:00"/>
    <b v="0"/>
    <b v="0"/>
    <s v="theater/plays"/>
    <x v="3"/>
    <s v="plays"/>
    <x v="5"/>
    <x v="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d v="2013-05-02T05:00:00"/>
    <n v="1369285200"/>
    <d v="2013-05-23T05:00:00"/>
    <b v="0"/>
    <b v="0"/>
    <s v="publishing/nonfiction"/>
    <x v="5"/>
    <s v="nonfiction"/>
    <x v="11"/>
    <x v="2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d v="2011-05-06T05:00:00"/>
    <n v="1304744400"/>
    <d v="2011-05-07T05:00:00"/>
    <b v="1"/>
    <b v="1"/>
    <s v="theater/plays"/>
    <x v="3"/>
    <s v="plays"/>
    <x v="11"/>
    <x v="8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d v="2016-07-08T05:00:00"/>
    <n v="1468299600"/>
    <d v="2016-07-12T05:00:00"/>
    <b v="0"/>
    <b v="0"/>
    <s v="photography/photography books"/>
    <x v="7"/>
    <s v="photography books"/>
    <x v="8"/>
    <x v="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d v="2016-09-13T05:00:00"/>
    <n v="1474174800"/>
    <d v="2016-09-18T05:00:00"/>
    <b v="0"/>
    <b v="0"/>
    <s v="theater/plays"/>
    <x v="3"/>
    <s v="plays"/>
    <x v="3"/>
    <x v="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d v="2018-04-15T05:00:00"/>
    <n v="1526014800"/>
    <d v="2018-05-11T05:00:00"/>
    <b v="0"/>
    <b v="0"/>
    <s v="music/indie rock"/>
    <x v="1"/>
    <s v="indie rock"/>
    <x v="9"/>
    <x v="9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d v="2015-07-16T05:00:00"/>
    <n v="1437454800"/>
    <d v="2015-07-21T05:00:00"/>
    <b v="0"/>
    <b v="0"/>
    <s v="theater/plays"/>
    <x v="3"/>
    <s v="plays"/>
    <x v="8"/>
    <x v="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d v="2015-01-25T06:00:00"/>
    <n v="1422684000"/>
    <d v="2015-01-31T06:00:00"/>
    <b v="0"/>
    <b v="0"/>
    <s v="photography/photography books"/>
    <x v="7"/>
    <s v="photography books"/>
    <x v="2"/>
    <x v="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d v="2020-01-27T06:00:00"/>
    <n v="1581314400"/>
    <d v="2020-02-10T06:00:00"/>
    <b v="0"/>
    <b v="0"/>
    <s v="theater/plays"/>
    <x v="3"/>
    <s v="plays"/>
    <x v="2"/>
    <x v="1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d v="2010-09-28T05:00:00"/>
    <n v="1286427600"/>
    <d v="2010-10-07T05:00:00"/>
    <b v="0"/>
    <b v="1"/>
    <s v="theater/plays"/>
    <x v="3"/>
    <s v="plays"/>
    <x v="3"/>
    <x v="6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d v="2010-06-16T05:00:00"/>
    <n v="1278738000"/>
    <d v="2010-07-10T05:00:00"/>
    <b v="1"/>
    <b v="0"/>
    <s v="food/food trucks"/>
    <x v="0"/>
    <s v="food trucks"/>
    <x v="5"/>
    <x v="6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d v="2010-10-04T05:00:00"/>
    <n v="1286427600"/>
    <d v="2010-10-07T05:00:00"/>
    <b v="0"/>
    <b v="0"/>
    <s v="music/indie rock"/>
    <x v="1"/>
    <s v="indie rock"/>
    <x v="4"/>
    <x v="6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d v="2016-07-06T05:00:00"/>
    <n v="1467954000"/>
    <d v="2016-07-08T05:00:00"/>
    <b v="0"/>
    <b v="1"/>
    <s v="theater/plays"/>
    <x v="3"/>
    <s v="plays"/>
    <x v="8"/>
    <x v="7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d v="2019-05-01T05:00:00"/>
    <n v="1557637200"/>
    <d v="2019-05-12T05:00:00"/>
    <b v="0"/>
    <b v="1"/>
    <s v="theater/plays"/>
    <x v="3"/>
    <s v="plays"/>
    <x v="11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d v="2019-03-26T05:00:00"/>
    <n v="1553922000"/>
    <d v="2019-03-30T05:00:00"/>
    <b v="0"/>
    <b v="0"/>
    <s v="theater/plays"/>
    <x v="3"/>
    <s v="plays"/>
    <x v="6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d v="2014-11-02T05:00:00"/>
    <n v="1416463200"/>
    <d v="2014-11-20T06:00:00"/>
    <b v="0"/>
    <b v="0"/>
    <s v="theater/plays"/>
    <x v="3"/>
    <s v="plays"/>
    <x v="0"/>
    <x v="1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d v="2015-11-07T06:00:00"/>
    <n v="1447221600"/>
    <d v="2015-11-11T06:00:00"/>
    <b v="0"/>
    <b v="0"/>
    <s v="film &amp; video/animation"/>
    <x v="4"/>
    <s v="animation"/>
    <x v="0"/>
    <x v="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d v="2017-03-25T05:00:00"/>
    <n v="1491627600"/>
    <d v="2017-04-08T05:00:00"/>
    <b v="0"/>
    <b v="0"/>
    <s v="film &amp; video/television"/>
    <x v="4"/>
    <s v="television"/>
    <x v="6"/>
    <x v="5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d v="2013-02-09T06:00:00"/>
    <n v="1363150800"/>
    <d v="2013-03-13T05:00:00"/>
    <b v="0"/>
    <b v="0"/>
    <s v="film &amp; video/television"/>
    <x v="4"/>
    <s v="television"/>
    <x v="10"/>
    <x v="2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d v="2012-01-18T06:00:00"/>
    <n v="1330754400"/>
    <d v="2012-03-03T06:00:00"/>
    <b v="0"/>
    <b v="1"/>
    <s v="film &amp; video/animation"/>
    <x v="4"/>
    <s v="animation"/>
    <x v="2"/>
    <x v="4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d v="2016-11-14T06:00:00"/>
    <n v="1479794400"/>
    <d v="2016-11-22T06:00:00"/>
    <b v="0"/>
    <b v="0"/>
    <s v="theater/plays"/>
    <x v="3"/>
    <s v="plays"/>
    <x v="0"/>
    <x v="7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d v="2010-07-27T05:00:00"/>
    <n v="1281243600"/>
    <d v="2010-08-08T05:00:00"/>
    <b v="0"/>
    <b v="1"/>
    <s v="theater/plays"/>
    <x v="3"/>
    <s v="plays"/>
    <x v="8"/>
    <x v="6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d v="2018-07-28T05:00:00"/>
    <n v="1532754000"/>
    <d v="2018-07-28T05:00:00"/>
    <b v="0"/>
    <b v="1"/>
    <s v="film &amp; video/drama"/>
    <x v="4"/>
    <s v="drama"/>
    <x v="8"/>
    <x v="9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d v="2016-01-18T06:00:00"/>
    <n v="1453356000"/>
    <d v="2016-01-21T06:00:00"/>
    <b v="0"/>
    <b v="0"/>
    <s v="theater/plays"/>
    <x v="3"/>
    <s v="plays"/>
    <x v="2"/>
    <x v="7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d v="2017-02-20T06:00:00"/>
    <n v="1489986000"/>
    <d v="2017-03-20T05:00:00"/>
    <b v="0"/>
    <b v="0"/>
    <s v="theater/plays"/>
    <x v="3"/>
    <s v="plays"/>
    <x v="10"/>
    <x v="5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d v="2018-12-17T06:00:00"/>
    <n v="1545804000"/>
    <d v="2018-12-26T06:00:00"/>
    <b v="0"/>
    <b v="0"/>
    <s v="technology/wearables"/>
    <x v="2"/>
    <s v="wearables"/>
    <x v="7"/>
    <x v="9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d v="2017-03-01T06:00:00"/>
    <n v="1489899600"/>
    <d v="2017-03-19T05:00:00"/>
    <b v="0"/>
    <b v="0"/>
    <s v="theater/plays"/>
    <x v="3"/>
    <s v="plays"/>
    <x v="6"/>
    <x v="5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d v="2018-12-18T06:00:00"/>
    <n v="1546495200"/>
    <d v="2019-01-03T06:00:00"/>
    <b v="0"/>
    <b v="0"/>
    <s v="theater/plays"/>
    <x v="3"/>
    <s v="plays"/>
    <x v="7"/>
    <x v="9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d v="2018-09-26T05:00:00"/>
    <n v="1539752400"/>
    <d v="2018-10-17T05:00:00"/>
    <b v="0"/>
    <b v="1"/>
    <s v="music/rock"/>
    <x v="1"/>
    <s v="rock"/>
    <x v="3"/>
    <x v="9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d v="2013-03-13T05:00:00"/>
    <n v="1364101200"/>
    <d v="2013-03-24T05:00:00"/>
    <b v="0"/>
    <b v="0"/>
    <s v="games/video games"/>
    <x v="6"/>
    <s v="video games"/>
    <x v="6"/>
    <x v="2"/>
  </r>
  <r>
    <n v="647"/>
    <s v="Jordan-Wolfe"/>
    <s v="Inverse multimedia Graphic Interface"/>
    <n v="4500"/>
    <n v="1863"/>
    <n v="41.4"/>
    <x v="0"/>
    <n v="18"/>
    <n v="103.5"/>
    <s v="US"/>
    <s v="USD"/>
    <n v="1523250000"/>
    <d v="2018-04-09T05:00:00"/>
    <n v="1525323600"/>
    <d v="2018-05-03T05:00:00"/>
    <b v="0"/>
    <b v="0"/>
    <s v="publishing/translations"/>
    <x v="5"/>
    <s v="translations"/>
    <x v="9"/>
    <x v="9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d v="2017-07-06T05:00:00"/>
    <n v="1500872400"/>
    <d v="2017-07-24T05:00:00"/>
    <b v="1"/>
    <b v="0"/>
    <s v="food/food trucks"/>
    <x v="0"/>
    <s v="food trucks"/>
    <x v="8"/>
    <x v="5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d v="2010-10-20T05:00:00"/>
    <n v="1288501200"/>
    <d v="2010-10-31T05:00:00"/>
    <b v="1"/>
    <b v="1"/>
    <s v="theater/plays"/>
    <x v="3"/>
    <s v="plays"/>
    <x v="4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d v="2014-07-08T05:00:00"/>
    <n v="1407128400"/>
    <d v="2014-08-04T05:00:00"/>
    <b v="0"/>
    <b v="0"/>
    <s v="music/jazz"/>
    <x v="1"/>
    <s v="jazz"/>
    <x v="8"/>
    <x v="1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d v="2014-02-22T06:00:00"/>
    <n v="1394344800"/>
    <d v="2014-03-09T06:00:00"/>
    <b v="0"/>
    <b v="0"/>
    <s v="film &amp; video/shorts"/>
    <x v="4"/>
    <s v="shorts"/>
    <x v="10"/>
    <x v="1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d v="2016-08-05T05:00:00"/>
    <n v="1474088400"/>
    <d v="2016-09-17T05:00:00"/>
    <b v="0"/>
    <b v="0"/>
    <s v="technology/web"/>
    <x v="2"/>
    <s v="web"/>
    <x v="1"/>
    <x v="7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d v="2016-04-08T05:00:00"/>
    <n v="1460264400"/>
    <d v="2016-04-10T05:00:00"/>
    <b v="0"/>
    <b v="0"/>
    <s v="technology/web"/>
    <x v="2"/>
    <s v="web"/>
    <x v="9"/>
    <x v="7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d v="2015-08-24T05:00:00"/>
    <n v="1440824400"/>
    <d v="2015-08-29T05:00:00"/>
    <b v="0"/>
    <b v="0"/>
    <s v="music/metal"/>
    <x v="1"/>
    <s v="metal"/>
    <x v="1"/>
    <x v="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d v="2017-03-02T06:00:00"/>
    <n v="1489554000"/>
    <d v="2017-03-15T05:00:00"/>
    <b v="1"/>
    <b v="0"/>
    <s v="photography/photography books"/>
    <x v="7"/>
    <s v="photography books"/>
    <x v="6"/>
    <x v="5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d v="2017-12-28T06:00:00"/>
    <n v="1514872800"/>
    <d v="2018-01-02T06:00:00"/>
    <b v="0"/>
    <b v="0"/>
    <s v="food/food trucks"/>
    <x v="0"/>
    <s v="food trucks"/>
    <x v="7"/>
    <x v="5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d v="2017-12-27T06:00:00"/>
    <n v="1515736800"/>
    <d v="2018-01-12T06:00:00"/>
    <b v="0"/>
    <b v="0"/>
    <s v="film &amp; video/science fiction"/>
    <x v="4"/>
    <s v="science fiction"/>
    <x v="7"/>
    <x v="5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d v="2015-08-30T05:00:00"/>
    <n v="1442898000"/>
    <d v="2015-09-22T05:00:00"/>
    <b v="0"/>
    <b v="0"/>
    <s v="music/rock"/>
    <x v="1"/>
    <s v="rock"/>
    <x v="1"/>
    <x v="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d v="2011-01-27T06:00:00"/>
    <n v="1296194400"/>
    <d v="2011-01-28T06:00:00"/>
    <b v="0"/>
    <b v="0"/>
    <s v="film &amp; video/documentary"/>
    <x v="4"/>
    <s v="documentary"/>
    <x v="2"/>
    <x v="8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d v="2015-08-21T05:00:00"/>
    <n v="1440910800"/>
    <d v="2015-08-30T05:00:00"/>
    <b v="1"/>
    <b v="0"/>
    <s v="theater/plays"/>
    <x v="3"/>
    <s v="plays"/>
    <x v="1"/>
    <x v="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d v="2012-03-28T05:00:00"/>
    <n v="1335502800"/>
    <d v="2012-04-27T05:00:00"/>
    <b v="0"/>
    <b v="0"/>
    <s v="music/jazz"/>
    <x v="1"/>
    <s v="jazz"/>
    <x v="6"/>
    <x v="4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d v="2018-12-09T06:00:00"/>
    <n v="1544680800"/>
    <d v="2018-12-13T06:00:00"/>
    <b v="0"/>
    <b v="0"/>
    <s v="theater/plays"/>
    <x v="3"/>
    <s v="plays"/>
    <x v="7"/>
    <x v="9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d v="2010-10-07T05:00:00"/>
    <n v="1288414800"/>
    <d v="2010-10-30T05:00:00"/>
    <b v="0"/>
    <b v="0"/>
    <s v="theater/plays"/>
    <x v="3"/>
    <s v="plays"/>
    <x v="4"/>
    <x v="6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d v="2012-02-20T06:00:00"/>
    <n v="1330581600"/>
    <d v="2012-03-01T06:00:00"/>
    <b v="0"/>
    <b v="0"/>
    <s v="music/jazz"/>
    <x v="1"/>
    <s v="jazz"/>
    <x v="10"/>
    <x v="4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d v="2011-07-09T05:00:00"/>
    <n v="1311397200"/>
    <d v="2011-07-23T05:00:00"/>
    <b v="0"/>
    <b v="1"/>
    <s v="film &amp; video/documentary"/>
    <x v="4"/>
    <s v="documentary"/>
    <x v="8"/>
    <x v="8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d v="2013-08-30T05:00:00"/>
    <n v="1378357200"/>
    <d v="2013-09-05T05:00:00"/>
    <b v="0"/>
    <b v="1"/>
    <s v="theater/plays"/>
    <x v="3"/>
    <s v="plays"/>
    <x v="1"/>
    <x v="2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d v="2014-09-10T05:00:00"/>
    <n v="1411102800"/>
    <d v="2014-09-19T05:00:00"/>
    <b v="0"/>
    <b v="0"/>
    <s v="journalism/audio"/>
    <x v="8"/>
    <s v="audio"/>
    <x v="3"/>
    <x v="1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d v="2012-08-01T05:00:00"/>
    <n v="1344834000"/>
    <d v="2012-08-13T05:00:00"/>
    <b v="0"/>
    <b v="0"/>
    <s v="theater/plays"/>
    <x v="3"/>
    <s v="plays"/>
    <x v="1"/>
    <x v="4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d v="2017-06-26T05:00:00"/>
    <n v="1499230800"/>
    <d v="2017-07-05T05:00:00"/>
    <b v="0"/>
    <b v="0"/>
    <s v="theater/plays"/>
    <x v="3"/>
    <s v="plays"/>
    <x v="5"/>
    <x v="5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d v="2016-02-25T06:00:00"/>
    <n v="1457416800"/>
    <d v="2016-03-08T06:00:00"/>
    <b v="0"/>
    <b v="0"/>
    <s v="music/indie rock"/>
    <x v="1"/>
    <s v="indie rock"/>
    <x v="10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d v="2010-07-31T05:00:00"/>
    <n v="1280898000"/>
    <d v="2010-08-04T05:00:00"/>
    <b v="0"/>
    <b v="1"/>
    <s v="theater/plays"/>
    <x v="3"/>
    <s v="plays"/>
    <x v="8"/>
    <x v="6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d v="2018-03-21T05:00:00"/>
    <n v="1522472400"/>
    <d v="2018-03-31T05:00:00"/>
    <b v="0"/>
    <b v="0"/>
    <s v="theater/plays"/>
    <x v="3"/>
    <s v="plays"/>
    <x v="6"/>
    <x v="9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d v="2016-04-15T05:00:00"/>
    <n v="1462510800"/>
    <d v="2016-05-06T05:00:00"/>
    <b v="0"/>
    <b v="0"/>
    <s v="music/indie rock"/>
    <x v="1"/>
    <s v="indie rock"/>
    <x v="9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d v="2011-08-19T05:00:00"/>
    <n v="1317790800"/>
    <d v="2011-10-05T05:00:00"/>
    <b v="0"/>
    <b v="0"/>
    <s v="photography/photography books"/>
    <x v="7"/>
    <s v="photography books"/>
    <x v="1"/>
    <x v="8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d v="2019-09-11T05:00:00"/>
    <n v="1568782800"/>
    <d v="2019-09-18T05:00:00"/>
    <b v="0"/>
    <b v="0"/>
    <s v="journalism/audio"/>
    <x v="8"/>
    <s v="audio"/>
    <x v="3"/>
    <x v="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d v="2012-09-26T05:00:00"/>
    <n v="1349413200"/>
    <d v="2012-10-05T05:00:00"/>
    <b v="0"/>
    <b v="0"/>
    <s v="photography/photography books"/>
    <x v="7"/>
    <s v="photography books"/>
    <x v="3"/>
    <x v="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d v="2016-07-10T05:00:00"/>
    <n v="1472446800"/>
    <d v="2016-08-29T05:00:00"/>
    <b v="0"/>
    <b v="0"/>
    <s v="publishing/fiction"/>
    <x v="5"/>
    <s v="fiction"/>
    <x v="8"/>
    <x v="7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d v="2019-01-19T06:00:00"/>
    <n v="1548050400"/>
    <d v="2019-01-21T06:00:00"/>
    <b v="0"/>
    <b v="0"/>
    <s v="film &amp; video/drama"/>
    <x v="4"/>
    <s v="drama"/>
    <x v="2"/>
    <x v="3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d v="2019-10-18T05:00:00"/>
    <n v="1571806800"/>
    <d v="2019-10-23T05:00:00"/>
    <b v="0"/>
    <b v="1"/>
    <s v="food/food trucks"/>
    <x v="0"/>
    <s v="food trucks"/>
    <x v="4"/>
    <x v="3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d v="2019-12-14T06:00:00"/>
    <n v="1576476000"/>
    <d v="2019-12-16T06:00:00"/>
    <b v="0"/>
    <b v="1"/>
    <s v="games/mobile games"/>
    <x v="6"/>
    <s v="mobile games"/>
    <x v="7"/>
    <x v="3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d v="2011-12-21T06:00:00"/>
    <n v="1324965600"/>
    <d v="2011-12-27T06:00:00"/>
    <b v="0"/>
    <b v="0"/>
    <s v="theater/plays"/>
    <x v="3"/>
    <s v="plays"/>
    <x v="7"/>
    <x v="8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d v="2013-12-11T06:00:00"/>
    <n v="1387519200"/>
    <d v="2013-12-20T06:00:00"/>
    <b v="0"/>
    <b v="0"/>
    <s v="theater/plays"/>
    <x v="3"/>
    <s v="plays"/>
    <x v="7"/>
    <x v="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d v="2018-09-16T05:00:00"/>
    <n v="1537246800"/>
    <d v="2018-09-18T05:00:00"/>
    <b v="0"/>
    <b v="0"/>
    <s v="theater/plays"/>
    <x v="3"/>
    <s v="plays"/>
    <x v="3"/>
    <x v="9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d v="2010-06-29T05:00:00"/>
    <n v="1279515600"/>
    <d v="2010-07-19T05:00:00"/>
    <b v="0"/>
    <b v="0"/>
    <s v="publishing/nonfiction"/>
    <x v="5"/>
    <s v="nonfiction"/>
    <x v="5"/>
    <x v="6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d v="2015-08-23T05:00:00"/>
    <n v="1442379600"/>
    <d v="2015-09-16T05:00:00"/>
    <b v="0"/>
    <b v="0"/>
    <s v="theater/plays"/>
    <x v="3"/>
    <s v="plays"/>
    <x v="1"/>
    <x v="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d v="2018-03-27T05:00:00"/>
    <n v="1523077200"/>
    <d v="2018-04-07T05:00:00"/>
    <b v="0"/>
    <b v="0"/>
    <s v="technology/wearables"/>
    <x v="2"/>
    <s v="wearables"/>
    <x v="6"/>
    <x v="9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d v="2017-03-12T06:00:00"/>
    <n v="1489554000"/>
    <d v="2017-03-15T05:00:00"/>
    <b v="0"/>
    <b v="0"/>
    <s v="theater/plays"/>
    <x v="3"/>
    <s v="plays"/>
    <x v="6"/>
    <x v="5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d v="2019-01-10T06:00:00"/>
    <n v="1548482400"/>
    <d v="2019-01-26T06:00:00"/>
    <b v="0"/>
    <b v="1"/>
    <s v="film &amp; video/television"/>
    <x v="4"/>
    <s v="television"/>
    <x v="2"/>
    <x v="3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d v="2013-10-29T05:00:00"/>
    <n v="1384063200"/>
    <d v="2013-11-10T06:00:00"/>
    <b v="0"/>
    <b v="0"/>
    <s v="technology/web"/>
    <x v="2"/>
    <s v="web"/>
    <x v="4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d v="2011-11-27T06:00:00"/>
    <n v="1322892000"/>
    <d v="2011-12-03T06:00:00"/>
    <b v="0"/>
    <b v="1"/>
    <s v="film &amp; video/documentary"/>
    <x v="4"/>
    <s v="documentary"/>
    <x v="0"/>
    <x v="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d v="2012-10-03T05:00:00"/>
    <n v="1350709200"/>
    <d v="2012-10-20T05:00:00"/>
    <b v="1"/>
    <b v="1"/>
    <s v="film &amp; video/documentary"/>
    <x v="4"/>
    <s v="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d v="2019-07-09T05:00:00"/>
    <n v="1564203600"/>
    <d v="2019-07-27T05:00:00"/>
    <b v="0"/>
    <b v="0"/>
    <s v="music/rock"/>
    <x v="1"/>
    <s v="rock"/>
    <x v="8"/>
    <x v="3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d v="2017-10-17T05:00:00"/>
    <n v="1509685200"/>
    <d v="2017-11-03T05:00:00"/>
    <b v="0"/>
    <b v="0"/>
    <s v="theater/plays"/>
    <x v="3"/>
    <s v="plays"/>
    <x v="4"/>
    <x v="5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d v="2017-11-27T06:00:00"/>
    <n v="1514959200"/>
    <d v="2018-01-03T06:00:00"/>
    <b v="0"/>
    <b v="0"/>
    <s v="theater/plays"/>
    <x v="3"/>
    <s v="plays"/>
    <x v="0"/>
    <x v="5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d v="2015-11-14T06:00:00"/>
    <n v="1448863200"/>
    <d v="2015-11-30T06:00:00"/>
    <b v="1"/>
    <b v="0"/>
    <s v="music/rock"/>
    <x v="1"/>
    <s v="rock"/>
    <x v="0"/>
    <x v="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d v="2015-04-20T05:00:00"/>
    <n v="1429592400"/>
    <d v="2015-04-21T05:00:00"/>
    <b v="0"/>
    <b v="1"/>
    <s v="theater/plays"/>
    <x v="3"/>
    <s v="plays"/>
    <x v="9"/>
    <x v="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d v="2018-03-31T05:00:00"/>
    <n v="1522645200"/>
    <d v="2018-04-02T05:00:00"/>
    <b v="0"/>
    <b v="0"/>
    <s v="music/electric music"/>
    <x v="1"/>
    <s v="electric music"/>
    <x v="6"/>
    <x v="9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d v="2011-11-24T06:00:00"/>
    <n v="1323324000"/>
    <d v="2011-12-08T06:00:00"/>
    <b v="0"/>
    <b v="0"/>
    <s v="technology/wearables"/>
    <x v="2"/>
    <s v="wearables"/>
    <x v="0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d v="2019-06-25T05:00:00"/>
    <n v="1561525200"/>
    <d v="2019-06-26T05:00:00"/>
    <b v="0"/>
    <b v="0"/>
    <s v="film &amp; video/drama"/>
    <x v="4"/>
    <s v="drama"/>
    <x v="5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d v="2010-01-25T06:00:00"/>
    <n v="1265695200"/>
    <d v="2010-02-09T06:00:00"/>
    <b v="0"/>
    <b v="0"/>
    <s v="technology/wearables"/>
    <x v="2"/>
    <s v="wearables"/>
    <x v="2"/>
    <x v="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d v="2011-03-27T05:00:00"/>
    <n v="1301806800"/>
    <d v="2011-04-03T05:00:00"/>
    <b v="1"/>
    <b v="0"/>
    <s v="theater/plays"/>
    <x v="3"/>
    <s v="plays"/>
    <x v="6"/>
    <x v="8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d v="2013-07-22T05:00:00"/>
    <n v="1374901200"/>
    <d v="2013-07-27T05:00:00"/>
    <b v="0"/>
    <b v="0"/>
    <s v="technology/wearables"/>
    <x v="2"/>
    <s v="wearables"/>
    <x v="8"/>
    <x v="2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d v="2012-04-21T05:00:00"/>
    <n v="1336453200"/>
    <d v="2012-05-08T05:00:00"/>
    <b v="1"/>
    <b v="1"/>
    <s v="publishing/translations"/>
    <x v="5"/>
    <s v="translations"/>
    <x v="9"/>
    <x v="4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d v="2016-07-04T05:00:00"/>
    <n v="1468904400"/>
    <d v="2016-07-19T05:00:00"/>
    <b v="0"/>
    <b v="0"/>
    <s v="film &amp; video/animation"/>
    <x v="4"/>
    <s v="animation"/>
    <x v="8"/>
    <x v="7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d v="2013-12-11T06:00:00"/>
    <n v="1387087200"/>
    <d v="2013-12-15T06:00:00"/>
    <b v="0"/>
    <b v="0"/>
    <s v="publishing/nonfiction"/>
    <x v="5"/>
    <s v="nonfiction"/>
    <x v="7"/>
    <x v="2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d v="2019-01-06T06:00:00"/>
    <n v="1547445600"/>
    <d v="2019-01-14T06:00:00"/>
    <b v="0"/>
    <b v="1"/>
    <s v="technology/web"/>
    <x v="2"/>
    <s v="web"/>
    <x v="2"/>
    <x v="3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d v="2018-12-08T06:00:00"/>
    <n v="1547359200"/>
    <d v="2019-01-13T06:00:00"/>
    <b v="0"/>
    <b v="0"/>
    <s v="film &amp; video/drama"/>
    <x v="4"/>
    <s v="drama"/>
    <x v="7"/>
    <x v="9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d v="2017-05-22T05:00:00"/>
    <n v="1496293200"/>
    <d v="2017-06-01T05:00:00"/>
    <b v="0"/>
    <b v="0"/>
    <s v="theater/plays"/>
    <x v="3"/>
    <s v="plays"/>
    <x v="11"/>
    <x v="5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d v="2012-04-19T05:00:00"/>
    <n v="1335416400"/>
    <d v="2012-04-26T05:00:00"/>
    <b v="0"/>
    <b v="0"/>
    <s v="theater/plays"/>
    <x v="3"/>
    <s v="plays"/>
    <x v="9"/>
    <x v="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d v="2018-07-14T05:00:00"/>
    <n v="1532149200"/>
    <d v="2018-07-21T05:00:00"/>
    <b v="0"/>
    <b v="1"/>
    <s v="theater/plays"/>
    <x v="3"/>
    <s v="plays"/>
    <x v="8"/>
    <x v="9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d v="2016-01-24T06:00:00"/>
    <n v="1453788000"/>
    <d v="2016-01-26T06:00:00"/>
    <b v="1"/>
    <b v="1"/>
    <s v="theater/plays"/>
    <x v="3"/>
    <s v="plays"/>
    <x v="2"/>
    <x v="7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d v="2016-07-08T05:00:00"/>
    <n v="1471496400"/>
    <d v="2016-08-18T05:00:00"/>
    <b v="0"/>
    <b v="0"/>
    <s v="theater/plays"/>
    <x v="3"/>
    <s v="plays"/>
    <x v="8"/>
    <x v="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d v="2016-08-22T05:00:00"/>
    <n v="1472878800"/>
    <d v="2016-09-03T05:00:00"/>
    <b v="0"/>
    <b v="0"/>
    <s v="publishing/radio &amp; podcasts"/>
    <x v="5"/>
    <s v="radio &amp; podcasts"/>
    <x v="1"/>
    <x v="7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d v="2014-08-19T05:00:00"/>
    <n v="1408510800"/>
    <d v="2014-08-20T05:00:00"/>
    <b v="0"/>
    <b v="0"/>
    <s v="music/rock"/>
    <x v="1"/>
    <s v="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d v="2010-08-07T05:00:00"/>
    <n v="1281589200"/>
    <d v="2010-08-12T05:00:00"/>
    <b v="0"/>
    <b v="0"/>
    <s v="games/mobile games"/>
    <x v="6"/>
    <s v="mobile games"/>
    <x v="1"/>
    <x v="6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d v="2013-07-10T05:00:00"/>
    <n v="1375851600"/>
    <d v="2013-08-07T05:00:00"/>
    <b v="0"/>
    <b v="1"/>
    <s v="theater/plays"/>
    <x v="3"/>
    <s v="plays"/>
    <x v="8"/>
    <x v="2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d v="2011-08-22T05:00:00"/>
    <n v="1315803600"/>
    <d v="2011-09-12T05:00:00"/>
    <b v="0"/>
    <b v="0"/>
    <s v="film &amp; video/documentary"/>
    <x v="4"/>
    <s v="documentary"/>
    <x v="1"/>
    <x v="8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d v="2013-06-17T05:00:00"/>
    <n v="1373691600"/>
    <d v="2013-07-13T05:00:00"/>
    <b v="0"/>
    <b v="0"/>
    <s v="technology/wearables"/>
    <x v="2"/>
    <s v="wearables"/>
    <x v="5"/>
    <x v="2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d v="2012-05-29T05:00:00"/>
    <n v="1339218000"/>
    <d v="2012-06-09T05:00:00"/>
    <b v="0"/>
    <b v="0"/>
    <s v="publishing/fiction"/>
    <x v="5"/>
    <s v="fiction"/>
    <x v="11"/>
    <x v="4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d v="2018-02-21T06:00:00"/>
    <n v="1520402400"/>
    <d v="2018-03-07T06:00:00"/>
    <b v="0"/>
    <b v="1"/>
    <s v="theater/plays"/>
    <x v="3"/>
    <s v="plays"/>
    <x v="10"/>
    <x v="9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d v="2018-04-04T05:00:00"/>
    <n v="1523336400"/>
    <d v="2018-04-10T05:00:00"/>
    <b v="0"/>
    <b v="0"/>
    <s v="music/rock"/>
    <x v="1"/>
    <s v="rock"/>
    <x v="9"/>
    <x v="9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d v="2017-11-06T06:00:00"/>
    <n v="1512280800"/>
    <d v="2017-12-03T06:00:00"/>
    <b v="0"/>
    <b v="0"/>
    <s v="film &amp; video/documentary"/>
    <x v="4"/>
    <s v="documentary"/>
    <x v="0"/>
    <x v="5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d v="2016-03-02T06:00:00"/>
    <n v="1458709200"/>
    <d v="2016-03-23T05:00:00"/>
    <b v="0"/>
    <b v="0"/>
    <s v="theater/plays"/>
    <x v="3"/>
    <s v="plays"/>
    <x v="6"/>
    <x v="7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d v="2014-10-22T05:00:00"/>
    <n v="1414126800"/>
    <d v="2014-10-24T05:00:00"/>
    <b v="0"/>
    <b v="1"/>
    <s v="theater/plays"/>
    <x v="3"/>
    <s v="plays"/>
    <x v="4"/>
    <x v="1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d v="2014-11-15T06:00:00"/>
    <n v="1416204000"/>
    <d v="2014-11-17T06:00:00"/>
    <b v="0"/>
    <b v="0"/>
    <s v="games/mobile games"/>
    <x v="6"/>
    <s v="mobile games"/>
    <x v="0"/>
    <x v="1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d v="2010-10-25T05:00:00"/>
    <n v="1288501200"/>
    <d v="2010-10-31T05:00:00"/>
    <b v="0"/>
    <b v="1"/>
    <s v="theater/plays"/>
    <x v="3"/>
    <s v="plays"/>
    <x v="4"/>
    <x v="6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d v="2019-01-20T06:00:00"/>
    <n v="1552971600"/>
    <d v="2019-03-19T05:00:00"/>
    <b v="0"/>
    <b v="0"/>
    <s v="technology/web"/>
    <x v="2"/>
    <s v="web"/>
    <x v="2"/>
    <x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d v="2016-05-25T05:00:00"/>
    <n v="1465102800"/>
    <d v="2016-06-05T05:00:00"/>
    <b v="0"/>
    <b v="0"/>
    <s v="theater/plays"/>
    <x v="3"/>
    <s v="plays"/>
    <x v="11"/>
    <x v="7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d v="2013-02-04T06:00:00"/>
    <n v="1360130400"/>
    <d v="2013-02-06T06:00:00"/>
    <b v="0"/>
    <b v="0"/>
    <s v="film &amp; video/drama"/>
    <x v="4"/>
    <s v="drama"/>
    <x v="10"/>
    <x v="2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d v="2015-05-23T05:00:00"/>
    <n v="1432875600"/>
    <d v="2015-05-29T05:00:00"/>
    <b v="0"/>
    <b v="0"/>
    <s v="technology/wearables"/>
    <x v="2"/>
    <s v="wearables"/>
    <x v="11"/>
    <x v="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d v="2017-07-23T05:00:00"/>
    <n v="1500872400"/>
    <d v="2017-07-24T05:00:00"/>
    <b v="0"/>
    <b v="0"/>
    <s v="technology/web"/>
    <x v="2"/>
    <s v="web"/>
    <x v="8"/>
    <x v="5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d v="2017-03-22T05:00:00"/>
    <n v="1492146000"/>
    <d v="2017-04-14T05:00:00"/>
    <b v="0"/>
    <b v="1"/>
    <s v="music/rock"/>
    <x v="1"/>
    <s v="rock"/>
    <x v="6"/>
    <x v="5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d v="2014-07-24T05:00:00"/>
    <n v="1407301200"/>
    <d v="2014-08-06T05:00:00"/>
    <b v="0"/>
    <b v="0"/>
    <s v="music/metal"/>
    <x v="1"/>
    <s v="metal"/>
    <x v="8"/>
    <x v="1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d v="2017-01-28T06:00:00"/>
    <n v="1486620000"/>
    <d v="2017-02-09T06:00:00"/>
    <b v="0"/>
    <b v="1"/>
    <s v="theater/plays"/>
    <x v="3"/>
    <s v="plays"/>
    <x v="2"/>
    <x v="5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d v="2016-03-30T05:00:00"/>
    <n v="1459918800"/>
    <d v="2016-04-06T05:00:00"/>
    <b v="0"/>
    <b v="0"/>
    <s v="photography/photography books"/>
    <x v="7"/>
    <s v="photography books"/>
    <x v="6"/>
    <x v="7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d v="2015-02-20T06:00:00"/>
    <n v="1424757600"/>
    <d v="2015-02-24T06:00:00"/>
    <b v="0"/>
    <b v="0"/>
    <s v="publishing/nonfiction"/>
    <x v="5"/>
    <s v="nonfiction"/>
    <x v="10"/>
    <x v="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d v="2016-11-11T06:00:00"/>
    <n v="1479880800"/>
    <d v="2016-11-23T06:00:00"/>
    <b v="0"/>
    <b v="0"/>
    <s v="music/indie rock"/>
    <x v="1"/>
    <s v="indie rock"/>
    <x v="0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d v="2014-11-16T06:00:00"/>
    <n v="1418018400"/>
    <d v="2014-12-08T06:00:00"/>
    <b v="0"/>
    <b v="1"/>
    <s v="theater/plays"/>
    <x v="3"/>
    <s v="plays"/>
    <x v="0"/>
    <x v="1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d v="2012-06-29T05:00:00"/>
    <n v="1341032400"/>
    <d v="2012-06-30T05:00:00"/>
    <b v="0"/>
    <b v="0"/>
    <s v="music/indie rock"/>
    <x v="1"/>
    <s v="indie rock"/>
    <x v="5"/>
    <x v="4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d v="2017-02-03T06:00:00"/>
    <n v="1486360800"/>
    <d v="2017-02-06T06:00:00"/>
    <b v="0"/>
    <b v="0"/>
    <s v="theater/plays"/>
    <x v="3"/>
    <s v="plays"/>
    <x v="10"/>
    <x v="5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d v="2010-05-23T05:00:00"/>
    <n v="1274677200"/>
    <d v="2010-05-24T05:00:00"/>
    <b v="0"/>
    <b v="0"/>
    <s v="theater/plays"/>
    <x v="3"/>
    <s v="plays"/>
    <x v="11"/>
    <x v="6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d v="2010-01-19T06:00:00"/>
    <n v="1267509600"/>
    <d v="2010-03-02T06:00:00"/>
    <b v="0"/>
    <b v="0"/>
    <s v="music/electric music"/>
    <x v="1"/>
    <s v="electric music"/>
    <x v="2"/>
    <x v="6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d v="2015-10-21T05:00:00"/>
    <n v="1445922000"/>
    <d v="2015-10-27T05:00:00"/>
    <b v="0"/>
    <b v="1"/>
    <s v="theater/plays"/>
    <x v="3"/>
    <s v="plays"/>
    <x v="4"/>
    <x v="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d v="2018-08-10T05:00:00"/>
    <n v="1534050000"/>
    <d v="2018-08-12T05:00:00"/>
    <b v="0"/>
    <b v="1"/>
    <s v="theater/plays"/>
    <x v="3"/>
    <s v="plays"/>
    <x v="1"/>
    <x v="9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d v="2010-05-30T05:00:00"/>
    <n v="1277528400"/>
    <d v="2010-06-26T05:00:00"/>
    <b v="0"/>
    <b v="0"/>
    <s v="technology/wearables"/>
    <x v="2"/>
    <s v="wearables"/>
    <x v="11"/>
    <x v="6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d v="2011-10-09T05:00:00"/>
    <n v="1318568400"/>
    <d v="2011-10-14T05:00:00"/>
    <b v="0"/>
    <b v="0"/>
    <s v="technology/web"/>
    <x v="2"/>
    <s v="web"/>
    <x v="4"/>
    <x v="8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d v="2010-09-02T05:00:00"/>
    <n v="1284354000"/>
    <d v="2010-09-13T05:00:00"/>
    <b v="0"/>
    <b v="0"/>
    <s v="theater/plays"/>
    <x v="3"/>
    <s v="plays"/>
    <x v="3"/>
    <x v="6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d v="2010-03-01T06:00:00"/>
    <n v="1269579600"/>
    <d v="2010-03-26T05:00:00"/>
    <b v="0"/>
    <b v="1"/>
    <s v="film &amp; video/animation"/>
    <x v="4"/>
    <s v="animation"/>
    <x v="6"/>
    <x v="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d v="2014-10-08T05:00:00"/>
    <n v="1413781200"/>
    <d v="2014-10-20T05:00:00"/>
    <b v="0"/>
    <b v="1"/>
    <s v="technology/wearables"/>
    <x v="2"/>
    <s v="wearables"/>
    <x v="4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d v="2010-07-01T05:00:00"/>
    <n v="1280120400"/>
    <d v="2010-07-26T05:00:00"/>
    <b v="0"/>
    <b v="0"/>
    <s v="music/electric music"/>
    <x v="1"/>
    <s v="electric music"/>
    <x v="8"/>
    <x v="6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d v="2016-03-17T05:00:00"/>
    <n v="1459486800"/>
    <d v="2016-04-01T05:00:00"/>
    <b v="1"/>
    <b v="1"/>
    <s v="publishing/nonfiction"/>
    <x v="5"/>
    <s v="nonfiction"/>
    <x v="6"/>
    <x v="7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d v="2010-08-05T05:00:00"/>
    <n v="1282539600"/>
    <d v="2010-08-23T05:00:00"/>
    <b v="0"/>
    <b v="1"/>
    <s v="theater/plays"/>
    <x v="3"/>
    <s v="plays"/>
    <x v="1"/>
    <x v="6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d v="2010-05-23T05:00:00"/>
    <n v="1275886800"/>
    <d v="2010-06-07T05:00:00"/>
    <b v="0"/>
    <b v="0"/>
    <s v="photography/photography books"/>
    <x v="7"/>
    <s v="photography books"/>
    <x v="11"/>
    <x v="6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d v="2012-10-28T05:00:00"/>
    <n v="1355983200"/>
    <d v="2012-12-20T06:00:00"/>
    <b v="0"/>
    <b v="0"/>
    <s v="theater/plays"/>
    <x v="3"/>
    <s v="plays"/>
    <x v="4"/>
    <x v="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d v="2017-12-27T06:00:00"/>
    <n v="1515391200"/>
    <d v="2018-01-08T06:00:00"/>
    <b v="0"/>
    <b v="1"/>
    <s v="theater/plays"/>
    <x v="3"/>
    <s v="plays"/>
    <x v="7"/>
    <x v="5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d v="2015-01-20T06:00:00"/>
    <n v="1422252000"/>
    <d v="2015-01-26T06:00:00"/>
    <b v="0"/>
    <b v="0"/>
    <s v="theater/plays"/>
    <x v="3"/>
    <s v="plays"/>
    <x v="2"/>
    <x v="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d v="2011-05-12T05:00:00"/>
    <n v="1305522000"/>
    <d v="2011-05-16T05:00:00"/>
    <b v="0"/>
    <b v="0"/>
    <s v="film &amp; video/drama"/>
    <x v="4"/>
    <s v="drama"/>
    <x v="11"/>
    <x v="8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d v="2014-10-24T05:00:00"/>
    <n v="1414904400"/>
    <d v="2014-11-02T05:00:00"/>
    <b v="0"/>
    <b v="0"/>
    <s v="music/rock"/>
    <x v="1"/>
    <s v="rock"/>
    <x v="4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d v="2018-02-05T06:00:00"/>
    <n v="1520402400"/>
    <d v="2018-03-07T06:00:00"/>
    <b v="0"/>
    <b v="0"/>
    <s v="music/electric music"/>
    <x v="1"/>
    <s v="electric music"/>
    <x v="10"/>
    <x v="9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d v="2019-08-01T05:00:00"/>
    <n v="1567141200"/>
    <d v="2019-08-30T05:00:00"/>
    <b v="0"/>
    <b v="1"/>
    <s v="games/video games"/>
    <x v="6"/>
    <s v="video games"/>
    <x v="1"/>
    <x v="3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d v="2017-07-22T05:00:00"/>
    <n v="1501131600"/>
    <d v="2017-07-27T05:00:00"/>
    <b v="0"/>
    <b v="0"/>
    <s v="music/rock"/>
    <x v="1"/>
    <s v="rock"/>
    <x v="8"/>
    <x v="5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d v="2012-11-28T06:00:00"/>
    <n v="1355032800"/>
    <d v="2012-12-09T06:00:00"/>
    <b v="0"/>
    <b v="0"/>
    <s v="music/jazz"/>
    <x v="1"/>
    <s v="jazz"/>
    <x v="0"/>
    <x v="4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d v="2012-05-08T05:00:00"/>
    <n v="1339477200"/>
    <d v="2012-06-12T05:00:00"/>
    <b v="0"/>
    <b v="1"/>
    <s v="theater/plays"/>
    <x v="3"/>
    <s v="plays"/>
    <x v="11"/>
    <x v="4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d v="2011-05-13T05:00:00"/>
    <n v="1305954000"/>
    <d v="2011-05-21T05:00:00"/>
    <b v="0"/>
    <b v="0"/>
    <s v="music/rock"/>
    <x v="1"/>
    <s v="rock"/>
    <x v="11"/>
    <x v="8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d v="2017-04-15T05:00:00"/>
    <n v="1494392400"/>
    <d v="2017-05-10T05:00:00"/>
    <b v="1"/>
    <b v="1"/>
    <s v="music/indie rock"/>
    <x v="1"/>
    <s v="indie rock"/>
    <x v="9"/>
    <x v="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d v="2018-09-19T05:00:00"/>
    <n v="1537419600"/>
    <d v="2018-09-20T05:00:00"/>
    <b v="0"/>
    <b v="0"/>
    <s v="film &amp; video/science fiction"/>
    <x v="4"/>
    <s v="science fiction"/>
    <x v="3"/>
    <x v="9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d v="2015-10-06T05:00:00"/>
    <n v="1447999200"/>
    <d v="2015-11-20T06:00:00"/>
    <b v="0"/>
    <b v="0"/>
    <s v="publishing/translations"/>
    <x v="5"/>
    <s v="translations"/>
    <x v="4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d v="2013-12-11T06:00:00"/>
    <n v="1388037600"/>
    <d v="2013-12-26T06:00:00"/>
    <b v="0"/>
    <b v="0"/>
    <s v="theater/plays"/>
    <x v="3"/>
    <s v="plays"/>
    <x v="7"/>
    <x v="2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d v="2013-08-15T05:00:00"/>
    <n v="1378789200"/>
    <d v="2013-09-10T05:00:00"/>
    <b v="0"/>
    <b v="0"/>
    <s v="games/video games"/>
    <x v="6"/>
    <s v="video games"/>
    <x v="1"/>
    <x v="2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d v="2014-04-14T05:00:00"/>
    <n v="1398056400"/>
    <d v="2014-04-21T05:00:00"/>
    <b v="0"/>
    <b v="1"/>
    <s v="theater/plays"/>
    <x v="3"/>
    <s v="plays"/>
    <x v="9"/>
    <x v="1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d v="2019-01-26T06:00:00"/>
    <n v="1550815200"/>
    <d v="2019-02-22T06:00:00"/>
    <b v="0"/>
    <b v="0"/>
    <s v="theater/plays"/>
    <x v="3"/>
    <s v="plays"/>
    <x v="2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d v="2019-02-09T06:00:00"/>
    <n v="1550037600"/>
    <d v="2019-02-13T06:00:00"/>
    <b v="0"/>
    <b v="0"/>
    <s v="music/indie rock"/>
    <x v="1"/>
    <s v="indie rock"/>
    <x v="10"/>
    <x v="3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d v="2017-04-13T05:00:00"/>
    <n v="1492923600"/>
    <d v="2017-04-23T05:00:00"/>
    <b v="0"/>
    <b v="0"/>
    <s v="theater/plays"/>
    <x v="3"/>
    <s v="plays"/>
    <x v="9"/>
    <x v="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d v="2016-05-23T05:00:00"/>
    <n v="1467522000"/>
    <d v="2016-07-03T05:00:00"/>
    <b v="0"/>
    <b v="0"/>
    <s v="technology/web"/>
    <x v="2"/>
    <s v="web"/>
    <x v="11"/>
    <x v="7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d v="2014-11-06T06:00:00"/>
    <n v="1416117600"/>
    <d v="2014-11-16T06:00:00"/>
    <b v="0"/>
    <b v="0"/>
    <s v="music/rock"/>
    <x v="1"/>
    <s v="rock"/>
    <x v="0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d v="2019-07-04T05:00:00"/>
    <n v="1563771600"/>
    <d v="2019-07-22T05:00:00"/>
    <b v="0"/>
    <b v="0"/>
    <s v="theater/plays"/>
    <x v="3"/>
    <s v="plays"/>
    <x v="8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d v="2011-09-23T05:00:00"/>
    <n v="1319259600"/>
    <d v="2011-10-22T05:00:00"/>
    <b v="0"/>
    <b v="0"/>
    <s v="theater/plays"/>
    <x v="3"/>
    <s v="plays"/>
    <x v="3"/>
    <x v="8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d v="2011-08-13T05:00:00"/>
    <n v="1313643600"/>
    <d v="2011-08-18T05:00:00"/>
    <b v="0"/>
    <b v="0"/>
    <s v="film &amp; video/animation"/>
    <x v="4"/>
    <s v="animation"/>
    <x v="1"/>
    <x v="8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d v="2015-08-14T05:00:00"/>
    <n v="1440306000"/>
    <d v="2015-08-23T05:00:00"/>
    <b v="0"/>
    <b v="1"/>
    <s v="theater/plays"/>
    <x v="3"/>
    <s v="plays"/>
    <x v="1"/>
    <x v="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d v="2016-07-22T05:00:00"/>
    <n v="1470805200"/>
    <d v="2016-08-10T05:00:00"/>
    <b v="0"/>
    <b v="1"/>
    <s v="film &amp; video/drama"/>
    <x v="4"/>
    <s v="drama"/>
    <x v="8"/>
    <x v="7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d v="2010-10-31T05:00:00"/>
    <n v="1292911200"/>
    <d v="2010-12-21T06:00:00"/>
    <b v="0"/>
    <b v="0"/>
    <s v="theater/plays"/>
    <x v="3"/>
    <s v="plays"/>
    <x v="4"/>
    <x v="6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d v="2011-03-01T06:00:00"/>
    <n v="1301374800"/>
    <d v="2011-03-29T05:00:00"/>
    <b v="0"/>
    <b v="1"/>
    <s v="film &amp; video/animation"/>
    <x v="4"/>
    <s v="animation"/>
    <x v="6"/>
    <x v="8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d v="2013-12-17T06:00:00"/>
    <n v="1387864800"/>
    <d v="2013-12-24T06:00:00"/>
    <b v="0"/>
    <b v="0"/>
    <s v="music/rock"/>
    <x v="1"/>
    <s v="rock"/>
    <x v="7"/>
    <x v="2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d v="2016-03-06T06:00:00"/>
    <n v="1458190800"/>
    <d v="2016-03-17T05:00:00"/>
    <b v="0"/>
    <b v="0"/>
    <s v="technology/web"/>
    <x v="2"/>
    <s v="web"/>
    <x v="6"/>
    <x v="7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d v="2019-04-27T05:00:00"/>
    <n v="1559278800"/>
    <d v="2019-05-31T05:00:00"/>
    <b v="0"/>
    <b v="1"/>
    <s v="film &amp; video/animation"/>
    <x v="4"/>
    <s v="animation"/>
    <x v="9"/>
    <x v="3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d v="2018-03-27T05:00:00"/>
    <n v="1522731600"/>
    <d v="2018-04-03T05:00:00"/>
    <b v="0"/>
    <b v="1"/>
    <s v="music/jazz"/>
    <x v="1"/>
    <s v="jazz"/>
    <x v="6"/>
    <x v="9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d v="2011-05-21T05:00:00"/>
    <n v="1306731600"/>
    <d v="2011-05-30T05:00:00"/>
    <b v="0"/>
    <b v="0"/>
    <s v="music/rock"/>
    <x v="1"/>
    <s v="rock"/>
    <x v="11"/>
    <x v="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d v="2012-10-20T05:00:00"/>
    <n v="1352527200"/>
    <d v="2012-11-10T06:00:00"/>
    <b v="0"/>
    <b v="0"/>
    <s v="film &amp; video/animation"/>
    <x v="4"/>
    <s v="animation"/>
    <x v="4"/>
    <x v="4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d v="2014-05-27T05:00:00"/>
    <n v="1404363600"/>
    <d v="2014-07-03T05:00:00"/>
    <b v="0"/>
    <b v="0"/>
    <s v="theater/plays"/>
    <x v="3"/>
    <s v="plays"/>
    <x v="11"/>
    <x v="1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d v="2010-02-14T06:00:00"/>
    <n v="1266645600"/>
    <d v="2010-02-20T06:00:00"/>
    <b v="0"/>
    <b v="0"/>
    <s v="theater/plays"/>
    <x v="3"/>
    <s v="plays"/>
    <x v="10"/>
    <x v="6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d v="2016-12-11T06:00:00"/>
    <n v="1482818400"/>
    <d v="2016-12-27T06:00:00"/>
    <b v="0"/>
    <b v="0"/>
    <s v="food/food trucks"/>
    <x v="0"/>
    <s v="food trucks"/>
    <x v="7"/>
    <x v="7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d v="2013-06-26T05:00:00"/>
    <n v="1374642000"/>
    <d v="2013-07-24T05:00:00"/>
    <b v="0"/>
    <b v="1"/>
    <s v="theater/plays"/>
    <x v="3"/>
    <s v="plays"/>
    <x v="5"/>
    <x v="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d v="2013-06-25T05:00:00"/>
    <n v="1372482000"/>
    <d v="2013-06-29T05:00:00"/>
    <b v="0"/>
    <b v="0"/>
    <s v="publishing/nonfiction"/>
    <x v="5"/>
    <s v="nonfiction"/>
    <x v="5"/>
    <x v="2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d v="2017-12-22T06:00:00"/>
    <n v="1514959200"/>
    <d v="2018-01-03T06:00:00"/>
    <b v="0"/>
    <b v="0"/>
    <s v="music/rock"/>
    <x v="1"/>
    <s v="rock"/>
    <x v="7"/>
    <x v="5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d v="2016-11-01T05:00:00"/>
    <n v="1478235600"/>
    <d v="2016-11-04T05:00:00"/>
    <b v="0"/>
    <b v="0"/>
    <s v="film &amp; video/drama"/>
    <x v="4"/>
    <s v="drama"/>
    <x v="0"/>
    <x v="7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d v="2014-08-08T05:00:00"/>
    <n v="1408078800"/>
    <d v="2014-08-15T05:00:00"/>
    <b v="0"/>
    <b v="1"/>
    <s v="games/mobile games"/>
    <x v="6"/>
    <s v="mobile games"/>
    <x v="1"/>
    <x v="1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d v="2018-12-30T06:00:00"/>
    <n v="1548136800"/>
    <d v="2019-01-22T06:00:00"/>
    <b v="0"/>
    <b v="0"/>
    <s v="technology/web"/>
    <x v="2"/>
    <s v="web"/>
    <x v="7"/>
    <x v="9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d v="2012-05-31T05:00:00"/>
    <n v="1340859600"/>
    <d v="2012-06-28T05:00:00"/>
    <b v="0"/>
    <b v="1"/>
    <s v="theater/plays"/>
    <x v="3"/>
    <s v="plays"/>
    <x v="11"/>
    <x v="4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d v="2016-01-30T06:00:00"/>
    <n v="1454479200"/>
    <d v="2016-02-03T06:00:00"/>
    <b v="0"/>
    <b v="0"/>
    <s v="theater/plays"/>
    <x v="3"/>
    <s v="plays"/>
    <x v="2"/>
    <x v="7"/>
  </r>
  <r>
    <n v="800"/>
    <s v="Wallace LLC"/>
    <s v="Centralized regional function"/>
    <n v="100"/>
    <n v="1"/>
    <n v="1"/>
    <x v="0"/>
    <n v="1"/>
    <n v="1"/>
    <s v="CH"/>
    <s v="CHF"/>
    <n v="1434085200"/>
    <d v="2015-06-12T05:00:00"/>
    <n v="1434430800"/>
    <d v="2015-06-16T05:00:00"/>
    <b v="0"/>
    <b v="0"/>
    <s v="music/rock"/>
    <x v="1"/>
    <s v="rock"/>
    <x v="5"/>
    <x v="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d v="2019-12-31T06:00:00"/>
    <n v="1579672800"/>
    <d v="2020-01-22T06:00:00"/>
    <b v="0"/>
    <b v="1"/>
    <s v="photography/photography books"/>
    <x v="7"/>
    <s v="photography books"/>
    <x v="7"/>
    <x v="3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d v="2019-07-04T05:00:00"/>
    <n v="1562389200"/>
    <d v="2019-07-06T05:00:00"/>
    <b v="0"/>
    <b v="0"/>
    <s v="photography/photography books"/>
    <x v="7"/>
    <s v="photography books"/>
    <x v="8"/>
    <x v="3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d v="2019-01-27T06:00:00"/>
    <n v="1551506400"/>
    <d v="2019-03-02T06:00:00"/>
    <b v="0"/>
    <b v="0"/>
    <s v="theater/plays"/>
    <x v="3"/>
    <s v="plays"/>
    <x v="2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d v="2018-01-02T06:00:00"/>
    <n v="1516600800"/>
    <d v="2018-01-22T06:00:00"/>
    <b v="0"/>
    <b v="0"/>
    <s v="music/rock"/>
    <x v="1"/>
    <s v="rock"/>
    <x v="2"/>
    <x v="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d v="2014-11-15T06:00:00"/>
    <n v="1420437600"/>
    <d v="2015-01-05T06:00:00"/>
    <b v="0"/>
    <b v="0"/>
    <s v="film &amp; video/documentary"/>
    <x v="4"/>
    <s v="documentary"/>
    <x v="0"/>
    <x v="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d v="2012-03-05T06:00:00"/>
    <n v="1332997200"/>
    <d v="2012-03-29T05:00:00"/>
    <b v="0"/>
    <b v="1"/>
    <s v="film &amp; video/drama"/>
    <x v="4"/>
    <s v="drama"/>
    <x v="6"/>
    <x v="4"/>
  </r>
  <r>
    <n v="807"/>
    <s v="Walker-Taylor"/>
    <s v="Automated uniform concept"/>
    <n v="700"/>
    <n v="1848"/>
    <n v="264"/>
    <x v="1"/>
    <n v="43"/>
    <n v="42.97674418604651"/>
    <s v="US"/>
    <s v="USD"/>
    <n v="1571115600"/>
    <d v="2019-10-15T05:00:00"/>
    <n v="1574920800"/>
    <d v="2019-11-28T06:00:00"/>
    <b v="0"/>
    <b v="1"/>
    <s v="theater/plays"/>
    <x v="3"/>
    <s v="plays"/>
    <x v="4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d v="2016-05-17T05:00:00"/>
    <n v="1464930000"/>
    <d v="2016-06-03T05:00:00"/>
    <b v="0"/>
    <b v="0"/>
    <s v="food/food trucks"/>
    <x v="0"/>
    <s v="food trucks"/>
    <x v="11"/>
    <x v="7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d v="2012-08-14T05:00:00"/>
    <n v="1345006800"/>
    <d v="2012-08-15T05:00:00"/>
    <b v="0"/>
    <b v="0"/>
    <s v="film &amp; video/documentary"/>
    <x v="4"/>
    <s v="documentary"/>
    <x v="1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d v="2017-11-28T06:00:00"/>
    <n v="1512712800"/>
    <d v="2017-12-08T06:00:00"/>
    <b v="0"/>
    <b v="1"/>
    <s v="theater/plays"/>
    <x v="3"/>
    <s v="plays"/>
    <x v="0"/>
    <x v="5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d v="2016-01-09T06:00:00"/>
    <n v="1452492000"/>
    <d v="2016-01-11T06:00:00"/>
    <b v="0"/>
    <b v="1"/>
    <s v="games/video games"/>
    <x v="6"/>
    <s v="video games"/>
    <x v="2"/>
    <x v="7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d v="2018-04-16T05:00:00"/>
    <n v="1524286800"/>
    <d v="2018-04-21T05:00:00"/>
    <b v="0"/>
    <b v="0"/>
    <s v="publishing/nonfiction"/>
    <x v="5"/>
    <s v="nonfiction"/>
    <x v="9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d v="2012-08-27T05:00:00"/>
    <n v="1346907600"/>
    <d v="2012-09-06T05:00:00"/>
    <b v="0"/>
    <b v="0"/>
    <s v="games/video games"/>
    <x v="6"/>
    <s v="video games"/>
    <x v="1"/>
    <x v="4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d v="2016-05-27T05:00:00"/>
    <n v="1464498000"/>
    <d v="2016-05-29T05:00:00"/>
    <b v="0"/>
    <b v="1"/>
    <s v="music/rock"/>
    <x v="1"/>
    <s v="rock"/>
    <x v="11"/>
    <x v="7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d v="2017-11-29T06:00:00"/>
    <n v="1514181600"/>
    <d v="2017-12-25T06:00:00"/>
    <b v="0"/>
    <b v="0"/>
    <s v="music/rock"/>
    <x v="1"/>
    <s v="rock"/>
    <x v="0"/>
    <x v="5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d v="2014-02-10T06:00:00"/>
    <n v="1392184800"/>
    <d v="2014-02-12T06:00:00"/>
    <b v="1"/>
    <b v="1"/>
    <s v="theater/plays"/>
    <x v="3"/>
    <s v="plays"/>
    <x v="10"/>
    <x v="1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d v="2019-05-04T05:00:00"/>
    <n v="1559365200"/>
    <d v="2019-06-01T05:00:00"/>
    <b v="0"/>
    <b v="1"/>
    <s v="publishing/nonfiction"/>
    <x v="5"/>
    <s v="nonfiction"/>
    <x v="11"/>
    <x v="3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d v="2019-01-21T06:00:00"/>
    <n v="1549173600"/>
    <d v="2019-02-03T06:00:00"/>
    <b v="0"/>
    <b v="1"/>
    <s v="theater/plays"/>
    <x v="3"/>
    <s v="plays"/>
    <x v="2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d v="2012-11-24T06:00:00"/>
    <n v="1355032800"/>
    <d v="2012-12-09T06:00:00"/>
    <b v="1"/>
    <b v="0"/>
    <s v="games/video games"/>
    <x v="6"/>
    <s v="video games"/>
    <x v="0"/>
    <x v="4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d v="2018-07-29T05:00:00"/>
    <n v="1533963600"/>
    <d v="2018-08-11T05:00:00"/>
    <b v="0"/>
    <b v="1"/>
    <s v="music/rock"/>
    <x v="1"/>
    <s v="rock"/>
    <x v="8"/>
    <x v="9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d v="2017-02-28T06:00:00"/>
    <n v="1489381200"/>
    <d v="2017-03-13T05:00:00"/>
    <b v="0"/>
    <b v="0"/>
    <s v="film &amp; video/documentary"/>
    <x v="4"/>
    <s v="documentary"/>
    <x v="10"/>
    <x v="5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d v="2014-02-28T06:00:00"/>
    <n v="1395032400"/>
    <d v="2014-03-17T05:00:00"/>
    <b v="0"/>
    <b v="0"/>
    <s v="music/rock"/>
    <x v="1"/>
    <s v="rock"/>
    <x v="10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d v="2014-09-10T05:00:00"/>
    <n v="1412485200"/>
    <d v="2014-10-05T05:00:00"/>
    <b v="1"/>
    <b v="1"/>
    <s v="music/rock"/>
    <x v="1"/>
    <s v="rock"/>
    <x v="3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d v="2010-06-19T05:00:00"/>
    <n v="1279688400"/>
    <d v="2010-07-21T05:00:00"/>
    <b v="0"/>
    <b v="1"/>
    <s v="publishing/nonfiction"/>
    <x v="5"/>
    <s v="nonfiction"/>
    <x v="5"/>
    <x v="6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d v="2017-07-25T05:00:00"/>
    <n v="1501995600"/>
    <d v="2017-08-06T05:00:00"/>
    <b v="0"/>
    <b v="0"/>
    <s v="film &amp; video/shorts"/>
    <x v="4"/>
    <s v="shorts"/>
    <x v="8"/>
    <x v="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d v="2010-12-13T06:00:00"/>
    <n v="1294639200"/>
    <d v="2011-01-10T06:00:00"/>
    <b v="0"/>
    <b v="1"/>
    <s v="theater/plays"/>
    <x v="3"/>
    <s v="plays"/>
    <x v="7"/>
    <x v="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d v="2011-05-03T05:00:00"/>
    <n v="1305435600"/>
    <d v="2011-05-15T05:00:00"/>
    <b v="0"/>
    <b v="1"/>
    <s v="film &amp; video/drama"/>
    <x v="4"/>
    <s v="drama"/>
    <x v="11"/>
    <x v="8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d v="2018-08-28T05:00:00"/>
    <n v="1537592400"/>
    <d v="2018-09-22T05:00:00"/>
    <b v="0"/>
    <b v="0"/>
    <s v="theater/plays"/>
    <x v="3"/>
    <s v="plays"/>
    <x v="1"/>
    <x v="9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d v="2015-06-09T05:00:00"/>
    <n v="1435122000"/>
    <d v="2015-06-24T05:00:00"/>
    <b v="0"/>
    <b v="0"/>
    <s v="theater/plays"/>
    <x v="3"/>
    <s v="plays"/>
    <x v="5"/>
    <x v="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d v="2018-01-03T06:00:00"/>
    <n v="1520056800"/>
    <d v="2018-03-03T06:00:00"/>
    <b v="0"/>
    <b v="0"/>
    <s v="theater/plays"/>
    <x v="3"/>
    <s v="plays"/>
    <x v="2"/>
    <x v="9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d v="2012-03-26T05:00:00"/>
    <n v="1335675600"/>
    <d v="2012-04-29T05:00:00"/>
    <b v="0"/>
    <b v="0"/>
    <s v="photography/photography books"/>
    <x v="7"/>
    <s v="photography books"/>
    <x v="6"/>
    <x v="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d v="2015-10-22T05:00:00"/>
    <n v="1448431200"/>
    <d v="2015-11-25T06:00:00"/>
    <b v="1"/>
    <b v="0"/>
    <s v="publishing/translations"/>
    <x v="5"/>
    <s v="translations"/>
    <x v="4"/>
    <x v="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d v="2011-02-14T06:00:00"/>
    <n v="1298613600"/>
    <d v="2011-02-25T06:00:00"/>
    <b v="0"/>
    <b v="0"/>
    <s v="publishing/translations"/>
    <x v="5"/>
    <s v="translations"/>
    <x v="10"/>
    <x v="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d v="2013-06-23T05:00:00"/>
    <n v="1372482000"/>
    <d v="2013-06-29T05:00:00"/>
    <b v="0"/>
    <b v="0"/>
    <s v="theater/plays"/>
    <x v="3"/>
    <s v="plays"/>
    <x v="5"/>
    <x v="2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d v="2015-02-28T06:00:00"/>
    <n v="1425621600"/>
    <d v="2015-03-06T06:00:00"/>
    <b v="0"/>
    <b v="0"/>
    <s v="technology/web"/>
    <x v="2"/>
    <s v="web"/>
    <x v="10"/>
    <x v="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d v="2010-02-05T06:00:00"/>
    <n v="1266300000"/>
    <d v="2010-02-16T06:00:00"/>
    <b v="0"/>
    <b v="0"/>
    <s v="music/indie rock"/>
    <x v="1"/>
    <s v="indie rock"/>
    <x v="10"/>
    <x v="6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d v="2011-03-27T05:00:00"/>
    <n v="1305867600"/>
    <d v="2011-05-20T05:00:00"/>
    <b v="0"/>
    <b v="0"/>
    <s v="music/jazz"/>
    <x v="1"/>
    <s v="jazz"/>
    <x v="6"/>
    <x v="8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d v="2018-09-27T05:00:00"/>
    <n v="1538802000"/>
    <d v="2018-10-06T05:00:00"/>
    <b v="0"/>
    <b v="0"/>
    <s v="theater/plays"/>
    <x v="3"/>
    <s v="plays"/>
    <x v="3"/>
    <x v="9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d v="2014-03-17T05:00:00"/>
    <n v="1398920400"/>
    <d v="2014-05-01T05:00:00"/>
    <b v="0"/>
    <b v="1"/>
    <s v="film &amp; video/documentary"/>
    <x v="4"/>
    <s v="documentary"/>
    <x v="6"/>
    <x v="1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d v="2014-07-16T05:00:00"/>
    <n v="1405659600"/>
    <d v="2014-07-18T05:00:00"/>
    <b v="0"/>
    <b v="1"/>
    <s v="theater/plays"/>
    <x v="3"/>
    <s v="plays"/>
    <x v="8"/>
    <x v="1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d v="2016-02-19T06:00:00"/>
    <n v="1457244000"/>
    <d v="2016-03-06T06:00:00"/>
    <b v="0"/>
    <b v="0"/>
    <s v="technology/web"/>
    <x v="2"/>
    <s v="web"/>
    <x v="10"/>
    <x v="7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d v="2018-06-15T05:00:00"/>
    <n v="1529298000"/>
    <d v="2018-06-18T05:00:00"/>
    <b v="0"/>
    <b v="0"/>
    <s v="technology/wearables"/>
    <x v="2"/>
    <s v="wearables"/>
    <x v="5"/>
    <x v="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d v="2018-08-26T05:00:00"/>
    <n v="1535778000"/>
    <d v="2018-09-01T05:00:00"/>
    <b v="0"/>
    <b v="0"/>
    <s v="photography/photography books"/>
    <x v="7"/>
    <s v="photography books"/>
    <x v="1"/>
    <x v="9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d v="2012-01-22T06:00:00"/>
    <n v="1327471200"/>
    <d v="2012-01-25T06:00:00"/>
    <b v="0"/>
    <b v="0"/>
    <s v="film &amp; video/documentary"/>
    <x v="4"/>
    <s v="documentary"/>
    <x v="2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d v="2018-05-15T05:00:00"/>
    <n v="1529557200"/>
    <d v="2018-06-21T05:00:00"/>
    <b v="0"/>
    <b v="0"/>
    <s v="technology/web"/>
    <x v="2"/>
    <s v="web"/>
    <x v="11"/>
    <x v="9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d v="2018-07-21T05:00:00"/>
    <n v="1535259600"/>
    <d v="2018-08-26T05:00:00"/>
    <b v="1"/>
    <b v="1"/>
    <s v="technology/web"/>
    <x v="2"/>
    <s v="web"/>
    <x v="8"/>
    <x v="9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d v="2018-01-07T06:00:00"/>
    <n v="1515564000"/>
    <d v="2018-01-10T06:00:00"/>
    <b v="0"/>
    <b v="0"/>
    <s v="food/food trucks"/>
    <x v="0"/>
    <s v="food trucks"/>
    <x v="2"/>
    <x v="9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d v="2010-06-12T05:00:00"/>
    <n v="1277096400"/>
    <d v="2010-06-21T05:00:00"/>
    <b v="0"/>
    <b v="0"/>
    <s v="film &amp; video/drama"/>
    <x v="4"/>
    <s v="drama"/>
    <x v="5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d v="2012-02-09T06:00:00"/>
    <n v="1329026400"/>
    <d v="2012-02-12T06:00:00"/>
    <b v="0"/>
    <b v="1"/>
    <s v="music/indie rock"/>
    <x v="1"/>
    <s v="indie rock"/>
    <x v="10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d v="2011-11-19T06:00:00"/>
    <n v="1322978400"/>
    <d v="2011-12-04T06:00:00"/>
    <b v="1"/>
    <b v="0"/>
    <s v="music/rock"/>
    <x v="1"/>
    <s v="rock"/>
    <x v="0"/>
    <x v="8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d v="2012-05-02T05:00:00"/>
    <n v="1338786000"/>
    <d v="2012-06-04T05:00:00"/>
    <b v="0"/>
    <b v="0"/>
    <s v="music/electric music"/>
    <x v="1"/>
    <s v="electric music"/>
    <x v="11"/>
    <x v="4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d v="2011-07-16T05:00:00"/>
    <n v="1311656400"/>
    <d v="2011-07-26T05:00:00"/>
    <b v="0"/>
    <b v="1"/>
    <s v="games/video games"/>
    <x v="6"/>
    <s v="video games"/>
    <x v="8"/>
    <x v="8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d v="2011-06-20T05:00:00"/>
    <n v="1308978000"/>
    <d v="2011-06-25T05:00:00"/>
    <b v="0"/>
    <b v="1"/>
    <s v="music/indie rock"/>
    <x v="1"/>
    <s v="indie rock"/>
    <x v="5"/>
    <x v="8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d v="2019-11-18T06:00:00"/>
    <n v="1576389600"/>
    <d v="2019-12-15T06:00:00"/>
    <b v="0"/>
    <b v="0"/>
    <s v="publishing/fiction"/>
    <x v="5"/>
    <s v="fiction"/>
    <x v="0"/>
    <x v="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d v="2011-06-18T05:00:00"/>
    <n v="1311051600"/>
    <d v="2011-07-19T05:00:00"/>
    <b v="0"/>
    <b v="0"/>
    <s v="theater/plays"/>
    <x v="3"/>
    <s v="plays"/>
    <x v="5"/>
    <x v="8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d v="2012-04-24T05:00:00"/>
    <n v="1336712400"/>
    <d v="2012-05-11T05:00:00"/>
    <b v="0"/>
    <b v="0"/>
    <s v="food/food trucks"/>
    <x v="0"/>
    <s v="food trucks"/>
    <x v="9"/>
    <x v="4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d v="2012-02-05T06:00:00"/>
    <n v="1330408800"/>
    <d v="2012-02-28T06:00:00"/>
    <b v="1"/>
    <b v="0"/>
    <s v="film &amp; video/shorts"/>
    <x v="4"/>
    <s v="shorts"/>
    <x v="10"/>
    <x v="4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d v="2018-04-21T05:00:00"/>
    <n v="1524891600"/>
    <d v="2018-04-28T05:00:00"/>
    <b v="1"/>
    <b v="0"/>
    <s v="food/food trucks"/>
    <x v="0"/>
    <s v="food trucks"/>
    <x v="9"/>
    <x v="9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d v="2013-03-01T06:00:00"/>
    <n v="1363669200"/>
    <d v="2013-03-19T05:00:00"/>
    <b v="0"/>
    <b v="1"/>
    <s v="theater/plays"/>
    <x v="3"/>
    <s v="plays"/>
    <x v="6"/>
    <x v="2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d v="2019-02-19T06:00:00"/>
    <n v="1551420000"/>
    <d v="2019-03-01T06:00:00"/>
    <b v="0"/>
    <b v="1"/>
    <s v="technology/wearables"/>
    <x v="2"/>
    <s v="wearables"/>
    <x v="10"/>
    <x v="3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d v="2010-03-21T05:00:00"/>
    <n v="1269838800"/>
    <d v="2010-03-29T05:00:00"/>
    <b v="0"/>
    <b v="0"/>
    <s v="theater/plays"/>
    <x v="3"/>
    <s v="plays"/>
    <x v="6"/>
    <x v="6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d v="2011-08-01T05:00:00"/>
    <n v="1312520400"/>
    <d v="2011-08-05T05:00:00"/>
    <b v="0"/>
    <b v="0"/>
    <s v="theater/plays"/>
    <x v="3"/>
    <s v="plays"/>
    <x v="1"/>
    <x v="8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d v="2015-06-17T05:00:00"/>
    <n v="1436504400"/>
    <d v="2015-07-10T05:00:00"/>
    <b v="0"/>
    <b v="1"/>
    <s v="film &amp; video/television"/>
    <x v="4"/>
    <s v="television"/>
    <x v="5"/>
    <x v="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d v="2016-08-19T05:00:00"/>
    <n v="1472014800"/>
    <d v="2016-08-24T05:00:00"/>
    <b v="0"/>
    <b v="0"/>
    <s v="film &amp; video/shorts"/>
    <x v="4"/>
    <s v="shorts"/>
    <x v="1"/>
    <x v="7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d v="2014-09-15T05:00:00"/>
    <n v="1411534800"/>
    <d v="2014-09-24T05:00:00"/>
    <b v="0"/>
    <b v="0"/>
    <s v="theater/plays"/>
    <x v="3"/>
    <s v="plays"/>
    <x v="3"/>
    <x v="1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d v="2011-05-08T05:00:00"/>
    <n v="1304917200"/>
    <d v="2011-05-09T05:00:00"/>
    <b v="0"/>
    <b v="0"/>
    <s v="photography/photography books"/>
    <x v="7"/>
    <s v="photography books"/>
    <x v="11"/>
    <x v="8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d v="2018-10-09T05:00:00"/>
    <n v="1539579600"/>
    <d v="2018-10-15T05:00:00"/>
    <b v="0"/>
    <b v="0"/>
    <s v="food/food trucks"/>
    <x v="0"/>
    <s v="food trucks"/>
    <x v="4"/>
    <x v="9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d v="2013-10-12T05:00:00"/>
    <n v="1382504400"/>
    <d v="2013-10-23T05:00:00"/>
    <b v="0"/>
    <b v="0"/>
    <s v="theater/plays"/>
    <x v="3"/>
    <s v="plays"/>
    <x v="4"/>
    <x v="2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d v="2010-06-21T05:00:00"/>
    <n v="1278306000"/>
    <d v="2010-07-05T05:00:00"/>
    <b v="0"/>
    <b v="0"/>
    <s v="film &amp; video/drama"/>
    <x v="4"/>
    <s v="drama"/>
    <x v="5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d v="2015-08-24T05:00:00"/>
    <n v="1442552400"/>
    <d v="2015-09-18T05:00:00"/>
    <b v="0"/>
    <b v="0"/>
    <s v="theater/plays"/>
    <x v="3"/>
    <s v="plays"/>
    <x v="1"/>
    <x v="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d v="2017-11-01T05:00:00"/>
    <n v="1511071200"/>
    <d v="2017-11-19T06:00:00"/>
    <b v="0"/>
    <b v="1"/>
    <s v="theater/plays"/>
    <x v="3"/>
    <s v="plays"/>
    <x v="0"/>
    <x v="5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d v="2018-09-03T05:00:00"/>
    <n v="1536382800"/>
    <d v="2018-09-08T05:00:00"/>
    <b v="0"/>
    <b v="0"/>
    <s v="film &amp; video/science fiction"/>
    <x v="4"/>
    <s v="science fiction"/>
    <x v="3"/>
    <x v="9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d v="2014-01-08T06:00:00"/>
    <n v="1389592800"/>
    <d v="2014-01-13T06:00:00"/>
    <b v="0"/>
    <b v="0"/>
    <s v="photography/photography books"/>
    <x v="7"/>
    <s v="photography books"/>
    <x v="2"/>
    <x v="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d v="2010-04-23T05:00:00"/>
    <n v="1275282000"/>
    <d v="2010-05-31T05:00:00"/>
    <b v="0"/>
    <b v="1"/>
    <s v="photography/photography books"/>
    <x v="7"/>
    <s v="photography books"/>
    <x v="9"/>
    <x v="6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d v="2011-01-13T06:00:00"/>
    <n v="1294984800"/>
    <d v="2011-01-14T06:00:00"/>
    <b v="0"/>
    <b v="0"/>
    <s v="music/rock"/>
    <x v="1"/>
    <s v="rock"/>
    <x v="2"/>
    <x v="8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d v="2019-06-08T05:00:00"/>
    <n v="1562043600"/>
    <d v="2019-07-02T05:00:00"/>
    <b v="0"/>
    <b v="0"/>
    <s v="photography/photography books"/>
    <x v="7"/>
    <s v="photography books"/>
    <x v="5"/>
    <x v="3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d v="2016-07-26T05:00:00"/>
    <n v="1469595600"/>
    <d v="2016-07-27T05:00:00"/>
    <b v="0"/>
    <b v="0"/>
    <s v="food/food trucks"/>
    <x v="0"/>
    <s v="food trucks"/>
    <x v="8"/>
    <x v="7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d v="2020-01-15T06:00:00"/>
    <n v="1581141600"/>
    <d v="2020-02-08T06:00:00"/>
    <b v="0"/>
    <b v="0"/>
    <s v="music/metal"/>
    <x v="1"/>
    <s v="metal"/>
    <x v="2"/>
    <x v="1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d v="2017-02-22T06:00:00"/>
    <n v="1488520800"/>
    <d v="2017-03-03T06:00:00"/>
    <b v="0"/>
    <b v="0"/>
    <s v="publishing/nonfiction"/>
    <x v="5"/>
    <s v="nonfiction"/>
    <x v="10"/>
    <x v="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d v="2019-07-21T05:00:00"/>
    <n v="1563858000"/>
    <d v="2019-07-23T05:00:00"/>
    <b v="0"/>
    <b v="0"/>
    <s v="music/electric music"/>
    <x v="1"/>
    <s v="electric music"/>
    <x v="8"/>
    <x v="3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d v="2015-07-09T05:00:00"/>
    <n v="1438923600"/>
    <d v="2015-08-07T05:00:00"/>
    <b v="0"/>
    <b v="1"/>
    <s v="theater/plays"/>
    <x v="3"/>
    <s v="plays"/>
    <x v="8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d v="2015-01-21T06:00:00"/>
    <n v="1422165600"/>
    <d v="2015-01-25T06:00:00"/>
    <b v="0"/>
    <b v="0"/>
    <s v="theater/plays"/>
    <x v="3"/>
    <s v="plays"/>
    <x v="2"/>
    <x v="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d v="2010-05-25T05:00:00"/>
    <n v="1277874000"/>
    <d v="2010-06-30T05:00:00"/>
    <b v="0"/>
    <b v="0"/>
    <s v="film &amp; video/shorts"/>
    <x v="4"/>
    <s v="shorts"/>
    <x v="11"/>
    <x v="6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d v="2014-05-04T05:00:00"/>
    <n v="1399352400"/>
    <d v="2014-05-06T05:00:00"/>
    <b v="0"/>
    <b v="1"/>
    <s v="theater/plays"/>
    <x v="3"/>
    <s v="plays"/>
    <x v="11"/>
    <x v="1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d v="2010-06-06T05:00:00"/>
    <n v="1279083600"/>
    <d v="2010-07-14T05:00:00"/>
    <b v="0"/>
    <b v="0"/>
    <s v="theater/plays"/>
    <x v="3"/>
    <s v="plays"/>
    <x v="5"/>
    <x v="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d v="2010-08-26T05:00:00"/>
    <n v="1284354000"/>
    <d v="2010-09-13T05:00:00"/>
    <b v="0"/>
    <b v="0"/>
    <s v="music/indie rock"/>
    <x v="1"/>
    <s v="indie rock"/>
    <x v="1"/>
    <x v="6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d v="2015-07-17T05:00:00"/>
    <n v="1441170000"/>
    <d v="2015-09-02T05:00:00"/>
    <b v="0"/>
    <b v="1"/>
    <s v="theater/plays"/>
    <x v="3"/>
    <s v="plays"/>
    <x v="8"/>
    <x v="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d v="2017-04-11T05:00:00"/>
    <n v="1493528400"/>
    <d v="2017-04-30T05:00:00"/>
    <b v="0"/>
    <b v="0"/>
    <s v="theater/plays"/>
    <x v="3"/>
    <s v="plays"/>
    <x v="9"/>
    <x v="5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d v="2014-03-12T05:00:00"/>
    <n v="1395205200"/>
    <d v="2014-03-19T05:00:00"/>
    <b v="0"/>
    <b v="1"/>
    <s v="music/electric music"/>
    <x v="1"/>
    <s v="electric music"/>
    <x v="6"/>
    <x v="1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d v="2019-06-24T05:00:00"/>
    <n v="1561438800"/>
    <d v="2019-06-25T05:00:00"/>
    <b v="0"/>
    <b v="0"/>
    <s v="music/indie rock"/>
    <x v="1"/>
    <s v="indie rock"/>
    <x v="5"/>
    <x v="3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d v="2011-12-03T06:00:00"/>
    <n v="1326693600"/>
    <d v="2012-01-16T06:00:00"/>
    <b v="0"/>
    <b v="0"/>
    <s v="film &amp; video/documentary"/>
    <x v="4"/>
    <s v="documentary"/>
    <x v="7"/>
    <x v="8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d v="2010-05-21T05:00:00"/>
    <n v="1277960400"/>
    <d v="2010-07-01T05:00:00"/>
    <b v="0"/>
    <b v="0"/>
    <s v="publishing/translations"/>
    <x v="5"/>
    <s v="translations"/>
    <x v="11"/>
    <x v="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d v="2015-06-15T05:00:00"/>
    <n v="1434690000"/>
    <d v="2015-06-19T05:00:00"/>
    <b v="0"/>
    <b v="1"/>
    <s v="film &amp; video/documentary"/>
    <x v="4"/>
    <s v="documentary"/>
    <x v="5"/>
    <x v="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d v="2013-07-11T05:00:00"/>
    <n v="1376110800"/>
    <d v="2013-08-10T05:00:00"/>
    <b v="0"/>
    <b v="1"/>
    <s v="film &amp; video/television"/>
    <x v="4"/>
    <s v="television"/>
    <x v="8"/>
    <x v="2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d v="2018-02-03T06:00:00"/>
    <n v="1518415200"/>
    <d v="2018-02-12T06:00:00"/>
    <b v="0"/>
    <b v="0"/>
    <s v="theater/plays"/>
    <x v="3"/>
    <s v="plays"/>
    <x v="10"/>
    <x v="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d v="2011-07-14T05:00:00"/>
    <n v="1310878800"/>
    <d v="2011-07-17T05:00:00"/>
    <b v="0"/>
    <b v="1"/>
    <s v="food/food trucks"/>
    <x v="0"/>
    <s v="food trucks"/>
    <x v="8"/>
    <x v="8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d v="2019-04-28T05:00:00"/>
    <n v="1556600400"/>
    <d v="2019-04-30T05:00:00"/>
    <b v="0"/>
    <b v="0"/>
    <s v="theater/plays"/>
    <x v="3"/>
    <s v="plays"/>
    <x v="9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d v="2019-12-16T06:00:00"/>
    <n v="1576994400"/>
    <d v="2019-12-22T06:00:00"/>
    <b v="0"/>
    <b v="0"/>
    <s v="film &amp; video/documentary"/>
    <x v="4"/>
    <s v="documentary"/>
    <x v="7"/>
    <x v="3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d v="2013-10-07T05:00:00"/>
    <n v="1382677200"/>
    <d v="2013-10-25T05:00:00"/>
    <b v="0"/>
    <b v="0"/>
    <s v="music/jazz"/>
    <x v="1"/>
    <s v="jazz"/>
    <x v="4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d v="2014-09-19T05:00:00"/>
    <n v="1411189200"/>
    <d v="2014-09-20T05:00:00"/>
    <b v="0"/>
    <b v="1"/>
    <s v="technology/web"/>
    <x v="2"/>
    <s v="web"/>
    <x v="3"/>
    <x v="1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d v="2018-07-17T05:00:00"/>
    <n v="1534654800"/>
    <d v="2018-08-19T05:00:00"/>
    <b v="0"/>
    <b v="1"/>
    <s v="music/rock"/>
    <x v="1"/>
    <s v="rock"/>
    <x v="8"/>
    <x v="9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d v="2016-01-30T06:00:00"/>
    <n v="1457762400"/>
    <d v="2016-03-12T06:00:00"/>
    <b v="0"/>
    <b v="0"/>
    <s v="technology/web"/>
    <x v="2"/>
    <s v="web"/>
    <x v="2"/>
    <x v="7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d v="2012-05-05T05:00:00"/>
    <n v="1337490000"/>
    <d v="2012-05-20T05:00:00"/>
    <b v="0"/>
    <b v="1"/>
    <s v="publishing/nonfiction"/>
    <x v="5"/>
    <s v="nonfiction"/>
    <x v="11"/>
    <x v="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d v="2012-10-04T05:00:00"/>
    <n v="1349672400"/>
    <d v="2012-10-08T05:00:00"/>
    <b v="0"/>
    <b v="0"/>
    <s v="publishing/radio &amp; podcasts"/>
    <x v="5"/>
    <s v="radio &amp; podcasts"/>
    <x v="4"/>
    <x v="4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d v="2013-09-19T05:00:00"/>
    <n v="1379826000"/>
    <d v="2013-09-22T05:00:00"/>
    <b v="0"/>
    <b v="0"/>
    <s v="theater/plays"/>
    <x v="3"/>
    <s v="plays"/>
    <x v="3"/>
    <x v="2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d v="2017-05-13T05:00:00"/>
    <n v="1497762000"/>
    <d v="2017-06-18T05:00:00"/>
    <b v="1"/>
    <b v="1"/>
    <s v="film &amp; video/documentary"/>
    <x v="4"/>
    <s v="documentary"/>
    <x v="11"/>
    <x v="5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d v="2011-04-27T05:00:00"/>
    <n v="1304485200"/>
    <d v="2011-05-04T05:00:00"/>
    <b v="0"/>
    <b v="0"/>
    <s v="theater/plays"/>
    <x v="3"/>
    <s v="plays"/>
    <x v="9"/>
    <x v="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d v="2012-05-02T05:00:00"/>
    <n v="1336885200"/>
    <d v="2012-05-13T05:00:00"/>
    <b v="0"/>
    <b v="0"/>
    <s v="games/video games"/>
    <x v="6"/>
    <s v="video games"/>
    <x v="11"/>
    <x v="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d v="2018-06-04T05:00:00"/>
    <n v="1530421200"/>
    <d v="2018-07-01T05:00:00"/>
    <b v="0"/>
    <b v="1"/>
    <s v="theater/plays"/>
    <x v="3"/>
    <s v="plays"/>
    <x v="5"/>
    <x v="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d v="2015-01-22T06:00:00"/>
    <n v="1421992800"/>
    <d v="2015-01-23T06:00:00"/>
    <b v="0"/>
    <b v="0"/>
    <s v="theater/plays"/>
    <x v="3"/>
    <s v="plays"/>
    <x v="2"/>
    <x v="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d v="2019-09-09T05:00:00"/>
    <n v="1568178000"/>
    <d v="2019-09-11T05:00:00"/>
    <b v="1"/>
    <b v="0"/>
    <s v="technology/web"/>
    <x v="2"/>
    <s v="web"/>
    <x v="3"/>
    <x v="3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d v="2012-09-05T05:00:00"/>
    <n v="1347944400"/>
    <d v="2012-09-18T05:00:00"/>
    <b v="1"/>
    <b v="0"/>
    <s v="film &amp; video/drama"/>
    <x v="4"/>
    <s v="drama"/>
    <x v="3"/>
    <x v="4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d v="2019-05-12T05:00:00"/>
    <n v="1558760400"/>
    <d v="2019-05-25T05:00:00"/>
    <b v="0"/>
    <b v="0"/>
    <s v="film &amp; video/drama"/>
    <x v="4"/>
    <s v="drama"/>
    <x v="11"/>
    <x v="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d v="2013-08-04T05:00:00"/>
    <n v="1376629200"/>
    <d v="2013-08-16T05:00:00"/>
    <b v="0"/>
    <b v="0"/>
    <s v="theater/plays"/>
    <x v="3"/>
    <s v="plays"/>
    <x v="1"/>
    <x v="2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d v="2017-08-29T05:00:00"/>
    <n v="1504760400"/>
    <d v="2017-09-07T05:00:00"/>
    <b v="0"/>
    <b v="0"/>
    <s v="film &amp; video/television"/>
    <x v="4"/>
    <s v="television"/>
    <x v="1"/>
    <x v="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d v="2014-12-18T06:00:00"/>
    <n v="1419660000"/>
    <d v="2014-12-27T06:00:00"/>
    <b v="0"/>
    <b v="0"/>
    <s v="photography/photography books"/>
    <x v="7"/>
    <s v="photography books"/>
    <x v="7"/>
    <x v="1"/>
  </r>
  <r>
    <n v="917"/>
    <s v="Cooper Inc"/>
    <s v="Polarized discrete product"/>
    <n v="3600"/>
    <n v="2097"/>
    <n v="58.25"/>
    <x v="2"/>
    <n v="27"/>
    <n v="77.666666666666671"/>
    <s v="GB"/>
    <s v="GBP"/>
    <n v="1309237200"/>
    <d v="2011-06-28T05:00:00"/>
    <n v="1311310800"/>
    <d v="2011-07-22T05:00:00"/>
    <b v="0"/>
    <b v="1"/>
    <s v="film &amp; video/shorts"/>
    <x v="4"/>
    <s v="shorts"/>
    <x v="5"/>
    <x v="8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d v="2012-07-27T05:00:00"/>
    <n v="1344315600"/>
    <d v="2012-08-07T05:00:00"/>
    <b v="0"/>
    <b v="0"/>
    <s v="publishing/radio &amp; podcasts"/>
    <x v="5"/>
    <s v="radio &amp; podcasts"/>
    <x v="8"/>
    <x v="4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d v="2017-10-14T05:00:00"/>
    <n v="1510725600"/>
    <d v="2017-11-15T06:00:00"/>
    <b v="0"/>
    <b v="1"/>
    <s v="theater/plays"/>
    <x v="3"/>
    <s v="plays"/>
    <x v="4"/>
    <x v="5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d v="2019-02-07T06:00:00"/>
    <n v="1551247200"/>
    <d v="2019-02-27T06:00:00"/>
    <b v="1"/>
    <b v="0"/>
    <s v="film &amp; video/animation"/>
    <x v="4"/>
    <s v="animation"/>
    <x v="10"/>
    <x v="3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d v="2012-02-12T06:00:00"/>
    <n v="1330236000"/>
    <d v="2012-02-26T06:00:00"/>
    <b v="0"/>
    <b v="0"/>
    <s v="technology/web"/>
    <x v="2"/>
    <s v="web"/>
    <x v="10"/>
    <x v="4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d v="2018-12-09T06:00:00"/>
    <n v="1545112800"/>
    <d v="2018-12-18T06:00:00"/>
    <b v="0"/>
    <b v="1"/>
    <s v="music/world music"/>
    <x v="1"/>
    <s v="world music"/>
    <x v="7"/>
    <x v="9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d v="2010-07-14T05:00:00"/>
    <n v="1279170000"/>
    <d v="2010-07-15T05:00:00"/>
    <b v="0"/>
    <b v="0"/>
    <s v="theater/plays"/>
    <x v="3"/>
    <s v="plays"/>
    <x v="8"/>
    <x v="6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d v="2019-10-31T05:00:00"/>
    <n v="1573452000"/>
    <d v="2019-11-11T06:00:00"/>
    <b v="0"/>
    <b v="0"/>
    <s v="theater/plays"/>
    <x v="3"/>
    <s v="plays"/>
    <x v="4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d v="2017-09-22T05:00:00"/>
    <n v="1507093200"/>
    <d v="2017-10-04T05:00:00"/>
    <b v="0"/>
    <b v="0"/>
    <s v="theater/plays"/>
    <x v="3"/>
    <s v="plays"/>
    <x v="3"/>
    <x v="5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d v="2016-05-12T05:00:00"/>
    <n v="1463374800"/>
    <d v="2016-05-16T05:00:00"/>
    <b v="0"/>
    <b v="0"/>
    <s v="food/food trucks"/>
    <x v="0"/>
    <s v="food trucks"/>
    <x v="11"/>
    <x v="7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d v="2012-07-12T05:00:00"/>
    <n v="1344574800"/>
    <d v="2012-08-10T05:00:00"/>
    <b v="0"/>
    <b v="0"/>
    <s v="theater/plays"/>
    <x v="3"/>
    <s v="plays"/>
    <x v="8"/>
    <x v="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d v="2013-12-29T06:00:00"/>
    <n v="1389074400"/>
    <d v="2014-01-07T06:00:00"/>
    <b v="0"/>
    <b v="0"/>
    <s v="technology/web"/>
    <x v="2"/>
    <s v="web"/>
    <x v="7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d v="2017-05-03T05:00:00"/>
    <n v="1494997200"/>
    <d v="2017-05-17T05:00:00"/>
    <b v="0"/>
    <b v="0"/>
    <s v="theater/plays"/>
    <x v="3"/>
    <s v="plays"/>
    <x v="11"/>
    <x v="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d v="2015-02-25T06:00:00"/>
    <n v="1425448800"/>
    <d v="2015-03-04T06:00:00"/>
    <b v="0"/>
    <b v="1"/>
    <s v="theater/plays"/>
    <x v="3"/>
    <s v="plays"/>
    <x v="10"/>
    <x v="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d v="2014-06-28T05:00:00"/>
    <n v="1404104400"/>
    <d v="2014-06-30T05:00:00"/>
    <b v="0"/>
    <b v="1"/>
    <s v="theater/plays"/>
    <x v="3"/>
    <s v="plays"/>
    <x v="5"/>
    <x v="1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d v="2014-03-11T05:00:00"/>
    <n v="1394773200"/>
    <d v="2014-03-14T05:00:00"/>
    <b v="0"/>
    <b v="0"/>
    <s v="music/rock"/>
    <x v="1"/>
    <s v="rock"/>
    <x v="6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d v="2013-04-08T05:00:00"/>
    <n v="1366520400"/>
    <d v="2013-04-21T05:00:00"/>
    <b v="0"/>
    <b v="0"/>
    <s v="theater/plays"/>
    <x v="3"/>
    <s v="plays"/>
    <x v="9"/>
    <x v="2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d v="2016-02-22T06:00:00"/>
    <n v="1456639200"/>
    <d v="2016-02-28T06:00:00"/>
    <b v="0"/>
    <b v="0"/>
    <s v="theater/plays"/>
    <x v="3"/>
    <s v="plays"/>
    <x v="10"/>
    <x v="7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d v="2015-07-24T05:00:00"/>
    <n v="1438318800"/>
    <d v="2015-07-31T05:00:00"/>
    <b v="0"/>
    <b v="0"/>
    <s v="theater/plays"/>
    <x v="3"/>
    <s v="plays"/>
    <x v="8"/>
    <x v="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d v="2019-07-22T05:00:00"/>
    <n v="1564030800"/>
    <d v="2019-07-25T05:00:00"/>
    <b v="1"/>
    <b v="0"/>
    <s v="theater/plays"/>
    <x v="3"/>
    <s v="plays"/>
    <x v="8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d v="2015-11-26T06:00:00"/>
    <n v="1449295200"/>
    <d v="2015-12-05T06:00:00"/>
    <b v="0"/>
    <b v="0"/>
    <s v="film &amp; video/documentary"/>
    <x v="4"/>
    <s v="documentary"/>
    <x v="0"/>
    <x v="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d v="2018-06-12T05:00:00"/>
    <n v="1531890000"/>
    <d v="2018-07-18T05:00:00"/>
    <b v="0"/>
    <b v="1"/>
    <s v="publishing/fiction"/>
    <x v="5"/>
    <s v="fiction"/>
    <x v="5"/>
    <x v="9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d v="2011-05-07T05:00:00"/>
    <n v="1306213200"/>
    <d v="2011-05-24T05:00:00"/>
    <b v="0"/>
    <b v="1"/>
    <s v="games/video games"/>
    <x v="6"/>
    <s v="video games"/>
    <x v="11"/>
    <x v="8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d v="2012-12-01T06:00:00"/>
    <n v="1356242400"/>
    <d v="2012-12-23T06:00:00"/>
    <b v="0"/>
    <b v="0"/>
    <s v="technology/web"/>
    <x v="2"/>
    <s v="web"/>
    <x v="7"/>
    <x v="4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d v="2011-01-09T06:00:00"/>
    <n v="1297576800"/>
    <d v="2011-02-13T06:00:00"/>
    <b v="1"/>
    <b v="0"/>
    <s v="theater/plays"/>
    <x v="3"/>
    <s v="plays"/>
    <x v="2"/>
    <x v="8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d v="2011-01-25T06:00:00"/>
    <n v="1296194400"/>
    <d v="2011-01-28T06:00:00"/>
    <b v="0"/>
    <b v="0"/>
    <s v="theater/plays"/>
    <x v="3"/>
    <s v="plays"/>
    <x v="2"/>
    <x v="8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d v="2014-09-24T05:00:00"/>
    <n v="1414558800"/>
    <d v="2014-10-29T05:00:00"/>
    <b v="0"/>
    <b v="0"/>
    <s v="food/food trucks"/>
    <x v="0"/>
    <s v="food trucks"/>
    <x v="3"/>
    <x v="1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d v="2017-02-10T06:00:00"/>
    <n v="1488348000"/>
    <d v="2017-03-01T06:00:00"/>
    <b v="0"/>
    <b v="0"/>
    <s v="photography/photography books"/>
    <x v="7"/>
    <s v="photography books"/>
    <x v="10"/>
    <x v="5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d v="2012-04-05T05:00:00"/>
    <n v="1334898000"/>
    <d v="2012-04-20T05:00:00"/>
    <b v="1"/>
    <b v="0"/>
    <s v="photography/photography books"/>
    <x v="7"/>
    <s v="photography books"/>
    <x v="9"/>
    <x v="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d v="2011-06-16T05:00:00"/>
    <n v="1308373200"/>
    <d v="2011-06-18T05:00:00"/>
    <b v="0"/>
    <b v="0"/>
    <s v="theater/plays"/>
    <x v="3"/>
    <s v="plays"/>
    <x v="5"/>
    <x v="8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d v="2014-09-26T05:00:00"/>
    <n v="1412312400"/>
    <d v="2014-10-03T05:00:00"/>
    <b v="0"/>
    <b v="0"/>
    <s v="theater/plays"/>
    <x v="3"/>
    <s v="plays"/>
    <x v="3"/>
    <x v="1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d v="2014-12-12T06:00:00"/>
    <n v="1419228000"/>
    <d v="2014-12-22T06:00:00"/>
    <b v="1"/>
    <b v="1"/>
    <s v="film &amp; video/documentary"/>
    <x v="4"/>
    <s v="documentary"/>
    <x v="7"/>
    <x v="1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d v="2015-04-18T05:00:00"/>
    <n v="1430974800"/>
    <d v="2015-05-07T05:00:00"/>
    <b v="0"/>
    <b v="0"/>
    <s v="technology/web"/>
    <x v="2"/>
    <s v="web"/>
    <x v="9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d v="2019-04-16T05:00:00"/>
    <n v="1555822800"/>
    <d v="2019-04-21T05:00:00"/>
    <b v="0"/>
    <b v="1"/>
    <s v="theater/plays"/>
    <x v="3"/>
    <s v="plays"/>
    <x v="9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d v="2016-12-26T06:00:00"/>
    <n v="1482818400"/>
    <d v="2016-12-27T06:00:00"/>
    <b v="0"/>
    <b v="1"/>
    <s v="music/rock"/>
    <x v="1"/>
    <s v="rock"/>
    <x v="7"/>
    <x v="7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d v="2016-08-09T05:00:00"/>
    <n v="1471928400"/>
    <d v="2016-08-23T05:00:00"/>
    <b v="0"/>
    <b v="0"/>
    <s v="film &amp; video/documentary"/>
    <x v="4"/>
    <s v="documentary"/>
    <x v="1"/>
    <x v="7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d v="2015-12-20T06:00:00"/>
    <n v="1453701600"/>
    <d v="2016-01-25T06:00:00"/>
    <b v="0"/>
    <b v="1"/>
    <s v="film &amp; video/science fiction"/>
    <x v="4"/>
    <s v="science fiction"/>
    <x v="7"/>
    <x v="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d v="2012-09-22T05:00:00"/>
    <n v="1350363600"/>
    <d v="2012-10-16T05:00:00"/>
    <b v="0"/>
    <b v="0"/>
    <s v="technology/web"/>
    <x v="2"/>
    <s v="web"/>
    <x v="3"/>
    <x v="4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d v="2012-11-25T06:00:00"/>
    <n v="1353996000"/>
    <d v="2012-11-27T06:00:00"/>
    <b v="0"/>
    <b v="0"/>
    <s v="theater/plays"/>
    <x v="3"/>
    <s v="plays"/>
    <x v="0"/>
    <x v="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d v="2015-12-22T06:00:00"/>
    <n v="1451109600"/>
    <d v="2015-12-26T06:00:00"/>
    <b v="0"/>
    <b v="0"/>
    <s v="film &amp; video/science fiction"/>
    <x v="4"/>
    <s v="science fiction"/>
    <x v="7"/>
    <x v="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d v="2012-02-16T06:00:00"/>
    <n v="1329631200"/>
    <d v="2012-02-19T06:00:00"/>
    <b v="0"/>
    <b v="0"/>
    <s v="theater/plays"/>
    <x v="3"/>
    <s v="plays"/>
    <x v="10"/>
    <x v="4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d v="2010-06-21T05:00:00"/>
    <n v="1278997200"/>
    <d v="2010-07-13T05:00:00"/>
    <b v="0"/>
    <b v="0"/>
    <s v="film &amp; video/animation"/>
    <x v="4"/>
    <s v="animation"/>
    <x v="5"/>
    <x v="6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d v="2010-06-28T05:00:00"/>
    <n v="1280120400"/>
    <d v="2010-07-26T05:00:00"/>
    <b v="0"/>
    <b v="0"/>
    <s v="publishing/translations"/>
    <x v="5"/>
    <s v="translations"/>
    <x v="5"/>
    <x v="6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d v="2016-02-08T06:00:00"/>
    <n v="1458104400"/>
    <d v="2016-03-16T05:00:00"/>
    <b v="0"/>
    <b v="0"/>
    <s v="technology/web"/>
    <x v="2"/>
    <s v="web"/>
    <x v="10"/>
    <x v="7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d v="2011-02-17T06:00:00"/>
    <n v="1298268000"/>
    <d v="2011-02-21T06:00:00"/>
    <b v="0"/>
    <b v="0"/>
    <s v="publishing/translations"/>
    <x v="5"/>
    <s v="translations"/>
    <x v="10"/>
    <x v="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d v="2013-11-14T06:00:00"/>
    <n v="1386223200"/>
    <d v="2013-12-05T06:00:00"/>
    <b v="0"/>
    <b v="0"/>
    <s v="food/food trucks"/>
    <x v="0"/>
    <s v="food trucks"/>
    <x v="0"/>
    <x v="2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d v="2011-03-05T06:00:00"/>
    <n v="1299823200"/>
    <d v="2011-03-11T06:00:00"/>
    <b v="0"/>
    <b v="1"/>
    <s v="photography/photography books"/>
    <x v="7"/>
    <s v="photography books"/>
    <x v="6"/>
    <x v="8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d v="2015-05-11T05:00:00"/>
    <n v="1431752400"/>
    <d v="2015-05-16T05:00:00"/>
    <b v="0"/>
    <b v="0"/>
    <s v="theater/plays"/>
    <x v="3"/>
    <s v="plays"/>
    <x v="11"/>
    <x v="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d v="2010-01-25T06:00:00"/>
    <n v="1267855200"/>
    <d v="2010-03-06T06:00:00"/>
    <b v="0"/>
    <b v="0"/>
    <s v="music/rock"/>
    <x v="1"/>
    <s v="rock"/>
    <x v="2"/>
    <x v="6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d v="2017-06-15T05:00:00"/>
    <n v="1497675600"/>
    <d v="2017-06-17T05:00:00"/>
    <b v="0"/>
    <b v="0"/>
    <s v="theater/plays"/>
    <x v="3"/>
    <s v="plays"/>
    <x v="5"/>
    <x v="5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d v="2012-04-06T05:00:00"/>
    <n v="1336885200"/>
    <d v="2012-05-13T05:00:00"/>
    <b v="0"/>
    <b v="0"/>
    <s v="music/world music"/>
    <x v="1"/>
    <s v="world music"/>
    <x v="9"/>
    <x v="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d v="2011-01-01T06:00:00"/>
    <n v="1295157600"/>
    <d v="2011-01-16T06:00:00"/>
    <b v="0"/>
    <b v="0"/>
    <s v="food/food trucks"/>
    <x v="0"/>
    <s v="food trucks"/>
    <x v="2"/>
    <x v="8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d v="2019-12-22T06:00:00"/>
    <n v="1577599200"/>
    <d v="2019-12-29T06:00:00"/>
    <b v="0"/>
    <b v="0"/>
    <s v="theater/plays"/>
    <x v="3"/>
    <s v="plays"/>
    <x v="7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d v="2011-05-09T05:00:00"/>
    <n v="1305003600"/>
    <d v="2011-05-10T05:00:00"/>
    <b v="0"/>
    <b v="0"/>
    <s v="theater/plays"/>
    <x v="3"/>
    <s v="plays"/>
    <x v="11"/>
    <x v="8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d v="2013-10-08T05:00:00"/>
    <n v="1381726800"/>
    <d v="2013-10-14T05:00:00"/>
    <b v="0"/>
    <b v="0"/>
    <s v="film &amp; video/television"/>
    <x v="4"/>
    <s v="television"/>
    <x v="4"/>
    <x v="2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d v="2014-06-02T05:00:00"/>
    <n v="1402462800"/>
    <d v="2014-06-11T05:00:00"/>
    <b v="0"/>
    <b v="1"/>
    <s v="technology/web"/>
    <x v="2"/>
    <s v="web"/>
    <x v="5"/>
    <x v="1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d v="2010-12-10T06:00:00"/>
    <n v="1292133600"/>
    <d v="2010-12-12T06:00:00"/>
    <b v="0"/>
    <b v="1"/>
    <s v="theater/plays"/>
    <x v="3"/>
    <s v="plays"/>
    <x v="7"/>
    <x v="6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d v="2013-05-18T05:00:00"/>
    <n v="1368939600"/>
    <d v="2013-05-19T05:00:00"/>
    <b v="0"/>
    <b v="0"/>
    <s v="music/indie rock"/>
    <x v="1"/>
    <s v="indie rock"/>
    <x v="11"/>
    <x v="2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d v="2015-11-29T06:00:00"/>
    <n v="1452146400"/>
    <d v="2016-01-07T06:00:00"/>
    <b v="0"/>
    <b v="1"/>
    <s v="theater/plays"/>
    <x v="3"/>
    <s v="plays"/>
    <x v="0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d v="2011-01-28T06:00:00"/>
    <n v="1296712800"/>
    <d v="2011-02-03T06:00:00"/>
    <b v="0"/>
    <b v="1"/>
    <s v="theater/plays"/>
    <x v="3"/>
    <s v="plays"/>
    <x v="2"/>
    <x v="8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d v="2018-02-07T06:00:00"/>
    <n v="1520748000"/>
    <d v="2018-03-11T06:00:00"/>
    <b v="0"/>
    <b v="0"/>
    <s v="food/food trucks"/>
    <x v="0"/>
    <s v="food trucks"/>
    <x v="10"/>
    <x v="9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d v="2016-11-12T06:00:00"/>
    <n v="1480831200"/>
    <d v="2016-12-04T06:00:00"/>
    <b v="0"/>
    <b v="0"/>
    <s v="games/video games"/>
    <x v="6"/>
    <s v="video games"/>
    <x v="0"/>
    <x v="7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d v="2015-03-15T05:00:00"/>
    <n v="1426914000"/>
    <d v="2015-03-21T05:00:00"/>
    <b v="0"/>
    <b v="0"/>
    <s v="theater/plays"/>
    <x v="3"/>
    <s v="plays"/>
    <x v="6"/>
    <x v="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d v="2015-10-30T05:00:00"/>
    <n v="1446616800"/>
    <d v="2015-11-04T06:00:00"/>
    <b v="1"/>
    <b v="0"/>
    <s v="publishing/nonfiction"/>
    <x v="5"/>
    <s v="nonfiction"/>
    <x v="4"/>
    <x v="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d v="2017-12-25T06:00:00"/>
    <n v="1517032800"/>
    <d v="2018-01-27T06:00:00"/>
    <b v="0"/>
    <b v="0"/>
    <s v="technology/web"/>
    <x v="2"/>
    <s v="web"/>
    <x v="7"/>
    <x v="5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d v="2011-07-19T05:00:00"/>
    <n v="1311224400"/>
    <d v="2011-07-21T05:00:00"/>
    <b v="0"/>
    <b v="1"/>
    <s v="film &amp; video/documentary"/>
    <x v="4"/>
    <s v="documentary"/>
    <x v="8"/>
    <x v="8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d v="2019-08-04T05:00:00"/>
    <n v="1566190800"/>
    <d v="2019-08-19T05:00:00"/>
    <b v="0"/>
    <b v="0"/>
    <s v="film &amp; video/documentary"/>
    <x v="4"/>
    <s v="documentary"/>
    <x v="1"/>
    <x v="3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d v="2019-09-08T05:00:00"/>
    <n v="1570165200"/>
    <d v="2019-10-04T05:00:00"/>
    <b v="0"/>
    <b v="0"/>
    <s v="theater/plays"/>
    <x v="3"/>
    <s v="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d v="2013-12-06T06:00:00"/>
    <n v="1388556000"/>
    <d v="2014-01-01T06:00:00"/>
    <b v="0"/>
    <b v="1"/>
    <s v="music/rock"/>
    <x v="1"/>
    <s v="rock"/>
    <x v="7"/>
    <x v="2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d v="2011-04-05T05:00:00"/>
    <n v="1303189200"/>
    <d v="2011-04-19T05:00:00"/>
    <b v="0"/>
    <b v="0"/>
    <s v="music/rock"/>
    <x v="1"/>
    <s v="rock"/>
    <x v="9"/>
    <x v="8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d v="2017-04-27T05:00:00"/>
    <n v="1494478800"/>
    <d v="2017-05-11T05:00:00"/>
    <b v="0"/>
    <b v="0"/>
    <s v="film &amp; video/documentary"/>
    <x v="4"/>
    <s v="documentary"/>
    <x v="9"/>
    <x v="5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d v="2016-11-12T06:00:00"/>
    <n v="1480744800"/>
    <d v="2016-12-03T06:00:00"/>
    <b v="0"/>
    <b v="0"/>
    <s v="publishing/radio &amp; podcasts"/>
    <x v="5"/>
    <s v="radio &amp; podcasts"/>
    <x v="0"/>
    <x v="7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d v="2019-04-16T05:00:00"/>
    <n v="1555822800"/>
    <d v="2019-04-21T05:00:00"/>
    <b v="0"/>
    <b v="0"/>
    <s v="publishing/translations"/>
    <x v="5"/>
    <s v="translations"/>
    <x v="9"/>
    <x v="3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d v="2016-03-03T06:00:00"/>
    <n v="1458882000"/>
    <d v="2016-03-25T05:00:00"/>
    <b v="0"/>
    <b v="1"/>
    <s v="film &amp; video/drama"/>
    <x v="4"/>
    <s v="drama"/>
    <x v="6"/>
    <x v="7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d v="2014-09-25T05:00:00"/>
    <n v="1411966800"/>
    <d v="2014-09-29T05:00:00"/>
    <b v="0"/>
    <b v="1"/>
    <s v="music/rock"/>
    <x v="1"/>
    <s v="rock"/>
    <x v="3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d v="2018-05-07T05:00:00"/>
    <n v="1526878800"/>
    <d v="2018-05-21T05:00:00"/>
    <b v="0"/>
    <b v="1"/>
    <s v="film &amp; video/drama"/>
    <x v="4"/>
    <s v="drama"/>
    <x v="11"/>
    <x v="9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d v="2015-12-24T06:00:00"/>
    <n v="1452405600"/>
    <d v="2016-01-10T06:00:00"/>
    <b v="0"/>
    <b v="1"/>
    <s v="photography/photography books"/>
    <x v="7"/>
    <s v="photography books"/>
    <x v="7"/>
    <x v="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d v="2014-10-17T05:00:00"/>
    <n v="1414040400"/>
    <d v="2014-10-23T05:00:00"/>
    <b v="0"/>
    <b v="1"/>
    <s v="publishing/translations"/>
    <x v="5"/>
    <s v="translations"/>
    <x v="4"/>
    <x v="1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d v="2018-11-04T05:00:00"/>
    <n v="1543816800"/>
    <d v="2018-12-03T06:00:00"/>
    <b v="0"/>
    <b v="1"/>
    <s v="food/food trucks"/>
    <x v="0"/>
    <s v="food trucks"/>
    <x v="0"/>
    <x v="9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d v="2013-01-02T06:00:00"/>
    <n v="1359698400"/>
    <d v="2013-02-01T06:00:00"/>
    <b v="0"/>
    <b v="0"/>
    <s v="theater/plays"/>
    <x v="3"/>
    <s v="plays"/>
    <x v="2"/>
    <x v="2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d v="2014-01-20T06:00:00"/>
    <n v="1390629600"/>
    <d v="2014-01-25T06:00:00"/>
    <b v="0"/>
    <b v="0"/>
    <s v="theater/plays"/>
    <x v="3"/>
    <s v="plays"/>
    <x v="2"/>
    <x v="1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d v="2010-02-11T06:00:00"/>
    <n v="1267077600"/>
    <d v="2010-02-25T06:00:00"/>
    <b v="0"/>
    <b v="1"/>
    <s v="music/indie rock"/>
    <x v="1"/>
    <s v="indie rock"/>
    <x v="10"/>
    <x v="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d v="2016-06-29T05:00:00"/>
    <n v="1467781200"/>
    <d v="2016-07-06T05:00:00"/>
    <b v="0"/>
    <b v="0"/>
    <s v="food/food trucks"/>
    <x v="0"/>
    <s v="food trucks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6AD42-DDCE-49D6-9BD7-CE4DC58C8E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FF36C-8393-4054-90C3-391EB3E56A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18A8-53F0-46FA-AF3C-6DB2EDEAFCD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C13" sqref="C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9.5" style="5" customWidth="1"/>
    <col min="8" max="8" width="13" bestFit="1" customWidth="1"/>
    <col min="9" max="9" width="14" style="6" customWidth="1"/>
    <col min="12" max="12" width="11.125" bestFit="1" customWidth="1"/>
    <col min="13" max="13" width="19.625" customWidth="1"/>
    <col min="14" max="14" width="11.125" bestFit="1" customWidth="1"/>
    <col min="15" max="15" width="11.125" customWidth="1"/>
    <col min="18" max="18" width="28" bestFit="1" customWidth="1"/>
    <col min="19" max="19" width="16.125" customWidth="1"/>
    <col min="20" max="20" width="17.375" customWidth="1"/>
    <col min="21" max="22" width="19.625" customWidth="1"/>
  </cols>
  <sheetData>
    <row r="1" spans="1:22" s="1" customFormat="1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8" t="s">
        <v>2031</v>
      </c>
      <c r="N1" s="1" t="s">
        <v>9</v>
      </c>
      <c r="O1" s="8" t="s">
        <v>2032</v>
      </c>
      <c r="P1" s="1" t="s">
        <v>10</v>
      </c>
      <c r="Q1" s="1" t="s">
        <v>11</v>
      </c>
      <c r="R1" s="1" t="s">
        <v>2028</v>
      </c>
      <c r="S1" s="9" t="s">
        <v>2033</v>
      </c>
      <c r="T1" s="9" t="s">
        <v>2034</v>
      </c>
      <c r="U1" s="13" t="s">
        <v>2075</v>
      </c>
      <c r="V1" s="13" t="s">
        <v>2076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 t="e">
        <f>E2/G2</f>
        <v>#VALUE!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RIGHT(R2,LEN(R2)-FIND("/",R2,1))</f>
        <v>food trucks</v>
      </c>
      <c r="U2" s="12" t="s">
        <v>2077</v>
      </c>
      <c r="V2" s="12" t="s">
        <v>2089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RIGHT(R3,LEN(R3)-FIND("/",R3,1))</f>
        <v>rock</v>
      </c>
      <c r="U3" s="12" t="s">
        <v>2078</v>
      </c>
      <c r="V3" s="12" t="s">
        <v>2090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5">E4/H4</f>
        <v>100.01614035087719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  <c r="U4" s="12" t="s">
        <v>2077</v>
      </c>
      <c r="V4" s="12" t="s">
        <v>2091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  <c r="U5" s="12" t="s">
        <v>2078</v>
      </c>
      <c r="V5" s="12" t="s">
        <v>2092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  <c r="U6" s="12" t="s">
        <v>2079</v>
      </c>
      <c r="V6" s="12" t="s">
        <v>2092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  <c r="U7" s="12" t="s">
        <v>2078</v>
      </c>
      <c r="V7" s="12" t="s">
        <v>2093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  <c r="U8" s="12" t="s">
        <v>2080</v>
      </c>
      <c r="V8" s="12" t="s">
        <v>2094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  <c r="U9" s="12" t="s">
        <v>2078</v>
      </c>
      <c r="V9" s="12" t="s">
        <v>2089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  <c r="U10" s="12" t="s">
        <v>2078</v>
      </c>
      <c r="V10" s="12" t="s">
        <v>2095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  <c r="U11" s="12" t="s">
        <v>2080</v>
      </c>
      <c r="V11" s="12" t="s">
        <v>2091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  <c r="U12" s="12" t="s">
        <v>2078</v>
      </c>
      <c r="V12" s="12" t="s">
        <v>2095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  <c r="U13" s="12" t="s">
        <v>2080</v>
      </c>
      <c r="V13" s="12" t="s">
        <v>2095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  <c r="U14" s="12" t="s">
        <v>2081</v>
      </c>
      <c r="V14" s="12" t="s">
        <v>2092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  <c r="U15" s="12" t="s">
        <v>2082</v>
      </c>
      <c r="V15" s="12" t="s">
        <v>2096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  <c r="U16" s="12" t="s">
        <v>2083</v>
      </c>
      <c r="V16" s="12" t="s">
        <v>2093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  <c r="U17" s="12" t="s">
        <v>2084</v>
      </c>
      <c r="V17" s="12" t="s">
        <v>2092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  <c r="U18" s="12" t="s">
        <v>2079</v>
      </c>
      <c r="V18" s="12" t="s">
        <v>2090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  <c r="U19" s="12" t="s">
        <v>2079</v>
      </c>
      <c r="V19" s="12" t="s">
        <v>2097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  <c r="U20" s="12" t="s">
        <v>2080</v>
      </c>
      <c r="V20" s="12" t="s">
        <v>2098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  <c r="U21" s="12" t="s">
        <v>2083</v>
      </c>
      <c r="V21" s="12" t="s">
        <v>2092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  <c r="U22" s="12" t="s">
        <v>2085</v>
      </c>
      <c r="V22" s="12" t="s">
        <v>2090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  <c r="U23" s="12" t="s">
        <v>2078</v>
      </c>
      <c r="V23" s="12" t="s">
        <v>2097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  <c r="U24" s="12" t="s">
        <v>2086</v>
      </c>
      <c r="V24" s="12" t="s">
        <v>2098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  <c r="U25" s="12" t="s">
        <v>2087</v>
      </c>
      <c r="V25" s="12" t="s">
        <v>2092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  <c r="U26" s="12" t="s">
        <v>2082</v>
      </c>
      <c r="V26" s="12" t="s">
        <v>2090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  <c r="U27" s="12" t="s">
        <v>2088</v>
      </c>
      <c r="V27" s="12" t="s">
        <v>2097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  <c r="U28" s="12" t="s">
        <v>2085</v>
      </c>
      <c r="V28" s="12" t="s">
        <v>2098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  <c r="U29" s="12" t="s">
        <v>2081</v>
      </c>
      <c r="V29" s="12" t="s">
        <v>2089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  <c r="U30" s="12" t="s">
        <v>2087</v>
      </c>
      <c r="V30" s="12" t="s">
        <v>2095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  <c r="U31" s="12" t="s">
        <v>2085</v>
      </c>
      <c r="V31" s="12" t="s">
        <v>2098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  <c r="U32" s="12" t="s">
        <v>2088</v>
      </c>
      <c r="V32" s="12" t="s">
        <v>2092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  <c r="U33" s="12" t="s">
        <v>2079</v>
      </c>
      <c r="V33" s="12" t="s">
        <v>2096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  <c r="U34" s="12" t="s">
        <v>2079</v>
      </c>
      <c r="V34" s="12" t="s">
        <v>2098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  <c r="U35" s="12" t="s">
        <v>2081</v>
      </c>
      <c r="V35" s="12" t="s">
        <v>2090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  <c r="U36" s="12" t="s">
        <v>2083</v>
      </c>
      <c r="V36" s="12" t="s">
        <v>2094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  <c r="U37" s="12" t="s">
        <v>2079</v>
      </c>
      <c r="V37" s="12" t="s">
        <v>2092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  <c r="U38" s="12" t="s">
        <v>2087</v>
      </c>
      <c r="V38" s="12" t="s">
        <v>2097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  <c r="U39" s="12" t="s">
        <v>2081</v>
      </c>
      <c r="V39" s="12" t="s">
        <v>2092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  <c r="U40" s="12" t="s">
        <v>2081</v>
      </c>
      <c r="V40" s="12" t="s">
        <v>2095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  <c r="U41" s="12" t="s">
        <v>2087</v>
      </c>
      <c r="V41" s="12" t="s">
        <v>2091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  <c r="U42" s="12" t="s">
        <v>2082</v>
      </c>
      <c r="V42" s="12" t="s">
        <v>2095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  <c r="U43" s="12" t="s">
        <v>2080</v>
      </c>
      <c r="V43" s="12" t="s">
        <v>2093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  <c r="U44" s="12" t="s">
        <v>2085</v>
      </c>
      <c r="V44" s="12" t="s">
        <v>2097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  <c r="U45" s="12" t="s">
        <v>2085</v>
      </c>
      <c r="V45" s="12" t="s">
        <v>2090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  <c r="U46" s="12" t="s">
        <v>2083</v>
      </c>
      <c r="V46" s="12" t="s">
        <v>2092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  <c r="U47" s="12" t="s">
        <v>2077</v>
      </c>
      <c r="V47" s="12" t="s">
        <v>2096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  <c r="U48" s="12" t="s">
        <v>2085</v>
      </c>
      <c r="V48" s="12" t="s">
        <v>2095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  <c r="U49" s="12" t="s">
        <v>2083</v>
      </c>
      <c r="V49" s="12" t="s">
        <v>2090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  <c r="U50" s="12" t="s">
        <v>2082</v>
      </c>
      <c r="V50" s="12" t="s">
        <v>2089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  <c r="U51" s="12" t="s">
        <v>2081</v>
      </c>
      <c r="V51" s="12" t="s">
        <v>2092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  <c r="U52" s="12" t="s">
        <v>2078</v>
      </c>
      <c r="V52" s="12" t="s">
        <v>2091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  <c r="U53" s="12" t="s">
        <v>2083</v>
      </c>
      <c r="V53" s="12" t="s">
        <v>2093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  <c r="U54" s="12" t="s">
        <v>2080</v>
      </c>
      <c r="V54" s="12" t="s">
        <v>2095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  <c r="U55" s="12" t="s">
        <v>2088</v>
      </c>
      <c r="V55" s="12" t="s">
        <v>2090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  <c r="U56" s="12" t="s">
        <v>2083</v>
      </c>
      <c r="V56" s="12" t="s">
        <v>2098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  <c r="U57" s="12" t="s">
        <v>2085</v>
      </c>
      <c r="V57" s="12" t="s">
        <v>2098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  <c r="U58" s="12" t="s">
        <v>2079</v>
      </c>
      <c r="V58" s="12" t="s">
        <v>2089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  <c r="U59" s="12" t="s">
        <v>2080</v>
      </c>
      <c r="V59" s="12" t="s">
        <v>2094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  <c r="U60" s="12" t="s">
        <v>2080</v>
      </c>
      <c r="V60" s="12" t="s">
        <v>2089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  <c r="U61" s="12" t="s">
        <v>2082</v>
      </c>
      <c r="V61" s="12" t="s">
        <v>2094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  <c r="U62" s="12" t="s">
        <v>2085</v>
      </c>
      <c r="V62" s="12" t="s">
        <v>2093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  <c r="U63" s="12" t="s">
        <v>2087</v>
      </c>
      <c r="V63" s="12" t="s">
        <v>2097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  <c r="U64" s="12" t="s">
        <v>2082</v>
      </c>
      <c r="V64" s="12" t="s">
        <v>2089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  <c r="U65" s="12" t="s">
        <v>2086</v>
      </c>
      <c r="V65" s="12" t="s">
        <v>2094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  <c r="U66" s="12" t="s">
        <v>2085</v>
      </c>
      <c r="V66" s="12" t="s">
        <v>2098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2">
        <f t="shared" ref="M67:M130" si="7">(((L67/60)/60)/24)+DATE(1970,1,1)</f>
        <v>40570.25</v>
      </c>
      <c r="N67">
        <v>1296712800</v>
      </c>
      <c r="O67" s="12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RIGHT(R67,LEN(R67)-FIND("/",R67,1))</f>
        <v>plays</v>
      </c>
      <c r="U67" s="12" t="s">
        <v>2079</v>
      </c>
      <c r="V67" s="12" t="s">
        <v>2097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12">
        <f t="shared" si="7"/>
        <v>42102.208333333328</v>
      </c>
      <c r="N68">
        <v>1428901200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  <c r="U68" s="12" t="s">
        <v>2086</v>
      </c>
      <c r="V68" s="12" t="s">
        <v>2089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 s="12">
        <f t="shared" si="7"/>
        <v>40203.25</v>
      </c>
      <c r="N69">
        <v>1264831200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  <c r="U69" s="12" t="s">
        <v>2079</v>
      </c>
      <c r="V69" s="12" t="s">
        <v>2095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 s="12">
        <f t="shared" si="7"/>
        <v>42943.208333333328</v>
      </c>
      <c r="N70">
        <v>1505192400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  <c r="U70" s="12" t="s">
        <v>2085</v>
      </c>
      <c r="V70" s="12" t="s">
        <v>2094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 s="12">
        <f t="shared" si="7"/>
        <v>40531.25</v>
      </c>
      <c r="N71">
        <v>1295676000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  <c r="U71" s="12" t="s">
        <v>2084</v>
      </c>
      <c r="V71" s="12" t="s">
        <v>2095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 s="12">
        <f t="shared" si="7"/>
        <v>40484.208333333336</v>
      </c>
      <c r="N72">
        <v>1292911200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  <c r="U72" s="12" t="s">
        <v>2077</v>
      </c>
      <c r="V72" s="12" t="s">
        <v>2095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 s="12">
        <f t="shared" si="7"/>
        <v>43799.25</v>
      </c>
      <c r="N73">
        <v>1575439200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  <c r="U73" s="12" t="s">
        <v>2077</v>
      </c>
      <c r="V73" s="12" t="s">
        <v>2092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 s="12">
        <f t="shared" si="7"/>
        <v>42186.208333333328</v>
      </c>
      <c r="N74">
        <v>1438837200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  <c r="U74" s="12" t="s">
        <v>2085</v>
      </c>
      <c r="V74" s="12" t="s">
        <v>2089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 s="12">
        <f t="shared" si="7"/>
        <v>42701.25</v>
      </c>
      <c r="N75">
        <v>1480485600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  <c r="U75" s="12" t="s">
        <v>2077</v>
      </c>
      <c r="V75" s="12" t="s">
        <v>2096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 s="12">
        <f t="shared" si="7"/>
        <v>42456.208333333328</v>
      </c>
      <c r="N76">
        <v>1459141200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  <c r="U76" s="12" t="s">
        <v>2083</v>
      </c>
      <c r="V76" s="12" t="s">
        <v>2096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 s="12">
        <f t="shared" si="7"/>
        <v>43296.208333333328</v>
      </c>
      <c r="N77">
        <v>1532322000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  <c r="U77" s="12" t="s">
        <v>2085</v>
      </c>
      <c r="V77" s="12" t="s">
        <v>2098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 s="12">
        <f t="shared" si="7"/>
        <v>42027.25</v>
      </c>
      <c r="N78">
        <v>1426222800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  <c r="U78" s="12" t="s">
        <v>2079</v>
      </c>
      <c r="V78" s="12" t="s">
        <v>2089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 s="12">
        <f t="shared" si="7"/>
        <v>40448.208333333336</v>
      </c>
      <c r="N79">
        <v>1286773200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  <c r="U79" s="12" t="s">
        <v>2080</v>
      </c>
      <c r="V79" s="12" t="s">
        <v>2095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 s="12">
        <f t="shared" si="7"/>
        <v>43206.208333333328</v>
      </c>
      <c r="N80">
        <v>1523941200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  <c r="U80" s="12" t="s">
        <v>2086</v>
      </c>
      <c r="V80" s="12" t="s">
        <v>2098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 s="12">
        <f t="shared" si="7"/>
        <v>43267.208333333328</v>
      </c>
      <c r="N81">
        <v>1529557200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  <c r="U81" s="12" t="s">
        <v>2082</v>
      </c>
      <c r="V81" s="12" t="s">
        <v>2098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 s="12">
        <f t="shared" si="7"/>
        <v>42976.208333333328</v>
      </c>
      <c r="N82">
        <v>1506574800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  <c r="U82" s="12" t="s">
        <v>2078</v>
      </c>
      <c r="V82" s="12" t="s">
        <v>2094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 s="12">
        <f t="shared" si="7"/>
        <v>43062.25</v>
      </c>
      <c r="N83">
        <v>1513576800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  <c r="U83" s="12" t="s">
        <v>2077</v>
      </c>
      <c r="V83" s="12" t="s">
        <v>2094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 s="12">
        <f t="shared" si="7"/>
        <v>43482.25</v>
      </c>
      <c r="N84">
        <v>1548309600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  <c r="U84" s="12" t="s">
        <v>2079</v>
      </c>
      <c r="V84" s="12" t="s">
        <v>2092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 s="12">
        <f t="shared" si="7"/>
        <v>42579.208333333328</v>
      </c>
      <c r="N85">
        <v>1471582800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  <c r="U85" s="12" t="s">
        <v>2085</v>
      </c>
      <c r="V85" s="12" t="s">
        <v>2096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 s="12">
        <f t="shared" si="7"/>
        <v>41118.208333333336</v>
      </c>
      <c r="N86">
        <v>1344315600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  <c r="U86" s="12" t="s">
        <v>2085</v>
      </c>
      <c r="V86" s="12" t="s">
        <v>2093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 s="12">
        <f t="shared" si="7"/>
        <v>40797.208333333336</v>
      </c>
      <c r="N87">
        <v>1316408400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  <c r="U87" s="12" t="s">
        <v>2080</v>
      </c>
      <c r="V87" s="12" t="s">
        <v>2097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 s="12">
        <f t="shared" si="7"/>
        <v>42128.208333333328</v>
      </c>
      <c r="N88">
        <v>1431838800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  <c r="U88" s="12" t="s">
        <v>2088</v>
      </c>
      <c r="V88" s="12" t="s">
        <v>2089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 s="12">
        <f t="shared" si="7"/>
        <v>40610.25</v>
      </c>
      <c r="N89">
        <v>1300510800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  <c r="U89" s="12" t="s">
        <v>2083</v>
      </c>
      <c r="V89" s="12" t="s">
        <v>2097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 s="12">
        <f t="shared" si="7"/>
        <v>42110.208333333328</v>
      </c>
      <c r="N90">
        <v>1431061200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  <c r="U90" s="12" t="s">
        <v>2086</v>
      </c>
      <c r="V90" s="12" t="s">
        <v>2089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 s="12">
        <f t="shared" si="7"/>
        <v>40283.208333333336</v>
      </c>
      <c r="N91">
        <v>1271480400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  <c r="U91" s="12" t="s">
        <v>2086</v>
      </c>
      <c r="V91" s="12" t="s">
        <v>2095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 s="12">
        <f t="shared" si="7"/>
        <v>42425.25</v>
      </c>
      <c r="N92">
        <v>1456380000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  <c r="U92" s="12" t="s">
        <v>2087</v>
      </c>
      <c r="V92" s="12" t="s">
        <v>2096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 s="12">
        <f t="shared" si="7"/>
        <v>42588.208333333328</v>
      </c>
      <c r="N93">
        <v>1472878800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  <c r="U93" s="12" t="s">
        <v>2078</v>
      </c>
      <c r="V93" s="12" t="s">
        <v>2096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 s="12">
        <f t="shared" si="7"/>
        <v>40352.208333333336</v>
      </c>
      <c r="N94">
        <v>1277355600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  <c r="U94" s="12" t="s">
        <v>2082</v>
      </c>
      <c r="V94" s="12" t="s">
        <v>2095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 s="12">
        <f t="shared" si="7"/>
        <v>41202.208333333336</v>
      </c>
      <c r="N95">
        <v>1351054800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  <c r="U95" s="12" t="s">
        <v>2081</v>
      </c>
      <c r="V95" s="12" t="s">
        <v>2093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 s="12">
        <f t="shared" si="7"/>
        <v>43562.208333333328</v>
      </c>
      <c r="N96">
        <v>1555563600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  <c r="U96" s="12" t="s">
        <v>2086</v>
      </c>
      <c r="V96" s="12" t="s">
        <v>2092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 s="12">
        <f t="shared" si="7"/>
        <v>43752.208333333328</v>
      </c>
      <c r="N97">
        <v>1571634000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  <c r="U97" s="12" t="s">
        <v>2081</v>
      </c>
      <c r="V97" s="12" t="s">
        <v>2092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 s="12">
        <f t="shared" si="7"/>
        <v>40612.25</v>
      </c>
      <c r="N98">
        <v>1300856400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  <c r="U98" s="12" t="s">
        <v>2083</v>
      </c>
      <c r="V98" s="12" t="s">
        <v>2097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 s="12">
        <f t="shared" si="7"/>
        <v>42180.208333333328</v>
      </c>
      <c r="N99">
        <v>1439874000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  <c r="U99" s="12" t="s">
        <v>2082</v>
      </c>
      <c r="V99" s="12" t="s">
        <v>2089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 s="12">
        <f t="shared" si="7"/>
        <v>42212.208333333328</v>
      </c>
      <c r="N100">
        <v>1438318800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  <c r="U100" s="12" t="s">
        <v>2085</v>
      </c>
      <c r="V100" s="12" t="s">
        <v>2089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 s="12">
        <f t="shared" si="7"/>
        <v>41968.25</v>
      </c>
      <c r="N101">
        <v>1419400800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  <c r="U101" s="12" t="s">
        <v>2077</v>
      </c>
      <c r="V101" s="12" t="s">
        <v>2090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 s="12">
        <f t="shared" si="7"/>
        <v>40835.208333333336</v>
      </c>
      <c r="N102">
        <v>1320555600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  <c r="U102" s="12" t="s">
        <v>2081</v>
      </c>
      <c r="V102" s="12" t="s">
        <v>2097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 s="12">
        <f t="shared" si="7"/>
        <v>42056.25</v>
      </c>
      <c r="N103">
        <v>1425103200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  <c r="U103" s="12" t="s">
        <v>2087</v>
      </c>
      <c r="V103" s="12" t="s">
        <v>2089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 s="12">
        <f t="shared" si="7"/>
        <v>43234.208333333328</v>
      </c>
      <c r="N104">
        <v>1526878800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  <c r="U104" s="12" t="s">
        <v>2088</v>
      </c>
      <c r="V104" s="12" t="s">
        <v>2098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 s="12">
        <f t="shared" si="7"/>
        <v>40475.208333333336</v>
      </c>
      <c r="N105">
        <v>1288674000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  <c r="U105" s="12" t="s">
        <v>2081</v>
      </c>
      <c r="V105" s="12" t="s">
        <v>2095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 s="12">
        <f t="shared" si="7"/>
        <v>42878.208333333328</v>
      </c>
      <c r="N106">
        <v>1495602000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  <c r="U106" s="12" t="s">
        <v>2088</v>
      </c>
      <c r="V106" s="12" t="s">
        <v>2094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 s="12">
        <f t="shared" si="7"/>
        <v>41366.208333333336</v>
      </c>
      <c r="N107">
        <v>1366434000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  <c r="U107" s="12" t="s">
        <v>2086</v>
      </c>
      <c r="V107" s="12" t="s">
        <v>2091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 s="12">
        <f t="shared" si="7"/>
        <v>43716.208333333328</v>
      </c>
      <c r="N108">
        <v>1568350800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  <c r="U108" s="12" t="s">
        <v>2080</v>
      </c>
      <c r="V108" s="12" t="s">
        <v>2092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 s="12">
        <f t="shared" si="7"/>
        <v>43213.208333333328</v>
      </c>
      <c r="N109">
        <v>1525928400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  <c r="U109" s="12" t="s">
        <v>2086</v>
      </c>
      <c r="V109" s="12" t="s">
        <v>2098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 s="12">
        <f t="shared" si="7"/>
        <v>41005.208333333336</v>
      </c>
      <c r="N110">
        <v>1336885200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  <c r="U110" s="12" t="s">
        <v>2086</v>
      </c>
      <c r="V110" s="12" t="s">
        <v>2093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 s="12">
        <f t="shared" si="7"/>
        <v>41651.25</v>
      </c>
      <c r="N111">
        <v>1389679200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  <c r="U111" s="12" t="s">
        <v>2079</v>
      </c>
      <c r="V111" s="12" t="s">
        <v>2090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 s="12">
        <f t="shared" si="7"/>
        <v>43354.208333333328</v>
      </c>
      <c r="N112">
        <v>1538283600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  <c r="U112" s="12" t="s">
        <v>2080</v>
      </c>
      <c r="V112" s="12" t="s">
        <v>2098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 s="12">
        <f t="shared" si="7"/>
        <v>41174.208333333336</v>
      </c>
      <c r="N113">
        <v>1348808400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  <c r="U113" s="12" t="s">
        <v>2080</v>
      </c>
      <c r="V113" s="12" t="s">
        <v>2093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 s="12">
        <f t="shared" si="7"/>
        <v>41875.208333333336</v>
      </c>
      <c r="N114">
        <v>1410152400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  <c r="U114" s="12" t="s">
        <v>2078</v>
      </c>
      <c r="V114" s="12" t="s">
        <v>2090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 s="12">
        <f t="shared" si="7"/>
        <v>42990.208333333328</v>
      </c>
      <c r="N115">
        <v>1505797200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  <c r="U115" s="12" t="s">
        <v>2080</v>
      </c>
      <c r="V115" s="12" t="s">
        <v>2094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 s="12">
        <f t="shared" si="7"/>
        <v>43564.208333333328</v>
      </c>
      <c r="N116">
        <v>1554872400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  <c r="U116" s="12" t="s">
        <v>2086</v>
      </c>
      <c r="V116" s="12" t="s">
        <v>2092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 s="12">
        <f t="shared" si="7"/>
        <v>43056.25</v>
      </c>
      <c r="N117">
        <v>1513922400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  <c r="U117" s="12" t="s">
        <v>2077</v>
      </c>
      <c r="V117" s="12" t="s">
        <v>2094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 s="12">
        <f t="shared" si="7"/>
        <v>42265.208333333328</v>
      </c>
      <c r="N118">
        <v>1442638800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  <c r="U118" s="12" t="s">
        <v>2080</v>
      </c>
      <c r="V118" s="12" t="s">
        <v>2089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 s="12">
        <f t="shared" si="7"/>
        <v>40808.208333333336</v>
      </c>
      <c r="N119">
        <v>1317186000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  <c r="U119" s="12" t="s">
        <v>2080</v>
      </c>
      <c r="V119" s="12" t="s">
        <v>2097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 s="12">
        <f t="shared" si="7"/>
        <v>41665.25</v>
      </c>
      <c r="N120">
        <v>1391234400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  <c r="U120" s="12" t="s">
        <v>2079</v>
      </c>
      <c r="V120" s="12" t="s">
        <v>2090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 s="12">
        <f t="shared" si="7"/>
        <v>41806.208333333336</v>
      </c>
      <c r="N121">
        <v>1404363600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  <c r="U121" s="12" t="s">
        <v>2082</v>
      </c>
      <c r="V121" s="12" t="s">
        <v>2090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 s="12">
        <f t="shared" si="7"/>
        <v>42111.208333333328</v>
      </c>
      <c r="N122">
        <v>1429592400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  <c r="U122" s="12" t="s">
        <v>2086</v>
      </c>
      <c r="V122" s="12" t="s">
        <v>2089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 s="12">
        <f t="shared" si="7"/>
        <v>41917.208333333336</v>
      </c>
      <c r="N123">
        <v>1413608400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  <c r="U123" s="12" t="s">
        <v>2081</v>
      </c>
      <c r="V123" s="12" t="s">
        <v>2090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 s="12">
        <f t="shared" si="7"/>
        <v>41970.25</v>
      </c>
      <c r="N124">
        <v>1419400800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  <c r="U124" s="12" t="s">
        <v>2077</v>
      </c>
      <c r="V124" s="12" t="s">
        <v>2090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 s="12">
        <f t="shared" si="7"/>
        <v>42332.25</v>
      </c>
      <c r="N125">
        <v>1448604000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  <c r="U125" s="12" t="s">
        <v>2077</v>
      </c>
      <c r="V125" s="12" t="s">
        <v>2089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 s="12">
        <f t="shared" si="7"/>
        <v>43598.208333333328</v>
      </c>
      <c r="N126">
        <v>1562302800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  <c r="U126" s="12" t="s">
        <v>2088</v>
      </c>
      <c r="V126" s="12" t="s">
        <v>2092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 s="12">
        <f t="shared" si="7"/>
        <v>43362.208333333328</v>
      </c>
      <c r="N127">
        <v>1537678800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  <c r="U127" s="12" t="s">
        <v>2080</v>
      </c>
      <c r="V127" s="12" t="s">
        <v>2098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 s="12">
        <f t="shared" si="7"/>
        <v>42596.208333333328</v>
      </c>
      <c r="N128">
        <v>1473570000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  <c r="U128" s="12" t="s">
        <v>2078</v>
      </c>
      <c r="V128" s="12" t="s">
        <v>2096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 s="12">
        <f t="shared" si="7"/>
        <v>40310.208333333336</v>
      </c>
      <c r="N129">
        <v>1273899600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  <c r="U129" s="12" t="s">
        <v>2088</v>
      </c>
      <c r="V129" s="12" t="s">
        <v>2095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 s="12">
        <f t="shared" si="7"/>
        <v>40417.208333333336</v>
      </c>
      <c r="N130">
        <v>1284008400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  <c r="U130" s="12" t="s">
        <v>2078</v>
      </c>
      <c r="V130" s="12" t="s">
        <v>2095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3">(((L131/60)/60)/24)+DATE(1970,1,1)</f>
        <v>42038.25</v>
      </c>
      <c r="N131">
        <v>1425103200</v>
      </c>
      <c r="O131" s="12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RIGHT(R131,LEN(R131)-FIND("/",R131,1))</f>
        <v>food trucks</v>
      </c>
      <c r="U131" s="12" t="s">
        <v>2087</v>
      </c>
      <c r="V131" s="12" t="s">
        <v>2089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12">
        <f t="shared" si="13"/>
        <v>40842.208333333336</v>
      </c>
      <c r="N132">
        <v>1320991200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  <c r="U132" s="12" t="s">
        <v>2081</v>
      </c>
      <c r="V132" s="12" t="s">
        <v>2097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 s="12">
        <f t="shared" si="13"/>
        <v>41607.25</v>
      </c>
      <c r="N133">
        <v>1386828000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  <c r="U133" s="12" t="s">
        <v>2077</v>
      </c>
      <c r="V133" s="12" t="s">
        <v>2091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 s="12">
        <f t="shared" si="13"/>
        <v>43112.25</v>
      </c>
      <c r="N134">
        <v>1517119200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  <c r="U134" s="12" t="s">
        <v>2079</v>
      </c>
      <c r="V134" s="12" t="s">
        <v>2098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 s="12">
        <f t="shared" si="13"/>
        <v>40767.208333333336</v>
      </c>
      <c r="N135">
        <v>1315026000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  <c r="U135" s="12" t="s">
        <v>2078</v>
      </c>
      <c r="V135" s="12" t="s">
        <v>2097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 s="12">
        <f t="shared" si="13"/>
        <v>40713.208333333336</v>
      </c>
      <c r="N136">
        <v>1312693200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  <c r="U136" s="12" t="s">
        <v>2082</v>
      </c>
      <c r="V136" s="12" t="s">
        <v>2097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 s="12">
        <f t="shared" si="13"/>
        <v>41340.25</v>
      </c>
      <c r="N137">
        <v>1363064400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  <c r="U137" s="12" t="s">
        <v>2083</v>
      </c>
      <c r="V137" s="12" t="s">
        <v>2091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 s="12">
        <f t="shared" si="13"/>
        <v>41797.208333333336</v>
      </c>
      <c r="N138">
        <v>1403154000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  <c r="U138" s="12" t="s">
        <v>2082</v>
      </c>
      <c r="V138" s="12" t="s">
        <v>2090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 s="12">
        <f t="shared" si="13"/>
        <v>40457.208333333336</v>
      </c>
      <c r="N139">
        <v>1286859600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  <c r="U139" s="12" t="s">
        <v>2081</v>
      </c>
      <c r="V139" s="12" t="s">
        <v>2095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 s="12">
        <f t="shared" si="13"/>
        <v>41180.208333333336</v>
      </c>
      <c r="N140">
        <v>1349326800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  <c r="U140" s="12" t="s">
        <v>2080</v>
      </c>
      <c r="V140" s="12" t="s">
        <v>2093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 s="12">
        <f t="shared" si="13"/>
        <v>42115.208333333328</v>
      </c>
      <c r="N141">
        <v>1430974800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  <c r="U141" s="12" t="s">
        <v>2086</v>
      </c>
      <c r="V141" s="12" t="s">
        <v>2089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 s="12">
        <f t="shared" si="13"/>
        <v>43156.25</v>
      </c>
      <c r="N142">
        <v>1519970400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  <c r="U142" s="12" t="s">
        <v>2087</v>
      </c>
      <c r="V142" s="12" t="s">
        <v>2098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 s="12">
        <f t="shared" si="13"/>
        <v>42167.208333333328</v>
      </c>
      <c r="N143">
        <v>1434603600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  <c r="U143" s="12" t="s">
        <v>2082</v>
      </c>
      <c r="V143" s="12" t="s">
        <v>2089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 s="12">
        <f t="shared" si="13"/>
        <v>41005.208333333336</v>
      </c>
      <c r="N144">
        <v>1337230800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  <c r="U144" s="12" t="s">
        <v>2086</v>
      </c>
      <c r="V144" s="12" t="s">
        <v>2093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 s="12">
        <f t="shared" si="13"/>
        <v>40357.208333333336</v>
      </c>
      <c r="N145">
        <v>1279429200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  <c r="U145" s="12" t="s">
        <v>2082</v>
      </c>
      <c r="V145" s="12" t="s">
        <v>2095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 s="12">
        <f t="shared" si="13"/>
        <v>43633.208333333328</v>
      </c>
      <c r="N146">
        <v>1561438800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  <c r="U146" s="12" t="s">
        <v>2082</v>
      </c>
      <c r="V146" s="12" t="s">
        <v>2092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 s="12">
        <f t="shared" si="13"/>
        <v>41889.208333333336</v>
      </c>
      <c r="N147">
        <v>1410498000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  <c r="U147" s="12" t="s">
        <v>2080</v>
      </c>
      <c r="V147" s="12" t="s">
        <v>2090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 s="12">
        <f t="shared" si="13"/>
        <v>40855.25</v>
      </c>
      <c r="N148">
        <v>1322460000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  <c r="U148" s="12" t="s">
        <v>2077</v>
      </c>
      <c r="V148" s="12" t="s">
        <v>2097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 s="12">
        <f t="shared" si="13"/>
        <v>42534.208333333328</v>
      </c>
      <c r="N149">
        <v>1466312400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  <c r="U149" s="12" t="s">
        <v>2082</v>
      </c>
      <c r="V149" s="12" t="s">
        <v>2096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 s="12">
        <f t="shared" si="13"/>
        <v>42941.208333333328</v>
      </c>
      <c r="N150">
        <v>1501736400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  <c r="U150" s="12" t="s">
        <v>2085</v>
      </c>
      <c r="V150" s="12" t="s">
        <v>2094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 s="12">
        <f t="shared" si="13"/>
        <v>41275.25</v>
      </c>
      <c r="N151">
        <v>1361512800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  <c r="U151" s="12" t="s">
        <v>2079</v>
      </c>
      <c r="V151" s="12" t="s">
        <v>2091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 s="12">
        <f t="shared" si="13"/>
        <v>43450.25</v>
      </c>
      <c r="N152">
        <v>1545026400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  <c r="U152" s="12" t="s">
        <v>2084</v>
      </c>
      <c r="V152" s="12" t="s">
        <v>2098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 s="12">
        <f t="shared" si="13"/>
        <v>41799.208333333336</v>
      </c>
      <c r="N153">
        <v>1406696400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  <c r="U153" s="12" t="s">
        <v>2082</v>
      </c>
      <c r="V153" s="12" t="s">
        <v>2090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 s="12">
        <f t="shared" si="13"/>
        <v>42783.25</v>
      </c>
      <c r="N154">
        <v>1487916000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  <c r="U154" s="12" t="s">
        <v>2087</v>
      </c>
      <c r="V154" s="12" t="s">
        <v>2094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 s="12">
        <f t="shared" si="13"/>
        <v>41201.208333333336</v>
      </c>
      <c r="N155">
        <v>1351141200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  <c r="U155" s="12" t="s">
        <v>2081</v>
      </c>
      <c r="V155" s="12" t="s">
        <v>2093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 s="12">
        <f t="shared" si="13"/>
        <v>42502.208333333328</v>
      </c>
      <c r="N156">
        <v>1465016400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  <c r="U156" s="12" t="s">
        <v>2088</v>
      </c>
      <c r="V156" s="12" t="s">
        <v>2096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 s="12">
        <f t="shared" si="13"/>
        <v>40262.208333333336</v>
      </c>
      <c r="N157">
        <v>1270789200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  <c r="U157" s="12" t="s">
        <v>2083</v>
      </c>
      <c r="V157" s="12" t="s">
        <v>2095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 s="12">
        <f t="shared" si="13"/>
        <v>43743.208333333328</v>
      </c>
      <c r="N158">
        <v>1572325200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  <c r="U158" s="12" t="s">
        <v>2081</v>
      </c>
      <c r="V158" s="12" t="s">
        <v>2092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 s="12">
        <f t="shared" si="13"/>
        <v>41638.25</v>
      </c>
      <c r="N159">
        <v>1389420000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  <c r="U159" s="12" t="s">
        <v>2084</v>
      </c>
      <c r="V159" s="12" t="s">
        <v>2091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 s="12">
        <f t="shared" si="13"/>
        <v>42346.25</v>
      </c>
      <c r="N160">
        <v>1449640800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  <c r="U160" s="12" t="s">
        <v>2084</v>
      </c>
      <c r="V160" s="12" t="s">
        <v>2089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 s="12">
        <f t="shared" si="13"/>
        <v>43551.208333333328</v>
      </c>
      <c r="N161">
        <v>1555218000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  <c r="U161" s="12" t="s">
        <v>2083</v>
      </c>
      <c r="V161" s="12" t="s">
        <v>2092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 s="12">
        <f t="shared" si="13"/>
        <v>43582.208333333328</v>
      </c>
      <c r="N162">
        <v>1557723600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  <c r="U162" s="12" t="s">
        <v>2086</v>
      </c>
      <c r="V162" s="12" t="s">
        <v>2092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 s="12">
        <f t="shared" si="13"/>
        <v>42270.208333333328</v>
      </c>
      <c r="N163">
        <v>1443502800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  <c r="U163" s="12" t="s">
        <v>2080</v>
      </c>
      <c r="V163" s="12" t="s">
        <v>2089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 s="12">
        <f t="shared" si="13"/>
        <v>43442.25</v>
      </c>
      <c r="N164">
        <v>1546840800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  <c r="U164" s="12" t="s">
        <v>2084</v>
      </c>
      <c r="V164" s="12" t="s">
        <v>2098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 s="12">
        <f t="shared" si="13"/>
        <v>43028.208333333328</v>
      </c>
      <c r="N165">
        <v>1512712800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  <c r="U165" s="12" t="s">
        <v>2081</v>
      </c>
      <c r="V165" s="12" t="s">
        <v>2094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 s="12">
        <f t="shared" si="13"/>
        <v>43016.208333333328</v>
      </c>
      <c r="N166">
        <v>1507525200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  <c r="U166" s="12" t="s">
        <v>2081</v>
      </c>
      <c r="V166" s="12" t="s">
        <v>2094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 s="12">
        <f t="shared" si="13"/>
        <v>42948.208333333328</v>
      </c>
      <c r="N167">
        <v>1504328400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  <c r="U167" s="12" t="s">
        <v>2078</v>
      </c>
      <c r="V167" s="12" t="s">
        <v>2094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 s="12">
        <f t="shared" si="13"/>
        <v>40534.25</v>
      </c>
      <c r="N168">
        <v>1293343200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  <c r="U168" s="12" t="s">
        <v>2084</v>
      </c>
      <c r="V168" s="12" t="s">
        <v>2095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 s="12">
        <f t="shared" si="13"/>
        <v>41435.208333333336</v>
      </c>
      <c r="N169">
        <v>1371704400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  <c r="U169" s="12" t="s">
        <v>2082</v>
      </c>
      <c r="V169" s="12" t="s">
        <v>2091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 s="12">
        <f t="shared" si="13"/>
        <v>43518.25</v>
      </c>
      <c r="N170">
        <v>1552798800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  <c r="U170" s="12" t="s">
        <v>2087</v>
      </c>
      <c r="V170" s="12" t="s">
        <v>2092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 s="12">
        <f t="shared" si="13"/>
        <v>41077.208333333336</v>
      </c>
      <c r="N171">
        <v>1342328400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  <c r="U171" s="12" t="s">
        <v>2082</v>
      </c>
      <c r="V171" s="12" t="s">
        <v>2093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 s="12">
        <f t="shared" si="13"/>
        <v>42950.208333333328</v>
      </c>
      <c r="N172">
        <v>1502341200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  <c r="U172" s="12" t="s">
        <v>2078</v>
      </c>
      <c r="V172" s="12" t="s">
        <v>2094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 s="12">
        <f t="shared" si="13"/>
        <v>41718.208333333336</v>
      </c>
      <c r="N173">
        <v>1397192400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  <c r="U173" s="12" t="s">
        <v>2083</v>
      </c>
      <c r="V173" s="12" t="s">
        <v>2090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 s="12">
        <f t="shared" si="13"/>
        <v>41839.208333333336</v>
      </c>
      <c r="N174">
        <v>1407042000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  <c r="U174" s="12" t="s">
        <v>2085</v>
      </c>
      <c r="V174" s="12" t="s">
        <v>2090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 s="12">
        <f t="shared" si="13"/>
        <v>41412.208333333336</v>
      </c>
      <c r="N175">
        <v>1369371600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  <c r="U175" s="12" t="s">
        <v>2088</v>
      </c>
      <c r="V175" s="12" t="s">
        <v>2091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 s="12">
        <f t="shared" si="13"/>
        <v>42282.208333333328</v>
      </c>
      <c r="N176">
        <v>1444107600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  <c r="U176" s="12" t="s">
        <v>2081</v>
      </c>
      <c r="V176" s="12" t="s">
        <v>2089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 s="12">
        <f t="shared" si="13"/>
        <v>42613.208333333328</v>
      </c>
      <c r="N177">
        <v>1474261200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  <c r="U177" s="12" t="s">
        <v>2078</v>
      </c>
      <c r="V177" s="12" t="s">
        <v>2096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 s="12">
        <f t="shared" si="13"/>
        <v>42616.208333333328</v>
      </c>
      <c r="N178">
        <v>1473656400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  <c r="U178" s="12" t="s">
        <v>2080</v>
      </c>
      <c r="V178" s="12" t="s">
        <v>2096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 s="12">
        <f t="shared" si="13"/>
        <v>40497.25</v>
      </c>
      <c r="N179">
        <v>1291960800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  <c r="U179" s="12" t="s">
        <v>2077</v>
      </c>
      <c r="V179" s="12" t="s">
        <v>2095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 s="12">
        <f t="shared" si="13"/>
        <v>42999.208333333328</v>
      </c>
      <c r="N180">
        <v>1506747600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  <c r="U180" s="12" t="s">
        <v>2080</v>
      </c>
      <c r="V180" s="12" t="s">
        <v>2094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 s="12">
        <f t="shared" si="13"/>
        <v>41350.208333333336</v>
      </c>
      <c r="N181">
        <v>1363582800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  <c r="U181" s="12" t="s">
        <v>2083</v>
      </c>
      <c r="V181" s="12" t="s">
        <v>2091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 s="12">
        <f t="shared" si="13"/>
        <v>40259.208333333336</v>
      </c>
      <c r="N182">
        <v>1269666000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  <c r="U182" s="12" t="s">
        <v>2083</v>
      </c>
      <c r="V182" s="12" t="s">
        <v>2095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 s="12">
        <f t="shared" si="13"/>
        <v>43012.208333333328</v>
      </c>
      <c r="N183">
        <v>1508648400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  <c r="U183" s="12" t="s">
        <v>2081</v>
      </c>
      <c r="V183" s="12" t="s">
        <v>2094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 s="12">
        <f t="shared" si="13"/>
        <v>43631.208333333328</v>
      </c>
      <c r="N184">
        <v>1561957200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  <c r="U184" s="12" t="s">
        <v>2082</v>
      </c>
      <c r="V184" s="12" t="s">
        <v>2092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 s="12">
        <f t="shared" si="13"/>
        <v>40430.208333333336</v>
      </c>
      <c r="N185">
        <v>1285131600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  <c r="U185" s="12" t="s">
        <v>2080</v>
      </c>
      <c r="V185" s="12" t="s">
        <v>2095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 s="12">
        <f t="shared" si="13"/>
        <v>43588.208333333328</v>
      </c>
      <c r="N186">
        <v>1556946000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  <c r="U186" s="12" t="s">
        <v>2088</v>
      </c>
      <c r="V186" s="12" t="s">
        <v>2092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 s="12">
        <f t="shared" si="13"/>
        <v>43233.208333333328</v>
      </c>
      <c r="N187">
        <v>1527138000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  <c r="U187" s="12" t="s">
        <v>2088</v>
      </c>
      <c r="V187" s="12" t="s">
        <v>2098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 s="12">
        <f t="shared" si="13"/>
        <v>41782.208333333336</v>
      </c>
      <c r="N188">
        <v>1402117200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  <c r="U188" s="12" t="s">
        <v>2088</v>
      </c>
      <c r="V188" s="12" t="s">
        <v>2090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 s="12">
        <f t="shared" si="13"/>
        <v>41328.25</v>
      </c>
      <c r="N189">
        <v>1364014800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  <c r="U189" s="12" t="s">
        <v>2087</v>
      </c>
      <c r="V189" s="12" t="s">
        <v>2091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 s="12">
        <f t="shared" si="13"/>
        <v>41975.25</v>
      </c>
      <c r="N190">
        <v>1417586400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  <c r="U190" s="12" t="s">
        <v>2084</v>
      </c>
      <c r="V190" s="12" t="s">
        <v>2090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 s="12">
        <f t="shared" si="13"/>
        <v>42433.25</v>
      </c>
      <c r="N191">
        <v>1457071200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  <c r="U191" s="12" t="s">
        <v>2083</v>
      </c>
      <c r="V191" s="12" t="s">
        <v>2096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 s="12">
        <f t="shared" si="13"/>
        <v>41429.208333333336</v>
      </c>
      <c r="N192">
        <v>1370408400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  <c r="U192" s="12" t="s">
        <v>2082</v>
      </c>
      <c r="V192" s="12" t="s">
        <v>2091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 s="12">
        <f t="shared" si="13"/>
        <v>43536.208333333328</v>
      </c>
      <c r="N193">
        <v>1552626000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  <c r="U193" s="12" t="s">
        <v>2083</v>
      </c>
      <c r="V193" s="12" t="s">
        <v>2092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 s="12">
        <f t="shared" si="13"/>
        <v>41817.208333333336</v>
      </c>
      <c r="N194">
        <v>1404190800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  <c r="U194" s="12" t="s">
        <v>2082</v>
      </c>
      <c r="V194" s="12" t="s">
        <v>2090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9">(((L195/60)/60)/24)+DATE(1970,1,1)</f>
        <v>43198.208333333328</v>
      </c>
      <c r="N195">
        <v>1523509200</v>
      </c>
      <c r="O195" s="12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RIGHT(R195,LEN(R195)-FIND("/",R195,1))</f>
        <v>indie rock</v>
      </c>
      <c r="U195" s="12" t="s">
        <v>2086</v>
      </c>
      <c r="V195" s="12" t="s">
        <v>2098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12">
        <f t="shared" si="19"/>
        <v>42261.208333333328</v>
      </c>
      <c r="N196">
        <v>1443589200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  <c r="U196" s="12" t="s">
        <v>2080</v>
      </c>
      <c r="V196" s="12" t="s">
        <v>2089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 s="12">
        <f t="shared" si="19"/>
        <v>43310.208333333328</v>
      </c>
      <c r="N197">
        <v>1533445200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  <c r="U197" s="12" t="s">
        <v>2085</v>
      </c>
      <c r="V197" s="12" t="s">
        <v>2098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 s="12">
        <f t="shared" si="19"/>
        <v>42616.208333333328</v>
      </c>
      <c r="N198">
        <v>1474520400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  <c r="U198" s="12" t="s">
        <v>2080</v>
      </c>
      <c r="V198" s="12" t="s">
        <v>2096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 s="12">
        <f t="shared" si="19"/>
        <v>42909.208333333328</v>
      </c>
      <c r="N199">
        <v>1499403600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  <c r="U199" s="12" t="s">
        <v>2082</v>
      </c>
      <c r="V199" s="12" t="s">
        <v>2094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 s="12">
        <f t="shared" si="19"/>
        <v>40396.208333333336</v>
      </c>
      <c r="N200">
        <v>1283576400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  <c r="U200" s="12" t="s">
        <v>2078</v>
      </c>
      <c r="V200" s="12" t="s">
        <v>2095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 s="12">
        <f t="shared" si="19"/>
        <v>42192.208333333328</v>
      </c>
      <c r="N201">
        <v>1436590800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  <c r="U201" s="12" t="s">
        <v>2085</v>
      </c>
      <c r="V201" s="12" t="s">
        <v>2089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 s="12">
        <f t="shared" si="19"/>
        <v>40262.208333333336</v>
      </c>
      <c r="N202">
        <v>1270443600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  <c r="U202" s="12" t="s">
        <v>2083</v>
      </c>
      <c r="V202" s="12" t="s">
        <v>2095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 s="12">
        <f t="shared" si="19"/>
        <v>41845.208333333336</v>
      </c>
      <c r="N203">
        <v>1407819600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  <c r="U203" s="12" t="s">
        <v>2085</v>
      </c>
      <c r="V203" s="12" t="s">
        <v>2090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 s="12">
        <f t="shared" si="19"/>
        <v>40818.208333333336</v>
      </c>
      <c r="N204">
        <v>1317877200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  <c r="U204" s="12" t="s">
        <v>2081</v>
      </c>
      <c r="V204" s="12" t="s">
        <v>2097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 s="12">
        <f t="shared" si="19"/>
        <v>42752.25</v>
      </c>
      <c r="N205">
        <v>1484805600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  <c r="U205" s="12" t="s">
        <v>2079</v>
      </c>
      <c r="V205" s="12" t="s">
        <v>2094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 s="12">
        <f t="shared" si="19"/>
        <v>40636.208333333336</v>
      </c>
      <c r="N206">
        <v>1302670800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  <c r="U206" s="12" t="s">
        <v>2086</v>
      </c>
      <c r="V206" s="12" t="s">
        <v>2097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 s="12">
        <f t="shared" si="19"/>
        <v>43390.208333333328</v>
      </c>
      <c r="N207">
        <v>1540789200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  <c r="U207" s="12" t="s">
        <v>2081</v>
      </c>
      <c r="V207" s="12" t="s">
        <v>2098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 s="12">
        <f t="shared" si="19"/>
        <v>40236.25</v>
      </c>
      <c r="N208">
        <v>1268028000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  <c r="U208" s="12" t="s">
        <v>2087</v>
      </c>
      <c r="V208" s="12" t="s">
        <v>2095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 s="12">
        <f t="shared" si="19"/>
        <v>43340.208333333328</v>
      </c>
      <c r="N209">
        <v>1537160400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  <c r="U209" s="12" t="s">
        <v>2078</v>
      </c>
      <c r="V209" s="12" t="s">
        <v>2098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 s="12">
        <f t="shared" si="19"/>
        <v>43048.25</v>
      </c>
      <c r="N210">
        <v>1512280800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  <c r="U210" s="12" t="s">
        <v>2077</v>
      </c>
      <c r="V210" s="12" t="s">
        <v>2094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 s="12">
        <f t="shared" si="19"/>
        <v>42496.208333333328</v>
      </c>
      <c r="N211">
        <v>1463115600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  <c r="U211" s="12" t="s">
        <v>2088</v>
      </c>
      <c r="V211" s="12" t="s">
        <v>2096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 s="12">
        <f t="shared" si="19"/>
        <v>42797.25</v>
      </c>
      <c r="N212">
        <v>1490850000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  <c r="U212" s="12" t="s">
        <v>2083</v>
      </c>
      <c r="V212" s="12" t="s">
        <v>2094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 s="12">
        <f t="shared" si="19"/>
        <v>41513.208333333336</v>
      </c>
      <c r="N213">
        <v>1379653200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  <c r="U213" s="12" t="s">
        <v>2078</v>
      </c>
      <c r="V213" s="12" t="s">
        <v>2091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 s="12">
        <f t="shared" si="19"/>
        <v>43814.25</v>
      </c>
      <c r="N214">
        <v>1580364000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  <c r="U214" s="12" t="s">
        <v>2084</v>
      </c>
      <c r="V214" s="12" t="s">
        <v>2092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 s="12">
        <f t="shared" si="19"/>
        <v>40488.208333333336</v>
      </c>
      <c r="N215">
        <v>1289714400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  <c r="U215" s="12" t="s">
        <v>2077</v>
      </c>
      <c r="V215" s="12" t="s">
        <v>2095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 s="12">
        <f t="shared" si="19"/>
        <v>40409.208333333336</v>
      </c>
      <c r="N216">
        <v>1282712400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  <c r="U216" s="12" t="s">
        <v>2078</v>
      </c>
      <c r="V216" s="12" t="s">
        <v>2095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 s="12">
        <f t="shared" si="19"/>
        <v>43509.25</v>
      </c>
      <c r="N217">
        <v>1550210400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  <c r="U217" s="12" t="s">
        <v>2087</v>
      </c>
      <c r="V217" s="12" t="s">
        <v>2092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 s="12">
        <f t="shared" si="19"/>
        <v>40869.25</v>
      </c>
      <c r="N218">
        <v>1322114400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  <c r="U218" s="12" t="s">
        <v>2077</v>
      </c>
      <c r="V218" s="12" t="s">
        <v>2097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 s="12">
        <f t="shared" si="19"/>
        <v>43583.208333333328</v>
      </c>
      <c r="N219">
        <v>1557205200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  <c r="U219" s="12" t="s">
        <v>2086</v>
      </c>
      <c r="V219" s="12" t="s">
        <v>2092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 s="12">
        <f t="shared" si="19"/>
        <v>40858.25</v>
      </c>
      <c r="N220">
        <v>1323928800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  <c r="U220" s="12" t="s">
        <v>2077</v>
      </c>
      <c r="V220" s="12" t="s">
        <v>2097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 s="12">
        <f t="shared" si="19"/>
        <v>41137.208333333336</v>
      </c>
      <c r="N221">
        <v>1346130000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  <c r="U221" s="12" t="s">
        <v>2078</v>
      </c>
      <c r="V221" s="12" t="s">
        <v>2093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 s="12">
        <f t="shared" si="19"/>
        <v>40725.208333333336</v>
      </c>
      <c r="N222">
        <v>1311051600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  <c r="U222" s="12" t="s">
        <v>2085</v>
      </c>
      <c r="V222" s="12" t="s">
        <v>2097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 s="12">
        <f t="shared" si="19"/>
        <v>41081.208333333336</v>
      </c>
      <c r="N223">
        <v>1340427600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  <c r="U223" s="12" t="s">
        <v>2082</v>
      </c>
      <c r="V223" s="12" t="s">
        <v>2093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 s="12">
        <f t="shared" si="19"/>
        <v>41914.208333333336</v>
      </c>
      <c r="N224">
        <v>1412312400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  <c r="U224" s="12" t="s">
        <v>2081</v>
      </c>
      <c r="V224" s="12" t="s">
        <v>2090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 s="12">
        <f t="shared" si="19"/>
        <v>42445.208333333328</v>
      </c>
      <c r="N225">
        <v>1459314000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  <c r="U225" s="12" t="s">
        <v>2083</v>
      </c>
      <c r="V225" s="12" t="s">
        <v>2096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 s="12">
        <f t="shared" si="19"/>
        <v>41906.208333333336</v>
      </c>
      <c r="N226">
        <v>1415426400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  <c r="U226" s="12" t="s">
        <v>2080</v>
      </c>
      <c r="V226" s="12" t="s">
        <v>2090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 s="12">
        <f t="shared" si="19"/>
        <v>41762.208333333336</v>
      </c>
      <c r="N227">
        <v>1399093200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  <c r="U227" s="12" t="s">
        <v>2088</v>
      </c>
      <c r="V227" s="12" t="s">
        <v>2090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 s="12">
        <f t="shared" si="19"/>
        <v>40276.208333333336</v>
      </c>
      <c r="N228">
        <v>1273899600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  <c r="U228" s="12" t="s">
        <v>2086</v>
      </c>
      <c r="V228" s="12" t="s">
        <v>2095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 s="12">
        <f t="shared" si="19"/>
        <v>42139.208333333328</v>
      </c>
      <c r="N229">
        <v>1432184400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  <c r="U229" s="12" t="s">
        <v>2088</v>
      </c>
      <c r="V229" s="12" t="s">
        <v>2089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 s="12">
        <f t="shared" si="19"/>
        <v>42613.208333333328</v>
      </c>
      <c r="N230">
        <v>1474779600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  <c r="U230" s="12" t="s">
        <v>2078</v>
      </c>
      <c r="V230" s="12" t="s">
        <v>2096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 s="12">
        <f t="shared" si="19"/>
        <v>42887.208333333328</v>
      </c>
      <c r="N231">
        <v>1500440400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  <c r="U231" s="12" t="s">
        <v>2082</v>
      </c>
      <c r="V231" s="12" t="s">
        <v>2094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 s="12">
        <f t="shared" si="19"/>
        <v>43805.25</v>
      </c>
      <c r="N232">
        <v>1575612000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  <c r="U232" s="12" t="s">
        <v>2084</v>
      </c>
      <c r="V232" s="12" t="s">
        <v>2092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 s="12">
        <f t="shared" si="19"/>
        <v>41415.208333333336</v>
      </c>
      <c r="N233">
        <v>1374123600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  <c r="U233" s="12" t="s">
        <v>2088</v>
      </c>
      <c r="V233" s="12" t="s">
        <v>2091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 s="12">
        <f t="shared" si="19"/>
        <v>42576.208333333328</v>
      </c>
      <c r="N234">
        <v>1469509200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  <c r="U234" s="12" t="s">
        <v>2085</v>
      </c>
      <c r="V234" s="12" t="s">
        <v>2096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 s="12">
        <f t="shared" si="19"/>
        <v>40706.208333333336</v>
      </c>
      <c r="N235">
        <v>1309237200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  <c r="U235" s="12" t="s">
        <v>2082</v>
      </c>
      <c r="V235" s="12" t="s">
        <v>2097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 s="12">
        <f t="shared" si="19"/>
        <v>42969.208333333328</v>
      </c>
      <c r="N236">
        <v>1503982800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  <c r="U236" s="12" t="s">
        <v>2078</v>
      </c>
      <c r="V236" s="12" t="s">
        <v>2094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 s="12">
        <f t="shared" si="19"/>
        <v>42779.25</v>
      </c>
      <c r="N237">
        <v>1487397600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  <c r="U237" s="12" t="s">
        <v>2087</v>
      </c>
      <c r="V237" s="12" t="s">
        <v>2094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 s="12">
        <f t="shared" si="19"/>
        <v>43641.208333333328</v>
      </c>
      <c r="N238">
        <v>1562043600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  <c r="U238" s="12" t="s">
        <v>2082</v>
      </c>
      <c r="V238" s="12" t="s">
        <v>2092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 s="12">
        <f t="shared" si="19"/>
        <v>41754.208333333336</v>
      </c>
      <c r="N239">
        <v>1398574800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  <c r="U239" s="12" t="s">
        <v>2086</v>
      </c>
      <c r="V239" s="12" t="s">
        <v>2090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 s="12">
        <f t="shared" si="19"/>
        <v>43083.25</v>
      </c>
      <c r="N240">
        <v>1515391200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  <c r="U240" s="12" t="s">
        <v>2084</v>
      </c>
      <c r="V240" s="12" t="s">
        <v>2094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 s="12">
        <f t="shared" si="19"/>
        <v>42245.208333333328</v>
      </c>
      <c r="N241">
        <v>1441170000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  <c r="U241" s="12" t="s">
        <v>2078</v>
      </c>
      <c r="V241" s="12" t="s">
        <v>2089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 s="12">
        <f t="shared" si="19"/>
        <v>40396.208333333336</v>
      </c>
      <c r="N242">
        <v>1281157200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  <c r="U242" s="12" t="s">
        <v>2078</v>
      </c>
      <c r="V242" s="12" t="s">
        <v>2095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 s="12">
        <f t="shared" si="19"/>
        <v>41742.208333333336</v>
      </c>
      <c r="N243">
        <v>1398229200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  <c r="U243" s="12" t="s">
        <v>2086</v>
      </c>
      <c r="V243" s="12" t="s">
        <v>2090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 s="12">
        <f t="shared" si="19"/>
        <v>42865.208333333328</v>
      </c>
      <c r="N244">
        <v>1495256400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  <c r="U244" s="12" t="s">
        <v>2088</v>
      </c>
      <c r="V244" s="12" t="s">
        <v>2094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 s="12">
        <f t="shared" si="19"/>
        <v>43163.25</v>
      </c>
      <c r="N245">
        <v>1520402400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  <c r="U245" s="12" t="s">
        <v>2083</v>
      </c>
      <c r="V245" s="12" t="s">
        <v>2098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 s="12">
        <f t="shared" si="19"/>
        <v>41834.208333333336</v>
      </c>
      <c r="N246">
        <v>1409806800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  <c r="U246" s="12" t="s">
        <v>2085</v>
      </c>
      <c r="V246" s="12" t="s">
        <v>2090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 s="12">
        <f t="shared" si="19"/>
        <v>41736.208333333336</v>
      </c>
      <c r="N247">
        <v>1396933200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  <c r="U247" s="12" t="s">
        <v>2086</v>
      </c>
      <c r="V247" s="12" t="s">
        <v>2090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 s="12">
        <f t="shared" si="19"/>
        <v>41491.208333333336</v>
      </c>
      <c r="N248">
        <v>1376024400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  <c r="U248" s="12" t="s">
        <v>2078</v>
      </c>
      <c r="V248" s="12" t="s">
        <v>2091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 s="12">
        <f t="shared" si="19"/>
        <v>42726.25</v>
      </c>
      <c r="N249">
        <v>1483682400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  <c r="U249" s="12" t="s">
        <v>2084</v>
      </c>
      <c r="V249" s="12" t="s">
        <v>2096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 s="12">
        <f t="shared" si="19"/>
        <v>42004.25</v>
      </c>
      <c r="N250">
        <v>1420437600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  <c r="U250" s="12" t="s">
        <v>2084</v>
      </c>
      <c r="V250" s="12" t="s">
        <v>2090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 s="12">
        <f t="shared" si="19"/>
        <v>42006.25</v>
      </c>
      <c r="N251">
        <v>1420783200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  <c r="U251" s="12" t="s">
        <v>2079</v>
      </c>
      <c r="V251" s="12" t="s">
        <v>2089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 s="12">
        <f t="shared" si="19"/>
        <v>40203.25</v>
      </c>
      <c r="N252">
        <v>1267423200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  <c r="U252" s="12" t="s">
        <v>2079</v>
      </c>
      <c r="V252" s="12" t="s">
        <v>2095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 s="12">
        <f t="shared" si="19"/>
        <v>41252.25</v>
      </c>
      <c r="N253">
        <v>1355205600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  <c r="U253" s="12" t="s">
        <v>2084</v>
      </c>
      <c r="V253" s="12" t="s">
        <v>2093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 s="12">
        <f t="shared" si="19"/>
        <v>41572.208333333336</v>
      </c>
      <c r="N254">
        <v>1383109200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  <c r="U254" s="12" t="s">
        <v>2081</v>
      </c>
      <c r="V254" s="12" t="s">
        <v>2091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 s="12">
        <f t="shared" si="19"/>
        <v>40641.208333333336</v>
      </c>
      <c r="N255">
        <v>1303275600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  <c r="U255" s="12" t="s">
        <v>2086</v>
      </c>
      <c r="V255" s="12" t="s">
        <v>2097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 s="12">
        <f t="shared" si="19"/>
        <v>42787.25</v>
      </c>
      <c r="N256">
        <v>1487829600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  <c r="U256" s="12" t="s">
        <v>2087</v>
      </c>
      <c r="V256" s="12" t="s">
        <v>2094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 s="12">
        <f t="shared" si="19"/>
        <v>40590.25</v>
      </c>
      <c r="N257">
        <v>1298268000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  <c r="U257" s="12" t="s">
        <v>2087</v>
      </c>
      <c r="V257" s="12" t="s">
        <v>2097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 s="12">
        <f t="shared" si="19"/>
        <v>42393.25</v>
      </c>
      <c r="N258">
        <v>1456812000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  <c r="U258" s="12" t="s">
        <v>2079</v>
      </c>
      <c r="V258" s="12" t="s">
        <v>2096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5">(((L259/60)/60)/24)+DATE(1970,1,1)</f>
        <v>41338.25</v>
      </c>
      <c r="N259">
        <v>1363669200</v>
      </c>
      <c r="O259" s="12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RIGHT(R259,LEN(R259)-FIND("/",R259,1))</f>
        <v>plays</v>
      </c>
      <c r="U259" s="12" t="s">
        <v>2083</v>
      </c>
      <c r="V259" s="12" t="s">
        <v>2091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12">
        <f t="shared" si="25"/>
        <v>42712.25</v>
      </c>
      <c r="N260">
        <v>1482904800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  <c r="U260" s="12" t="s">
        <v>2084</v>
      </c>
      <c r="V260" s="12" t="s">
        <v>2096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 s="12">
        <f t="shared" si="25"/>
        <v>41251.25</v>
      </c>
      <c r="N261">
        <v>1356588000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  <c r="U261" s="12" t="s">
        <v>2084</v>
      </c>
      <c r="V261" s="12" t="s">
        <v>2093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 s="12">
        <f t="shared" si="25"/>
        <v>41180.208333333336</v>
      </c>
      <c r="N262">
        <v>1349845200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  <c r="U262" s="12" t="s">
        <v>2080</v>
      </c>
      <c r="V262" s="12" t="s">
        <v>2093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 s="12">
        <f t="shared" si="25"/>
        <v>40415.208333333336</v>
      </c>
      <c r="N263">
        <v>1283058000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  <c r="U263" s="12" t="s">
        <v>2078</v>
      </c>
      <c r="V263" s="12" t="s">
        <v>2095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 s="12">
        <f t="shared" si="25"/>
        <v>40638.208333333336</v>
      </c>
      <c r="N264">
        <v>1304226000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  <c r="U264" s="12" t="s">
        <v>2086</v>
      </c>
      <c r="V264" s="12" t="s">
        <v>2097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 s="12">
        <f t="shared" si="25"/>
        <v>40187.25</v>
      </c>
      <c r="N265">
        <v>1263016800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  <c r="U265" s="12" t="s">
        <v>2079</v>
      </c>
      <c r="V265" s="12" t="s">
        <v>2095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 s="12">
        <f t="shared" si="25"/>
        <v>41317.25</v>
      </c>
      <c r="N266">
        <v>1362031200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  <c r="U266" s="12" t="s">
        <v>2087</v>
      </c>
      <c r="V266" s="12" t="s">
        <v>2091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 s="12">
        <f t="shared" si="25"/>
        <v>42372.25</v>
      </c>
      <c r="N267">
        <v>1455602400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  <c r="U267" s="12" t="s">
        <v>2079</v>
      </c>
      <c r="V267" s="12" t="s">
        <v>2096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 s="12">
        <f t="shared" si="25"/>
        <v>41950.25</v>
      </c>
      <c r="N268">
        <v>1418191200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  <c r="U268" s="12" t="s">
        <v>2077</v>
      </c>
      <c r="V268" s="12" t="s">
        <v>2090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 s="12">
        <f t="shared" si="25"/>
        <v>41206.208333333336</v>
      </c>
      <c r="N269">
        <v>1352440800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  <c r="U269" s="12" t="s">
        <v>2081</v>
      </c>
      <c r="V269" s="12" t="s">
        <v>2093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 s="12">
        <f t="shared" si="25"/>
        <v>41186.208333333336</v>
      </c>
      <c r="N270">
        <v>1353304800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  <c r="U270" s="12" t="s">
        <v>2081</v>
      </c>
      <c r="V270" s="12" t="s">
        <v>2093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 s="12">
        <f t="shared" si="25"/>
        <v>43496.25</v>
      </c>
      <c r="N271">
        <v>1550728800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  <c r="U271" s="12" t="s">
        <v>2079</v>
      </c>
      <c r="V271" s="12" t="s">
        <v>2092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 s="12">
        <f t="shared" si="25"/>
        <v>40514.25</v>
      </c>
      <c r="N272">
        <v>1291442400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  <c r="U272" s="12" t="s">
        <v>2084</v>
      </c>
      <c r="V272" s="12" t="s">
        <v>2095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 s="12">
        <f t="shared" si="25"/>
        <v>42345.25</v>
      </c>
      <c r="N273">
        <v>1452146400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  <c r="U273" s="12" t="s">
        <v>2084</v>
      </c>
      <c r="V273" s="12" t="s">
        <v>2089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 s="12">
        <f t="shared" si="25"/>
        <v>43656.208333333328</v>
      </c>
      <c r="N274">
        <v>1564894800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  <c r="U274" s="12" t="s">
        <v>2085</v>
      </c>
      <c r="V274" s="12" t="s">
        <v>2092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 s="12">
        <f t="shared" si="25"/>
        <v>42995.208333333328</v>
      </c>
      <c r="N275">
        <v>1505883600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  <c r="U275" s="12" t="s">
        <v>2080</v>
      </c>
      <c r="V275" s="12" t="s">
        <v>2094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 s="12">
        <f t="shared" si="25"/>
        <v>43045.25</v>
      </c>
      <c r="N276">
        <v>1510380000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  <c r="U276" s="12" t="s">
        <v>2077</v>
      </c>
      <c r="V276" s="12" t="s">
        <v>2094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 s="12">
        <f t="shared" si="25"/>
        <v>43561.208333333328</v>
      </c>
      <c r="N277">
        <v>1555218000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  <c r="U277" s="12" t="s">
        <v>2086</v>
      </c>
      <c r="V277" s="12" t="s">
        <v>2092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 s="12">
        <f t="shared" si="25"/>
        <v>41018.208333333336</v>
      </c>
      <c r="N278">
        <v>1335243600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  <c r="U278" s="12" t="s">
        <v>2086</v>
      </c>
      <c r="V278" s="12" t="s">
        <v>2093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 s="12">
        <f t="shared" si="25"/>
        <v>40378.208333333336</v>
      </c>
      <c r="N279">
        <v>1279688400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  <c r="U279" s="12" t="s">
        <v>2085</v>
      </c>
      <c r="V279" s="12" t="s">
        <v>2095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 s="12">
        <f t="shared" si="25"/>
        <v>41239.25</v>
      </c>
      <c r="N280">
        <v>1356069600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  <c r="U280" s="12" t="s">
        <v>2077</v>
      </c>
      <c r="V280" s="12" t="s">
        <v>2093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 s="12">
        <f t="shared" si="25"/>
        <v>43346.208333333328</v>
      </c>
      <c r="N281">
        <v>1536210000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  <c r="U281" s="12" t="s">
        <v>2080</v>
      </c>
      <c r="V281" s="12" t="s">
        <v>2098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 s="12">
        <f t="shared" si="25"/>
        <v>43060.25</v>
      </c>
      <c r="N282">
        <v>1511762400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  <c r="U282" s="12" t="s">
        <v>2077</v>
      </c>
      <c r="V282" s="12" t="s">
        <v>2094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 s="12">
        <f t="shared" si="25"/>
        <v>40979.25</v>
      </c>
      <c r="N283">
        <v>1333256400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  <c r="U283" s="12" t="s">
        <v>2083</v>
      </c>
      <c r="V283" s="12" t="s">
        <v>2093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 s="12">
        <f t="shared" si="25"/>
        <v>42701.25</v>
      </c>
      <c r="N284">
        <v>1480744800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  <c r="U284" s="12" t="s">
        <v>2077</v>
      </c>
      <c r="V284" s="12" t="s">
        <v>2096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 s="12">
        <f t="shared" si="25"/>
        <v>42520.208333333328</v>
      </c>
      <c r="N285">
        <v>1465016400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  <c r="U285" s="12" t="s">
        <v>2088</v>
      </c>
      <c r="V285" s="12" t="s">
        <v>2096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 s="12">
        <f t="shared" si="25"/>
        <v>41030.208333333336</v>
      </c>
      <c r="N286">
        <v>1336280400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  <c r="U286" s="12" t="s">
        <v>2088</v>
      </c>
      <c r="V286" s="12" t="s">
        <v>2093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 s="12">
        <f t="shared" si="25"/>
        <v>42623.208333333328</v>
      </c>
      <c r="N287">
        <v>1476766800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  <c r="U287" s="12" t="s">
        <v>2080</v>
      </c>
      <c r="V287" s="12" t="s">
        <v>2096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 s="12">
        <f t="shared" si="25"/>
        <v>42697.25</v>
      </c>
      <c r="N288">
        <v>1480485600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  <c r="U288" s="12" t="s">
        <v>2077</v>
      </c>
      <c r="V288" s="12" t="s">
        <v>2096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 s="12">
        <f t="shared" si="25"/>
        <v>42122.208333333328</v>
      </c>
      <c r="N289">
        <v>1430197200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  <c r="U289" s="12" t="s">
        <v>2086</v>
      </c>
      <c r="V289" s="12" t="s">
        <v>2089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 s="12">
        <f t="shared" si="25"/>
        <v>40982.208333333336</v>
      </c>
      <c r="N290">
        <v>1331787600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  <c r="U290" s="12" t="s">
        <v>2083</v>
      </c>
      <c r="V290" s="12" t="s">
        <v>2093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 s="12">
        <f t="shared" si="25"/>
        <v>42219.208333333328</v>
      </c>
      <c r="N291">
        <v>1438837200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  <c r="U291" s="12" t="s">
        <v>2078</v>
      </c>
      <c r="V291" s="12" t="s">
        <v>2089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 s="12">
        <f t="shared" si="25"/>
        <v>41404.208333333336</v>
      </c>
      <c r="N292">
        <v>1370926800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  <c r="U292" s="12" t="s">
        <v>2088</v>
      </c>
      <c r="V292" s="12" t="s">
        <v>2091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 s="12">
        <f t="shared" si="25"/>
        <v>40831.208333333336</v>
      </c>
      <c r="N293">
        <v>1319000400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  <c r="U293" s="12" t="s">
        <v>2081</v>
      </c>
      <c r="V293" s="12" t="s">
        <v>2097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 s="12">
        <f t="shared" si="25"/>
        <v>40984.208333333336</v>
      </c>
      <c r="N294">
        <v>1333429200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  <c r="U294" s="12" t="s">
        <v>2083</v>
      </c>
      <c r="V294" s="12" t="s">
        <v>2093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 s="12">
        <f t="shared" si="25"/>
        <v>40456.208333333336</v>
      </c>
      <c r="N295">
        <v>1287032400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  <c r="U295" s="12" t="s">
        <v>2081</v>
      </c>
      <c r="V295" s="12" t="s">
        <v>2095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 s="12">
        <f t="shared" si="25"/>
        <v>43399.208333333328</v>
      </c>
      <c r="N296">
        <v>1541570400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  <c r="U296" s="12" t="s">
        <v>2081</v>
      </c>
      <c r="V296" s="12" t="s">
        <v>2098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 s="12">
        <f t="shared" si="25"/>
        <v>41562.208333333336</v>
      </c>
      <c r="N297">
        <v>1383976800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  <c r="U297" s="12" t="s">
        <v>2081</v>
      </c>
      <c r="V297" s="12" t="s">
        <v>2091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 s="12">
        <f t="shared" si="25"/>
        <v>43493.25</v>
      </c>
      <c r="N298">
        <v>1550556000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  <c r="U298" s="12" t="s">
        <v>2079</v>
      </c>
      <c r="V298" s="12" t="s">
        <v>2092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 s="12">
        <f t="shared" si="25"/>
        <v>41653.25</v>
      </c>
      <c r="N299">
        <v>1390456800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  <c r="U299" s="12" t="s">
        <v>2079</v>
      </c>
      <c r="V299" s="12" t="s">
        <v>2090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 s="12">
        <f t="shared" si="25"/>
        <v>42426.25</v>
      </c>
      <c r="N300">
        <v>1458018000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  <c r="U300" s="12" t="s">
        <v>2087</v>
      </c>
      <c r="V300" s="12" t="s">
        <v>2096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 s="12">
        <f t="shared" si="25"/>
        <v>42432.25</v>
      </c>
      <c r="N301">
        <v>1461819600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  <c r="U301" s="12" t="s">
        <v>2083</v>
      </c>
      <c r="V301" s="12" t="s">
        <v>2096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 s="12">
        <f t="shared" si="25"/>
        <v>42977.208333333328</v>
      </c>
      <c r="N302">
        <v>1504155600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  <c r="U302" s="12" t="s">
        <v>2078</v>
      </c>
      <c r="V302" s="12" t="s">
        <v>2094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 s="12">
        <f t="shared" si="25"/>
        <v>42061.25</v>
      </c>
      <c r="N303">
        <v>1426395600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  <c r="U303" s="12" t="s">
        <v>2087</v>
      </c>
      <c r="V303" s="12" t="s">
        <v>2089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 s="12">
        <f t="shared" si="25"/>
        <v>43345.208333333328</v>
      </c>
      <c r="N304">
        <v>1537074000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  <c r="U304" s="12" t="s">
        <v>2080</v>
      </c>
      <c r="V304" s="12" t="s">
        <v>2098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 s="12">
        <f t="shared" si="25"/>
        <v>42376.25</v>
      </c>
      <c r="N305">
        <v>1452578400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  <c r="U305" s="12" t="s">
        <v>2079</v>
      </c>
      <c r="V305" s="12" t="s">
        <v>2096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 s="12">
        <f t="shared" si="25"/>
        <v>42589.208333333328</v>
      </c>
      <c r="N306">
        <v>1474088400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  <c r="U306" s="12" t="s">
        <v>2078</v>
      </c>
      <c r="V306" s="12" t="s">
        <v>2096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 s="12">
        <f t="shared" si="25"/>
        <v>42448.208333333328</v>
      </c>
      <c r="N307">
        <v>1461906000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  <c r="U307" s="12" t="s">
        <v>2083</v>
      </c>
      <c r="V307" s="12" t="s">
        <v>2096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 s="12">
        <f t="shared" si="25"/>
        <v>42930.208333333328</v>
      </c>
      <c r="N308">
        <v>1500267600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  <c r="U308" s="12" t="s">
        <v>2085</v>
      </c>
      <c r="V308" s="12" t="s">
        <v>2094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 s="12">
        <f t="shared" si="25"/>
        <v>41066.208333333336</v>
      </c>
      <c r="N309">
        <v>1340686800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  <c r="U309" s="12" t="s">
        <v>2082</v>
      </c>
      <c r="V309" s="12" t="s">
        <v>2093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 s="12">
        <f t="shared" si="25"/>
        <v>40651.208333333336</v>
      </c>
      <c r="N310">
        <v>1303189200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  <c r="U310" s="12" t="s">
        <v>2086</v>
      </c>
      <c r="V310" s="12" t="s">
        <v>2097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 s="12">
        <f t="shared" si="25"/>
        <v>40807.208333333336</v>
      </c>
      <c r="N311">
        <v>1318309200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  <c r="U311" s="12" t="s">
        <v>2080</v>
      </c>
      <c r="V311" s="12" t="s">
        <v>2097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 s="12">
        <f t="shared" si="25"/>
        <v>40277.208333333336</v>
      </c>
      <c r="N312">
        <v>1272171600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  <c r="U312" s="12" t="s">
        <v>2086</v>
      </c>
      <c r="V312" s="12" t="s">
        <v>2095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 s="12">
        <f t="shared" si="25"/>
        <v>40590.25</v>
      </c>
      <c r="N313">
        <v>1298872800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  <c r="U313" s="12" t="s">
        <v>2087</v>
      </c>
      <c r="V313" s="12" t="s">
        <v>2097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 s="12">
        <f t="shared" si="25"/>
        <v>41572.208333333336</v>
      </c>
      <c r="N314">
        <v>1383282000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  <c r="U314" s="12" t="s">
        <v>2081</v>
      </c>
      <c r="V314" s="12" t="s">
        <v>2091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 s="12">
        <f t="shared" si="25"/>
        <v>40966.25</v>
      </c>
      <c r="N315">
        <v>1330495200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  <c r="U315" s="12" t="s">
        <v>2087</v>
      </c>
      <c r="V315" s="12" t="s">
        <v>2093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 s="12">
        <f t="shared" si="25"/>
        <v>43536.208333333328</v>
      </c>
      <c r="N316">
        <v>1552798800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  <c r="U316" s="12" t="s">
        <v>2083</v>
      </c>
      <c r="V316" s="12" t="s">
        <v>2092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 s="12">
        <f t="shared" si="25"/>
        <v>41783.208333333336</v>
      </c>
      <c r="N317">
        <v>1403413200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  <c r="U317" s="12" t="s">
        <v>2088</v>
      </c>
      <c r="V317" s="12" t="s">
        <v>2090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 s="12">
        <f t="shared" si="25"/>
        <v>43788.25</v>
      </c>
      <c r="N318">
        <v>1574229600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  <c r="U318" s="12" t="s">
        <v>2077</v>
      </c>
      <c r="V318" s="12" t="s">
        <v>2092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 s="12">
        <f t="shared" si="25"/>
        <v>42869.208333333328</v>
      </c>
      <c r="N319">
        <v>1495861200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  <c r="U319" s="12" t="s">
        <v>2088</v>
      </c>
      <c r="V319" s="12" t="s">
        <v>2094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 s="12">
        <f t="shared" si="25"/>
        <v>41684.25</v>
      </c>
      <c r="N320">
        <v>1392530400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  <c r="U320" s="12" t="s">
        <v>2087</v>
      </c>
      <c r="V320" s="12" t="s">
        <v>2090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 s="12">
        <f t="shared" si="25"/>
        <v>40402.208333333336</v>
      </c>
      <c r="N321">
        <v>1283662800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  <c r="U321" s="12" t="s">
        <v>2078</v>
      </c>
      <c r="V321" s="12" t="s">
        <v>2095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 s="12">
        <f t="shared" si="25"/>
        <v>40673.208333333336</v>
      </c>
      <c r="N322">
        <v>1305781200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  <c r="U322" s="12" t="s">
        <v>2088</v>
      </c>
      <c r="V322" s="12" t="s">
        <v>2097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1">(((L323/60)/60)/24)+DATE(1970,1,1)</f>
        <v>40634.208333333336</v>
      </c>
      <c r="N323">
        <v>1302325200</v>
      </c>
      <c r="O323" s="12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RIGHT(R323,LEN(R323)-FIND("/",R323,1))</f>
        <v>shorts</v>
      </c>
      <c r="U323" s="12" t="s">
        <v>2086</v>
      </c>
      <c r="V323" s="12" t="s">
        <v>2097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12">
        <f t="shared" si="31"/>
        <v>40507.25</v>
      </c>
      <c r="N324">
        <v>1291788000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  <c r="U324" s="12" t="s">
        <v>2077</v>
      </c>
      <c r="V324" s="12" t="s">
        <v>2095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 s="12">
        <f t="shared" si="31"/>
        <v>41725.208333333336</v>
      </c>
      <c r="N325">
        <v>1396069200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  <c r="U325" s="12" t="s">
        <v>2083</v>
      </c>
      <c r="V325" s="12" t="s">
        <v>2090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 s="12">
        <f t="shared" si="31"/>
        <v>42176.208333333328</v>
      </c>
      <c r="N326">
        <v>1435899600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  <c r="U326" s="12" t="s">
        <v>2082</v>
      </c>
      <c r="V326" s="12" t="s">
        <v>2089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 s="12">
        <f t="shared" si="31"/>
        <v>43267.208333333328</v>
      </c>
      <c r="N327">
        <v>1531112400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  <c r="U327" s="12" t="s">
        <v>2082</v>
      </c>
      <c r="V327" s="12" t="s">
        <v>2098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 s="12">
        <f t="shared" si="31"/>
        <v>42364.25</v>
      </c>
      <c r="N328">
        <v>1451628000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  <c r="U328" s="12" t="s">
        <v>2084</v>
      </c>
      <c r="V328" s="12" t="s">
        <v>2089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 s="12">
        <f t="shared" si="31"/>
        <v>43705.208333333328</v>
      </c>
      <c r="N329">
        <v>1567314000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  <c r="U329" s="12" t="s">
        <v>2078</v>
      </c>
      <c r="V329" s="12" t="s">
        <v>2092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 s="12">
        <f t="shared" si="31"/>
        <v>43434.25</v>
      </c>
      <c r="N330">
        <v>1544508000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  <c r="U330" s="12" t="s">
        <v>2077</v>
      </c>
      <c r="V330" s="12" t="s">
        <v>2098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 s="12">
        <f t="shared" si="31"/>
        <v>42716.25</v>
      </c>
      <c r="N331">
        <v>1482472800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  <c r="U331" s="12" t="s">
        <v>2084</v>
      </c>
      <c r="V331" s="12" t="s">
        <v>2096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 s="12">
        <f t="shared" si="31"/>
        <v>43077.25</v>
      </c>
      <c r="N332">
        <v>1512799200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  <c r="U332" s="12" t="s">
        <v>2084</v>
      </c>
      <c r="V332" s="12" t="s">
        <v>2094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 s="12">
        <f t="shared" si="31"/>
        <v>40896.25</v>
      </c>
      <c r="N333">
        <v>1324360800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  <c r="U333" s="12" t="s">
        <v>2084</v>
      </c>
      <c r="V333" s="12" t="s">
        <v>2097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 s="12">
        <f t="shared" si="31"/>
        <v>41361.208333333336</v>
      </c>
      <c r="N334">
        <v>1364533200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  <c r="U334" s="12" t="s">
        <v>2083</v>
      </c>
      <c r="V334" s="12" t="s">
        <v>2091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 s="12">
        <f t="shared" si="31"/>
        <v>43424.25</v>
      </c>
      <c r="N335">
        <v>1545112800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  <c r="U335" s="12" t="s">
        <v>2077</v>
      </c>
      <c r="V335" s="12" t="s">
        <v>2098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 s="12">
        <f t="shared" si="31"/>
        <v>43110.25</v>
      </c>
      <c r="N336">
        <v>1516168800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  <c r="U336" s="12" t="s">
        <v>2079</v>
      </c>
      <c r="V336" s="12" t="s">
        <v>2098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 s="12">
        <f t="shared" si="31"/>
        <v>43784.25</v>
      </c>
      <c r="N337">
        <v>1574920800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  <c r="U337" s="12" t="s">
        <v>2077</v>
      </c>
      <c r="V337" s="12" t="s">
        <v>2092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 s="12">
        <f t="shared" si="31"/>
        <v>40527.25</v>
      </c>
      <c r="N338">
        <v>1292479200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  <c r="U338" s="12" t="s">
        <v>2084</v>
      </c>
      <c r="V338" s="12" t="s">
        <v>2095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 s="12">
        <f t="shared" si="31"/>
        <v>43780.25</v>
      </c>
      <c r="N339">
        <v>1573538400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  <c r="U339" s="12" t="s">
        <v>2077</v>
      </c>
      <c r="V339" s="12" t="s">
        <v>2092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 s="12">
        <f t="shared" si="31"/>
        <v>40821.208333333336</v>
      </c>
      <c r="N340">
        <v>1320382800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  <c r="U340" s="12" t="s">
        <v>2081</v>
      </c>
      <c r="V340" s="12" t="s">
        <v>2097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 s="12">
        <f t="shared" si="31"/>
        <v>42949.208333333328</v>
      </c>
      <c r="N341">
        <v>1502859600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  <c r="U341" s="12" t="s">
        <v>2078</v>
      </c>
      <c r="V341" s="12" t="s">
        <v>2094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 s="12">
        <f t="shared" si="31"/>
        <v>40889.25</v>
      </c>
      <c r="N342">
        <v>1323756000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  <c r="U342" s="12" t="s">
        <v>2084</v>
      </c>
      <c r="V342" s="12" t="s">
        <v>2097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 s="12">
        <f t="shared" si="31"/>
        <v>42244.208333333328</v>
      </c>
      <c r="N343">
        <v>1441342800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  <c r="U343" s="12" t="s">
        <v>2078</v>
      </c>
      <c r="V343" s="12" t="s">
        <v>2089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 s="12">
        <f t="shared" si="31"/>
        <v>41475.208333333336</v>
      </c>
      <c r="N344">
        <v>1375333200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  <c r="U344" s="12" t="s">
        <v>2085</v>
      </c>
      <c r="V344" s="12" t="s">
        <v>2091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 s="12">
        <f t="shared" si="31"/>
        <v>41597.25</v>
      </c>
      <c r="N345">
        <v>1389420000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  <c r="U345" s="12" t="s">
        <v>2077</v>
      </c>
      <c r="V345" s="12" t="s">
        <v>2091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 s="12">
        <f t="shared" si="31"/>
        <v>43122.25</v>
      </c>
      <c r="N346">
        <v>1520056800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  <c r="U346" s="12" t="s">
        <v>2079</v>
      </c>
      <c r="V346" s="12" t="s">
        <v>2098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 s="12">
        <f t="shared" si="31"/>
        <v>42194.208333333328</v>
      </c>
      <c r="N347">
        <v>1436504400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  <c r="U347" s="12" t="s">
        <v>2085</v>
      </c>
      <c r="V347" s="12" t="s">
        <v>2089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 s="12">
        <f t="shared" si="31"/>
        <v>42971.208333333328</v>
      </c>
      <c r="N348">
        <v>1508302800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  <c r="U348" s="12" t="s">
        <v>2078</v>
      </c>
      <c r="V348" s="12" t="s">
        <v>2094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 s="12">
        <f t="shared" si="31"/>
        <v>42046.25</v>
      </c>
      <c r="N349">
        <v>1425708000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  <c r="U349" s="12" t="s">
        <v>2087</v>
      </c>
      <c r="V349" s="12" t="s">
        <v>2089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 s="12">
        <f t="shared" si="31"/>
        <v>42782.25</v>
      </c>
      <c r="N350">
        <v>1488348000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  <c r="U350" s="12" t="s">
        <v>2087</v>
      </c>
      <c r="V350" s="12" t="s">
        <v>2094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 s="12">
        <f t="shared" si="31"/>
        <v>42930.208333333328</v>
      </c>
      <c r="N351">
        <v>1502600400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  <c r="U351" s="12" t="s">
        <v>2085</v>
      </c>
      <c r="V351" s="12" t="s">
        <v>2094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 s="12">
        <f t="shared" si="31"/>
        <v>42144.208333333328</v>
      </c>
      <c r="N352">
        <v>1433653200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  <c r="U352" s="12" t="s">
        <v>2088</v>
      </c>
      <c r="V352" s="12" t="s">
        <v>2089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 s="12">
        <f t="shared" si="31"/>
        <v>42240.208333333328</v>
      </c>
      <c r="N353">
        <v>1441602000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  <c r="U353" s="12" t="s">
        <v>2078</v>
      </c>
      <c r="V353" s="12" t="s">
        <v>2089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 s="12">
        <f t="shared" si="31"/>
        <v>42315.25</v>
      </c>
      <c r="N354">
        <v>1447567200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  <c r="U354" s="12" t="s">
        <v>2077</v>
      </c>
      <c r="V354" s="12" t="s">
        <v>2089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 s="12">
        <f t="shared" si="31"/>
        <v>43651.208333333328</v>
      </c>
      <c r="N355">
        <v>1562389200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  <c r="U355" s="12" t="s">
        <v>2085</v>
      </c>
      <c r="V355" s="12" t="s">
        <v>2092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 s="12">
        <f t="shared" si="31"/>
        <v>41520.208333333336</v>
      </c>
      <c r="N356">
        <v>1378789200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  <c r="U356" s="12" t="s">
        <v>2080</v>
      </c>
      <c r="V356" s="12" t="s">
        <v>2091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 s="12">
        <f t="shared" si="31"/>
        <v>42757.25</v>
      </c>
      <c r="N357">
        <v>1488520800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  <c r="U357" s="12" t="s">
        <v>2079</v>
      </c>
      <c r="V357" s="12" t="s">
        <v>2094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 s="12">
        <f t="shared" si="31"/>
        <v>40922.25</v>
      </c>
      <c r="N358">
        <v>1327298400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  <c r="U358" s="12" t="s">
        <v>2079</v>
      </c>
      <c r="V358" s="12" t="s">
        <v>2093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 s="12">
        <f t="shared" si="31"/>
        <v>42250.208333333328</v>
      </c>
      <c r="N359">
        <v>1443416400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  <c r="U359" s="12" t="s">
        <v>2080</v>
      </c>
      <c r="V359" s="12" t="s">
        <v>2089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 s="12">
        <f t="shared" si="31"/>
        <v>43322.208333333328</v>
      </c>
      <c r="N360">
        <v>1534136400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  <c r="U360" s="12" t="s">
        <v>2078</v>
      </c>
      <c r="V360" s="12" t="s">
        <v>2098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 s="12">
        <f t="shared" si="31"/>
        <v>40782.208333333336</v>
      </c>
      <c r="N361">
        <v>1315026000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  <c r="U361" s="12" t="s">
        <v>2078</v>
      </c>
      <c r="V361" s="12" t="s">
        <v>2097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 s="12">
        <f t="shared" si="31"/>
        <v>40544.25</v>
      </c>
      <c r="N362">
        <v>1295071200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  <c r="U362" s="12" t="s">
        <v>2079</v>
      </c>
      <c r="V362" s="12" t="s">
        <v>2097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 s="12">
        <f t="shared" si="31"/>
        <v>43015.208333333328</v>
      </c>
      <c r="N363">
        <v>1509426000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  <c r="U363" s="12" t="s">
        <v>2081</v>
      </c>
      <c r="V363" s="12" t="s">
        <v>2094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 s="12">
        <f t="shared" si="31"/>
        <v>40570.25</v>
      </c>
      <c r="N364">
        <v>1299391200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  <c r="U364" s="12" t="s">
        <v>2079</v>
      </c>
      <c r="V364" s="12" t="s">
        <v>2097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 s="12">
        <f t="shared" si="31"/>
        <v>40904.25</v>
      </c>
      <c r="N365">
        <v>1325052000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  <c r="U365" s="12" t="s">
        <v>2084</v>
      </c>
      <c r="V365" s="12" t="s">
        <v>2097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 s="12">
        <f t="shared" si="31"/>
        <v>43164.25</v>
      </c>
      <c r="N366">
        <v>1522818000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  <c r="U366" s="12" t="s">
        <v>2083</v>
      </c>
      <c r="V366" s="12" t="s">
        <v>2098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 s="12">
        <f t="shared" si="31"/>
        <v>42733.25</v>
      </c>
      <c r="N367">
        <v>1485324000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  <c r="U367" s="12" t="s">
        <v>2084</v>
      </c>
      <c r="V367" s="12" t="s">
        <v>2096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 s="12">
        <f t="shared" si="31"/>
        <v>40546.25</v>
      </c>
      <c r="N368">
        <v>1294120800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  <c r="U368" s="12" t="s">
        <v>2079</v>
      </c>
      <c r="V368" s="12" t="s">
        <v>2097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 s="12">
        <f t="shared" si="31"/>
        <v>41930.208333333336</v>
      </c>
      <c r="N369">
        <v>1415685600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  <c r="U369" s="12" t="s">
        <v>2081</v>
      </c>
      <c r="V369" s="12" t="s">
        <v>2090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 s="12">
        <f t="shared" si="31"/>
        <v>40464.208333333336</v>
      </c>
      <c r="N370">
        <v>1288933200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  <c r="U370" s="12" t="s">
        <v>2081</v>
      </c>
      <c r="V370" s="12" t="s">
        <v>2095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 s="12">
        <f t="shared" si="31"/>
        <v>41308.25</v>
      </c>
      <c r="N371">
        <v>1363237200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  <c r="U371" s="12" t="s">
        <v>2087</v>
      </c>
      <c r="V371" s="12" t="s">
        <v>2091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 s="12">
        <f t="shared" si="31"/>
        <v>43570.208333333328</v>
      </c>
      <c r="N372">
        <v>1555822800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  <c r="U372" s="12" t="s">
        <v>2086</v>
      </c>
      <c r="V372" s="12" t="s">
        <v>2092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 s="12">
        <f t="shared" si="31"/>
        <v>42043.25</v>
      </c>
      <c r="N373">
        <v>1427778000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  <c r="U373" s="12" t="s">
        <v>2087</v>
      </c>
      <c r="V373" s="12" t="s">
        <v>2089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 s="12">
        <f t="shared" si="31"/>
        <v>42012.25</v>
      </c>
      <c r="N374">
        <v>1422424800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  <c r="U374" s="12" t="s">
        <v>2079</v>
      </c>
      <c r="V374" s="12" t="s">
        <v>2089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 s="12">
        <f t="shared" si="31"/>
        <v>42964.208333333328</v>
      </c>
      <c r="N375">
        <v>1503637200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  <c r="U375" s="12" t="s">
        <v>2078</v>
      </c>
      <c r="V375" s="12" t="s">
        <v>2094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 s="12">
        <f t="shared" si="31"/>
        <v>43476.25</v>
      </c>
      <c r="N376">
        <v>1547618400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  <c r="U376" s="12" t="s">
        <v>2079</v>
      </c>
      <c r="V376" s="12" t="s">
        <v>2092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 s="12">
        <f t="shared" si="31"/>
        <v>42293.208333333328</v>
      </c>
      <c r="N377">
        <v>1449900000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  <c r="U377" s="12" t="s">
        <v>2081</v>
      </c>
      <c r="V377" s="12" t="s">
        <v>2089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 s="12">
        <f t="shared" si="31"/>
        <v>41826.208333333336</v>
      </c>
      <c r="N378">
        <v>1405141200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  <c r="U378" s="12" t="s">
        <v>2085</v>
      </c>
      <c r="V378" s="12" t="s">
        <v>2090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 s="12">
        <f t="shared" si="31"/>
        <v>43760.208333333328</v>
      </c>
      <c r="N379">
        <v>1572933600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  <c r="U379" s="12" t="s">
        <v>2081</v>
      </c>
      <c r="V379" s="12" t="s">
        <v>2092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 s="12">
        <f t="shared" si="31"/>
        <v>43241.208333333328</v>
      </c>
      <c r="N380">
        <v>1530162000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  <c r="U380" s="12" t="s">
        <v>2088</v>
      </c>
      <c r="V380" s="12" t="s">
        <v>2098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 s="12">
        <f t="shared" si="31"/>
        <v>40843.208333333336</v>
      </c>
      <c r="N381">
        <v>1320904800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  <c r="U381" s="12" t="s">
        <v>2081</v>
      </c>
      <c r="V381" s="12" t="s">
        <v>2097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 s="12">
        <f t="shared" si="31"/>
        <v>41448.208333333336</v>
      </c>
      <c r="N382">
        <v>1372395600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  <c r="U382" s="12" t="s">
        <v>2082</v>
      </c>
      <c r="V382" s="12" t="s">
        <v>2091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 s="12">
        <f t="shared" si="31"/>
        <v>42163.208333333328</v>
      </c>
      <c r="N383">
        <v>1437714000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  <c r="U383" s="12" t="s">
        <v>2082</v>
      </c>
      <c r="V383" s="12" t="s">
        <v>2089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 s="12">
        <f t="shared" si="31"/>
        <v>43024.208333333328</v>
      </c>
      <c r="N384">
        <v>1509771600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  <c r="U384" s="12" t="s">
        <v>2081</v>
      </c>
      <c r="V384" s="12" t="s">
        <v>2094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 s="12">
        <f t="shared" si="31"/>
        <v>43509.25</v>
      </c>
      <c r="N385">
        <v>1550556000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  <c r="U385" s="12" t="s">
        <v>2087</v>
      </c>
      <c r="V385" s="12" t="s">
        <v>2092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 s="12">
        <f t="shared" si="31"/>
        <v>42776.25</v>
      </c>
      <c r="N386">
        <v>1489039200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  <c r="U386" s="12" t="s">
        <v>2087</v>
      </c>
      <c r="V386" s="12" t="s">
        <v>2094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7">(((L387/60)/60)/24)+DATE(1970,1,1)</f>
        <v>43553.208333333328</v>
      </c>
      <c r="N387">
        <v>1556600400</v>
      </c>
      <c r="O387" s="12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RIGHT(R387,LEN(R387)-FIND("/",R387,1))</f>
        <v>nonfiction</v>
      </c>
      <c r="U387" s="12" t="s">
        <v>2083</v>
      </c>
      <c r="V387" s="12" t="s">
        <v>2092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12">
        <f t="shared" si="37"/>
        <v>40355.208333333336</v>
      </c>
      <c r="N388">
        <v>1278565200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  <c r="U388" s="12" t="s">
        <v>2082</v>
      </c>
      <c r="V388" s="12" t="s">
        <v>2095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 s="12">
        <f t="shared" si="37"/>
        <v>41072.208333333336</v>
      </c>
      <c r="N389">
        <v>1339909200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  <c r="U389" s="12" t="s">
        <v>2082</v>
      </c>
      <c r="V389" s="12" t="s">
        <v>2093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 s="12">
        <f t="shared" si="37"/>
        <v>40912.25</v>
      </c>
      <c r="N390">
        <v>1325829600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  <c r="U390" s="12" t="s">
        <v>2079</v>
      </c>
      <c r="V390" s="12" t="s">
        <v>2093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 s="12">
        <f t="shared" si="37"/>
        <v>40479.208333333336</v>
      </c>
      <c r="N391">
        <v>1290578400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  <c r="U391" s="12" t="s">
        <v>2081</v>
      </c>
      <c r="V391" s="12" t="s">
        <v>2095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 s="12">
        <f t="shared" si="37"/>
        <v>41530.208333333336</v>
      </c>
      <c r="N392">
        <v>1380344400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  <c r="U392" s="12" t="s">
        <v>2080</v>
      </c>
      <c r="V392" s="12" t="s">
        <v>2091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 s="12">
        <f t="shared" si="37"/>
        <v>41653.25</v>
      </c>
      <c r="N393">
        <v>1389852000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  <c r="U393" s="12" t="s">
        <v>2079</v>
      </c>
      <c r="V393" s="12" t="s">
        <v>2090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 s="12">
        <f t="shared" si="37"/>
        <v>40549.25</v>
      </c>
      <c r="N394">
        <v>1294466400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  <c r="U394" s="12" t="s">
        <v>2079</v>
      </c>
      <c r="V394" s="12" t="s">
        <v>2097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 s="12">
        <f t="shared" si="37"/>
        <v>42933.208333333328</v>
      </c>
      <c r="N395">
        <v>1500354000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  <c r="U395" s="12" t="s">
        <v>2085</v>
      </c>
      <c r="V395" s="12" t="s">
        <v>2094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 s="12">
        <f t="shared" si="37"/>
        <v>41484.208333333336</v>
      </c>
      <c r="N396">
        <v>1375938000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  <c r="U396" s="12" t="s">
        <v>2085</v>
      </c>
      <c r="V396" s="12" t="s">
        <v>2091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 s="12">
        <f t="shared" si="37"/>
        <v>40885.25</v>
      </c>
      <c r="N397">
        <v>1323410400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  <c r="U397" s="12" t="s">
        <v>2084</v>
      </c>
      <c r="V397" s="12" t="s">
        <v>2097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 s="12">
        <f t="shared" si="37"/>
        <v>43378.208333333328</v>
      </c>
      <c r="N398">
        <v>1539406800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  <c r="U398" s="12" t="s">
        <v>2081</v>
      </c>
      <c r="V398" s="12" t="s">
        <v>2098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 s="12">
        <f t="shared" si="37"/>
        <v>41417.208333333336</v>
      </c>
      <c r="N399">
        <v>1369803600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  <c r="U399" s="12" t="s">
        <v>2088</v>
      </c>
      <c r="V399" s="12" t="s">
        <v>2091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 s="12">
        <f t="shared" si="37"/>
        <v>43228.208333333328</v>
      </c>
      <c r="N400">
        <v>1525928400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  <c r="U400" s="12" t="s">
        <v>2088</v>
      </c>
      <c r="V400" s="12" t="s">
        <v>2098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 s="12">
        <f t="shared" si="37"/>
        <v>40576.25</v>
      </c>
      <c r="N401">
        <v>1297231200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  <c r="U401" s="12" t="s">
        <v>2087</v>
      </c>
      <c r="V401" s="12" t="s">
        <v>2097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 s="12">
        <f t="shared" si="37"/>
        <v>41502.208333333336</v>
      </c>
      <c r="N402">
        <v>1378530000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  <c r="U402" s="12" t="s">
        <v>2078</v>
      </c>
      <c r="V402" s="12" t="s">
        <v>2091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 s="12">
        <f t="shared" si="37"/>
        <v>43765.208333333328</v>
      </c>
      <c r="N403">
        <v>1572152400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  <c r="U403" s="12" t="s">
        <v>2081</v>
      </c>
      <c r="V403" s="12" t="s">
        <v>2092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 s="12">
        <f t="shared" si="37"/>
        <v>40914.25</v>
      </c>
      <c r="N404">
        <v>1329890400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  <c r="U404" s="12" t="s">
        <v>2079</v>
      </c>
      <c r="V404" s="12" t="s">
        <v>2093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 s="12">
        <f t="shared" si="37"/>
        <v>40310.208333333336</v>
      </c>
      <c r="N405">
        <v>1276750800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  <c r="U405" s="12" t="s">
        <v>2088</v>
      </c>
      <c r="V405" s="12" t="s">
        <v>2095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 s="12">
        <f t="shared" si="37"/>
        <v>43053.25</v>
      </c>
      <c r="N406">
        <v>1510898400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  <c r="U406" s="12" t="s">
        <v>2077</v>
      </c>
      <c r="V406" s="12" t="s">
        <v>2094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 s="12">
        <f t="shared" si="37"/>
        <v>43255.208333333328</v>
      </c>
      <c r="N407">
        <v>1532408400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  <c r="U407" s="12" t="s">
        <v>2082</v>
      </c>
      <c r="V407" s="12" t="s">
        <v>2098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 s="12">
        <f t="shared" si="37"/>
        <v>41304.25</v>
      </c>
      <c r="N408">
        <v>1360562400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  <c r="U408" s="12" t="s">
        <v>2079</v>
      </c>
      <c r="V408" s="12" t="s">
        <v>2091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 s="12">
        <f t="shared" si="37"/>
        <v>43751.208333333328</v>
      </c>
      <c r="N409">
        <v>1571547600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  <c r="U409" s="12" t="s">
        <v>2081</v>
      </c>
      <c r="V409" s="12" t="s">
        <v>2092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 s="12">
        <f t="shared" si="37"/>
        <v>42541.208333333328</v>
      </c>
      <c r="N410">
        <v>1468126800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  <c r="U410" s="12" t="s">
        <v>2082</v>
      </c>
      <c r="V410" s="12" t="s">
        <v>2096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 s="12">
        <f t="shared" si="37"/>
        <v>42843.208333333328</v>
      </c>
      <c r="N411">
        <v>1492837200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  <c r="U411" s="12" t="s">
        <v>2086</v>
      </c>
      <c r="V411" s="12" t="s">
        <v>2094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 s="12">
        <f t="shared" si="37"/>
        <v>42122.208333333328</v>
      </c>
      <c r="N412">
        <v>1430197200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  <c r="U412" s="12" t="s">
        <v>2086</v>
      </c>
      <c r="V412" s="12" t="s">
        <v>2089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 s="12">
        <f t="shared" si="37"/>
        <v>42884.208333333328</v>
      </c>
      <c r="N413">
        <v>1496206800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  <c r="U413" s="12" t="s">
        <v>2088</v>
      </c>
      <c r="V413" s="12" t="s">
        <v>2094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 s="12">
        <f t="shared" si="37"/>
        <v>41642.25</v>
      </c>
      <c r="N414">
        <v>1389592800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  <c r="U414" s="12" t="s">
        <v>2079</v>
      </c>
      <c r="V414" s="12" t="s">
        <v>2090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 s="12">
        <f t="shared" si="37"/>
        <v>43431.25</v>
      </c>
      <c r="N415">
        <v>1545631200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  <c r="U415" s="12" t="s">
        <v>2077</v>
      </c>
      <c r="V415" s="12" t="s">
        <v>2098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 s="12">
        <f t="shared" si="37"/>
        <v>40288.208333333336</v>
      </c>
      <c r="N416">
        <v>1272430800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  <c r="U416" s="12" t="s">
        <v>2086</v>
      </c>
      <c r="V416" s="12" t="s">
        <v>2095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 s="12">
        <f t="shared" si="37"/>
        <v>40921.25</v>
      </c>
      <c r="N417">
        <v>1327903200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  <c r="U417" s="12" t="s">
        <v>2079</v>
      </c>
      <c r="V417" s="12" t="s">
        <v>2093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 s="12">
        <f t="shared" si="37"/>
        <v>40560.25</v>
      </c>
      <c r="N418">
        <v>1296021600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  <c r="U418" s="12" t="s">
        <v>2079</v>
      </c>
      <c r="V418" s="12" t="s">
        <v>2097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 s="12">
        <f t="shared" si="37"/>
        <v>43407.208333333328</v>
      </c>
      <c r="N419">
        <v>1543298400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  <c r="U419" s="12" t="s">
        <v>2077</v>
      </c>
      <c r="V419" s="12" t="s">
        <v>2098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 s="12">
        <f t="shared" si="37"/>
        <v>41035.208333333336</v>
      </c>
      <c r="N420">
        <v>1336366800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  <c r="U420" s="12" t="s">
        <v>2088</v>
      </c>
      <c r="V420" s="12" t="s">
        <v>2093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 s="12">
        <f t="shared" si="37"/>
        <v>40899.25</v>
      </c>
      <c r="N421">
        <v>1325052000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  <c r="U421" s="12" t="s">
        <v>2084</v>
      </c>
      <c r="V421" s="12" t="s">
        <v>2097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 s="12">
        <f t="shared" si="37"/>
        <v>42911.208333333328</v>
      </c>
      <c r="N422">
        <v>1499576400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  <c r="U422" s="12" t="s">
        <v>2082</v>
      </c>
      <c r="V422" s="12" t="s">
        <v>2094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 s="12">
        <f t="shared" si="37"/>
        <v>42915.208333333328</v>
      </c>
      <c r="N423">
        <v>1501304400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  <c r="U423" s="12" t="s">
        <v>2082</v>
      </c>
      <c r="V423" s="12" t="s">
        <v>2094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 s="12">
        <f t="shared" si="37"/>
        <v>40285.208333333336</v>
      </c>
      <c r="N424">
        <v>1273208400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  <c r="U424" s="12" t="s">
        <v>2086</v>
      </c>
      <c r="V424" s="12" t="s">
        <v>2095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 s="12">
        <f t="shared" si="37"/>
        <v>40808.208333333336</v>
      </c>
      <c r="N425">
        <v>1316840400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  <c r="U425" s="12" t="s">
        <v>2080</v>
      </c>
      <c r="V425" s="12" t="s">
        <v>2097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 s="12">
        <f t="shared" si="37"/>
        <v>43208.208333333328</v>
      </c>
      <c r="N426">
        <v>1524546000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  <c r="U426" s="12" t="s">
        <v>2086</v>
      </c>
      <c r="V426" s="12" t="s">
        <v>2098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 s="12">
        <f t="shared" si="37"/>
        <v>42213.208333333328</v>
      </c>
      <c r="N427">
        <v>1438578000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  <c r="U427" s="12" t="s">
        <v>2085</v>
      </c>
      <c r="V427" s="12" t="s">
        <v>2089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 s="12">
        <f t="shared" si="37"/>
        <v>41332.25</v>
      </c>
      <c r="N428">
        <v>1362549600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  <c r="U428" s="12" t="s">
        <v>2087</v>
      </c>
      <c r="V428" s="12" t="s">
        <v>2091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 s="12">
        <f t="shared" si="37"/>
        <v>41895.208333333336</v>
      </c>
      <c r="N429">
        <v>1413349200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  <c r="U429" s="12" t="s">
        <v>2080</v>
      </c>
      <c r="V429" s="12" t="s">
        <v>2090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 s="12">
        <f t="shared" si="37"/>
        <v>40585.25</v>
      </c>
      <c r="N430">
        <v>1298008800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  <c r="U430" s="12" t="s">
        <v>2087</v>
      </c>
      <c r="V430" s="12" t="s">
        <v>2097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 s="12">
        <f t="shared" si="37"/>
        <v>41680.25</v>
      </c>
      <c r="N431">
        <v>1394427600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  <c r="U431" s="12" t="s">
        <v>2087</v>
      </c>
      <c r="V431" s="12" t="s">
        <v>2090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 s="12">
        <f t="shared" si="37"/>
        <v>43737.208333333328</v>
      </c>
      <c r="N432">
        <v>1572670800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  <c r="U432" s="12" t="s">
        <v>2080</v>
      </c>
      <c r="V432" s="12" t="s">
        <v>2092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 s="12">
        <f t="shared" si="37"/>
        <v>43273.208333333328</v>
      </c>
      <c r="N433">
        <v>1531112400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  <c r="U433" s="12" t="s">
        <v>2082</v>
      </c>
      <c r="V433" s="12" t="s">
        <v>2098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 s="12">
        <f t="shared" si="37"/>
        <v>41761.208333333336</v>
      </c>
      <c r="N434">
        <v>1400734800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  <c r="U434" s="12" t="s">
        <v>2088</v>
      </c>
      <c r="V434" s="12" t="s">
        <v>2090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 s="12">
        <f t="shared" si="37"/>
        <v>41603.25</v>
      </c>
      <c r="N435">
        <v>1386741600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  <c r="U435" s="12" t="s">
        <v>2077</v>
      </c>
      <c r="V435" s="12" t="s">
        <v>2091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 s="12">
        <f t="shared" si="37"/>
        <v>42705.25</v>
      </c>
      <c r="N436">
        <v>1481781600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  <c r="U436" s="12" t="s">
        <v>2084</v>
      </c>
      <c r="V436" s="12" t="s">
        <v>2096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 s="12">
        <f t="shared" si="37"/>
        <v>41988.25</v>
      </c>
      <c r="N437">
        <v>1419660000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  <c r="U437" s="12" t="s">
        <v>2084</v>
      </c>
      <c r="V437" s="12" t="s">
        <v>2090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 s="12">
        <f t="shared" si="37"/>
        <v>43575.208333333328</v>
      </c>
      <c r="N438">
        <v>1555822800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  <c r="U438" s="12" t="s">
        <v>2086</v>
      </c>
      <c r="V438" s="12" t="s">
        <v>2092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 s="12">
        <f t="shared" si="37"/>
        <v>42260.208333333328</v>
      </c>
      <c r="N439">
        <v>1442379600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  <c r="U439" s="12" t="s">
        <v>2080</v>
      </c>
      <c r="V439" s="12" t="s">
        <v>2089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 s="12">
        <f t="shared" si="37"/>
        <v>41337.25</v>
      </c>
      <c r="N440">
        <v>1364965200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  <c r="U440" s="12" t="s">
        <v>2083</v>
      </c>
      <c r="V440" s="12" t="s">
        <v>2091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 s="12">
        <f t="shared" si="37"/>
        <v>42680.208333333328</v>
      </c>
      <c r="N441">
        <v>1479016800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  <c r="U441" s="12" t="s">
        <v>2077</v>
      </c>
      <c r="V441" s="12" t="s">
        <v>2096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 s="12">
        <f t="shared" si="37"/>
        <v>42916.208333333328</v>
      </c>
      <c r="N442">
        <v>1499662800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  <c r="U442" s="12" t="s">
        <v>2082</v>
      </c>
      <c r="V442" s="12" t="s">
        <v>2094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 s="12">
        <f t="shared" si="37"/>
        <v>41025.208333333336</v>
      </c>
      <c r="N443">
        <v>1337835600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  <c r="U443" s="12" t="s">
        <v>2086</v>
      </c>
      <c r="V443" s="12" t="s">
        <v>2093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 s="12">
        <f t="shared" si="37"/>
        <v>42980.208333333328</v>
      </c>
      <c r="N444">
        <v>1505710800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  <c r="U444" s="12" t="s">
        <v>2080</v>
      </c>
      <c r="V444" s="12" t="s">
        <v>2094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 s="12">
        <f t="shared" si="37"/>
        <v>40451.208333333336</v>
      </c>
      <c r="N445">
        <v>1287464400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  <c r="U445" s="12" t="s">
        <v>2080</v>
      </c>
      <c r="V445" s="12" t="s">
        <v>2095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 s="12">
        <f t="shared" si="37"/>
        <v>40748.208333333336</v>
      </c>
      <c r="N446">
        <v>1311656400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  <c r="U446" s="12" t="s">
        <v>2085</v>
      </c>
      <c r="V446" s="12" t="s">
        <v>2097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 s="12">
        <f t="shared" si="37"/>
        <v>40515.25</v>
      </c>
      <c r="N447">
        <v>1293170400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  <c r="U447" s="12" t="s">
        <v>2084</v>
      </c>
      <c r="V447" s="12" t="s">
        <v>2095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 s="12">
        <f t="shared" si="37"/>
        <v>41261.25</v>
      </c>
      <c r="N448">
        <v>1355983200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  <c r="U448" s="12" t="s">
        <v>2084</v>
      </c>
      <c r="V448" s="12" t="s">
        <v>2093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 s="12">
        <f t="shared" si="37"/>
        <v>43088.25</v>
      </c>
      <c r="N449">
        <v>1515045600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  <c r="U449" s="12" t="s">
        <v>2084</v>
      </c>
      <c r="V449" s="12" t="s">
        <v>2094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 s="12">
        <f t="shared" si="37"/>
        <v>41378.208333333336</v>
      </c>
      <c r="N450">
        <v>1366088400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  <c r="U450" s="12" t="s">
        <v>2086</v>
      </c>
      <c r="V450" s="12" t="s">
        <v>2091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3">(((L451/60)/60)/24)+DATE(1970,1,1)</f>
        <v>43530.25</v>
      </c>
      <c r="N451">
        <v>1553317200</v>
      </c>
      <c r="O451" s="12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RIGHT(R451,LEN(R451)-FIND("/",R451,1))</f>
        <v>video games</v>
      </c>
      <c r="U451" s="12" t="s">
        <v>2083</v>
      </c>
      <c r="V451" s="12" t="s">
        <v>2092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6">
        <f t="shared" ref="I452:I515" si="47">E452/H452</f>
        <v>4</v>
      </c>
      <c r="J452" t="s">
        <v>15</v>
      </c>
      <c r="K452" t="s">
        <v>16</v>
      </c>
      <c r="L452">
        <v>1540098000</v>
      </c>
      <c r="M452" s="12">
        <f t="shared" si="43"/>
        <v>43394.208333333328</v>
      </c>
      <c r="N452">
        <v>1542088800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  <c r="U452" s="12" t="s">
        <v>2081</v>
      </c>
      <c r="V452" s="12" t="s">
        <v>2098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 s="12">
        <f t="shared" si="43"/>
        <v>42935.208333333328</v>
      </c>
      <c r="N453">
        <v>1503118800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  <c r="U453" s="12" t="s">
        <v>2085</v>
      </c>
      <c r="V453" s="12" t="s">
        <v>2094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 s="12">
        <f t="shared" si="43"/>
        <v>40365.208333333336</v>
      </c>
      <c r="N454">
        <v>1278478800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  <c r="U454" s="12" t="s">
        <v>2085</v>
      </c>
      <c r="V454" s="12" t="s">
        <v>2095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 s="12">
        <f t="shared" si="43"/>
        <v>42705.25</v>
      </c>
      <c r="N455">
        <v>1484114400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  <c r="U455" s="12" t="s">
        <v>2084</v>
      </c>
      <c r="V455" s="12" t="s">
        <v>2096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 s="12">
        <f t="shared" si="43"/>
        <v>41568.208333333336</v>
      </c>
      <c r="N456">
        <v>1385445600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  <c r="U456" s="12" t="s">
        <v>2081</v>
      </c>
      <c r="V456" s="12" t="s">
        <v>2091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 s="12">
        <f t="shared" si="43"/>
        <v>40809.208333333336</v>
      </c>
      <c r="N457">
        <v>1318741200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  <c r="U457" s="12" t="s">
        <v>2080</v>
      </c>
      <c r="V457" s="12" t="s">
        <v>2097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 s="12">
        <f t="shared" si="43"/>
        <v>43141.25</v>
      </c>
      <c r="N458">
        <v>1518242400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  <c r="U458" s="12" t="s">
        <v>2087</v>
      </c>
      <c r="V458" s="12" t="s">
        <v>2098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 s="12">
        <f t="shared" si="43"/>
        <v>42657.208333333328</v>
      </c>
      <c r="N459">
        <v>1476594000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  <c r="U459" s="12" t="s">
        <v>2081</v>
      </c>
      <c r="V459" s="12" t="s">
        <v>2096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 s="12">
        <f t="shared" si="43"/>
        <v>40265.208333333336</v>
      </c>
      <c r="N460">
        <v>1273554000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  <c r="U460" s="12" t="s">
        <v>2083</v>
      </c>
      <c r="V460" s="12" t="s">
        <v>2095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 s="12">
        <f t="shared" si="43"/>
        <v>42001.25</v>
      </c>
      <c r="N461">
        <v>1421906400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  <c r="U461" s="12" t="s">
        <v>2084</v>
      </c>
      <c r="V461" s="12" t="s">
        <v>2090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 s="12">
        <f t="shared" si="43"/>
        <v>40399.208333333336</v>
      </c>
      <c r="N462">
        <v>1281589200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  <c r="U462" s="12" t="s">
        <v>2078</v>
      </c>
      <c r="V462" s="12" t="s">
        <v>2095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 s="12">
        <f t="shared" si="43"/>
        <v>41757.208333333336</v>
      </c>
      <c r="N463">
        <v>1400389200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  <c r="U463" s="12" t="s">
        <v>2086</v>
      </c>
      <c r="V463" s="12" t="s">
        <v>2090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 s="12">
        <f t="shared" si="43"/>
        <v>41304.25</v>
      </c>
      <c r="N464">
        <v>1362808800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  <c r="U464" s="12" t="s">
        <v>2079</v>
      </c>
      <c r="V464" s="12" t="s">
        <v>2091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 s="12">
        <f t="shared" si="43"/>
        <v>41639.25</v>
      </c>
      <c r="N465">
        <v>1388815200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  <c r="U465" s="12" t="s">
        <v>2084</v>
      </c>
      <c r="V465" s="12" t="s">
        <v>2091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 s="12">
        <f t="shared" si="43"/>
        <v>43142.25</v>
      </c>
      <c r="N466">
        <v>1519538400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  <c r="U466" s="12" t="s">
        <v>2087</v>
      </c>
      <c r="V466" s="12" t="s">
        <v>2098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 s="12">
        <f t="shared" si="43"/>
        <v>43127.25</v>
      </c>
      <c r="N467">
        <v>1517810400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  <c r="U467" s="12" t="s">
        <v>2079</v>
      </c>
      <c r="V467" s="12" t="s">
        <v>2098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 s="12">
        <f t="shared" si="43"/>
        <v>41409.208333333336</v>
      </c>
      <c r="N468">
        <v>1370581200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  <c r="U468" s="12" t="s">
        <v>2088</v>
      </c>
      <c r="V468" s="12" t="s">
        <v>2091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 s="12">
        <f t="shared" si="43"/>
        <v>42331.25</v>
      </c>
      <c r="N469">
        <v>1448863200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  <c r="U469" s="12" t="s">
        <v>2077</v>
      </c>
      <c r="V469" s="12" t="s">
        <v>2089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 s="12">
        <f t="shared" si="43"/>
        <v>43569.208333333328</v>
      </c>
      <c r="N470">
        <v>1556600400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  <c r="U470" s="12" t="s">
        <v>2086</v>
      </c>
      <c r="V470" s="12" t="s">
        <v>2092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 s="12">
        <f t="shared" si="43"/>
        <v>42142.208333333328</v>
      </c>
      <c r="N471">
        <v>1432098000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  <c r="U471" s="12" t="s">
        <v>2088</v>
      </c>
      <c r="V471" s="12" t="s">
        <v>2089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 s="12">
        <f t="shared" si="43"/>
        <v>42716.25</v>
      </c>
      <c r="N472">
        <v>1482127200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  <c r="U472" s="12" t="s">
        <v>2084</v>
      </c>
      <c r="V472" s="12" t="s">
        <v>2096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 s="12">
        <f t="shared" si="43"/>
        <v>41031.208333333336</v>
      </c>
      <c r="N473">
        <v>1335934800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  <c r="U473" s="12" t="s">
        <v>2088</v>
      </c>
      <c r="V473" s="12" t="s">
        <v>2093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 s="12">
        <f t="shared" si="43"/>
        <v>43535.208333333328</v>
      </c>
      <c r="N474">
        <v>1556946000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  <c r="U474" s="12" t="s">
        <v>2083</v>
      </c>
      <c r="V474" s="12" t="s">
        <v>2092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 s="12">
        <f t="shared" si="43"/>
        <v>43277.208333333328</v>
      </c>
      <c r="N475">
        <v>1530075600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  <c r="U475" s="12" t="s">
        <v>2082</v>
      </c>
      <c r="V475" s="12" t="s">
        <v>2098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 s="12">
        <f t="shared" si="43"/>
        <v>41989.25</v>
      </c>
      <c r="N476">
        <v>1418796000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  <c r="U476" s="12" t="s">
        <v>2084</v>
      </c>
      <c r="V476" s="12" t="s">
        <v>2090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 s="12">
        <f t="shared" si="43"/>
        <v>41450.208333333336</v>
      </c>
      <c r="N477">
        <v>1372482000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  <c r="U477" s="12" t="s">
        <v>2082</v>
      </c>
      <c r="V477" s="12" t="s">
        <v>2091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 s="12">
        <f t="shared" si="43"/>
        <v>43322.208333333328</v>
      </c>
      <c r="N478">
        <v>1534395600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  <c r="U478" s="12" t="s">
        <v>2078</v>
      </c>
      <c r="V478" s="12" t="s">
        <v>2098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 s="12">
        <f t="shared" si="43"/>
        <v>40720.208333333336</v>
      </c>
      <c r="N479">
        <v>1311397200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  <c r="U479" s="12" t="s">
        <v>2082</v>
      </c>
      <c r="V479" s="12" t="s">
        <v>2097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 s="12">
        <f t="shared" si="43"/>
        <v>42072.208333333328</v>
      </c>
      <c r="N480">
        <v>1426914000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  <c r="U480" s="12" t="s">
        <v>2083</v>
      </c>
      <c r="V480" s="12" t="s">
        <v>2089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 s="12">
        <f t="shared" si="43"/>
        <v>42945.208333333328</v>
      </c>
      <c r="N481">
        <v>1501477200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  <c r="U481" s="12" t="s">
        <v>2085</v>
      </c>
      <c r="V481" s="12" t="s">
        <v>2094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 s="12">
        <f t="shared" si="43"/>
        <v>40248.25</v>
      </c>
      <c r="N482">
        <v>1269061200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  <c r="U482" s="12" t="s">
        <v>2083</v>
      </c>
      <c r="V482" s="12" t="s">
        <v>2095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 s="12">
        <f t="shared" si="43"/>
        <v>41913.208333333336</v>
      </c>
      <c r="N483">
        <v>1415772000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  <c r="U483" s="12" t="s">
        <v>2081</v>
      </c>
      <c r="V483" s="12" t="s">
        <v>2090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 s="12">
        <f t="shared" si="43"/>
        <v>40963.25</v>
      </c>
      <c r="N484">
        <v>1331013600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  <c r="U484" s="12" t="s">
        <v>2087</v>
      </c>
      <c r="V484" s="12" t="s">
        <v>2093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 s="12">
        <f t="shared" si="43"/>
        <v>43811.25</v>
      </c>
      <c r="N485">
        <v>1576735200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  <c r="U485" s="12" t="s">
        <v>2084</v>
      </c>
      <c r="V485" s="12" t="s">
        <v>2092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 s="12">
        <f t="shared" si="43"/>
        <v>41855.208333333336</v>
      </c>
      <c r="N486">
        <v>1411362000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  <c r="U486" s="12" t="s">
        <v>2078</v>
      </c>
      <c r="V486" s="12" t="s">
        <v>2090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 s="12">
        <f t="shared" si="43"/>
        <v>43626.208333333328</v>
      </c>
      <c r="N487">
        <v>1563685200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  <c r="U487" s="12" t="s">
        <v>2082</v>
      </c>
      <c r="V487" s="12" t="s">
        <v>2092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 s="12">
        <f t="shared" si="43"/>
        <v>43168.25</v>
      </c>
      <c r="N488">
        <v>1521867600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  <c r="U488" s="12" t="s">
        <v>2083</v>
      </c>
      <c r="V488" s="12" t="s">
        <v>2098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 s="12">
        <f t="shared" si="43"/>
        <v>42845.208333333328</v>
      </c>
      <c r="N489">
        <v>1495515600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  <c r="U489" s="12" t="s">
        <v>2086</v>
      </c>
      <c r="V489" s="12" t="s">
        <v>2094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 s="12">
        <f t="shared" si="43"/>
        <v>42403.25</v>
      </c>
      <c r="N490">
        <v>1455948000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  <c r="U490" s="12" t="s">
        <v>2087</v>
      </c>
      <c r="V490" s="12" t="s">
        <v>2096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 s="12">
        <f t="shared" si="43"/>
        <v>40406.208333333336</v>
      </c>
      <c r="N491">
        <v>1282366800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  <c r="U491" s="12" t="s">
        <v>2078</v>
      </c>
      <c r="V491" s="12" t="s">
        <v>2095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 s="12">
        <f t="shared" si="43"/>
        <v>43786.25</v>
      </c>
      <c r="N492">
        <v>1574575200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  <c r="U492" s="12" t="s">
        <v>2077</v>
      </c>
      <c r="V492" s="12" t="s">
        <v>2092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 s="12">
        <f t="shared" si="43"/>
        <v>41456.208333333336</v>
      </c>
      <c r="N493">
        <v>1374901200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  <c r="U493" s="12" t="s">
        <v>2085</v>
      </c>
      <c r="V493" s="12" t="s">
        <v>2091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 s="12">
        <f t="shared" si="43"/>
        <v>40336.208333333336</v>
      </c>
      <c r="N494">
        <v>1278910800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  <c r="U494" s="12" t="s">
        <v>2082</v>
      </c>
      <c r="V494" s="12" t="s">
        <v>2095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 s="12">
        <f t="shared" si="43"/>
        <v>43645.208333333328</v>
      </c>
      <c r="N495">
        <v>1562907600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  <c r="U495" s="12" t="s">
        <v>2082</v>
      </c>
      <c r="V495" s="12" t="s">
        <v>2092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 s="12">
        <f t="shared" si="43"/>
        <v>40990.208333333336</v>
      </c>
      <c r="N496">
        <v>1332478800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  <c r="U496" s="12" t="s">
        <v>2083</v>
      </c>
      <c r="V496" s="12" t="s">
        <v>2093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 s="12">
        <f t="shared" si="43"/>
        <v>41800.208333333336</v>
      </c>
      <c r="N497">
        <v>1402722000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  <c r="U497" s="12" t="s">
        <v>2082</v>
      </c>
      <c r="V497" s="12" t="s">
        <v>2090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 s="12">
        <f t="shared" si="43"/>
        <v>42876.208333333328</v>
      </c>
      <c r="N498">
        <v>1496811600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  <c r="U498" s="12" t="s">
        <v>2088</v>
      </c>
      <c r="V498" s="12" t="s">
        <v>2094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 s="12">
        <f t="shared" si="43"/>
        <v>42724.25</v>
      </c>
      <c r="N499">
        <v>1482213600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  <c r="U499" s="12" t="s">
        <v>2084</v>
      </c>
      <c r="V499" s="12" t="s">
        <v>2096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 s="12">
        <f t="shared" si="43"/>
        <v>42005.25</v>
      </c>
      <c r="N500">
        <v>1420264800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  <c r="U500" s="12" t="s">
        <v>2079</v>
      </c>
      <c r="V500" s="12" t="s">
        <v>2089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 s="12">
        <f t="shared" si="43"/>
        <v>42444.208333333328</v>
      </c>
      <c r="N501">
        <v>1458450000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  <c r="U501" s="12" t="s">
        <v>2083</v>
      </c>
      <c r="V501" s="12" t="s">
        <v>2096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 s="12">
        <f t="shared" si="43"/>
        <v>41395.208333333336</v>
      </c>
      <c r="N502">
        <v>1369803600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  <c r="U502" s="12" t="s">
        <v>2088</v>
      </c>
      <c r="V502" s="12" t="s">
        <v>2091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 s="12">
        <f t="shared" si="43"/>
        <v>41345.208333333336</v>
      </c>
      <c r="N503">
        <v>1363237200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  <c r="U503" s="12" t="s">
        <v>2083</v>
      </c>
      <c r="V503" s="12" t="s">
        <v>2091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 s="12">
        <f t="shared" si="43"/>
        <v>41117.208333333336</v>
      </c>
      <c r="N504">
        <v>1345870800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  <c r="U504" s="12" t="s">
        <v>2085</v>
      </c>
      <c r="V504" s="12" t="s">
        <v>2093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 s="12">
        <f t="shared" si="43"/>
        <v>42186.208333333328</v>
      </c>
      <c r="N505">
        <v>1437454800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  <c r="U505" s="12" t="s">
        <v>2085</v>
      </c>
      <c r="V505" s="12" t="s">
        <v>2089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 s="12">
        <f t="shared" si="43"/>
        <v>42142.208333333328</v>
      </c>
      <c r="N506">
        <v>1432011600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  <c r="U506" s="12" t="s">
        <v>2088</v>
      </c>
      <c r="V506" s="12" t="s">
        <v>2089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 s="12">
        <f t="shared" si="43"/>
        <v>41341.25</v>
      </c>
      <c r="N507">
        <v>1366347600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  <c r="U507" s="12" t="s">
        <v>2083</v>
      </c>
      <c r="V507" s="12" t="s">
        <v>2091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 s="12">
        <f t="shared" si="43"/>
        <v>43062.25</v>
      </c>
      <c r="N508">
        <v>1512885600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  <c r="U508" s="12" t="s">
        <v>2077</v>
      </c>
      <c r="V508" s="12" t="s">
        <v>2094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 s="12">
        <f t="shared" si="43"/>
        <v>41373.208333333336</v>
      </c>
      <c r="N509">
        <v>1369717200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  <c r="U509" s="12" t="s">
        <v>2086</v>
      </c>
      <c r="V509" s="12" t="s">
        <v>2091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 s="12">
        <f t="shared" si="43"/>
        <v>43310.208333333328</v>
      </c>
      <c r="N510">
        <v>1534654800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  <c r="U510" s="12" t="s">
        <v>2085</v>
      </c>
      <c r="V510" s="12" t="s">
        <v>2098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 s="12">
        <f t="shared" si="43"/>
        <v>41034.208333333336</v>
      </c>
      <c r="N511">
        <v>1337058000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  <c r="U511" s="12" t="s">
        <v>2088</v>
      </c>
      <c r="V511" s="12" t="s">
        <v>2093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 s="12">
        <f t="shared" si="43"/>
        <v>43251.208333333328</v>
      </c>
      <c r="N512">
        <v>1529816400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  <c r="U512" s="12" t="s">
        <v>2088</v>
      </c>
      <c r="V512" s="12" t="s">
        <v>2098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 s="12">
        <f t="shared" si="43"/>
        <v>43671.208333333328</v>
      </c>
      <c r="N513">
        <v>1564894800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  <c r="U513" s="12" t="s">
        <v>2085</v>
      </c>
      <c r="V513" s="12" t="s">
        <v>2092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 s="12">
        <f t="shared" si="43"/>
        <v>41825.208333333336</v>
      </c>
      <c r="N514">
        <v>1404622800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  <c r="U514" s="12" t="s">
        <v>2085</v>
      </c>
      <c r="V514" s="12" t="s">
        <v>2090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 s="12">
        <f t="shared" ref="M515:M578" si="49">(((L515/60)/60)/24)+DATE(1970,1,1)</f>
        <v>40430.208333333336</v>
      </c>
      <c r="N515">
        <v>1284181200</v>
      </c>
      <c r="O515" s="12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RIGHT(R515,LEN(R515)-FIND("/",R515,1))</f>
        <v>television</v>
      </c>
      <c r="U515" s="12" t="s">
        <v>2080</v>
      </c>
      <c r="V515" s="12" t="s">
        <v>2095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12">
        <f t="shared" si="49"/>
        <v>41614.25</v>
      </c>
      <c r="N516">
        <v>1386741600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  <c r="U516" s="12" t="s">
        <v>2084</v>
      </c>
      <c r="V516" s="12" t="s">
        <v>2091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 s="12">
        <f t="shared" si="49"/>
        <v>40900.25</v>
      </c>
      <c r="N517">
        <v>1324792800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  <c r="U517" s="12" t="s">
        <v>2084</v>
      </c>
      <c r="V517" s="12" t="s">
        <v>2097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 s="12">
        <f t="shared" si="49"/>
        <v>40396.208333333336</v>
      </c>
      <c r="N518">
        <v>1284354000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  <c r="U518" s="12" t="s">
        <v>2078</v>
      </c>
      <c r="V518" s="12" t="s">
        <v>2095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 s="12">
        <f t="shared" si="49"/>
        <v>42860.208333333328</v>
      </c>
      <c r="N519">
        <v>1494392400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  <c r="U519" s="12" t="s">
        <v>2088</v>
      </c>
      <c r="V519" s="12" t="s">
        <v>2094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 s="12">
        <f t="shared" si="49"/>
        <v>43154.25</v>
      </c>
      <c r="N520">
        <v>1519538400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  <c r="U520" s="12" t="s">
        <v>2087</v>
      </c>
      <c r="V520" s="12" t="s">
        <v>2098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 s="12">
        <f t="shared" si="49"/>
        <v>42012.25</v>
      </c>
      <c r="N521">
        <v>1421906400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  <c r="U521" s="12" t="s">
        <v>2079</v>
      </c>
      <c r="V521" s="12" t="s">
        <v>2089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 s="12">
        <f t="shared" si="49"/>
        <v>43574.208333333328</v>
      </c>
      <c r="N522">
        <v>1555909200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  <c r="U522" s="12" t="s">
        <v>2086</v>
      </c>
      <c r="V522" s="12" t="s">
        <v>2092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 s="12">
        <f t="shared" si="49"/>
        <v>42605.208333333328</v>
      </c>
      <c r="N523">
        <v>1472446800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  <c r="U523" s="12" t="s">
        <v>2078</v>
      </c>
      <c r="V523" s="12" t="s">
        <v>2096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 s="12">
        <f t="shared" si="49"/>
        <v>41093.208333333336</v>
      </c>
      <c r="N524">
        <v>1342328400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  <c r="U524" s="12" t="s">
        <v>2085</v>
      </c>
      <c r="V524" s="12" t="s">
        <v>2093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 s="12">
        <f t="shared" si="49"/>
        <v>40241.25</v>
      </c>
      <c r="N525">
        <v>1268114400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  <c r="U525" s="12" t="s">
        <v>2083</v>
      </c>
      <c r="V525" s="12" t="s">
        <v>2095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 s="12">
        <f t="shared" si="49"/>
        <v>40294.208333333336</v>
      </c>
      <c r="N526">
        <v>1273381200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  <c r="U526" s="12" t="s">
        <v>2086</v>
      </c>
      <c r="V526" s="12" t="s">
        <v>2095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 s="12">
        <f t="shared" si="49"/>
        <v>40505.25</v>
      </c>
      <c r="N527">
        <v>1290837600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  <c r="U527" s="12" t="s">
        <v>2077</v>
      </c>
      <c r="V527" s="12" t="s">
        <v>2095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 s="12">
        <f t="shared" si="49"/>
        <v>42364.25</v>
      </c>
      <c r="N528">
        <v>1454306400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  <c r="U528" s="12" t="s">
        <v>2084</v>
      </c>
      <c r="V528" s="12" t="s">
        <v>2089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 s="12">
        <f t="shared" si="49"/>
        <v>42405.25</v>
      </c>
      <c r="N529">
        <v>1457762400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  <c r="U529" s="12" t="s">
        <v>2087</v>
      </c>
      <c r="V529" s="12" t="s">
        <v>2096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 s="12">
        <f t="shared" si="49"/>
        <v>41601.25</v>
      </c>
      <c r="N530">
        <v>1389074400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  <c r="U530" s="12" t="s">
        <v>2077</v>
      </c>
      <c r="V530" s="12" t="s">
        <v>2091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 s="12">
        <f t="shared" si="49"/>
        <v>41769.208333333336</v>
      </c>
      <c r="N531">
        <v>1402117200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  <c r="U531" s="12" t="s">
        <v>2088</v>
      </c>
      <c r="V531" s="12" t="s">
        <v>2090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 s="12">
        <f t="shared" si="49"/>
        <v>40421.208333333336</v>
      </c>
      <c r="N532">
        <v>1284440400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  <c r="U532" s="12" t="s">
        <v>2078</v>
      </c>
      <c r="V532" s="12" t="s">
        <v>2095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 s="12">
        <f t="shared" si="49"/>
        <v>41589.25</v>
      </c>
      <c r="N533">
        <v>1388988000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  <c r="U533" s="12" t="s">
        <v>2077</v>
      </c>
      <c r="V533" s="12" t="s">
        <v>2091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 s="12">
        <f t="shared" si="49"/>
        <v>43125.25</v>
      </c>
      <c r="N534">
        <v>1516946400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  <c r="U534" s="12" t="s">
        <v>2079</v>
      </c>
      <c r="V534" s="12" t="s">
        <v>2098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 s="12">
        <f t="shared" si="49"/>
        <v>41479.208333333336</v>
      </c>
      <c r="N535">
        <v>1377752400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  <c r="U535" s="12" t="s">
        <v>2085</v>
      </c>
      <c r="V535" s="12" t="s">
        <v>2091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 s="12">
        <f t="shared" si="49"/>
        <v>43329.208333333328</v>
      </c>
      <c r="N536">
        <v>1534568400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  <c r="U536" s="12" t="s">
        <v>2078</v>
      </c>
      <c r="V536" s="12" t="s">
        <v>2098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 s="12">
        <f t="shared" si="49"/>
        <v>43259.208333333328</v>
      </c>
      <c r="N537">
        <v>1528606800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  <c r="U537" s="12" t="s">
        <v>2082</v>
      </c>
      <c r="V537" s="12" t="s">
        <v>2098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 s="12">
        <f t="shared" si="49"/>
        <v>40414.208333333336</v>
      </c>
      <c r="N538">
        <v>1284872400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  <c r="U538" s="12" t="s">
        <v>2078</v>
      </c>
      <c r="V538" s="12" t="s">
        <v>2095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 s="12">
        <f t="shared" si="49"/>
        <v>43342.208333333328</v>
      </c>
      <c r="N539">
        <v>1537592400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  <c r="U539" s="12" t="s">
        <v>2078</v>
      </c>
      <c r="V539" s="12" t="s">
        <v>2098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 s="12">
        <f t="shared" si="49"/>
        <v>41539.208333333336</v>
      </c>
      <c r="N540">
        <v>1381208400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  <c r="U540" s="12" t="s">
        <v>2080</v>
      </c>
      <c r="V540" s="12" t="s">
        <v>2091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 s="12">
        <f t="shared" si="49"/>
        <v>43647.208333333328</v>
      </c>
      <c r="N541">
        <v>1562475600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  <c r="U541" s="12" t="s">
        <v>2085</v>
      </c>
      <c r="V541" s="12" t="s">
        <v>2092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 s="12">
        <f t="shared" si="49"/>
        <v>43225.208333333328</v>
      </c>
      <c r="N542">
        <v>1527397200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  <c r="U542" s="12" t="s">
        <v>2088</v>
      </c>
      <c r="V542" s="12" t="s">
        <v>2098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 s="12">
        <f t="shared" si="49"/>
        <v>42165.208333333328</v>
      </c>
      <c r="N543">
        <v>1436158800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  <c r="U543" s="12" t="s">
        <v>2082</v>
      </c>
      <c r="V543" s="12" t="s">
        <v>2089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 s="12">
        <f t="shared" si="49"/>
        <v>42391.25</v>
      </c>
      <c r="N544">
        <v>1456034400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  <c r="U544" s="12" t="s">
        <v>2079</v>
      </c>
      <c r="V544" s="12" t="s">
        <v>2096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 s="12">
        <f t="shared" si="49"/>
        <v>41528.208333333336</v>
      </c>
      <c r="N545">
        <v>1380171600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  <c r="U545" s="12" t="s">
        <v>2080</v>
      </c>
      <c r="V545" s="12" t="s">
        <v>2091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 s="12">
        <f t="shared" si="49"/>
        <v>42377.25</v>
      </c>
      <c r="N546">
        <v>1453356000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  <c r="U546" s="12" t="s">
        <v>2079</v>
      </c>
      <c r="V546" s="12" t="s">
        <v>2096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 s="12">
        <f t="shared" si="49"/>
        <v>43824.25</v>
      </c>
      <c r="N547">
        <v>1578981600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  <c r="U547" s="12" t="s">
        <v>2084</v>
      </c>
      <c r="V547" s="12" t="s">
        <v>2092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 s="12">
        <f t="shared" si="49"/>
        <v>43360.208333333328</v>
      </c>
      <c r="N548">
        <v>1537419600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  <c r="U548" s="12" t="s">
        <v>2080</v>
      </c>
      <c r="V548" s="12" t="s">
        <v>2098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 s="12">
        <f t="shared" si="49"/>
        <v>42029.25</v>
      </c>
      <c r="N549">
        <v>1423202400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  <c r="U549" s="12" t="s">
        <v>2079</v>
      </c>
      <c r="V549" s="12" t="s">
        <v>2089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 s="12">
        <f t="shared" si="49"/>
        <v>42461.208333333328</v>
      </c>
      <c r="N550">
        <v>1460610000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  <c r="U550" s="12" t="s">
        <v>2086</v>
      </c>
      <c r="V550" s="12" t="s">
        <v>2096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 s="12">
        <f t="shared" si="49"/>
        <v>41422.208333333336</v>
      </c>
      <c r="N551">
        <v>1370494800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  <c r="U551" s="12" t="s">
        <v>2088</v>
      </c>
      <c r="V551" s="12" t="s">
        <v>2091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 s="12">
        <f t="shared" si="49"/>
        <v>40968.25</v>
      </c>
      <c r="N552">
        <v>1332306000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  <c r="U552" s="12" t="s">
        <v>2087</v>
      </c>
      <c r="V552" s="12" t="s">
        <v>2093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 s="12">
        <f t="shared" si="49"/>
        <v>41993.25</v>
      </c>
      <c r="N553">
        <v>1422511200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  <c r="U553" s="12" t="s">
        <v>2084</v>
      </c>
      <c r="V553" s="12" t="s">
        <v>2090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 s="12">
        <f t="shared" si="49"/>
        <v>42700.25</v>
      </c>
      <c r="N554">
        <v>1480312800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  <c r="U554" s="12" t="s">
        <v>2077</v>
      </c>
      <c r="V554" s="12" t="s">
        <v>2096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 s="12">
        <f t="shared" si="49"/>
        <v>40545.25</v>
      </c>
      <c r="N555">
        <v>1294034400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  <c r="U555" s="12" t="s">
        <v>2079</v>
      </c>
      <c r="V555" s="12" t="s">
        <v>2097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 s="12">
        <f t="shared" si="49"/>
        <v>42723.25</v>
      </c>
      <c r="N556">
        <v>1482645600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  <c r="U556" s="12" t="s">
        <v>2084</v>
      </c>
      <c r="V556" s="12" t="s">
        <v>2096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 s="12">
        <f t="shared" si="49"/>
        <v>41731.208333333336</v>
      </c>
      <c r="N557">
        <v>1399093200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  <c r="U557" s="12" t="s">
        <v>2086</v>
      </c>
      <c r="V557" s="12" t="s">
        <v>2090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 s="12">
        <f t="shared" si="49"/>
        <v>40792.208333333336</v>
      </c>
      <c r="N558">
        <v>1315890000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  <c r="U558" s="12" t="s">
        <v>2080</v>
      </c>
      <c r="V558" s="12" t="s">
        <v>2097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 s="12">
        <f t="shared" si="49"/>
        <v>42279.208333333328</v>
      </c>
      <c r="N559">
        <v>1444021200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  <c r="U559" s="12" t="s">
        <v>2081</v>
      </c>
      <c r="V559" s="12" t="s">
        <v>2089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 s="12">
        <f t="shared" si="49"/>
        <v>42424.25</v>
      </c>
      <c r="N560">
        <v>1460005200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  <c r="U560" s="12" t="s">
        <v>2087</v>
      </c>
      <c r="V560" s="12" t="s">
        <v>2096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 s="12">
        <f t="shared" si="49"/>
        <v>42584.208333333328</v>
      </c>
      <c r="N561">
        <v>1470718800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  <c r="U561" s="12" t="s">
        <v>2078</v>
      </c>
      <c r="V561" s="12" t="s">
        <v>2096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 s="12">
        <f t="shared" si="49"/>
        <v>40865.25</v>
      </c>
      <c r="N562">
        <v>1325052000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  <c r="U562" s="12" t="s">
        <v>2077</v>
      </c>
      <c r="V562" s="12" t="s">
        <v>2097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 s="12">
        <f t="shared" si="49"/>
        <v>40833.208333333336</v>
      </c>
      <c r="N563">
        <v>1319000400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  <c r="U563" s="12" t="s">
        <v>2081</v>
      </c>
      <c r="V563" s="12" t="s">
        <v>2097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 s="12">
        <f t="shared" si="49"/>
        <v>43536.208333333328</v>
      </c>
      <c r="N564">
        <v>1552539600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  <c r="U564" s="12" t="s">
        <v>2083</v>
      </c>
      <c r="V564" s="12" t="s">
        <v>2092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 s="12">
        <f t="shared" si="49"/>
        <v>43417.25</v>
      </c>
      <c r="N565">
        <v>1543816800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  <c r="U565" s="12" t="s">
        <v>2077</v>
      </c>
      <c r="V565" s="12" t="s">
        <v>2098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 s="12">
        <f t="shared" si="49"/>
        <v>42078.208333333328</v>
      </c>
      <c r="N566">
        <v>1427086800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  <c r="U566" s="12" t="s">
        <v>2083</v>
      </c>
      <c r="V566" s="12" t="s">
        <v>2089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 s="12">
        <f t="shared" si="49"/>
        <v>40862.25</v>
      </c>
      <c r="N567">
        <v>1323064800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  <c r="U567" s="12" t="s">
        <v>2077</v>
      </c>
      <c r="V567" s="12" t="s">
        <v>2097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 s="12">
        <f t="shared" si="49"/>
        <v>42424.25</v>
      </c>
      <c r="N568">
        <v>1458277200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  <c r="U568" s="12" t="s">
        <v>2087</v>
      </c>
      <c r="V568" s="12" t="s">
        <v>2096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 s="12">
        <f t="shared" si="49"/>
        <v>41830.208333333336</v>
      </c>
      <c r="N569">
        <v>1405141200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  <c r="U569" s="12" t="s">
        <v>2085</v>
      </c>
      <c r="V569" s="12" t="s">
        <v>2090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 s="12">
        <f t="shared" si="49"/>
        <v>40374.208333333336</v>
      </c>
      <c r="N570">
        <v>1283058000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  <c r="U570" s="12" t="s">
        <v>2085</v>
      </c>
      <c r="V570" s="12" t="s">
        <v>2095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 s="12">
        <f t="shared" si="49"/>
        <v>40554.25</v>
      </c>
      <c r="N571">
        <v>1295762400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  <c r="U571" s="12" t="s">
        <v>2079</v>
      </c>
      <c r="V571" s="12" t="s">
        <v>2097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 s="12">
        <f t="shared" si="49"/>
        <v>41993.25</v>
      </c>
      <c r="N572">
        <v>1419573600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  <c r="U572" s="12" t="s">
        <v>2084</v>
      </c>
      <c r="V572" s="12" t="s">
        <v>2090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 s="12">
        <f t="shared" si="49"/>
        <v>42174.208333333328</v>
      </c>
      <c r="N573">
        <v>1438750800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  <c r="U573" s="12" t="s">
        <v>2082</v>
      </c>
      <c r="V573" s="12" t="s">
        <v>2089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 s="12">
        <f t="shared" si="49"/>
        <v>42275.208333333328</v>
      </c>
      <c r="N574">
        <v>1444798800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  <c r="U574" s="12" t="s">
        <v>2080</v>
      </c>
      <c r="V574" s="12" t="s">
        <v>2089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 s="12">
        <f t="shared" si="49"/>
        <v>41761.208333333336</v>
      </c>
      <c r="N575">
        <v>1399179600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  <c r="U575" s="12" t="s">
        <v>2088</v>
      </c>
      <c r="V575" s="12" t="s">
        <v>2090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 s="12">
        <f t="shared" si="49"/>
        <v>43806.25</v>
      </c>
      <c r="N576">
        <v>1576562400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  <c r="U576" s="12" t="s">
        <v>2084</v>
      </c>
      <c r="V576" s="12" t="s">
        <v>2092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 s="12">
        <f t="shared" si="49"/>
        <v>41779.208333333336</v>
      </c>
      <c r="N577">
        <v>1400821200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  <c r="U577" s="12" t="s">
        <v>2088</v>
      </c>
      <c r="V577" s="12" t="s">
        <v>2090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 s="12">
        <f t="shared" si="49"/>
        <v>43040.208333333328</v>
      </c>
      <c r="N578">
        <v>1510984800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  <c r="U578" s="12" t="s">
        <v>2077</v>
      </c>
      <c r="V578" s="12" t="s">
        <v>2094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5">(((L579/60)/60)/24)+DATE(1970,1,1)</f>
        <v>40613.25</v>
      </c>
      <c r="N579">
        <v>1302066000</v>
      </c>
      <c r="O579" s="12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RIGHT(R579,LEN(R579)-FIND("/",R579,1))</f>
        <v>jazz</v>
      </c>
      <c r="U579" s="12" t="s">
        <v>2083</v>
      </c>
      <c r="V579" s="12" t="s">
        <v>2097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6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12">
        <f t="shared" si="55"/>
        <v>40878.25</v>
      </c>
      <c r="N580">
        <v>1322978400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  <c r="U580" s="12" t="s">
        <v>2084</v>
      </c>
      <c r="V580" s="12" t="s">
        <v>2097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 s="12">
        <f t="shared" si="55"/>
        <v>40762.208333333336</v>
      </c>
      <c r="N581">
        <v>1313730000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  <c r="U581" s="12" t="s">
        <v>2078</v>
      </c>
      <c r="V581" s="12" t="s">
        <v>2097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 s="12">
        <f t="shared" si="55"/>
        <v>41696.25</v>
      </c>
      <c r="N582">
        <v>1394085600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  <c r="U582" s="12" t="s">
        <v>2087</v>
      </c>
      <c r="V582" s="12" t="s">
        <v>2090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 s="12">
        <f t="shared" si="55"/>
        <v>40662.208333333336</v>
      </c>
      <c r="N583">
        <v>1305349200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  <c r="U583" s="12" t="s">
        <v>2086</v>
      </c>
      <c r="V583" s="12" t="s">
        <v>2097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 s="12">
        <f t="shared" si="55"/>
        <v>42165.208333333328</v>
      </c>
      <c r="N584">
        <v>1434344400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  <c r="U584" s="12" t="s">
        <v>2082</v>
      </c>
      <c r="V584" s="12" t="s">
        <v>2089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 s="12">
        <f t="shared" si="55"/>
        <v>40959.25</v>
      </c>
      <c r="N585">
        <v>1331186400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  <c r="U585" s="12" t="s">
        <v>2087</v>
      </c>
      <c r="V585" s="12" t="s">
        <v>2093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 s="12">
        <f t="shared" si="55"/>
        <v>41024.208333333336</v>
      </c>
      <c r="N586">
        <v>1336539600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  <c r="U586" s="12" t="s">
        <v>2086</v>
      </c>
      <c r="V586" s="12" t="s">
        <v>2093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 s="12">
        <f t="shared" si="55"/>
        <v>40255.208333333336</v>
      </c>
      <c r="N587">
        <v>1269752400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  <c r="U587" s="12" t="s">
        <v>2083</v>
      </c>
      <c r="V587" s="12" t="s">
        <v>2095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 s="12">
        <f t="shared" si="55"/>
        <v>40499.25</v>
      </c>
      <c r="N588">
        <v>1291615200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  <c r="U588" s="12" t="s">
        <v>2077</v>
      </c>
      <c r="V588" s="12" t="s">
        <v>2095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 s="12">
        <f t="shared" si="55"/>
        <v>43484.25</v>
      </c>
      <c r="N589">
        <v>1552366800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  <c r="U589" s="12" t="s">
        <v>2079</v>
      </c>
      <c r="V589" s="12" t="s">
        <v>2092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 s="12">
        <f t="shared" si="55"/>
        <v>40262.208333333336</v>
      </c>
      <c r="N590">
        <v>1272171600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  <c r="U590" s="12" t="s">
        <v>2083</v>
      </c>
      <c r="V590" s="12" t="s">
        <v>2095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 s="12">
        <f t="shared" si="55"/>
        <v>42190.208333333328</v>
      </c>
      <c r="N591">
        <v>1436677200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  <c r="U591" s="12" t="s">
        <v>2085</v>
      </c>
      <c r="V591" s="12" t="s">
        <v>2089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 s="12">
        <f t="shared" si="55"/>
        <v>41994.25</v>
      </c>
      <c r="N592">
        <v>1420092000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  <c r="U592" s="12" t="s">
        <v>2084</v>
      </c>
      <c r="V592" s="12" t="s">
        <v>2090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 s="12">
        <f t="shared" si="55"/>
        <v>40373.208333333336</v>
      </c>
      <c r="N593">
        <v>1279947600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  <c r="U593" s="12" t="s">
        <v>2085</v>
      </c>
      <c r="V593" s="12" t="s">
        <v>2095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 s="12">
        <f t="shared" si="55"/>
        <v>41789.208333333336</v>
      </c>
      <c r="N594">
        <v>1402203600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  <c r="U594" s="12" t="s">
        <v>2088</v>
      </c>
      <c r="V594" s="12" t="s">
        <v>2090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 s="12">
        <f t="shared" si="55"/>
        <v>41724.208333333336</v>
      </c>
      <c r="N595">
        <v>1396933200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  <c r="U595" s="12" t="s">
        <v>2083</v>
      </c>
      <c r="V595" s="12" t="s">
        <v>2090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 s="12">
        <f t="shared" si="55"/>
        <v>42548.208333333328</v>
      </c>
      <c r="N596">
        <v>1467262800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  <c r="U596" s="12" t="s">
        <v>2082</v>
      </c>
      <c r="V596" s="12" t="s">
        <v>2096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 s="12">
        <f t="shared" si="55"/>
        <v>40253.208333333336</v>
      </c>
      <c r="N597">
        <v>1270530000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  <c r="U597" s="12" t="s">
        <v>2083</v>
      </c>
      <c r="V597" s="12" t="s">
        <v>2095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 s="12">
        <f t="shared" si="55"/>
        <v>42434.25</v>
      </c>
      <c r="N598">
        <v>1457762400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  <c r="U598" s="12" t="s">
        <v>2083</v>
      </c>
      <c r="V598" s="12" t="s">
        <v>2096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 s="12">
        <f t="shared" si="55"/>
        <v>43786.25</v>
      </c>
      <c r="N599">
        <v>1575525600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  <c r="U599" s="12" t="s">
        <v>2077</v>
      </c>
      <c r="V599" s="12" t="s">
        <v>2092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 s="12">
        <f t="shared" si="55"/>
        <v>40344.208333333336</v>
      </c>
      <c r="N600">
        <v>1279083600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  <c r="U600" s="12" t="s">
        <v>2082</v>
      </c>
      <c r="V600" s="12" t="s">
        <v>2095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 s="12">
        <f t="shared" si="55"/>
        <v>42047.25</v>
      </c>
      <c r="N601">
        <v>1424412000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  <c r="U601" s="12" t="s">
        <v>2087</v>
      </c>
      <c r="V601" s="12" t="s">
        <v>2089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 s="12">
        <f t="shared" si="55"/>
        <v>41485.208333333336</v>
      </c>
      <c r="N602">
        <v>1376197200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  <c r="U602" s="12" t="s">
        <v>2085</v>
      </c>
      <c r="V602" s="12" t="s">
        <v>2091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 s="12">
        <f t="shared" si="55"/>
        <v>41789.208333333336</v>
      </c>
      <c r="N603">
        <v>1402894800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  <c r="U603" s="12" t="s">
        <v>2088</v>
      </c>
      <c r="V603" s="12" t="s">
        <v>2090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 s="12">
        <f t="shared" si="55"/>
        <v>42160.208333333328</v>
      </c>
      <c r="N604">
        <v>1434430800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  <c r="U604" s="12" t="s">
        <v>2082</v>
      </c>
      <c r="V604" s="12" t="s">
        <v>2089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 s="12">
        <f t="shared" si="55"/>
        <v>43573.208333333328</v>
      </c>
      <c r="N605">
        <v>1557896400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  <c r="U605" s="12" t="s">
        <v>2086</v>
      </c>
      <c r="V605" s="12" t="s">
        <v>2092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 s="12">
        <f t="shared" si="55"/>
        <v>40565.25</v>
      </c>
      <c r="N606">
        <v>1297490400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  <c r="U606" s="12" t="s">
        <v>2079</v>
      </c>
      <c r="V606" s="12" t="s">
        <v>2097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 s="12">
        <f t="shared" si="55"/>
        <v>42280.208333333328</v>
      </c>
      <c r="N607">
        <v>1447394400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  <c r="U607" s="12" t="s">
        <v>2081</v>
      </c>
      <c r="V607" s="12" t="s">
        <v>2089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 s="12">
        <f t="shared" si="55"/>
        <v>42436.25</v>
      </c>
      <c r="N608">
        <v>1458277200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  <c r="U608" s="12" t="s">
        <v>2083</v>
      </c>
      <c r="V608" s="12" t="s">
        <v>2096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 s="12">
        <f t="shared" si="55"/>
        <v>41721.208333333336</v>
      </c>
      <c r="N609">
        <v>1395723600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  <c r="U609" s="12" t="s">
        <v>2083</v>
      </c>
      <c r="V609" s="12" t="s">
        <v>2090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 s="12">
        <f t="shared" si="55"/>
        <v>43530.25</v>
      </c>
      <c r="N610">
        <v>1552197600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  <c r="U610" s="12" t="s">
        <v>2083</v>
      </c>
      <c r="V610" s="12" t="s">
        <v>2092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 s="12">
        <f t="shared" si="55"/>
        <v>43481.25</v>
      </c>
      <c r="N611">
        <v>1549087200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  <c r="U611" s="12" t="s">
        <v>2079</v>
      </c>
      <c r="V611" s="12" t="s">
        <v>2092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 s="12">
        <f t="shared" si="55"/>
        <v>41259.25</v>
      </c>
      <c r="N612">
        <v>1356847200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  <c r="U612" s="12" t="s">
        <v>2084</v>
      </c>
      <c r="V612" s="12" t="s">
        <v>2093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 s="12">
        <f t="shared" si="55"/>
        <v>41480.208333333336</v>
      </c>
      <c r="N613">
        <v>1375765200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  <c r="U613" s="12" t="s">
        <v>2085</v>
      </c>
      <c r="V613" s="12" t="s">
        <v>2091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 s="12">
        <f t="shared" si="55"/>
        <v>40474.208333333336</v>
      </c>
      <c r="N614">
        <v>1289800800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  <c r="U614" s="12" t="s">
        <v>2081</v>
      </c>
      <c r="V614" s="12" t="s">
        <v>2095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 s="12">
        <f t="shared" si="55"/>
        <v>42973.208333333328</v>
      </c>
      <c r="N615">
        <v>1504501200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  <c r="U615" s="12" t="s">
        <v>2078</v>
      </c>
      <c r="V615" s="12" t="s">
        <v>2094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 s="12">
        <f t="shared" si="55"/>
        <v>42746.25</v>
      </c>
      <c r="N616">
        <v>1485669600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  <c r="U616" s="12" t="s">
        <v>2079</v>
      </c>
      <c r="V616" s="12" t="s">
        <v>2094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 s="12">
        <f t="shared" si="55"/>
        <v>42489.208333333328</v>
      </c>
      <c r="N617">
        <v>1462770000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  <c r="U617" s="12" t="s">
        <v>2086</v>
      </c>
      <c r="V617" s="12" t="s">
        <v>2096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 s="12">
        <f t="shared" si="55"/>
        <v>41537.208333333336</v>
      </c>
      <c r="N618">
        <v>1379739600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  <c r="U618" s="12" t="s">
        <v>2080</v>
      </c>
      <c r="V618" s="12" t="s">
        <v>2091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 s="12">
        <f t="shared" si="55"/>
        <v>41794.208333333336</v>
      </c>
      <c r="N619">
        <v>1402722000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  <c r="U619" s="12" t="s">
        <v>2082</v>
      </c>
      <c r="V619" s="12" t="s">
        <v>2090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 s="12">
        <f t="shared" si="55"/>
        <v>41396.208333333336</v>
      </c>
      <c r="N620">
        <v>1369285200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  <c r="U620" s="12" t="s">
        <v>2088</v>
      </c>
      <c r="V620" s="12" t="s">
        <v>2091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 s="12">
        <f t="shared" si="55"/>
        <v>40669.208333333336</v>
      </c>
      <c r="N621">
        <v>1304744400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  <c r="U621" s="12" t="s">
        <v>2088</v>
      </c>
      <c r="V621" s="12" t="s">
        <v>2097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 s="12">
        <f t="shared" si="55"/>
        <v>42559.208333333328</v>
      </c>
      <c r="N622">
        <v>1468299600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  <c r="U622" s="12" t="s">
        <v>2085</v>
      </c>
      <c r="V622" s="12" t="s">
        <v>2096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 s="12">
        <f t="shared" si="55"/>
        <v>42626.208333333328</v>
      </c>
      <c r="N623">
        <v>1474174800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  <c r="U623" s="12" t="s">
        <v>2080</v>
      </c>
      <c r="V623" s="12" t="s">
        <v>2096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 s="12">
        <f t="shared" si="55"/>
        <v>43205.208333333328</v>
      </c>
      <c r="N624">
        <v>1526014800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  <c r="U624" s="12" t="s">
        <v>2086</v>
      </c>
      <c r="V624" s="12" t="s">
        <v>2098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 s="12">
        <f t="shared" si="55"/>
        <v>42201.208333333328</v>
      </c>
      <c r="N625">
        <v>1437454800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  <c r="U625" s="12" t="s">
        <v>2085</v>
      </c>
      <c r="V625" s="12" t="s">
        <v>2089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 s="12">
        <f t="shared" si="55"/>
        <v>42029.25</v>
      </c>
      <c r="N626">
        <v>1422684000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  <c r="U626" s="12" t="s">
        <v>2079</v>
      </c>
      <c r="V626" s="12" t="s">
        <v>2089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 s="12">
        <f t="shared" si="55"/>
        <v>43857.25</v>
      </c>
      <c r="N627">
        <v>1581314400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  <c r="U627" s="12" t="s">
        <v>2079</v>
      </c>
      <c r="V627" s="12" t="s">
        <v>2099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 s="12">
        <f t="shared" si="55"/>
        <v>40449.208333333336</v>
      </c>
      <c r="N628">
        <v>1286427600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  <c r="U628" s="12" t="s">
        <v>2080</v>
      </c>
      <c r="V628" s="12" t="s">
        <v>2095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 s="12">
        <f t="shared" si="55"/>
        <v>40345.208333333336</v>
      </c>
      <c r="N629">
        <v>1278738000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  <c r="U629" s="12" t="s">
        <v>2082</v>
      </c>
      <c r="V629" s="12" t="s">
        <v>2095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 s="12">
        <f t="shared" si="55"/>
        <v>40455.208333333336</v>
      </c>
      <c r="N630">
        <v>1286427600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  <c r="U630" s="12" t="s">
        <v>2081</v>
      </c>
      <c r="V630" s="12" t="s">
        <v>2095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 s="12">
        <f t="shared" si="55"/>
        <v>42557.208333333328</v>
      </c>
      <c r="N631">
        <v>1467954000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  <c r="U631" s="12" t="s">
        <v>2085</v>
      </c>
      <c r="V631" s="12" t="s">
        <v>2096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 s="12">
        <f t="shared" si="55"/>
        <v>43586.208333333328</v>
      </c>
      <c r="N632">
        <v>1557637200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  <c r="U632" s="12" t="s">
        <v>2088</v>
      </c>
      <c r="V632" s="12" t="s">
        <v>2092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 s="12">
        <f t="shared" si="55"/>
        <v>43550.208333333328</v>
      </c>
      <c r="N633">
        <v>1553922000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  <c r="U633" s="12" t="s">
        <v>2083</v>
      </c>
      <c r="V633" s="12" t="s">
        <v>2092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 s="12">
        <f t="shared" si="55"/>
        <v>41945.208333333336</v>
      </c>
      <c r="N634">
        <v>1416463200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  <c r="U634" s="12" t="s">
        <v>2077</v>
      </c>
      <c r="V634" s="12" t="s">
        <v>2090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 s="12">
        <f t="shared" si="55"/>
        <v>42315.25</v>
      </c>
      <c r="N635">
        <v>1447221600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  <c r="U635" s="12" t="s">
        <v>2077</v>
      </c>
      <c r="V635" s="12" t="s">
        <v>2089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 s="12">
        <f t="shared" si="55"/>
        <v>42819.208333333328</v>
      </c>
      <c r="N636">
        <v>1491627600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  <c r="U636" s="12" t="s">
        <v>2083</v>
      </c>
      <c r="V636" s="12" t="s">
        <v>2094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 s="12">
        <f t="shared" si="55"/>
        <v>41314.25</v>
      </c>
      <c r="N637">
        <v>1363150800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  <c r="U637" s="12" t="s">
        <v>2087</v>
      </c>
      <c r="V637" s="12" t="s">
        <v>2091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 s="12">
        <f t="shared" si="55"/>
        <v>40926.25</v>
      </c>
      <c r="N638">
        <v>1330754400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  <c r="U638" s="12" t="s">
        <v>2079</v>
      </c>
      <c r="V638" s="12" t="s">
        <v>2093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 s="12">
        <f t="shared" si="55"/>
        <v>42688.25</v>
      </c>
      <c r="N639">
        <v>1479794400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  <c r="U639" s="12" t="s">
        <v>2077</v>
      </c>
      <c r="V639" s="12" t="s">
        <v>2096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 s="12">
        <f t="shared" si="55"/>
        <v>40386.208333333336</v>
      </c>
      <c r="N640">
        <v>1281243600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  <c r="U640" s="12" t="s">
        <v>2085</v>
      </c>
      <c r="V640" s="12" t="s">
        <v>2095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 s="12">
        <f t="shared" si="55"/>
        <v>43309.208333333328</v>
      </c>
      <c r="N641">
        <v>1532754000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  <c r="U641" s="12" t="s">
        <v>2085</v>
      </c>
      <c r="V641" s="12" t="s">
        <v>2098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 s="12">
        <f t="shared" si="55"/>
        <v>42387.25</v>
      </c>
      <c r="N642">
        <v>1453356000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  <c r="U642" s="12" t="s">
        <v>2079</v>
      </c>
      <c r="V642" s="12" t="s">
        <v>2096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1">(((L643/60)/60)/24)+DATE(1970,1,1)</f>
        <v>42786.25</v>
      </c>
      <c r="N643">
        <v>1489986000</v>
      </c>
      <c r="O643" s="12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RIGHT(R643,LEN(R643)-FIND("/",R643,1))</f>
        <v>plays</v>
      </c>
      <c r="U643" s="12" t="s">
        <v>2087</v>
      </c>
      <c r="V643" s="12" t="s">
        <v>2094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6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12">
        <f t="shared" si="61"/>
        <v>43451.25</v>
      </c>
      <c r="N644">
        <v>1545804000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  <c r="U644" s="12" t="s">
        <v>2084</v>
      </c>
      <c r="V644" s="12" t="s">
        <v>2098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 s="12">
        <f t="shared" si="61"/>
        <v>42795.25</v>
      </c>
      <c r="N645">
        <v>1489899600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  <c r="U645" s="12" t="s">
        <v>2083</v>
      </c>
      <c r="V645" s="12" t="s">
        <v>2094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 s="12">
        <f t="shared" si="61"/>
        <v>43452.25</v>
      </c>
      <c r="N646">
        <v>1546495200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  <c r="U646" s="12" t="s">
        <v>2084</v>
      </c>
      <c r="V646" s="12" t="s">
        <v>2098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 s="12">
        <f t="shared" si="61"/>
        <v>43369.208333333328</v>
      </c>
      <c r="N647">
        <v>1539752400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  <c r="U647" s="12" t="s">
        <v>2080</v>
      </c>
      <c r="V647" s="12" t="s">
        <v>2098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 s="12">
        <f t="shared" si="61"/>
        <v>41346.208333333336</v>
      </c>
      <c r="N648">
        <v>1364101200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  <c r="U648" s="12" t="s">
        <v>2083</v>
      </c>
      <c r="V648" s="12" t="s">
        <v>2091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 s="12">
        <f t="shared" si="61"/>
        <v>43199.208333333328</v>
      </c>
      <c r="N649">
        <v>1525323600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  <c r="U649" s="12" t="s">
        <v>2086</v>
      </c>
      <c r="V649" s="12" t="s">
        <v>2098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 s="12">
        <f t="shared" si="61"/>
        <v>42922.208333333328</v>
      </c>
      <c r="N650">
        <v>1500872400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  <c r="U650" s="12" t="s">
        <v>2085</v>
      </c>
      <c r="V650" s="12" t="s">
        <v>2094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 s="12">
        <f t="shared" si="61"/>
        <v>40471.208333333336</v>
      </c>
      <c r="N651">
        <v>1288501200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  <c r="U651" s="12" t="s">
        <v>2081</v>
      </c>
      <c r="V651" s="12" t="s">
        <v>2095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 s="12">
        <f t="shared" si="61"/>
        <v>41828.208333333336</v>
      </c>
      <c r="N652">
        <v>1407128400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  <c r="U652" s="12" t="s">
        <v>2085</v>
      </c>
      <c r="V652" s="12" t="s">
        <v>2090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 s="12">
        <f t="shared" si="61"/>
        <v>41692.25</v>
      </c>
      <c r="N653">
        <v>1394344800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  <c r="U653" s="12" t="s">
        <v>2087</v>
      </c>
      <c r="V653" s="12" t="s">
        <v>2090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 s="12">
        <f t="shared" si="61"/>
        <v>42587.208333333328</v>
      </c>
      <c r="N654">
        <v>1474088400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  <c r="U654" s="12" t="s">
        <v>2078</v>
      </c>
      <c r="V654" s="12" t="s">
        <v>2096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 s="12">
        <f t="shared" si="61"/>
        <v>42468.208333333328</v>
      </c>
      <c r="N655">
        <v>1460264400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  <c r="U655" s="12" t="s">
        <v>2086</v>
      </c>
      <c r="V655" s="12" t="s">
        <v>2096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 s="12">
        <f t="shared" si="61"/>
        <v>42240.208333333328</v>
      </c>
      <c r="N656">
        <v>1440824400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  <c r="U656" s="12" t="s">
        <v>2078</v>
      </c>
      <c r="V656" s="12" t="s">
        <v>2089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 s="12">
        <f t="shared" si="61"/>
        <v>42796.25</v>
      </c>
      <c r="N657">
        <v>1489554000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  <c r="U657" s="12" t="s">
        <v>2083</v>
      </c>
      <c r="V657" s="12" t="s">
        <v>2094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 s="12">
        <f t="shared" si="61"/>
        <v>43097.25</v>
      </c>
      <c r="N658">
        <v>1514872800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  <c r="U658" s="12" t="s">
        <v>2084</v>
      </c>
      <c r="V658" s="12" t="s">
        <v>2094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 s="12">
        <f t="shared" si="61"/>
        <v>43096.25</v>
      </c>
      <c r="N659">
        <v>1515736800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  <c r="U659" s="12" t="s">
        <v>2084</v>
      </c>
      <c r="V659" s="12" t="s">
        <v>2094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 s="12">
        <f t="shared" si="61"/>
        <v>42246.208333333328</v>
      </c>
      <c r="N660">
        <v>1442898000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  <c r="U660" s="12" t="s">
        <v>2078</v>
      </c>
      <c r="V660" s="12" t="s">
        <v>2089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 s="12">
        <f t="shared" si="61"/>
        <v>40570.25</v>
      </c>
      <c r="N661">
        <v>1296194400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  <c r="U661" s="12" t="s">
        <v>2079</v>
      </c>
      <c r="V661" s="12" t="s">
        <v>2097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 s="12">
        <f t="shared" si="61"/>
        <v>42237.208333333328</v>
      </c>
      <c r="N662">
        <v>1440910800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  <c r="U662" s="12" t="s">
        <v>2078</v>
      </c>
      <c r="V662" s="12" t="s">
        <v>2089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 s="12">
        <f t="shared" si="61"/>
        <v>40996.208333333336</v>
      </c>
      <c r="N663">
        <v>1335502800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  <c r="U663" s="12" t="s">
        <v>2083</v>
      </c>
      <c r="V663" s="12" t="s">
        <v>2093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 s="12">
        <f t="shared" si="61"/>
        <v>43443.25</v>
      </c>
      <c r="N664">
        <v>1544680800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  <c r="U664" s="12" t="s">
        <v>2084</v>
      </c>
      <c r="V664" s="12" t="s">
        <v>2098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 s="12">
        <f t="shared" si="61"/>
        <v>40458.208333333336</v>
      </c>
      <c r="N665">
        <v>1288414800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  <c r="U665" s="12" t="s">
        <v>2081</v>
      </c>
      <c r="V665" s="12" t="s">
        <v>2095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 s="12">
        <f t="shared" si="61"/>
        <v>40959.25</v>
      </c>
      <c r="N666">
        <v>1330581600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  <c r="U666" s="12" t="s">
        <v>2087</v>
      </c>
      <c r="V666" s="12" t="s">
        <v>2093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 s="12">
        <f t="shared" si="61"/>
        <v>40733.208333333336</v>
      </c>
      <c r="N667">
        <v>1311397200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  <c r="U667" s="12" t="s">
        <v>2085</v>
      </c>
      <c r="V667" s="12" t="s">
        <v>2097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 s="12">
        <f t="shared" si="61"/>
        <v>41516.208333333336</v>
      </c>
      <c r="N668">
        <v>1378357200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  <c r="U668" s="12" t="s">
        <v>2078</v>
      </c>
      <c r="V668" s="12" t="s">
        <v>2091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 s="12">
        <f t="shared" si="61"/>
        <v>41892.208333333336</v>
      </c>
      <c r="N669">
        <v>1411102800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  <c r="U669" s="12" t="s">
        <v>2080</v>
      </c>
      <c r="V669" s="12" t="s">
        <v>2090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 s="12">
        <f t="shared" si="61"/>
        <v>41122.208333333336</v>
      </c>
      <c r="N670">
        <v>1344834000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  <c r="U670" s="12" t="s">
        <v>2078</v>
      </c>
      <c r="V670" s="12" t="s">
        <v>2093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 s="12">
        <f t="shared" si="61"/>
        <v>42912.208333333328</v>
      </c>
      <c r="N671">
        <v>1499230800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  <c r="U671" s="12" t="s">
        <v>2082</v>
      </c>
      <c r="V671" s="12" t="s">
        <v>2094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 s="12">
        <f t="shared" si="61"/>
        <v>42425.25</v>
      </c>
      <c r="N672">
        <v>1457416800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  <c r="U672" s="12" t="s">
        <v>2087</v>
      </c>
      <c r="V672" s="12" t="s">
        <v>2096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 s="12">
        <f t="shared" si="61"/>
        <v>40390.208333333336</v>
      </c>
      <c r="N673">
        <v>1280898000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  <c r="U673" s="12" t="s">
        <v>2085</v>
      </c>
      <c r="V673" s="12" t="s">
        <v>2095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 s="12">
        <f t="shared" si="61"/>
        <v>43180.208333333328</v>
      </c>
      <c r="N674">
        <v>1522472400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  <c r="U674" s="12" t="s">
        <v>2083</v>
      </c>
      <c r="V674" s="12" t="s">
        <v>2098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 s="12">
        <f t="shared" si="61"/>
        <v>42475.208333333328</v>
      </c>
      <c r="N675">
        <v>1462510800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  <c r="U675" s="12" t="s">
        <v>2086</v>
      </c>
      <c r="V675" s="12" t="s">
        <v>2096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 s="12">
        <f t="shared" si="61"/>
        <v>40774.208333333336</v>
      </c>
      <c r="N676">
        <v>1317790800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  <c r="U676" s="12" t="s">
        <v>2078</v>
      </c>
      <c r="V676" s="12" t="s">
        <v>2097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 s="12">
        <f t="shared" si="61"/>
        <v>43719.208333333328</v>
      </c>
      <c r="N677">
        <v>1568782800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  <c r="U677" s="12" t="s">
        <v>2080</v>
      </c>
      <c r="V677" s="12" t="s">
        <v>2092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 s="12">
        <f t="shared" si="61"/>
        <v>41178.208333333336</v>
      </c>
      <c r="N678">
        <v>1349413200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  <c r="U678" s="12" t="s">
        <v>2080</v>
      </c>
      <c r="V678" s="12" t="s">
        <v>2093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 s="12">
        <f t="shared" si="61"/>
        <v>42561.208333333328</v>
      </c>
      <c r="N679">
        <v>1472446800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  <c r="U679" s="12" t="s">
        <v>2085</v>
      </c>
      <c r="V679" s="12" t="s">
        <v>2096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 s="12">
        <f t="shared" si="61"/>
        <v>43484.25</v>
      </c>
      <c r="N680">
        <v>1548050400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  <c r="U680" s="12" t="s">
        <v>2079</v>
      </c>
      <c r="V680" s="12" t="s">
        <v>2092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 s="12">
        <f t="shared" si="61"/>
        <v>43756.208333333328</v>
      </c>
      <c r="N681">
        <v>1571806800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  <c r="U681" s="12" t="s">
        <v>2081</v>
      </c>
      <c r="V681" s="12" t="s">
        <v>2092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 s="12">
        <f t="shared" si="61"/>
        <v>43813.25</v>
      </c>
      <c r="N682">
        <v>1576476000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  <c r="U682" s="12" t="s">
        <v>2084</v>
      </c>
      <c r="V682" s="12" t="s">
        <v>2092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 s="12">
        <f t="shared" si="61"/>
        <v>40898.25</v>
      </c>
      <c r="N683">
        <v>1324965600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  <c r="U683" s="12" t="s">
        <v>2084</v>
      </c>
      <c r="V683" s="12" t="s">
        <v>2097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 s="12">
        <f t="shared" si="61"/>
        <v>41619.25</v>
      </c>
      <c r="N684">
        <v>1387519200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  <c r="U684" s="12" t="s">
        <v>2084</v>
      </c>
      <c r="V684" s="12" t="s">
        <v>2091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 s="12">
        <f t="shared" si="61"/>
        <v>43359.208333333328</v>
      </c>
      <c r="N685">
        <v>1537246800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  <c r="U685" s="12" t="s">
        <v>2080</v>
      </c>
      <c r="V685" s="12" t="s">
        <v>2098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 s="12">
        <f t="shared" si="61"/>
        <v>40358.208333333336</v>
      </c>
      <c r="N686">
        <v>1279515600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  <c r="U686" s="12" t="s">
        <v>2082</v>
      </c>
      <c r="V686" s="12" t="s">
        <v>2095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 s="12">
        <f t="shared" si="61"/>
        <v>42239.208333333328</v>
      </c>
      <c r="N687">
        <v>1442379600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  <c r="U687" s="12" t="s">
        <v>2078</v>
      </c>
      <c r="V687" s="12" t="s">
        <v>2089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 s="12">
        <f t="shared" si="61"/>
        <v>43186.208333333328</v>
      </c>
      <c r="N688">
        <v>1523077200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  <c r="U688" s="12" t="s">
        <v>2083</v>
      </c>
      <c r="V688" s="12" t="s">
        <v>2098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 s="12">
        <f t="shared" si="61"/>
        <v>42806.25</v>
      </c>
      <c r="N689">
        <v>1489554000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  <c r="U689" s="12" t="s">
        <v>2083</v>
      </c>
      <c r="V689" s="12" t="s">
        <v>2094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 s="12">
        <f t="shared" si="61"/>
        <v>43475.25</v>
      </c>
      <c r="N690">
        <v>1548482400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  <c r="U690" s="12" t="s">
        <v>2079</v>
      </c>
      <c r="V690" s="12" t="s">
        <v>2092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 s="12">
        <f t="shared" si="61"/>
        <v>41576.208333333336</v>
      </c>
      <c r="N691">
        <v>1384063200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  <c r="U691" s="12" t="s">
        <v>2081</v>
      </c>
      <c r="V691" s="12" t="s">
        <v>2091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 s="12">
        <f t="shared" si="61"/>
        <v>40874.25</v>
      </c>
      <c r="N692">
        <v>1322892000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  <c r="U692" s="12" t="s">
        <v>2077</v>
      </c>
      <c r="V692" s="12" t="s">
        <v>2097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 s="12">
        <f t="shared" si="61"/>
        <v>41185.208333333336</v>
      </c>
      <c r="N693">
        <v>1350709200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  <c r="U693" s="12" t="s">
        <v>2081</v>
      </c>
      <c r="V693" s="12" t="s">
        <v>2093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 s="12">
        <f t="shared" si="61"/>
        <v>43655.208333333328</v>
      </c>
      <c r="N694">
        <v>1564203600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  <c r="U694" s="12" t="s">
        <v>2085</v>
      </c>
      <c r="V694" s="12" t="s">
        <v>2092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 s="12">
        <f t="shared" si="61"/>
        <v>43025.208333333328</v>
      </c>
      <c r="N695">
        <v>1509685200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  <c r="U695" s="12" t="s">
        <v>2081</v>
      </c>
      <c r="V695" s="12" t="s">
        <v>2094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 s="12">
        <f t="shared" si="61"/>
        <v>43066.25</v>
      </c>
      <c r="N696">
        <v>1514959200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  <c r="U696" s="12" t="s">
        <v>2077</v>
      </c>
      <c r="V696" s="12" t="s">
        <v>2094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 s="12">
        <f t="shared" si="61"/>
        <v>42322.25</v>
      </c>
      <c r="N697">
        <v>1448863200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  <c r="U697" s="12" t="s">
        <v>2077</v>
      </c>
      <c r="V697" s="12" t="s">
        <v>2089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 s="12">
        <f t="shared" si="61"/>
        <v>42114.208333333328</v>
      </c>
      <c r="N698">
        <v>1429592400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  <c r="U698" s="12" t="s">
        <v>2086</v>
      </c>
      <c r="V698" s="12" t="s">
        <v>2089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 s="12">
        <f t="shared" si="61"/>
        <v>43190.208333333328</v>
      </c>
      <c r="N699">
        <v>1522645200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  <c r="U699" s="12" t="s">
        <v>2083</v>
      </c>
      <c r="V699" s="12" t="s">
        <v>2098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 s="12">
        <f t="shared" si="61"/>
        <v>40871.25</v>
      </c>
      <c r="N700">
        <v>1323324000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  <c r="U700" s="12" t="s">
        <v>2077</v>
      </c>
      <c r="V700" s="12" t="s">
        <v>2097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 s="12">
        <f t="shared" si="61"/>
        <v>43641.208333333328</v>
      </c>
      <c r="N701">
        <v>1561525200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  <c r="U701" s="12" t="s">
        <v>2082</v>
      </c>
      <c r="V701" s="12" t="s">
        <v>2092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 s="12">
        <f t="shared" si="61"/>
        <v>40203.25</v>
      </c>
      <c r="N702">
        <v>1265695200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  <c r="U702" s="12" t="s">
        <v>2079</v>
      </c>
      <c r="V702" s="12" t="s">
        <v>2095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 s="12">
        <f t="shared" si="61"/>
        <v>40629.208333333336</v>
      </c>
      <c r="N703">
        <v>1301806800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  <c r="U703" s="12" t="s">
        <v>2083</v>
      </c>
      <c r="V703" s="12" t="s">
        <v>2097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 s="12">
        <f t="shared" si="61"/>
        <v>41477.208333333336</v>
      </c>
      <c r="N704">
        <v>1374901200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  <c r="U704" s="12" t="s">
        <v>2085</v>
      </c>
      <c r="V704" s="12" t="s">
        <v>2091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 s="12">
        <f t="shared" si="61"/>
        <v>41020.208333333336</v>
      </c>
      <c r="N705">
        <v>1336453200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  <c r="U705" s="12" t="s">
        <v>2086</v>
      </c>
      <c r="V705" s="12" t="s">
        <v>2093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 s="12">
        <f t="shared" si="61"/>
        <v>42555.208333333328</v>
      </c>
      <c r="N706">
        <v>1468904400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  <c r="U706" s="12" t="s">
        <v>2085</v>
      </c>
      <c r="V706" s="12" t="s">
        <v>2096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7">(((L707/60)/60)/24)+DATE(1970,1,1)</f>
        <v>41619.25</v>
      </c>
      <c r="N707">
        <v>1387087200</v>
      </c>
      <c r="O707" s="12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RIGHT(R707,LEN(R707)-FIND("/",R707,1))</f>
        <v>nonfiction</v>
      </c>
      <c r="U707" s="12" t="s">
        <v>2084</v>
      </c>
      <c r="V707" s="12" t="s">
        <v>2091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6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12">
        <f t="shared" si="67"/>
        <v>43471.25</v>
      </c>
      <c r="N708">
        <v>1547445600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  <c r="U708" s="12" t="s">
        <v>2079</v>
      </c>
      <c r="V708" s="12" t="s">
        <v>2092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 s="12">
        <f t="shared" si="67"/>
        <v>43442.25</v>
      </c>
      <c r="N709">
        <v>1547359200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  <c r="U709" s="12" t="s">
        <v>2084</v>
      </c>
      <c r="V709" s="12" t="s">
        <v>2098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 s="12">
        <f t="shared" si="67"/>
        <v>42877.208333333328</v>
      </c>
      <c r="N710">
        <v>1496293200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  <c r="U710" s="12" t="s">
        <v>2088</v>
      </c>
      <c r="V710" s="12" t="s">
        <v>2094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 s="12">
        <f t="shared" si="67"/>
        <v>41018.208333333336</v>
      </c>
      <c r="N711">
        <v>1335416400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  <c r="U711" s="12" t="s">
        <v>2086</v>
      </c>
      <c r="V711" s="12" t="s">
        <v>2093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 s="12">
        <f t="shared" si="67"/>
        <v>43295.208333333328</v>
      </c>
      <c r="N712">
        <v>1532149200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  <c r="U712" s="12" t="s">
        <v>2085</v>
      </c>
      <c r="V712" s="12" t="s">
        <v>2098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 s="12">
        <f t="shared" si="67"/>
        <v>42393.25</v>
      </c>
      <c r="N713">
        <v>1453788000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  <c r="U713" s="12" t="s">
        <v>2079</v>
      </c>
      <c r="V713" s="12" t="s">
        <v>2096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 s="12">
        <f t="shared" si="67"/>
        <v>42559.208333333328</v>
      </c>
      <c r="N714">
        <v>1471496400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  <c r="U714" s="12" t="s">
        <v>2085</v>
      </c>
      <c r="V714" s="12" t="s">
        <v>2096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 s="12">
        <f t="shared" si="67"/>
        <v>42604.208333333328</v>
      </c>
      <c r="N715">
        <v>1472878800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  <c r="U715" s="12" t="s">
        <v>2078</v>
      </c>
      <c r="V715" s="12" t="s">
        <v>2096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 s="12">
        <f t="shared" si="67"/>
        <v>41870.208333333336</v>
      </c>
      <c r="N716">
        <v>1408510800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  <c r="U716" s="12" t="s">
        <v>2078</v>
      </c>
      <c r="V716" s="12" t="s">
        <v>2090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 s="12">
        <f t="shared" si="67"/>
        <v>40397.208333333336</v>
      </c>
      <c r="N717">
        <v>1281589200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  <c r="U717" s="12" t="s">
        <v>2078</v>
      </c>
      <c r="V717" s="12" t="s">
        <v>2095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 s="12">
        <f t="shared" si="67"/>
        <v>41465.208333333336</v>
      </c>
      <c r="N718">
        <v>1375851600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  <c r="U718" s="12" t="s">
        <v>2085</v>
      </c>
      <c r="V718" s="12" t="s">
        <v>2091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 s="12">
        <f t="shared" si="67"/>
        <v>40777.208333333336</v>
      </c>
      <c r="N719">
        <v>1315803600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  <c r="U719" s="12" t="s">
        <v>2078</v>
      </c>
      <c r="V719" s="12" t="s">
        <v>2097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 s="12">
        <f t="shared" si="67"/>
        <v>41442.208333333336</v>
      </c>
      <c r="N720">
        <v>1373691600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  <c r="U720" s="12" t="s">
        <v>2082</v>
      </c>
      <c r="V720" s="12" t="s">
        <v>2091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 s="12">
        <f t="shared" si="67"/>
        <v>41058.208333333336</v>
      </c>
      <c r="N721">
        <v>1339218000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  <c r="U721" s="12" t="s">
        <v>2088</v>
      </c>
      <c r="V721" s="12" t="s">
        <v>2093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 s="12">
        <f t="shared" si="67"/>
        <v>43152.25</v>
      </c>
      <c r="N722">
        <v>1520402400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  <c r="U722" s="12" t="s">
        <v>2087</v>
      </c>
      <c r="V722" s="12" t="s">
        <v>2098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 s="12">
        <f t="shared" si="67"/>
        <v>43194.208333333328</v>
      </c>
      <c r="N723">
        <v>1523336400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  <c r="U723" s="12" t="s">
        <v>2086</v>
      </c>
      <c r="V723" s="12" t="s">
        <v>2098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 s="12">
        <f t="shared" si="67"/>
        <v>43045.25</v>
      </c>
      <c r="N724">
        <v>1512280800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  <c r="U724" s="12" t="s">
        <v>2077</v>
      </c>
      <c r="V724" s="12" t="s">
        <v>2094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 s="12">
        <f t="shared" si="67"/>
        <v>42431.25</v>
      </c>
      <c r="N725">
        <v>1458709200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  <c r="U725" s="12" t="s">
        <v>2083</v>
      </c>
      <c r="V725" s="12" t="s">
        <v>2096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 s="12">
        <f t="shared" si="67"/>
        <v>41934.208333333336</v>
      </c>
      <c r="N726">
        <v>1414126800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  <c r="U726" s="12" t="s">
        <v>2081</v>
      </c>
      <c r="V726" s="12" t="s">
        <v>2090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 s="12">
        <f t="shared" si="67"/>
        <v>41958.25</v>
      </c>
      <c r="N727">
        <v>1416204000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  <c r="U727" s="12" t="s">
        <v>2077</v>
      </c>
      <c r="V727" s="12" t="s">
        <v>2090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 s="12">
        <f t="shared" si="67"/>
        <v>40476.208333333336</v>
      </c>
      <c r="N728">
        <v>1288501200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  <c r="U728" s="12" t="s">
        <v>2081</v>
      </c>
      <c r="V728" s="12" t="s">
        <v>2095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 s="12">
        <f t="shared" si="67"/>
        <v>43485.25</v>
      </c>
      <c r="N729">
        <v>1552971600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  <c r="U729" s="12" t="s">
        <v>2079</v>
      </c>
      <c r="V729" s="12" t="s">
        <v>2092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 s="12">
        <f t="shared" si="67"/>
        <v>42515.208333333328</v>
      </c>
      <c r="N730">
        <v>1465102800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  <c r="U730" s="12" t="s">
        <v>2088</v>
      </c>
      <c r="V730" s="12" t="s">
        <v>2096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 s="12">
        <f t="shared" si="67"/>
        <v>41309.25</v>
      </c>
      <c r="N731">
        <v>1360130400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  <c r="U731" s="12" t="s">
        <v>2087</v>
      </c>
      <c r="V731" s="12" t="s">
        <v>2091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 s="12">
        <f t="shared" si="67"/>
        <v>42147.208333333328</v>
      </c>
      <c r="N732">
        <v>1432875600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  <c r="U732" s="12" t="s">
        <v>2088</v>
      </c>
      <c r="V732" s="12" t="s">
        <v>2089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 s="12">
        <f t="shared" si="67"/>
        <v>42939.208333333328</v>
      </c>
      <c r="N733">
        <v>1500872400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  <c r="U733" s="12" t="s">
        <v>2085</v>
      </c>
      <c r="V733" s="12" t="s">
        <v>2094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 s="12">
        <f t="shared" si="67"/>
        <v>42816.208333333328</v>
      </c>
      <c r="N734">
        <v>1492146000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  <c r="U734" s="12" t="s">
        <v>2083</v>
      </c>
      <c r="V734" s="12" t="s">
        <v>2094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 s="12">
        <f t="shared" si="67"/>
        <v>41844.208333333336</v>
      </c>
      <c r="N735">
        <v>1407301200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  <c r="U735" s="12" t="s">
        <v>2085</v>
      </c>
      <c r="V735" s="12" t="s">
        <v>2090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 s="12">
        <f t="shared" si="67"/>
        <v>42763.25</v>
      </c>
      <c r="N736">
        <v>1486620000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  <c r="U736" s="12" t="s">
        <v>2079</v>
      </c>
      <c r="V736" s="12" t="s">
        <v>2094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 s="12">
        <f t="shared" si="67"/>
        <v>42459.208333333328</v>
      </c>
      <c r="N737">
        <v>1459918800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  <c r="U737" s="12" t="s">
        <v>2083</v>
      </c>
      <c r="V737" s="12" t="s">
        <v>2096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 s="12">
        <f t="shared" si="67"/>
        <v>42055.25</v>
      </c>
      <c r="N738">
        <v>1424757600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  <c r="U738" s="12" t="s">
        <v>2087</v>
      </c>
      <c r="V738" s="12" t="s">
        <v>2089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 s="12">
        <f t="shared" si="67"/>
        <v>42685.25</v>
      </c>
      <c r="N739">
        <v>1479880800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  <c r="U739" s="12" t="s">
        <v>2077</v>
      </c>
      <c r="V739" s="12" t="s">
        <v>2096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 s="12">
        <f t="shared" si="67"/>
        <v>41959.25</v>
      </c>
      <c r="N740">
        <v>1418018400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  <c r="U740" s="12" t="s">
        <v>2077</v>
      </c>
      <c r="V740" s="12" t="s">
        <v>2090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 s="12">
        <f t="shared" si="67"/>
        <v>41089.208333333336</v>
      </c>
      <c r="N741">
        <v>1341032400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  <c r="U741" s="12" t="s">
        <v>2082</v>
      </c>
      <c r="V741" s="12" t="s">
        <v>2093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 s="12">
        <f t="shared" si="67"/>
        <v>42769.25</v>
      </c>
      <c r="N742">
        <v>1486360800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  <c r="U742" s="12" t="s">
        <v>2087</v>
      </c>
      <c r="V742" s="12" t="s">
        <v>2094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 s="12">
        <f t="shared" si="67"/>
        <v>40321.208333333336</v>
      </c>
      <c r="N743">
        <v>1274677200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  <c r="U743" s="12" t="s">
        <v>2088</v>
      </c>
      <c r="V743" s="12" t="s">
        <v>2095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 s="12">
        <f t="shared" si="67"/>
        <v>40197.25</v>
      </c>
      <c r="N744">
        <v>1267509600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  <c r="U744" s="12" t="s">
        <v>2079</v>
      </c>
      <c r="V744" s="12" t="s">
        <v>2095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 s="12">
        <f t="shared" si="67"/>
        <v>42298.208333333328</v>
      </c>
      <c r="N745">
        <v>1445922000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  <c r="U745" s="12" t="s">
        <v>2081</v>
      </c>
      <c r="V745" s="12" t="s">
        <v>2089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 s="12">
        <f t="shared" si="67"/>
        <v>43322.208333333328</v>
      </c>
      <c r="N746">
        <v>1534050000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  <c r="U746" s="12" t="s">
        <v>2078</v>
      </c>
      <c r="V746" s="12" t="s">
        <v>2098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 s="12">
        <f t="shared" si="67"/>
        <v>40328.208333333336</v>
      </c>
      <c r="N747">
        <v>1277528400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  <c r="U747" s="12" t="s">
        <v>2088</v>
      </c>
      <c r="V747" s="12" t="s">
        <v>2095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 s="12">
        <f t="shared" si="67"/>
        <v>40825.208333333336</v>
      </c>
      <c r="N748">
        <v>1318568400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  <c r="U748" s="12" t="s">
        <v>2081</v>
      </c>
      <c r="V748" s="12" t="s">
        <v>2097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 s="12">
        <f t="shared" si="67"/>
        <v>40423.208333333336</v>
      </c>
      <c r="N749">
        <v>1284354000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  <c r="U749" s="12" t="s">
        <v>2080</v>
      </c>
      <c r="V749" s="12" t="s">
        <v>2095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 s="12">
        <f t="shared" si="67"/>
        <v>40238.25</v>
      </c>
      <c r="N750">
        <v>1269579600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  <c r="U750" s="12" t="s">
        <v>2083</v>
      </c>
      <c r="V750" s="12" t="s">
        <v>2095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 s="12">
        <f t="shared" si="67"/>
        <v>41920.208333333336</v>
      </c>
      <c r="N751">
        <v>1413781200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  <c r="U751" s="12" t="s">
        <v>2081</v>
      </c>
      <c r="V751" s="12" t="s">
        <v>2090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 s="12">
        <f t="shared" si="67"/>
        <v>40360.208333333336</v>
      </c>
      <c r="N752">
        <v>1280120400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  <c r="U752" s="12" t="s">
        <v>2085</v>
      </c>
      <c r="V752" s="12" t="s">
        <v>2095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 s="12">
        <f t="shared" si="67"/>
        <v>42446.208333333328</v>
      </c>
      <c r="N753">
        <v>1459486800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  <c r="U753" s="12" t="s">
        <v>2083</v>
      </c>
      <c r="V753" s="12" t="s">
        <v>2096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 s="12">
        <f t="shared" si="67"/>
        <v>40395.208333333336</v>
      </c>
      <c r="N754">
        <v>1282539600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  <c r="U754" s="12" t="s">
        <v>2078</v>
      </c>
      <c r="V754" s="12" t="s">
        <v>2095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 s="12">
        <f t="shared" si="67"/>
        <v>40321.208333333336</v>
      </c>
      <c r="N755">
        <v>1275886800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  <c r="U755" s="12" t="s">
        <v>2088</v>
      </c>
      <c r="V755" s="12" t="s">
        <v>2095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 s="12">
        <f t="shared" si="67"/>
        <v>41210.208333333336</v>
      </c>
      <c r="N756">
        <v>1355983200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  <c r="U756" s="12" t="s">
        <v>2081</v>
      </c>
      <c r="V756" s="12" t="s">
        <v>2093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 s="12">
        <f t="shared" si="67"/>
        <v>43096.25</v>
      </c>
      <c r="N757">
        <v>1515391200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  <c r="U757" s="12" t="s">
        <v>2084</v>
      </c>
      <c r="V757" s="12" t="s">
        <v>2094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 s="12">
        <f t="shared" si="67"/>
        <v>42024.25</v>
      </c>
      <c r="N758">
        <v>1422252000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  <c r="U758" s="12" t="s">
        <v>2079</v>
      </c>
      <c r="V758" s="12" t="s">
        <v>2089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 s="12">
        <f t="shared" si="67"/>
        <v>40675.208333333336</v>
      </c>
      <c r="N759">
        <v>1305522000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  <c r="U759" s="12" t="s">
        <v>2088</v>
      </c>
      <c r="V759" s="12" t="s">
        <v>2097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 s="12">
        <f t="shared" si="67"/>
        <v>41936.208333333336</v>
      </c>
      <c r="N760">
        <v>1414904400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  <c r="U760" s="12" t="s">
        <v>2081</v>
      </c>
      <c r="V760" s="12" t="s">
        <v>2090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 s="12">
        <f t="shared" si="67"/>
        <v>43136.25</v>
      </c>
      <c r="N761">
        <v>1520402400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  <c r="U761" s="12" t="s">
        <v>2087</v>
      </c>
      <c r="V761" s="12" t="s">
        <v>2098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 s="12">
        <f t="shared" si="67"/>
        <v>43678.208333333328</v>
      </c>
      <c r="N762">
        <v>1567141200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  <c r="U762" s="12" t="s">
        <v>2078</v>
      </c>
      <c r="V762" s="12" t="s">
        <v>2092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 s="12">
        <f t="shared" si="67"/>
        <v>42938.208333333328</v>
      </c>
      <c r="N763">
        <v>1501131600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  <c r="U763" s="12" t="s">
        <v>2085</v>
      </c>
      <c r="V763" s="12" t="s">
        <v>2094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 s="12">
        <f t="shared" si="67"/>
        <v>41241.25</v>
      </c>
      <c r="N764">
        <v>1355032800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  <c r="U764" s="12" t="s">
        <v>2077</v>
      </c>
      <c r="V764" s="12" t="s">
        <v>2093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 s="12">
        <f t="shared" si="67"/>
        <v>41037.208333333336</v>
      </c>
      <c r="N765">
        <v>1339477200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  <c r="U765" s="12" t="s">
        <v>2088</v>
      </c>
      <c r="V765" s="12" t="s">
        <v>2093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 s="12">
        <f t="shared" si="67"/>
        <v>40676.208333333336</v>
      </c>
      <c r="N766">
        <v>1305954000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  <c r="U766" s="12" t="s">
        <v>2088</v>
      </c>
      <c r="V766" s="12" t="s">
        <v>2097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 s="12">
        <f t="shared" si="67"/>
        <v>42840.208333333328</v>
      </c>
      <c r="N767">
        <v>1494392400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  <c r="U767" s="12" t="s">
        <v>2086</v>
      </c>
      <c r="V767" s="12" t="s">
        <v>2094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 s="12">
        <f t="shared" si="67"/>
        <v>43362.208333333328</v>
      </c>
      <c r="N768">
        <v>1537419600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  <c r="U768" s="12" t="s">
        <v>2080</v>
      </c>
      <c r="V768" s="12" t="s">
        <v>2098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 s="12">
        <f t="shared" si="67"/>
        <v>42283.208333333328</v>
      </c>
      <c r="N769">
        <v>1447999200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  <c r="U769" s="12" t="s">
        <v>2081</v>
      </c>
      <c r="V769" s="12" t="s">
        <v>2089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 s="12">
        <f t="shared" si="67"/>
        <v>41619.25</v>
      </c>
      <c r="N770">
        <v>1388037600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  <c r="U770" s="12" t="s">
        <v>2084</v>
      </c>
      <c r="V770" s="12" t="s">
        <v>2091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3">(((L771/60)/60)/24)+DATE(1970,1,1)</f>
        <v>41501.208333333336</v>
      </c>
      <c r="N771">
        <v>1378789200</v>
      </c>
      <c r="O771" s="12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RIGHT(R771,LEN(R771)-FIND("/",R771,1))</f>
        <v>video games</v>
      </c>
      <c r="U771" s="12" t="s">
        <v>2078</v>
      </c>
      <c r="V771" s="12" t="s">
        <v>2091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6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12">
        <f t="shared" si="73"/>
        <v>41743.208333333336</v>
      </c>
      <c r="N772">
        <v>1398056400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  <c r="U772" s="12" t="s">
        <v>2086</v>
      </c>
      <c r="V772" s="12" t="s">
        <v>2090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 s="12">
        <f t="shared" si="73"/>
        <v>43491.25</v>
      </c>
      <c r="N773">
        <v>1550815200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  <c r="U773" s="12" t="s">
        <v>2079</v>
      </c>
      <c r="V773" s="12" t="s">
        <v>2092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 s="12">
        <f t="shared" si="73"/>
        <v>43505.25</v>
      </c>
      <c r="N774">
        <v>1550037600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  <c r="U774" s="12" t="s">
        <v>2087</v>
      </c>
      <c r="V774" s="12" t="s">
        <v>2092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 s="12">
        <f t="shared" si="73"/>
        <v>42838.208333333328</v>
      </c>
      <c r="N775">
        <v>1492923600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  <c r="U775" s="12" t="s">
        <v>2086</v>
      </c>
      <c r="V775" s="12" t="s">
        <v>2094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 s="12">
        <f t="shared" si="73"/>
        <v>42513.208333333328</v>
      </c>
      <c r="N776">
        <v>1467522000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  <c r="U776" s="12" t="s">
        <v>2088</v>
      </c>
      <c r="V776" s="12" t="s">
        <v>2096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 s="12">
        <f t="shared" si="73"/>
        <v>41949.25</v>
      </c>
      <c r="N777">
        <v>1416117600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  <c r="U777" s="12" t="s">
        <v>2077</v>
      </c>
      <c r="V777" s="12" t="s">
        <v>2090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 s="12">
        <f t="shared" si="73"/>
        <v>43650.208333333328</v>
      </c>
      <c r="N778">
        <v>1563771600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  <c r="U778" s="12" t="s">
        <v>2085</v>
      </c>
      <c r="V778" s="12" t="s">
        <v>2092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 s="12">
        <f t="shared" si="73"/>
        <v>40809.208333333336</v>
      </c>
      <c r="N779">
        <v>1319259600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  <c r="U779" s="12" t="s">
        <v>2080</v>
      </c>
      <c r="V779" s="12" t="s">
        <v>2097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 s="12">
        <f t="shared" si="73"/>
        <v>40768.208333333336</v>
      </c>
      <c r="N780">
        <v>1313643600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  <c r="U780" s="12" t="s">
        <v>2078</v>
      </c>
      <c r="V780" s="12" t="s">
        <v>2097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 s="12">
        <f t="shared" si="73"/>
        <v>42230.208333333328</v>
      </c>
      <c r="N781">
        <v>1440306000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  <c r="U781" s="12" t="s">
        <v>2078</v>
      </c>
      <c r="V781" s="12" t="s">
        <v>2089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 s="12">
        <f t="shared" si="73"/>
        <v>42573.208333333328</v>
      </c>
      <c r="N782">
        <v>1470805200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  <c r="U782" s="12" t="s">
        <v>2085</v>
      </c>
      <c r="V782" s="12" t="s">
        <v>2096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 s="12">
        <f t="shared" si="73"/>
        <v>40482.208333333336</v>
      </c>
      <c r="N783">
        <v>1292911200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  <c r="U783" s="12" t="s">
        <v>2081</v>
      </c>
      <c r="V783" s="12" t="s">
        <v>2095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 s="12">
        <f t="shared" si="73"/>
        <v>40603.25</v>
      </c>
      <c r="N784">
        <v>1301374800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  <c r="U784" s="12" t="s">
        <v>2083</v>
      </c>
      <c r="V784" s="12" t="s">
        <v>2097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 s="12">
        <f t="shared" si="73"/>
        <v>41625.25</v>
      </c>
      <c r="N785">
        <v>1387864800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  <c r="U785" s="12" t="s">
        <v>2084</v>
      </c>
      <c r="V785" s="12" t="s">
        <v>2091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 s="12">
        <f t="shared" si="73"/>
        <v>42435.25</v>
      </c>
      <c r="N786">
        <v>1458190800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  <c r="U786" s="12" t="s">
        <v>2083</v>
      </c>
      <c r="V786" s="12" t="s">
        <v>2096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 s="12">
        <f t="shared" si="73"/>
        <v>43582.208333333328</v>
      </c>
      <c r="N787">
        <v>1559278800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  <c r="U787" s="12" t="s">
        <v>2086</v>
      </c>
      <c r="V787" s="12" t="s">
        <v>2092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 s="12">
        <f t="shared" si="73"/>
        <v>43186.208333333328</v>
      </c>
      <c r="N788">
        <v>1522731600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  <c r="U788" s="12" t="s">
        <v>2083</v>
      </c>
      <c r="V788" s="12" t="s">
        <v>2098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 s="12">
        <f t="shared" si="73"/>
        <v>40684.208333333336</v>
      </c>
      <c r="N789">
        <v>1306731600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  <c r="U789" s="12" t="s">
        <v>2088</v>
      </c>
      <c r="V789" s="12" t="s">
        <v>2097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 s="12">
        <f t="shared" si="73"/>
        <v>41202.208333333336</v>
      </c>
      <c r="N790">
        <v>1352527200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  <c r="U790" s="12" t="s">
        <v>2081</v>
      </c>
      <c r="V790" s="12" t="s">
        <v>2093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 s="12">
        <f t="shared" si="73"/>
        <v>41786.208333333336</v>
      </c>
      <c r="N791">
        <v>1404363600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  <c r="U791" s="12" t="s">
        <v>2088</v>
      </c>
      <c r="V791" s="12" t="s">
        <v>2090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 s="12">
        <f t="shared" si="73"/>
        <v>40223.25</v>
      </c>
      <c r="N792">
        <v>1266645600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  <c r="U792" s="12" t="s">
        <v>2087</v>
      </c>
      <c r="V792" s="12" t="s">
        <v>2095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 s="12">
        <f t="shared" si="73"/>
        <v>42715.25</v>
      </c>
      <c r="N793">
        <v>1482818400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  <c r="U793" s="12" t="s">
        <v>2084</v>
      </c>
      <c r="V793" s="12" t="s">
        <v>2096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 s="12">
        <f t="shared" si="73"/>
        <v>41451.208333333336</v>
      </c>
      <c r="N794">
        <v>1374642000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  <c r="U794" s="12" t="s">
        <v>2082</v>
      </c>
      <c r="V794" s="12" t="s">
        <v>2091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 s="12">
        <f t="shared" si="73"/>
        <v>41450.208333333336</v>
      </c>
      <c r="N795">
        <v>1372482000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  <c r="U795" s="12" t="s">
        <v>2082</v>
      </c>
      <c r="V795" s="12" t="s">
        <v>2091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 s="12">
        <f t="shared" si="73"/>
        <v>43091.25</v>
      </c>
      <c r="N796">
        <v>1514959200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  <c r="U796" s="12" t="s">
        <v>2084</v>
      </c>
      <c r="V796" s="12" t="s">
        <v>2094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 s="12">
        <f t="shared" si="73"/>
        <v>42675.208333333328</v>
      </c>
      <c r="N797">
        <v>1478235600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  <c r="U797" s="12" t="s">
        <v>2077</v>
      </c>
      <c r="V797" s="12" t="s">
        <v>2096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 s="12">
        <f t="shared" si="73"/>
        <v>41859.208333333336</v>
      </c>
      <c r="N798">
        <v>1408078800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  <c r="U798" s="12" t="s">
        <v>2078</v>
      </c>
      <c r="V798" s="12" t="s">
        <v>2090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 s="12">
        <f t="shared" si="73"/>
        <v>43464.25</v>
      </c>
      <c r="N799">
        <v>1548136800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  <c r="U799" s="12" t="s">
        <v>2084</v>
      </c>
      <c r="V799" s="12" t="s">
        <v>2098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 s="12">
        <f t="shared" si="73"/>
        <v>41060.208333333336</v>
      </c>
      <c r="N800">
        <v>1340859600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  <c r="U800" s="12" t="s">
        <v>2088</v>
      </c>
      <c r="V800" s="12" t="s">
        <v>2093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 s="12">
        <f t="shared" si="73"/>
        <v>42399.25</v>
      </c>
      <c r="N801">
        <v>1454479200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  <c r="U801" s="12" t="s">
        <v>2079</v>
      </c>
      <c r="V801" s="12" t="s">
        <v>2096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 s="12">
        <f t="shared" si="73"/>
        <v>42167.208333333328</v>
      </c>
      <c r="N802">
        <v>1434430800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  <c r="U802" s="12" t="s">
        <v>2082</v>
      </c>
      <c r="V802" s="12" t="s">
        <v>2089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 s="12">
        <f t="shared" si="73"/>
        <v>43830.25</v>
      </c>
      <c r="N803">
        <v>1579672800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  <c r="U803" s="12" t="s">
        <v>2084</v>
      </c>
      <c r="V803" s="12" t="s">
        <v>2092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 s="12">
        <f t="shared" si="73"/>
        <v>43650.208333333328</v>
      </c>
      <c r="N804">
        <v>1562389200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  <c r="U804" s="12" t="s">
        <v>2085</v>
      </c>
      <c r="V804" s="12" t="s">
        <v>2092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 s="12">
        <f t="shared" si="73"/>
        <v>43492.25</v>
      </c>
      <c r="N805">
        <v>1551506400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  <c r="U805" s="12" t="s">
        <v>2079</v>
      </c>
      <c r="V805" s="12" t="s">
        <v>2092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 s="12">
        <f t="shared" si="73"/>
        <v>43102.25</v>
      </c>
      <c r="N806">
        <v>1516600800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  <c r="U806" s="12" t="s">
        <v>2079</v>
      </c>
      <c r="V806" s="12" t="s">
        <v>2098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 s="12">
        <f t="shared" si="73"/>
        <v>41958.25</v>
      </c>
      <c r="N807">
        <v>1420437600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  <c r="U807" s="12" t="s">
        <v>2077</v>
      </c>
      <c r="V807" s="12" t="s">
        <v>2090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 s="12">
        <f t="shared" si="73"/>
        <v>40973.25</v>
      </c>
      <c r="N808">
        <v>1332997200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  <c r="U808" s="12" t="s">
        <v>2083</v>
      </c>
      <c r="V808" s="12" t="s">
        <v>2093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 s="12">
        <f t="shared" si="73"/>
        <v>43753.208333333328</v>
      </c>
      <c r="N809">
        <v>1574920800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  <c r="U809" s="12" t="s">
        <v>2081</v>
      </c>
      <c r="V809" s="12" t="s">
        <v>2092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 s="12">
        <f t="shared" si="73"/>
        <v>42507.208333333328</v>
      </c>
      <c r="N810">
        <v>1464930000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  <c r="U810" s="12" t="s">
        <v>2088</v>
      </c>
      <c r="V810" s="12" t="s">
        <v>2096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 s="12">
        <f t="shared" si="73"/>
        <v>41135.208333333336</v>
      </c>
      <c r="N811">
        <v>1345006800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  <c r="U811" s="12" t="s">
        <v>2078</v>
      </c>
      <c r="V811" s="12" t="s">
        <v>2093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 s="12">
        <f t="shared" si="73"/>
        <v>43067.25</v>
      </c>
      <c r="N812">
        <v>1512712800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  <c r="U812" s="12" t="s">
        <v>2077</v>
      </c>
      <c r="V812" s="12" t="s">
        <v>2094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 s="12">
        <f t="shared" si="73"/>
        <v>42378.25</v>
      </c>
      <c r="N813">
        <v>1452492000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  <c r="U813" s="12" t="s">
        <v>2079</v>
      </c>
      <c r="V813" s="12" t="s">
        <v>2096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 s="12">
        <f t="shared" si="73"/>
        <v>43206.208333333328</v>
      </c>
      <c r="N814">
        <v>1524286800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  <c r="U814" s="12" t="s">
        <v>2086</v>
      </c>
      <c r="V814" s="12" t="s">
        <v>2098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 s="12">
        <f t="shared" si="73"/>
        <v>41148.208333333336</v>
      </c>
      <c r="N815">
        <v>1346907600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  <c r="U815" s="12" t="s">
        <v>2078</v>
      </c>
      <c r="V815" s="12" t="s">
        <v>2093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 s="12">
        <f t="shared" si="73"/>
        <v>42517.208333333328</v>
      </c>
      <c r="N816">
        <v>1464498000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  <c r="U816" s="12" t="s">
        <v>2088</v>
      </c>
      <c r="V816" s="12" t="s">
        <v>2096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 s="12">
        <f t="shared" si="73"/>
        <v>43068.25</v>
      </c>
      <c r="N817">
        <v>1514181600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  <c r="U817" s="12" t="s">
        <v>2077</v>
      </c>
      <c r="V817" s="12" t="s">
        <v>2094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 s="12">
        <f t="shared" si="73"/>
        <v>41680.25</v>
      </c>
      <c r="N818">
        <v>1392184800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  <c r="U818" s="12" t="s">
        <v>2087</v>
      </c>
      <c r="V818" s="12" t="s">
        <v>2090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 s="12">
        <f t="shared" si="73"/>
        <v>43589.208333333328</v>
      </c>
      <c r="N819">
        <v>1559365200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  <c r="U819" s="12" t="s">
        <v>2088</v>
      </c>
      <c r="V819" s="12" t="s">
        <v>2092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 s="12">
        <f t="shared" si="73"/>
        <v>43486.25</v>
      </c>
      <c r="N820">
        <v>1549173600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  <c r="U820" s="12" t="s">
        <v>2079</v>
      </c>
      <c r="V820" s="12" t="s">
        <v>2092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 s="12">
        <f t="shared" si="73"/>
        <v>41237.25</v>
      </c>
      <c r="N821">
        <v>1355032800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  <c r="U821" s="12" t="s">
        <v>2077</v>
      </c>
      <c r="V821" s="12" t="s">
        <v>2093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 s="12">
        <f t="shared" si="73"/>
        <v>43310.208333333328</v>
      </c>
      <c r="N822">
        <v>1533963600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  <c r="U822" s="12" t="s">
        <v>2085</v>
      </c>
      <c r="V822" s="12" t="s">
        <v>2098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 s="12">
        <f t="shared" si="73"/>
        <v>42794.25</v>
      </c>
      <c r="N823">
        <v>1489381200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  <c r="U823" s="12" t="s">
        <v>2087</v>
      </c>
      <c r="V823" s="12" t="s">
        <v>2094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 s="12">
        <f t="shared" si="73"/>
        <v>41698.25</v>
      </c>
      <c r="N824">
        <v>1395032400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  <c r="U824" s="12" t="s">
        <v>2087</v>
      </c>
      <c r="V824" s="12" t="s">
        <v>2090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 s="12">
        <f t="shared" si="73"/>
        <v>41892.208333333336</v>
      </c>
      <c r="N825">
        <v>1412485200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  <c r="U825" s="12" t="s">
        <v>2080</v>
      </c>
      <c r="V825" s="12" t="s">
        <v>2090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 s="12">
        <f t="shared" si="73"/>
        <v>40348.208333333336</v>
      </c>
      <c r="N826">
        <v>1279688400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  <c r="U826" s="12" t="s">
        <v>2082</v>
      </c>
      <c r="V826" s="12" t="s">
        <v>2095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 s="12">
        <f t="shared" si="73"/>
        <v>42941.208333333328</v>
      </c>
      <c r="N827">
        <v>1501995600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  <c r="U827" s="12" t="s">
        <v>2085</v>
      </c>
      <c r="V827" s="12" t="s">
        <v>2094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 s="12">
        <f t="shared" si="73"/>
        <v>40525.25</v>
      </c>
      <c r="N828">
        <v>1294639200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  <c r="U828" s="12" t="s">
        <v>2084</v>
      </c>
      <c r="V828" s="12" t="s">
        <v>2095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 s="12">
        <f t="shared" si="73"/>
        <v>40666.208333333336</v>
      </c>
      <c r="N829">
        <v>1305435600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  <c r="U829" s="12" t="s">
        <v>2088</v>
      </c>
      <c r="V829" s="12" t="s">
        <v>2097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 s="12">
        <f t="shared" si="73"/>
        <v>43340.208333333328</v>
      </c>
      <c r="N830">
        <v>1537592400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  <c r="U830" s="12" t="s">
        <v>2078</v>
      </c>
      <c r="V830" s="12" t="s">
        <v>2098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 s="12">
        <f t="shared" si="73"/>
        <v>42164.208333333328</v>
      </c>
      <c r="N831">
        <v>1435122000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  <c r="U831" s="12" t="s">
        <v>2082</v>
      </c>
      <c r="V831" s="12" t="s">
        <v>2089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 s="12">
        <f t="shared" si="73"/>
        <v>43103.25</v>
      </c>
      <c r="N832">
        <v>1520056800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  <c r="U832" s="12" t="s">
        <v>2079</v>
      </c>
      <c r="V832" s="12" t="s">
        <v>2098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 s="12">
        <f t="shared" si="73"/>
        <v>40994.208333333336</v>
      </c>
      <c r="N833">
        <v>1335675600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  <c r="U833" s="12" t="s">
        <v>2083</v>
      </c>
      <c r="V833" s="12" t="s">
        <v>2093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 s="12">
        <f t="shared" si="73"/>
        <v>42299.208333333328</v>
      </c>
      <c r="N834">
        <v>1448431200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  <c r="U834" s="12" t="s">
        <v>2081</v>
      </c>
      <c r="V834" s="12" t="s">
        <v>2089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 s="12">
        <f t="shared" ref="M835:M898" si="79">(((L835/60)/60)/24)+DATE(1970,1,1)</f>
        <v>40588.25</v>
      </c>
      <c r="N835">
        <v>1298613600</v>
      </c>
      <c r="O835" s="12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RIGHT(R835,LEN(R835)-FIND("/",R835,1))</f>
        <v>translations</v>
      </c>
      <c r="U835" s="12" t="s">
        <v>2087</v>
      </c>
      <c r="V835" s="12" t="s">
        <v>2097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12">
        <f t="shared" si="79"/>
        <v>41448.208333333336</v>
      </c>
      <c r="N836">
        <v>1372482000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  <c r="U836" s="12" t="s">
        <v>2082</v>
      </c>
      <c r="V836" s="12" t="s">
        <v>2091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 s="12">
        <f t="shared" si="79"/>
        <v>42063.25</v>
      </c>
      <c r="N837">
        <v>1425621600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  <c r="U837" s="12" t="s">
        <v>2087</v>
      </c>
      <c r="V837" s="12" t="s">
        <v>2089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 s="12">
        <f t="shared" si="79"/>
        <v>40214.25</v>
      </c>
      <c r="N838">
        <v>1266300000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  <c r="U838" s="12" t="s">
        <v>2087</v>
      </c>
      <c r="V838" s="12" t="s">
        <v>2095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 s="12">
        <f t="shared" si="79"/>
        <v>40629.208333333336</v>
      </c>
      <c r="N839">
        <v>1305867600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  <c r="U839" s="12" t="s">
        <v>2083</v>
      </c>
      <c r="V839" s="12" t="s">
        <v>2097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 s="12">
        <f t="shared" si="79"/>
        <v>43370.208333333328</v>
      </c>
      <c r="N840">
        <v>1538802000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  <c r="U840" s="12" t="s">
        <v>2080</v>
      </c>
      <c r="V840" s="12" t="s">
        <v>2098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 s="12">
        <f t="shared" si="79"/>
        <v>41715.208333333336</v>
      </c>
      <c r="N841">
        <v>1398920400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  <c r="U841" s="12" t="s">
        <v>2083</v>
      </c>
      <c r="V841" s="12" t="s">
        <v>2090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 s="12">
        <f t="shared" si="79"/>
        <v>41836.208333333336</v>
      </c>
      <c r="N842">
        <v>1405659600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  <c r="U842" s="12" t="s">
        <v>2085</v>
      </c>
      <c r="V842" s="12" t="s">
        <v>2090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 s="12">
        <f t="shared" si="79"/>
        <v>42419.25</v>
      </c>
      <c r="N843">
        <v>1457244000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  <c r="U843" s="12" t="s">
        <v>2087</v>
      </c>
      <c r="V843" s="12" t="s">
        <v>2096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 s="12">
        <f t="shared" si="79"/>
        <v>43266.208333333328</v>
      </c>
      <c r="N844">
        <v>1529298000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  <c r="U844" s="12" t="s">
        <v>2082</v>
      </c>
      <c r="V844" s="12" t="s">
        <v>2098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 s="12">
        <f t="shared" si="79"/>
        <v>43338.208333333328</v>
      </c>
      <c r="N845">
        <v>1535778000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  <c r="U845" s="12" t="s">
        <v>2078</v>
      </c>
      <c r="V845" s="12" t="s">
        <v>2098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 s="12">
        <f t="shared" si="79"/>
        <v>40930.25</v>
      </c>
      <c r="N846">
        <v>1327471200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  <c r="U846" s="12" t="s">
        <v>2079</v>
      </c>
      <c r="V846" s="12" t="s">
        <v>2093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 s="12">
        <f t="shared" si="79"/>
        <v>43235.208333333328</v>
      </c>
      <c r="N847">
        <v>1529557200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  <c r="U847" s="12" t="s">
        <v>2088</v>
      </c>
      <c r="V847" s="12" t="s">
        <v>2098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 s="12">
        <f t="shared" si="79"/>
        <v>43302.208333333328</v>
      </c>
      <c r="N848">
        <v>1535259600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  <c r="U848" s="12" t="s">
        <v>2085</v>
      </c>
      <c r="V848" s="12" t="s">
        <v>2098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 s="12">
        <f t="shared" si="79"/>
        <v>43107.25</v>
      </c>
      <c r="N849">
        <v>1515564000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  <c r="U849" s="12" t="s">
        <v>2079</v>
      </c>
      <c r="V849" s="12" t="s">
        <v>2098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 s="12">
        <f t="shared" si="79"/>
        <v>40341.208333333336</v>
      </c>
      <c r="N850">
        <v>1277096400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  <c r="U850" s="12" t="s">
        <v>2082</v>
      </c>
      <c r="V850" s="12" t="s">
        <v>2095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 s="12">
        <f t="shared" si="79"/>
        <v>40948.25</v>
      </c>
      <c r="N851">
        <v>1329026400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  <c r="U851" s="12" t="s">
        <v>2087</v>
      </c>
      <c r="V851" s="12" t="s">
        <v>2093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 s="12">
        <f t="shared" si="79"/>
        <v>40866.25</v>
      </c>
      <c r="N852">
        <v>1322978400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  <c r="U852" s="12" t="s">
        <v>2077</v>
      </c>
      <c r="V852" s="12" t="s">
        <v>2097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 s="12">
        <f t="shared" si="79"/>
        <v>41031.208333333336</v>
      </c>
      <c r="N853">
        <v>1338786000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  <c r="U853" s="12" t="s">
        <v>2088</v>
      </c>
      <c r="V853" s="12" t="s">
        <v>2093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 s="12">
        <f t="shared" si="79"/>
        <v>40740.208333333336</v>
      </c>
      <c r="N854">
        <v>1311656400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  <c r="U854" s="12" t="s">
        <v>2085</v>
      </c>
      <c r="V854" s="12" t="s">
        <v>2097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 s="12">
        <f t="shared" si="79"/>
        <v>40714.208333333336</v>
      </c>
      <c r="N855">
        <v>1308978000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  <c r="U855" s="12" t="s">
        <v>2082</v>
      </c>
      <c r="V855" s="12" t="s">
        <v>2097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 s="12">
        <f t="shared" si="79"/>
        <v>43787.25</v>
      </c>
      <c r="N856">
        <v>1576389600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  <c r="U856" s="12" t="s">
        <v>2077</v>
      </c>
      <c r="V856" s="12" t="s">
        <v>2092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 s="12">
        <f t="shared" si="79"/>
        <v>40712.208333333336</v>
      </c>
      <c r="N857">
        <v>1311051600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  <c r="U857" s="12" t="s">
        <v>2082</v>
      </c>
      <c r="V857" s="12" t="s">
        <v>2097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 s="12">
        <f t="shared" si="79"/>
        <v>41023.208333333336</v>
      </c>
      <c r="N858">
        <v>1336712400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  <c r="U858" s="12" t="s">
        <v>2086</v>
      </c>
      <c r="V858" s="12" t="s">
        <v>2093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 s="12">
        <f t="shared" si="79"/>
        <v>40944.25</v>
      </c>
      <c r="N859">
        <v>1330408800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  <c r="U859" s="12" t="s">
        <v>2087</v>
      </c>
      <c r="V859" s="12" t="s">
        <v>2093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 s="12">
        <f t="shared" si="79"/>
        <v>43211.208333333328</v>
      </c>
      <c r="N860">
        <v>1524891600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  <c r="U860" s="12" t="s">
        <v>2086</v>
      </c>
      <c r="V860" s="12" t="s">
        <v>2098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 s="12">
        <f t="shared" si="79"/>
        <v>41334.25</v>
      </c>
      <c r="N861">
        <v>1363669200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  <c r="U861" s="12" t="s">
        <v>2083</v>
      </c>
      <c r="V861" s="12" t="s">
        <v>2091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 s="12">
        <f t="shared" si="79"/>
        <v>43515.25</v>
      </c>
      <c r="N862">
        <v>1551420000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  <c r="U862" s="12" t="s">
        <v>2087</v>
      </c>
      <c r="V862" s="12" t="s">
        <v>2092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 s="12">
        <f t="shared" si="79"/>
        <v>40258.208333333336</v>
      </c>
      <c r="N863">
        <v>1269838800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  <c r="U863" s="12" t="s">
        <v>2083</v>
      </c>
      <c r="V863" s="12" t="s">
        <v>2095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 s="12">
        <f t="shared" si="79"/>
        <v>40756.208333333336</v>
      </c>
      <c r="N864">
        <v>1312520400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  <c r="U864" s="12" t="s">
        <v>2078</v>
      </c>
      <c r="V864" s="12" t="s">
        <v>2097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 s="12">
        <f t="shared" si="79"/>
        <v>42172.208333333328</v>
      </c>
      <c r="N865">
        <v>1436504400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  <c r="U865" s="12" t="s">
        <v>2082</v>
      </c>
      <c r="V865" s="12" t="s">
        <v>2089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 s="12">
        <f t="shared" si="79"/>
        <v>42601.208333333328</v>
      </c>
      <c r="N866">
        <v>1472014800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  <c r="U866" s="12" t="s">
        <v>2078</v>
      </c>
      <c r="V866" s="12" t="s">
        <v>2096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 s="12">
        <f t="shared" si="79"/>
        <v>41897.208333333336</v>
      </c>
      <c r="N867">
        <v>1411534800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  <c r="U867" s="12" t="s">
        <v>2080</v>
      </c>
      <c r="V867" s="12" t="s">
        <v>2090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 s="12">
        <f t="shared" si="79"/>
        <v>40671.208333333336</v>
      </c>
      <c r="N868">
        <v>1304917200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  <c r="U868" s="12" t="s">
        <v>2088</v>
      </c>
      <c r="V868" s="12" t="s">
        <v>2097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 s="12">
        <f t="shared" si="79"/>
        <v>43382.208333333328</v>
      </c>
      <c r="N869">
        <v>1539579600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  <c r="U869" s="12" t="s">
        <v>2081</v>
      </c>
      <c r="V869" s="12" t="s">
        <v>2098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 s="12">
        <f t="shared" si="79"/>
        <v>41559.208333333336</v>
      </c>
      <c r="N870">
        <v>1382504400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  <c r="U870" s="12" t="s">
        <v>2081</v>
      </c>
      <c r="V870" s="12" t="s">
        <v>2091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 s="12">
        <f t="shared" si="79"/>
        <v>40350.208333333336</v>
      </c>
      <c r="N871">
        <v>1278306000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  <c r="U871" s="12" t="s">
        <v>2082</v>
      </c>
      <c r="V871" s="12" t="s">
        <v>2095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 s="12">
        <f t="shared" si="79"/>
        <v>42240.208333333328</v>
      </c>
      <c r="N872">
        <v>1442552400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  <c r="U872" s="12" t="s">
        <v>2078</v>
      </c>
      <c r="V872" s="12" t="s">
        <v>2089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 s="12">
        <f t="shared" si="79"/>
        <v>43040.208333333328</v>
      </c>
      <c r="N873">
        <v>1511071200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  <c r="U873" s="12" t="s">
        <v>2077</v>
      </c>
      <c r="V873" s="12" t="s">
        <v>2094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 s="12">
        <f t="shared" si="79"/>
        <v>43346.208333333328</v>
      </c>
      <c r="N874">
        <v>1536382800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  <c r="U874" s="12" t="s">
        <v>2080</v>
      </c>
      <c r="V874" s="12" t="s">
        <v>2098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 s="12">
        <f t="shared" si="79"/>
        <v>41647.25</v>
      </c>
      <c r="N875">
        <v>1389592800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  <c r="U875" s="12" t="s">
        <v>2079</v>
      </c>
      <c r="V875" s="12" t="s">
        <v>2090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 s="12">
        <f t="shared" si="79"/>
        <v>40291.208333333336</v>
      </c>
      <c r="N876">
        <v>1275282000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  <c r="U876" s="12" t="s">
        <v>2086</v>
      </c>
      <c r="V876" s="12" t="s">
        <v>2095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 s="12">
        <f t="shared" si="79"/>
        <v>40556.25</v>
      </c>
      <c r="N877">
        <v>1294984800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  <c r="U877" s="12" t="s">
        <v>2079</v>
      </c>
      <c r="V877" s="12" t="s">
        <v>2097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 s="12">
        <f t="shared" si="79"/>
        <v>43624.208333333328</v>
      </c>
      <c r="N878">
        <v>1562043600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  <c r="U878" s="12" t="s">
        <v>2082</v>
      </c>
      <c r="V878" s="12" t="s">
        <v>2092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 s="12">
        <f t="shared" si="79"/>
        <v>42577.208333333328</v>
      </c>
      <c r="N879">
        <v>1469595600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  <c r="U879" s="12" t="s">
        <v>2085</v>
      </c>
      <c r="V879" s="12" t="s">
        <v>2096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 s="12">
        <f t="shared" si="79"/>
        <v>43845.25</v>
      </c>
      <c r="N880">
        <v>1581141600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  <c r="U880" s="12" t="s">
        <v>2079</v>
      </c>
      <c r="V880" s="12" t="s">
        <v>2099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 s="12">
        <f t="shared" si="79"/>
        <v>42788.25</v>
      </c>
      <c r="N881">
        <v>1488520800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  <c r="U881" s="12" t="s">
        <v>2087</v>
      </c>
      <c r="V881" s="12" t="s">
        <v>2094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 s="12">
        <f t="shared" si="79"/>
        <v>43667.208333333328</v>
      </c>
      <c r="N882">
        <v>1563858000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  <c r="U882" s="12" t="s">
        <v>2085</v>
      </c>
      <c r="V882" s="12" t="s">
        <v>2092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 s="12">
        <f t="shared" si="79"/>
        <v>42194.208333333328</v>
      </c>
      <c r="N883">
        <v>1438923600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  <c r="U883" s="12" t="s">
        <v>2085</v>
      </c>
      <c r="V883" s="12" t="s">
        <v>2089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 s="12">
        <f t="shared" si="79"/>
        <v>42025.25</v>
      </c>
      <c r="N884">
        <v>1422165600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  <c r="U884" s="12" t="s">
        <v>2079</v>
      </c>
      <c r="V884" s="12" t="s">
        <v>2089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 s="12">
        <f t="shared" si="79"/>
        <v>40323.208333333336</v>
      </c>
      <c r="N885">
        <v>1277874000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  <c r="U885" s="12" t="s">
        <v>2088</v>
      </c>
      <c r="V885" s="12" t="s">
        <v>2095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 s="12">
        <f t="shared" si="79"/>
        <v>41763.208333333336</v>
      </c>
      <c r="N886">
        <v>1399352400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  <c r="U886" s="12" t="s">
        <v>2088</v>
      </c>
      <c r="V886" s="12" t="s">
        <v>2090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 s="12">
        <f t="shared" si="79"/>
        <v>40335.208333333336</v>
      </c>
      <c r="N887">
        <v>1279083600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  <c r="U887" s="12" t="s">
        <v>2082</v>
      </c>
      <c r="V887" s="12" t="s">
        <v>2095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 s="12">
        <f t="shared" si="79"/>
        <v>40416.208333333336</v>
      </c>
      <c r="N888">
        <v>1284354000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  <c r="U888" s="12" t="s">
        <v>2078</v>
      </c>
      <c r="V888" s="12" t="s">
        <v>2095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 s="12">
        <f t="shared" si="79"/>
        <v>42202.208333333328</v>
      </c>
      <c r="N889">
        <v>1441170000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  <c r="U889" s="12" t="s">
        <v>2085</v>
      </c>
      <c r="V889" s="12" t="s">
        <v>2089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 s="12">
        <f t="shared" si="79"/>
        <v>42836.208333333328</v>
      </c>
      <c r="N890">
        <v>1493528400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  <c r="U890" s="12" t="s">
        <v>2086</v>
      </c>
      <c r="V890" s="12" t="s">
        <v>2094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 s="12">
        <f t="shared" si="79"/>
        <v>41710.208333333336</v>
      </c>
      <c r="N891">
        <v>1395205200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  <c r="U891" s="12" t="s">
        <v>2083</v>
      </c>
      <c r="V891" s="12" t="s">
        <v>2090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 s="12">
        <f t="shared" si="79"/>
        <v>43640.208333333328</v>
      </c>
      <c r="N892">
        <v>1561438800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  <c r="U892" s="12" t="s">
        <v>2082</v>
      </c>
      <c r="V892" s="12" t="s">
        <v>2092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 s="12">
        <f t="shared" si="79"/>
        <v>40880.25</v>
      </c>
      <c r="N893">
        <v>1326693600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  <c r="U893" s="12" t="s">
        <v>2084</v>
      </c>
      <c r="V893" s="12" t="s">
        <v>2097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 s="12">
        <f t="shared" si="79"/>
        <v>40319.208333333336</v>
      </c>
      <c r="N894">
        <v>1277960400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  <c r="U894" s="12" t="s">
        <v>2088</v>
      </c>
      <c r="V894" s="12" t="s">
        <v>2095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 s="12">
        <f t="shared" si="79"/>
        <v>42170.208333333328</v>
      </c>
      <c r="N895">
        <v>1434690000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  <c r="U895" s="12" t="s">
        <v>2082</v>
      </c>
      <c r="V895" s="12" t="s">
        <v>2089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 s="12">
        <f t="shared" si="79"/>
        <v>41466.208333333336</v>
      </c>
      <c r="N896">
        <v>1376110800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  <c r="U896" s="12" t="s">
        <v>2085</v>
      </c>
      <c r="V896" s="12" t="s">
        <v>2091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 s="12">
        <f t="shared" si="79"/>
        <v>43134.25</v>
      </c>
      <c r="N897">
        <v>1518415200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  <c r="U897" s="12" t="s">
        <v>2087</v>
      </c>
      <c r="V897" s="12" t="s">
        <v>2098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 s="12">
        <f t="shared" si="79"/>
        <v>40738.208333333336</v>
      </c>
      <c r="N898">
        <v>1310878800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  <c r="U898" s="12" t="s">
        <v>2085</v>
      </c>
      <c r="V898" s="12" t="s">
        <v>2097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5">(((L899/60)/60)/24)+DATE(1970,1,1)</f>
        <v>43583.208333333328</v>
      </c>
      <c r="N899">
        <v>1556600400</v>
      </c>
      <c r="O899" s="12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RIGHT(R899,LEN(R899)-FIND("/",R899,1))</f>
        <v>plays</v>
      </c>
      <c r="U899" s="12" t="s">
        <v>2086</v>
      </c>
      <c r="V899" s="12" t="s">
        <v>2092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6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12">
        <f t="shared" si="85"/>
        <v>43815.25</v>
      </c>
      <c r="N900">
        <v>1576994400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  <c r="U900" s="12" t="s">
        <v>2084</v>
      </c>
      <c r="V900" s="12" t="s">
        <v>2092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 s="12">
        <f t="shared" si="85"/>
        <v>41554.208333333336</v>
      </c>
      <c r="N901">
        <v>1382677200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  <c r="U901" s="12" t="s">
        <v>2081</v>
      </c>
      <c r="V901" s="12" t="s">
        <v>2091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 s="12">
        <f t="shared" si="85"/>
        <v>41901.208333333336</v>
      </c>
      <c r="N902">
        <v>1411189200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  <c r="U902" s="12" t="s">
        <v>2080</v>
      </c>
      <c r="V902" s="12" t="s">
        <v>2090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 s="12">
        <f t="shared" si="85"/>
        <v>43298.208333333328</v>
      </c>
      <c r="N903">
        <v>1534654800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  <c r="U903" s="12" t="s">
        <v>2085</v>
      </c>
      <c r="V903" s="12" t="s">
        <v>2098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 s="12">
        <f t="shared" si="85"/>
        <v>42399.25</v>
      </c>
      <c r="N904">
        <v>1457762400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  <c r="U904" s="12" t="s">
        <v>2079</v>
      </c>
      <c r="V904" s="12" t="s">
        <v>2096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 s="12">
        <f t="shared" si="85"/>
        <v>41034.208333333336</v>
      </c>
      <c r="N905">
        <v>1337490000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  <c r="U905" s="12" t="s">
        <v>2088</v>
      </c>
      <c r="V905" s="12" t="s">
        <v>2093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 s="12">
        <f t="shared" si="85"/>
        <v>41186.208333333336</v>
      </c>
      <c r="N906">
        <v>1349672400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  <c r="U906" s="12" t="s">
        <v>2081</v>
      </c>
      <c r="V906" s="12" t="s">
        <v>2093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 s="12">
        <f t="shared" si="85"/>
        <v>41536.208333333336</v>
      </c>
      <c r="N907">
        <v>1379826000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  <c r="U907" s="12" t="s">
        <v>2080</v>
      </c>
      <c r="V907" s="12" t="s">
        <v>2091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 s="12">
        <f t="shared" si="85"/>
        <v>42868.208333333328</v>
      </c>
      <c r="N908">
        <v>1497762000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  <c r="U908" s="12" t="s">
        <v>2088</v>
      </c>
      <c r="V908" s="12" t="s">
        <v>2094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 s="12">
        <f t="shared" si="85"/>
        <v>40660.208333333336</v>
      </c>
      <c r="N909">
        <v>1304485200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  <c r="U909" s="12" t="s">
        <v>2086</v>
      </c>
      <c r="V909" s="12" t="s">
        <v>2097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 s="12">
        <f t="shared" si="85"/>
        <v>41031.208333333336</v>
      </c>
      <c r="N910">
        <v>1336885200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  <c r="U910" s="12" t="s">
        <v>2088</v>
      </c>
      <c r="V910" s="12" t="s">
        <v>2093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 s="12">
        <f t="shared" si="85"/>
        <v>43255.208333333328</v>
      </c>
      <c r="N911">
        <v>1530421200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  <c r="U911" s="12" t="s">
        <v>2082</v>
      </c>
      <c r="V911" s="12" t="s">
        <v>2098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 s="12">
        <f t="shared" si="85"/>
        <v>42026.25</v>
      </c>
      <c r="N912">
        <v>1421992800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  <c r="U912" s="12" t="s">
        <v>2079</v>
      </c>
      <c r="V912" s="12" t="s">
        <v>2089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 s="12">
        <f t="shared" si="85"/>
        <v>43717.208333333328</v>
      </c>
      <c r="N913">
        <v>1568178000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  <c r="U913" s="12" t="s">
        <v>2080</v>
      </c>
      <c r="V913" s="12" t="s">
        <v>2092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 s="12">
        <f t="shared" si="85"/>
        <v>41157.208333333336</v>
      </c>
      <c r="N914">
        <v>1347944400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  <c r="U914" s="12" t="s">
        <v>2080</v>
      </c>
      <c r="V914" s="12" t="s">
        <v>2093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 s="12">
        <f t="shared" si="85"/>
        <v>43597.208333333328</v>
      </c>
      <c r="N915">
        <v>1558760400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  <c r="U915" s="12" t="s">
        <v>2088</v>
      </c>
      <c r="V915" s="12" t="s">
        <v>2092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 s="12">
        <f t="shared" si="85"/>
        <v>41490.208333333336</v>
      </c>
      <c r="N916">
        <v>1376629200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  <c r="U916" s="12" t="s">
        <v>2078</v>
      </c>
      <c r="V916" s="12" t="s">
        <v>2091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 s="12">
        <f t="shared" si="85"/>
        <v>42976.208333333328</v>
      </c>
      <c r="N917">
        <v>1504760400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  <c r="U917" s="12" t="s">
        <v>2078</v>
      </c>
      <c r="V917" s="12" t="s">
        <v>2094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 s="12">
        <f t="shared" si="85"/>
        <v>41991.25</v>
      </c>
      <c r="N918">
        <v>1419660000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  <c r="U918" s="12" t="s">
        <v>2084</v>
      </c>
      <c r="V918" s="12" t="s">
        <v>2090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 s="12">
        <f t="shared" si="85"/>
        <v>40722.208333333336</v>
      </c>
      <c r="N919">
        <v>1311310800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  <c r="U919" s="12" t="s">
        <v>2082</v>
      </c>
      <c r="V919" s="12" t="s">
        <v>2097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 s="12">
        <f t="shared" si="85"/>
        <v>41117.208333333336</v>
      </c>
      <c r="N920">
        <v>1344315600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  <c r="U920" s="12" t="s">
        <v>2085</v>
      </c>
      <c r="V920" s="12" t="s">
        <v>2093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 s="12">
        <f t="shared" si="85"/>
        <v>43022.208333333328</v>
      </c>
      <c r="N921">
        <v>1510725600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  <c r="U921" s="12" t="s">
        <v>2081</v>
      </c>
      <c r="V921" s="12" t="s">
        <v>2094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 s="12">
        <f t="shared" si="85"/>
        <v>43503.25</v>
      </c>
      <c r="N922">
        <v>1551247200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  <c r="U922" s="12" t="s">
        <v>2087</v>
      </c>
      <c r="V922" s="12" t="s">
        <v>2092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 s="12">
        <f t="shared" si="85"/>
        <v>40951.25</v>
      </c>
      <c r="N923">
        <v>1330236000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  <c r="U923" s="12" t="s">
        <v>2087</v>
      </c>
      <c r="V923" s="12" t="s">
        <v>2093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 s="12">
        <f t="shared" si="85"/>
        <v>43443.25</v>
      </c>
      <c r="N924">
        <v>1545112800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  <c r="U924" s="12" t="s">
        <v>2084</v>
      </c>
      <c r="V924" s="12" t="s">
        <v>2098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 s="12">
        <f t="shared" si="85"/>
        <v>40373.208333333336</v>
      </c>
      <c r="N925">
        <v>1279170000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  <c r="U925" s="12" t="s">
        <v>2085</v>
      </c>
      <c r="V925" s="12" t="s">
        <v>2095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 s="12">
        <f t="shared" si="85"/>
        <v>43769.208333333328</v>
      </c>
      <c r="N926">
        <v>1573452000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  <c r="U926" s="12" t="s">
        <v>2081</v>
      </c>
      <c r="V926" s="12" t="s">
        <v>2092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 s="12">
        <f t="shared" si="85"/>
        <v>43000.208333333328</v>
      </c>
      <c r="N927">
        <v>1507093200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  <c r="U927" s="12" t="s">
        <v>2080</v>
      </c>
      <c r="V927" s="12" t="s">
        <v>2094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 s="12">
        <f t="shared" si="85"/>
        <v>42502.208333333328</v>
      </c>
      <c r="N928">
        <v>1463374800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  <c r="U928" s="12" t="s">
        <v>2088</v>
      </c>
      <c r="V928" s="12" t="s">
        <v>2096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 s="12">
        <f t="shared" si="85"/>
        <v>41102.208333333336</v>
      </c>
      <c r="N929">
        <v>1344574800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  <c r="U929" s="12" t="s">
        <v>2085</v>
      </c>
      <c r="V929" s="12" t="s">
        <v>2093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 s="12">
        <f t="shared" si="85"/>
        <v>41637.25</v>
      </c>
      <c r="N930">
        <v>1389074400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  <c r="U930" s="12" t="s">
        <v>2084</v>
      </c>
      <c r="V930" s="12" t="s">
        <v>2091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 s="12">
        <f t="shared" si="85"/>
        <v>42858.208333333328</v>
      </c>
      <c r="N931">
        <v>1494997200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  <c r="U931" s="12" t="s">
        <v>2088</v>
      </c>
      <c r="V931" s="12" t="s">
        <v>2094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 s="12">
        <f t="shared" si="85"/>
        <v>42060.25</v>
      </c>
      <c r="N932">
        <v>1425448800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  <c r="U932" s="12" t="s">
        <v>2087</v>
      </c>
      <c r="V932" s="12" t="s">
        <v>2089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 s="12">
        <f t="shared" si="85"/>
        <v>41818.208333333336</v>
      </c>
      <c r="N933">
        <v>1404104400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  <c r="U933" s="12" t="s">
        <v>2082</v>
      </c>
      <c r="V933" s="12" t="s">
        <v>2090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 s="12">
        <f t="shared" si="85"/>
        <v>41709.208333333336</v>
      </c>
      <c r="N934">
        <v>1394773200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  <c r="U934" s="12" t="s">
        <v>2083</v>
      </c>
      <c r="V934" s="12" t="s">
        <v>2090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 s="12">
        <f t="shared" si="85"/>
        <v>41372.208333333336</v>
      </c>
      <c r="N935">
        <v>1366520400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  <c r="U935" s="12" t="s">
        <v>2086</v>
      </c>
      <c r="V935" s="12" t="s">
        <v>2091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 s="12">
        <f t="shared" si="85"/>
        <v>42422.25</v>
      </c>
      <c r="N936">
        <v>1456639200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  <c r="U936" s="12" t="s">
        <v>2087</v>
      </c>
      <c r="V936" s="12" t="s">
        <v>2096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 s="12">
        <f t="shared" si="85"/>
        <v>42209.208333333328</v>
      </c>
      <c r="N937">
        <v>1438318800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  <c r="U937" s="12" t="s">
        <v>2085</v>
      </c>
      <c r="V937" s="12" t="s">
        <v>2089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 s="12">
        <f t="shared" si="85"/>
        <v>43668.208333333328</v>
      </c>
      <c r="N938">
        <v>1564030800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  <c r="U938" s="12" t="s">
        <v>2085</v>
      </c>
      <c r="V938" s="12" t="s">
        <v>2092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 s="12">
        <f t="shared" si="85"/>
        <v>42334.25</v>
      </c>
      <c r="N939">
        <v>1449295200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  <c r="U939" s="12" t="s">
        <v>2077</v>
      </c>
      <c r="V939" s="12" t="s">
        <v>2089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 s="12">
        <f t="shared" si="85"/>
        <v>43263.208333333328</v>
      </c>
      <c r="N940">
        <v>1531890000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  <c r="U940" s="12" t="s">
        <v>2082</v>
      </c>
      <c r="V940" s="12" t="s">
        <v>2098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 s="12">
        <f t="shared" si="85"/>
        <v>40670.208333333336</v>
      </c>
      <c r="N941">
        <v>1306213200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  <c r="U941" s="12" t="s">
        <v>2088</v>
      </c>
      <c r="V941" s="12" t="s">
        <v>2097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 s="12">
        <f t="shared" si="85"/>
        <v>41244.25</v>
      </c>
      <c r="N942">
        <v>1356242400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  <c r="U942" s="12" t="s">
        <v>2084</v>
      </c>
      <c r="V942" s="12" t="s">
        <v>2093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 s="12">
        <f t="shared" si="85"/>
        <v>40552.25</v>
      </c>
      <c r="N943">
        <v>1297576800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  <c r="U943" s="12" t="s">
        <v>2079</v>
      </c>
      <c r="V943" s="12" t="s">
        <v>2097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 s="12">
        <f t="shared" si="85"/>
        <v>40568.25</v>
      </c>
      <c r="N944">
        <v>1296194400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  <c r="U944" s="12" t="s">
        <v>2079</v>
      </c>
      <c r="V944" s="12" t="s">
        <v>2097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 s="12">
        <f t="shared" si="85"/>
        <v>41906.208333333336</v>
      </c>
      <c r="N945">
        <v>1414558800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  <c r="U945" s="12" t="s">
        <v>2080</v>
      </c>
      <c r="V945" s="12" t="s">
        <v>2090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 s="12">
        <f t="shared" si="85"/>
        <v>42776.25</v>
      </c>
      <c r="N946">
        <v>1488348000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  <c r="U946" s="12" t="s">
        <v>2087</v>
      </c>
      <c r="V946" s="12" t="s">
        <v>2094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 s="12">
        <f t="shared" si="85"/>
        <v>41004.208333333336</v>
      </c>
      <c r="N947">
        <v>1334898000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  <c r="U947" s="12" t="s">
        <v>2086</v>
      </c>
      <c r="V947" s="12" t="s">
        <v>2093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 s="12">
        <f t="shared" si="85"/>
        <v>40710.208333333336</v>
      </c>
      <c r="N948">
        <v>1308373200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  <c r="U948" s="12" t="s">
        <v>2082</v>
      </c>
      <c r="V948" s="12" t="s">
        <v>2097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 s="12">
        <f t="shared" si="85"/>
        <v>41908.208333333336</v>
      </c>
      <c r="N949">
        <v>1412312400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  <c r="U949" s="12" t="s">
        <v>2080</v>
      </c>
      <c r="V949" s="12" t="s">
        <v>2090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 s="12">
        <f t="shared" si="85"/>
        <v>41985.25</v>
      </c>
      <c r="N950">
        <v>1419228000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  <c r="U950" s="12" t="s">
        <v>2084</v>
      </c>
      <c r="V950" s="12" t="s">
        <v>2090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 s="12">
        <f t="shared" si="85"/>
        <v>42112.208333333328</v>
      </c>
      <c r="N951">
        <v>1430974800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  <c r="U951" s="12" t="s">
        <v>2086</v>
      </c>
      <c r="V951" s="12" t="s">
        <v>2089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 s="12">
        <f t="shared" si="85"/>
        <v>43571.208333333328</v>
      </c>
      <c r="N952">
        <v>1555822800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  <c r="U952" s="12" t="s">
        <v>2086</v>
      </c>
      <c r="V952" s="12" t="s">
        <v>2092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 s="12">
        <f t="shared" si="85"/>
        <v>42730.25</v>
      </c>
      <c r="N953">
        <v>1482818400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  <c r="U953" s="12" t="s">
        <v>2084</v>
      </c>
      <c r="V953" s="12" t="s">
        <v>2096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 s="12">
        <f t="shared" si="85"/>
        <v>42591.208333333328</v>
      </c>
      <c r="N954">
        <v>1471928400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  <c r="U954" s="12" t="s">
        <v>2078</v>
      </c>
      <c r="V954" s="12" t="s">
        <v>2096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 s="12">
        <f t="shared" si="85"/>
        <v>42358.25</v>
      </c>
      <c r="N955">
        <v>1453701600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  <c r="U955" s="12" t="s">
        <v>2084</v>
      </c>
      <c r="V955" s="12" t="s">
        <v>2089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 s="12">
        <f t="shared" si="85"/>
        <v>41174.208333333336</v>
      </c>
      <c r="N956">
        <v>1350363600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  <c r="U956" s="12" t="s">
        <v>2080</v>
      </c>
      <c r="V956" s="12" t="s">
        <v>2093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 s="12">
        <f t="shared" si="85"/>
        <v>41238.25</v>
      </c>
      <c r="N957">
        <v>1353996000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  <c r="U957" s="12" t="s">
        <v>2077</v>
      </c>
      <c r="V957" s="12" t="s">
        <v>2093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 s="12">
        <f t="shared" si="85"/>
        <v>42360.25</v>
      </c>
      <c r="N958">
        <v>1451109600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  <c r="U958" s="12" t="s">
        <v>2084</v>
      </c>
      <c r="V958" s="12" t="s">
        <v>2089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 s="12">
        <f t="shared" si="85"/>
        <v>40955.25</v>
      </c>
      <c r="N959">
        <v>1329631200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  <c r="U959" s="12" t="s">
        <v>2087</v>
      </c>
      <c r="V959" s="12" t="s">
        <v>2093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 s="12">
        <f t="shared" si="85"/>
        <v>40350.208333333336</v>
      </c>
      <c r="N960">
        <v>1278997200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  <c r="U960" s="12" t="s">
        <v>2082</v>
      </c>
      <c r="V960" s="12" t="s">
        <v>2095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 s="12">
        <f t="shared" si="85"/>
        <v>40357.208333333336</v>
      </c>
      <c r="N961">
        <v>1280120400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  <c r="U961" s="12" t="s">
        <v>2082</v>
      </c>
      <c r="V961" s="12" t="s">
        <v>2095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 s="12">
        <f t="shared" si="85"/>
        <v>42408.25</v>
      </c>
      <c r="N962">
        <v>1458104400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  <c r="U962" s="12" t="s">
        <v>2087</v>
      </c>
      <c r="V962" s="12" t="s">
        <v>2096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1">(((L963/60)/60)/24)+DATE(1970,1,1)</f>
        <v>40591.25</v>
      </c>
      <c r="N963">
        <v>1298268000</v>
      </c>
      <c r="O963" s="12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RIGHT(R963,LEN(R963)-FIND("/",R963,1))</f>
        <v>translations</v>
      </c>
      <c r="U963" s="12" t="s">
        <v>2087</v>
      </c>
      <c r="V963" s="12" t="s">
        <v>2097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6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12">
        <f t="shared" si="91"/>
        <v>41592.25</v>
      </c>
      <c r="N964">
        <v>1386223200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  <c r="U964" s="12" t="s">
        <v>2077</v>
      </c>
      <c r="V964" s="12" t="s">
        <v>2091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 s="12">
        <f t="shared" si="91"/>
        <v>40607.25</v>
      </c>
      <c r="N965">
        <v>1299823200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  <c r="U965" s="12" t="s">
        <v>2083</v>
      </c>
      <c r="V965" s="12" t="s">
        <v>2097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 s="12">
        <f t="shared" si="91"/>
        <v>42135.208333333328</v>
      </c>
      <c r="N966">
        <v>1431752400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  <c r="U966" s="12" t="s">
        <v>2088</v>
      </c>
      <c r="V966" s="12" t="s">
        <v>2089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 s="12">
        <f t="shared" si="91"/>
        <v>40203.25</v>
      </c>
      <c r="N967">
        <v>1267855200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  <c r="U967" s="12" t="s">
        <v>2079</v>
      </c>
      <c r="V967" s="12" t="s">
        <v>2095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 s="12">
        <f t="shared" si="91"/>
        <v>42901.208333333328</v>
      </c>
      <c r="N968">
        <v>1497675600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  <c r="U968" s="12" t="s">
        <v>2082</v>
      </c>
      <c r="V968" s="12" t="s">
        <v>2094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 s="12">
        <f t="shared" si="91"/>
        <v>41005.208333333336</v>
      </c>
      <c r="N969">
        <v>1336885200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  <c r="U969" s="12" t="s">
        <v>2086</v>
      </c>
      <c r="V969" s="12" t="s">
        <v>2093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 s="12">
        <f t="shared" si="91"/>
        <v>40544.25</v>
      </c>
      <c r="N970">
        <v>1295157600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  <c r="U970" s="12" t="s">
        <v>2079</v>
      </c>
      <c r="V970" s="12" t="s">
        <v>2097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 s="12">
        <f t="shared" si="91"/>
        <v>43821.25</v>
      </c>
      <c r="N971">
        <v>1577599200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  <c r="U971" s="12" t="s">
        <v>2084</v>
      </c>
      <c r="V971" s="12" t="s">
        <v>2092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 s="12">
        <f t="shared" si="91"/>
        <v>40672.208333333336</v>
      </c>
      <c r="N972">
        <v>1305003600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  <c r="U972" s="12" t="s">
        <v>2088</v>
      </c>
      <c r="V972" s="12" t="s">
        <v>2097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 s="12">
        <f t="shared" si="91"/>
        <v>41555.208333333336</v>
      </c>
      <c r="N973">
        <v>1381726800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  <c r="U973" s="12" t="s">
        <v>2081</v>
      </c>
      <c r="V973" s="12" t="s">
        <v>2091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 s="12">
        <f t="shared" si="91"/>
        <v>41792.208333333336</v>
      </c>
      <c r="N974">
        <v>1402462800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  <c r="U974" s="12" t="s">
        <v>2082</v>
      </c>
      <c r="V974" s="12" t="s">
        <v>2090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 s="12">
        <f t="shared" si="91"/>
        <v>40522.25</v>
      </c>
      <c r="N975">
        <v>1292133600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  <c r="U975" s="12" t="s">
        <v>2084</v>
      </c>
      <c r="V975" s="12" t="s">
        <v>2095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 s="12">
        <f t="shared" si="91"/>
        <v>41412.208333333336</v>
      </c>
      <c r="N976">
        <v>1368939600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  <c r="U976" s="12" t="s">
        <v>2088</v>
      </c>
      <c r="V976" s="12" t="s">
        <v>2091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 s="12">
        <f t="shared" si="91"/>
        <v>42337.25</v>
      </c>
      <c r="N977">
        <v>1452146400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  <c r="U977" s="12" t="s">
        <v>2077</v>
      </c>
      <c r="V977" s="12" t="s">
        <v>2089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 s="12">
        <f t="shared" si="91"/>
        <v>40571.25</v>
      </c>
      <c r="N978">
        <v>1296712800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  <c r="U978" s="12" t="s">
        <v>2079</v>
      </c>
      <c r="V978" s="12" t="s">
        <v>2097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 s="12">
        <f t="shared" si="91"/>
        <v>43138.25</v>
      </c>
      <c r="N979">
        <v>1520748000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  <c r="U979" s="12" t="s">
        <v>2087</v>
      </c>
      <c r="V979" s="12" t="s">
        <v>2098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 s="12">
        <f t="shared" si="91"/>
        <v>42686.25</v>
      </c>
      <c r="N980">
        <v>1480831200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  <c r="U980" s="12" t="s">
        <v>2077</v>
      </c>
      <c r="V980" s="12" t="s">
        <v>2096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 s="12">
        <f t="shared" si="91"/>
        <v>42078.208333333328</v>
      </c>
      <c r="N981">
        <v>1426914000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  <c r="U981" s="12" t="s">
        <v>2083</v>
      </c>
      <c r="V981" s="12" t="s">
        <v>2089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 s="12">
        <f t="shared" si="91"/>
        <v>42307.208333333328</v>
      </c>
      <c r="N982">
        <v>1446616800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  <c r="U982" s="12" t="s">
        <v>2081</v>
      </c>
      <c r="V982" s="12" t="s">
        <v>2089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 s="12">
        <f t="shared" si="91"/>
        <v>43094.25</v>
      </c>
      <c r="N983">
        <v>1517032800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  <c r="U983" s="12" t="s">
        <v>2084</v>
      </c>
      <c r="V983" s="12" t="s">
        <v>2094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 s="12">
        <f t="shared" si="91"/>
        <v>40743.208333333336</v>
      </c>
      <c r="N984">
        <v>1311224400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  <c r="U984" s="12" t="s">
        <v>2085</v>
      </c>
      <c r="V984" s="12" t="s">
        <v>2097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 s="12">
        <f t="shared" si="91"/>
        <v>43681.208333333328</v>
      </c>
      <c r="N985">
        <v>1566190800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  <c r="U985" s="12" t="s">
        <v>2078</v>
      </c>
      <c r="V985" s="12" t="s">
        <v>2092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 s="12">
        <f t="shared" si="91"/>
        <v>43716.208333333328</v>
      </c>
      <c r="N986">
        <v>1570165200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  <c r="U986" s="12" t="s">
        <v>2080</v>
      </c>
      <c r="V986" s="12" t="s">
        <v>2092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 s="12">
        <f t="shared" si="91"/>
        <v>41614.25</v>
      </c>
      <c r="N987">
        <v>1388556000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  <c r="U987" s="12" t="s">
        <v>2084</v>
      </c>
      <c r="V987" s="12" t="s">
        <v>2091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 s="12">
        <f t="shared" si="91"/>
        <v>40638.208333333336</v>
      </c>
      <c r="N988">
        <v>1303189200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  <c r="U988" s="12" t="s">
        <v>2086</v>
      </c>
      <c r="V988" s="12" t="s">
        <v>2097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 s="12">
        <f t="shared" si="91"/>
        <v>42852.208333333328</v>
      </c>
      <c r="N989">
        <v>1494478800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  <c r="U989" s="12" t="s">
        <v>2086</v>
      </c>
      <c r="V989" s="12" t="s">
        <v>2094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 s="12">
        <f t="shared" si="91"/>
        <v>42686.25</v>
      </c>
      <c r="N990">
        <v>1480744800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  <c r="U990" s="12" t="s">
        <v>2077</v>
      </c>
      <c r="V990" s="12" t="s">
        <v>2096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 s="12">
        <f t="shared" si="91"/>
        <v>43571.208333333328</v>
      </c>
      <c r="N991">
        <v>1555822800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  <c r="U991" s="12" t="s">
        <v>2086</v>
      </c>
      <c r="V991" s="12" t="s">
        <v>2092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 s="12">
        <f t="shared" si="91"/>
        <v>42432.25</v>
      </c>
      <c r="N992">
        <v>1458882000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  <c r="U992" s="12" t="s">
        <v>2083</v>
      </c>
      <c r="V992" s="12" t="s">
        <v>2096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 s="12">
        <f t="shared" si="91"/>
        <v>41907.208333333336</v>
      </c>
      <c r="N993">
        <v>1411966800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  <c r="U993" s="12" t="s">
        <v>2080</v>
      </c>
      <c r="V993" s="12" t="s">
        <v>2090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 s="12">
        <f t="shared" si="91"/>
        <v>43227.208333333328</v>
      </c>
      <c r="N994">
        <v>1526878800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  <c r="U994" s="12" t="s">
        <v>2088</v>
      </c>
      <c r="V994" s="12" t="s">
        <v>2098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 s="12">
        <f t="shared" si="91"/>
        <v>42362.25</v>
      </c>
      <c r="N995">
        <v>1452405600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  <c r="U995" s="12" t="s">
        <v>2084</v>
      </c>
      <c r="V995" s="12" t="s">
        <v>2089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 s="12">
        <f t="shared" si="91"/>
        <v>41929.208333333336</v>
      </c>
      <c r="N996">
        <v>1414040400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  <c r="U996" s="12" t="s">
        <v>2081</v>
      </c>
      <c r="V996" s="12" t="s">
        <v>2090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 s="12">
        <f t="shared" si="91"/>
        <v>43408.208333333328</v>
      </c>
      <c r="N997">
        <v>1543816800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  <c r="U997" s="12" t="s">
        <v>2077</v>
      </c>
      <c r="V997" s="12" t="s">
        <v>2098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 s="12">
        <f t="shared" si="91"/>
        <v>41276.25</v>
      </c>
      <c r="N998">
        <v>1359698400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  <c r="U998" s="12" t="s">
        <v>2079</v>
      </c>
      <c r="V998" s="12" t="s">
        <v>2091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 s="12">
        <f t="shared" si="91"/>
        <v>41659.25</v>
      </c>
      <c r="N999">
        <v>1390629600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  <c r="U999" s="12" t="s">
        <v>2079</v>
      </c>
      <c r="V999" s="12" t="s">
        <v>2090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 s="12">
        <f t="shared" si="91"/>
        <v>40220.25</v>
      </c>
      <c r="N1000">
        <v>1267077600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  <c r="U1000" s="12" t="s">
        <v>2087</v>
      </c>
      <c r="V1000" s="12" t="s">
        <v>2095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 s="12">
        <f t="shared" si="91"/>
        <v>42550.208333333328</v>
      </c>
      <c r="N1001">
        <v>1467781200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  <c r="U1001" s="12" t="s">
        <v>2082</v>
      </c>
      <c r="V1001" s="12" t="s">
        <v>2096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3" priority="2" operator="equal">
      <formula>"canceled"</formula>
    </cfRule>
    <cfRule type="cellIs" dxfId="12" priority="3" operator="equal">
      <formula>"live"</formula>
    </cfRule>
    <cfRule type="cellIs" dxfId="11" priority="4" operator="equal">
      <formula>"successful"</formula>
    </cfRule>
    <cfRule type="cellIs" dxfId="10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0B73-2DBA-4E98-9782-1D74617165ED}">
  <dimension ref="A1:F14"/>
  <sheetViews>
    <sheetView workbookViewId="0">
      <selection activeCell="N25" sqref="N25"/>
    </sheetView>
  </sheetViews>
  <sheetFormatPr defaultRowHeight="15.75" x14ac:dyDescent="0.25"/>
  <cols>
    <col min="1" max="1" width="22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2035</v>
      </c>
    </row>
    <row r="3" spans="1:6" x14ac:dyDescent="0.25">
      <c r="A3" s="10" t="s">
        <v>2047</v>
      </c>
      <c r="B3" s="10" t="s">
        <v>2048</v>
      </c>
    </row>
    <row r="4" spans="1:6" x14ac:dyDescent="0.25">
      <c r="A4" s="10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5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2040</v>
      </c>
      <c r="E8">
        <v>4</v>
      </c>
      <c r="F8">
        <v>4</v>
      </c>
    </row>
    <row r="9" spans="1:6" x14ac:dyDescent="0.25">
      <c r="A9" s="11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F845-584F-4FB1-8224-109A8A1459E9}">
  <dimension ref="A1:F30"/>
  <sheetViews>
    <sheetView topLeftCell="A3" workbookViewId="0">
      <selection activeCell="U24" sqref="U24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2035</v>
      </c>
    </row>
    <row r="2" spans="1:6" x14ac:dyDescent="0.25">
      <c r="A2" s="10" t="s">
        <v>2033</v>
      </c>
      <c r="B2" t="s">
        <v>2035</v>
      </c>
    </row>
    <row r="4" spans="1:6" x14ac:dyDescent="0.25">
      <c r="A4" s="10" t="s">
        <v>2073</v>
      </c>
      <c r="B4" s="10" t="s">
        <v>2048</v>
      </c>
    </row>
    <row r="5" spans="1:6" x14ac:dyDescent="0.25">
      <c r="A5" s="10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2050</v>
      </c>
      <c r="E7">
        <v>4</v>
      </c>
      <c r="F7">
        <v>4</v>
      </c>
    </row>
    <row r="8" spans="1:6" x14ac:dyDescent="0.25">
      <c r="A8" s="11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2053</v>
      </c>
      <c r="C10">
        <v>8</v>
      </c>
      <c r="E10">
        <v>10</v>
      </c>
      <c r="F10">
        <v>18</v>
      </c>
    </row>
    <row r="11" spans="1:6" x14ac:dyDescent="0.25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2058</v>
      </c>
      <c r="C15">
        <v>3</v>
      </c>
      <c r="E15">
        <v>4</v>
      </c>
      <c r="F15">
        <v>7</v>
      </c>
    </row>
    <row r="16" spans="1:6" x14ac:dyDescent="0.25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2063</v>
      </c>
      <c r="C20">
        <v>4</v>
      </c>
      <c r="E20">
        <v>4</v>
      </c>
      <c r="F20">
        <v>8</v>
      </c>
    </row>
    <row r="21" spans="1:6" x14ac:dyDescent="0.25">
      <c r="A21" s="11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2065</v>
      </c>
      <c r="C22">
        <v>9</v>
      </c>
      <c r="E22">
        <v>5</v>
      </c>
      <c r="F22">
        <v>14</v>
      </c>
    </row>
    <row r="23" spans="1:6" x14ac:dyDescent="0.25">
      <c r="A23" s="11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2068</v>
      </c>
      <c r="C25">
        <v>7</v>
      </c>
      <c r="E25">
        <v>14</v>
      </c>
      <c r="F25">
        <v>21</v>
      </c>
    </row>
    <row r="26" spans="1:6" x14ac:dyDescent="0.25">
      <c r="A26" s="11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2072</v>
      </c>
      <c r="E29">
        <v>3</v>
      </c>
      <c r="F29">
        <v>3</v>
      </c>
    </row>
    <row r="30" spans="1:6" x14ac:dyDescent="0.25">
      <c r="A30" s="11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1F43-756E-428A-AAAE-F010670CDDCD}">
  <dimension ref="A1:F18"/>
  <sheetViews>
    <sheetView workbookViewId="0">
      <selection activeCell="J19" sqref="J19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2033</v>
      </c>
      <c r="B1" t="s">
        <v>2035</v>
      </c>
    </row>
    <row r="2" spans="1:6" x14ac:dyDescent="0.25">
      <c r="A2" s="10" t="s">
        <v>2076</v>
      </c>
      <c r="B2" t="s">
        <v>2035</v>
      </c>
    </row>
    <row r="4" spans="1:6" x14ac:dyDescent="0.25">
      <c r="A4" s="10" t="s">
        <v>2074</v>
      </c>
      <c r="B4" s="10" t="s">
        <v>2048</v>
      </c>
    </row>
    <row r="5" spans="1:6" x14ac:dyDescent="0.25">
      <c r="A5" s="10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5">
      <c r="A6" s="11" t="s">
        <v>2079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1" t="s">
        <v>2087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1" t="s">
        <v>2083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1" t="s">
        <v>2086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1" t="s">
        <v>2088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1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1" t="s">
        <v>2085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1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1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1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1" t="s">
        <v>2077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1" t="s">
        <v>2046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EA63-4DA1-4176-990B-EE95D99D2EF5}">
  <dimension ref="A1:H13"/>
  <sheetViews>
    <sheetView workbookViewId="0">
      <selection activeCell="J14" sqref="J14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5.875" bestFit="1" customWidth="1"/>
    <col min="8" max="8" width="19.375" bestFit="1" customWidth="1"/>
  </cols>
  <sheetData>
    <row r="1" spans="1:8" s="14" customFormat="1" x14ac:dyDescent="0.25">
      <c r="A1" s="14" t="s">
        <v>2100</v>
      </c>
      <c r="B1" s="14" t="s">
        <v>2101</v>
      </c>
      <c r="C1" s="14" t="s">
        <v>2102</v>
      </c>
      <c r="D1" s="14" t="s">
        <v>2103</v>
      </c>
      <c r="E1" s="14" t="s">
        <v>2104</v>
      </c>
      <c r="F1" s="14" t="s">
        <v>2105</v>
      </c>
      <c r="G1" s="14" t="s">
        <v>2106</v>
      </c>
      <c r="H1" s="14" t="s">
        <v>2107</v>
      </c>
    </row>
    <row r="2" spans="1:8" x14ac:dyDescent="0.25">
      <c r="A2" t="s">
        <v>2108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5">
        <f>B2/E2*100</f>
        <v>58.82352941176471</v>
      </c>
      <c r="G2" s="5">
        <f>C2/E2*100</f>
        <v>39.215686274509807</v>
      </c>
      <c r="H2" s="15">
        <f>D2/E2*100</f>
        <v>1.9607843137254901</v>
      </c>
    </row>
    <row r="3" spans="1:8" x14ac:dyDescent="0.25">
      <c r="A3" t="s">
        <v>2109</v>
      </c>
      <c r="B3">
        <f>COUNTIFS(Crowdfunding!D2:D1001,"&gt;999",Crowdfunding!D2:D1001,"&lt;5000",Crowdfunding!G2:G1001,"Successful")</f>
        <v>191</v>
      </c>
      <c r="C3">
        <f>COUNTIFS(Crowdfunding!D2:D1001,"&gt;999",Crowdfunding!D2:D1001,"&lt;5000",Crowdfunding!G2:G1001,"failed")</f>
        <v>38</v>
      </c>
      <c r="D3">
        <f>COUNTIFS(Crowdfunding!D2:D1001,"&gt;999",Crowdfunding!D2:D1001,"&lt;5000",Crowdfunding!G2:G1001,"canceled")</f>
        <v>2</v>
      </c>
      <c r="E3">
        <f t="shared" ref="E3:E13" si="0">SUM(B3:D3)</f>
        <v>231</v>
      </c>
      <c r="F3" s="5">
        <f t="shared" ref="F3:F13" si="1">B3/E3*100</f>
        <v>82.683982683982677</v>
      </c>
      <c r="G3" s="5">
        <f t="shared" ref="G3:G13" si="2">C3/E3*100</f>
        <v>16.450216450216452</v>
      </c>
      <c r="H3" s="15">
        <f t="shared" ref="H3:H13" si="3">D3/E3*100</f>
        <v>0.86580086580086579</v>
      </c>
    </row>
    <row r="4" spans="1:8" x14ac:dyDescent="0.25">
      <c r="A4" t="s">
        <v>2110</v>
      </c>
      <c r="B4">
        <f>COUNTIFS(Crowdfunding!D2:D1001,"&gt;4999",Crowdfunding!D2:D1001,"&lt;10000",Crowdfunding!G2:G1001,"Successful")</f>
        <v>164</v>
      </c>
      <c r="C4">
        <f>COUNTIFS(Crowdfunding!D3:D1002,"&gt;4999",Crowdfunding!D3:D1002,"&lt;10000",Crowdfunding!G3:G1002,"failed")</f>
        <v>126</v>
      </c>
      <c r="D4">
        <f>COUNTIFS(Crowdfunding!D2:D1001,"&gt;4999",Crowdfunding!D2:D1001,"&lt;10000",Crowdfunding!G2:G1001,"canceled")</f>
        <v>25</v>
      </c>
      <c r="E4">
        <f t="shared" si="0"/>
        <v>315</v>
      </c>
      <c r="F4" s="5">
        <f t="shared" si="1"/>
        <v>52.06349206349207</v>
      </c>
      <c r="G4" s="5">
        <f t="shared" si="2"/>
        <v>40</v>
      </c>
      <c r="H4" s="15">
        <f t="shared" si="3"/>
        <v>7.9365079365079358</v>
      </c>
    </row>
    <row r="5" spans="1:8" x14ac:dyDescent="0.25">
      <c r="A5" t="s">
        <v>2111</v>
      </c>
      <c r="B5">
        <f>COUNTIFS(Crowdfunding!D3:D1002,"&gt;9999",Crowdfunding!D3:D1002,"&lt;15000",Crowdfunding!G3:G1002,"Successful")</f>
        <v>4</v>
      </c>
      <c r="C5">
        <f>COUNTIFS(Crowdfunding!D4:D1003,"&gt;9999",Crowdfunding!D4:D1003,"&lt;15000",Crowdfunding!G4:G1003,"failed")</f>
        <v>5</v>
      </c>
      <c r="D5">
        <f>COUNTIFS(Crowdfunding!D2:D1001,"&gt;9999",Crowdfunding!D2:D1001,"&lt;15000",Crowdfunding!G2:G1001,"canceled")</f>
        <v>0</v>
      </c>
      <c r="E5">
        <f t="shared" si="0"/>
        <v>9</v>
      </c>
      <c r="F5" s="5">
        <f t="shared" si="1"/>
        <v>44.444444444444443</v>
      </c>
      <c r="G5" s="5">
        <f t="shared" si="2"/>
        <v>55.555555555555557</v>
      </c>
      <c r="H5" s="15">
        <f t="shared" si="3"/>
        <v>0</v>
      </c>
    </row>
    <row r="6" spans="1:8" x14ac:dyDescent="0.25">
      <c r="A6" t="s">
        <v>2112</v>
      </c>
      <c r="B6">
        <f>COUNTIFS(Crowdfunding!D4:D1003,"&gt;14999",Crowdfunding!D4:D1003,"&lt;20000",Crowdfunding!G4:G1003,"Successful")</f>
        <v>10</v>
      </c>
      <c r="C6">
        <f>COUNTIFS(Crowdfunding!D5:D1004,"&gt;14999",Crowdfunding!D5:D1004,"&lt;20000",Crowdfunding!G5:G1004,"failed")</f>
        <v>0</v>
      </c>
      <c r="D6">
        <f>COUNTIFS(Crowdfunding!D3:D1002,"&gt;14999",Crowdfunding!D3:D1002,"&lt;20000",Crowdfunding!G3:G1002,"canceled")</f>
        <v>0</v>
      </c>
      <c r="E6">
        <f t="shared" si="0"/>
        <v>10</v>
      </c>
      <c r="F6" s="5">
        <f t="shared" si="1"/>
        <v>100</v>
      </c>
      <c r="G6" s="5">
        <f t="shared" si="2"/>
        <v>0</v>
      </c>
      <c r="H6" s="15">
        <f t="shared" si="3"/>
        <v>0</v>
      </c>
    </row>
    <row r="7" spans="1:8" x14ac:dyDescent="0.25">
      <c r="A7" t="s">
        <v>2113</v>
      </c>
      <c r="B7">
        <f>COUNTIFS(Crowdfunding!D5:D1004,"&gt;19999",Crowdfunding!D5:D1004,"&lt;25000",Crowdfunding!G5:G1004,"Successful")</f>
        <v>7</v>
      </c>
      <c r="C7">
        <f>COUNTIFS(Crowdfunding!D6:D1005,"&gt;19999",Crowdfunding!D6:D1005,"&lt;25000",Crowdfunding!G6:G1005,"failed")</f>
        <v>0</v>
      </c>
      <c r="D7">
        <f>COUNTIFS(Crowdfunding!D4:D1003,"&gt;19999",Crowdfunding!D4:D1003,"&lt;25000",Crowdfunding!G4:G1003,"canceled")</f>
        <v>0</v>
      </c>
      <c r="E7">
        <f t="shared" si="0"/>
        <v>7</v>
      </c>
      <c r="F7" s="5">
        <f t="shared" si="1"/>
        <v>100</v>
      </c>
      <c r="G7" s="5">
        <f t="shared" si="2"/>
        <v>0</v>
      </c>
      <c r="H7" s="15">
        <f t="shared" si="3"/>
        <v>0</v>
      </c>
    </row>
    <row r="8" spans="1:8" x14ac:dyDescent="0.25">
      <c r="A8" t="s">
        <v>2114</v>
      </c>
      <c r="B8">
        <f>COUNTIFS(Crowdfunding!D6:D1005,"&gt;24999",Crowdfunding!D6:D1005,"&lt;30000",Crowdfunding!G6:G1005,"Successful")</f>
        <v>11</v>
      </c>
      <c r="C8">
        <f>COUNTIFS(Crowdfunding!D7:D1006,"&gt;24999",Crowdfunding!D7:D1006,"&lt;30000",Crowdfunding!G7:G1006,"failed")</f>
        <v>3</v>
      </c>
      <c r="D8">
        <f>COUNTIFS(Crowdfunding!D5:D1004,"&gt;24999",Crowdfunding!D5:D1004,"&lt;30000",Crowdfunding!G5:G1004,"canceled")</f>
        <v>0</v>
      </c>
      <c r="E8">
        <f t="shared" si="0"/>
        <v>14</v>
      </c>
      <c r="F8" s="5">
        <f t="shared" si="1"/>
        <v>78.571428571428569</v>
      </c>
      <c r="G8" s="5">
        <f t="shared" si="2"/>
        <v>21.428571428571427</v>
      </c>
      <c r="H8" s="15">
        <f t="shared" si="3"/>
        <v>0</v>
      </c>
    </row>
    <row r="9" spans="1:8" x14ac:dyDescent="0.25">
      <c r="A9" t="s">
        <v>2115</v>
      </c>
      <c r="B9">
        <f>COUNTIFS(Crowdfunding!D7:D1006,"&gt;29999",Crowdfunding!D7:D1006,"&lt;35000",Crowdfunding!G7:G1006,"Successful")</f>
        <v>7</v>
      </c>
      <c r="C9">
        <f>COUNTIFS(Crowdfunding!D8:D1007,"&gt;29999",Crowdfunding!D8:D1007,"&lt;35000",Crowdfunding!G8:G1007,"failed")</f>
        <v>0</v>
      </c>
      <c r="D9">
        <f>COUNTIFS(Crowdfunding!D6:D1005,"&gt;29999",Crowdfunding!D6:D1005,"&lt;35000",Crowdfunding!G6:G1005,"canceled")</f>
        <v>0</v>
      </c>
      <c r="E9">
        <f t="shared" si="0"/>
        <v>7</v>
      </c>
      <c r="F9" s="5">
        <f t="shared" si="1"/>
        <v>100</v>
      </c>
      <c r="G9" s="5">
        <f t="shared" si="2"/>
        <v>0</v>
      </c>
      <c r="H9" s="15">
        <f t="shared" si="3"/>
        <v>0</v>
      </c>
    </row>
    <row r="10" spans="1:8" x14ac:dyDescent="0.25">
      <c r="A10" t="s">
        <v>2116</v>
      </c>
      <c r="B10">
        <f>COUNTIFS(Crowdfunding!D8:D1007,"&gt;34999",Crowdfunding!D8:D1007,"&lt;40000",Crowdfunding!G8:G1007,"Successful")</f>
        <v>8</v>
      </c>
      <c r="C10">
        <f>COUNTIFS(Crowdfunding!D9:D1008,"&gt;34999",Crowdfunding!D9:D1008,"&lt;40000",Crowdfunding!G9:G1008,"failed")</f>
        <v>3</v>
      </c>
      <c r="D10">
        <f>COUNTIFS(Crowdfunding!D7:D1006,"&gt;34999",Crowdfunding!D7:D1006,"&lt;40000",Crowdfunding!G7:G1006,"canceled")</f>
        <v>1</v>
      </c>
      <c r="E10">
        <f t="shared" si="0"/>
        <v>12</v>
      </c>
      <c r="F10" s="5">
        <f t="shared" si="1"/>
        <v>66.666666666666657</v>
      </c>
      <c r="G10" s="5">
        <f t="shared" si="2"/>
        <v>25</v>
      </c>
      <c r="H10" s="15">
        <f t="shared" si="3"/>
        <v>8.3333333333333321</v>
      </c>
    </row>
    <row r="11" spans="1:8" x14ac:dyDescent="0.25">
      <c r="A11" t="s">
        <v>2117</v>
      </c>
      <c r="B11">
        <f>COUNTIFS(Crowdfunding!D9:D1008,"&gt;39999",Crowdfunding!D9:D1008,"&lt;45000",Crowdfunding!G9:G1008,"Successful")</f>
        <v>11</v>
      </c>
      <c r="C11">
        <f>COUNTIFS(Crowdfunding!D10:D1009,"&gt;39999",Crowdfunding!D10:D1009,"&lt;45000",Crowdfunding!G10:G1009,"failed")</f>
        <v>3</v>
      </c>
      <c r="D11">
        <f>COUNTIFS(Crowdfunding!D8:D1007,"&gt;39999",Crowdfunding!D8:D1007,"&lt;45000",Crowdfunding!G8:G1007,"canceled")</f>
        <v>0</v>
      </c>
      <c r="E11">
        <f t="shared" si="0"/>
        <v>14</v>
      </c>
      <c r="F11" s="5">
        <f t="shared" si="1"/>
        <v>78.571428571428569</v>
      </c>
      <c r="G11" s="5">
        <f t="shared" si="2"/>
        <v>21.428571428571427</v>
      </c>
      <c r="H11" s="15">
        <f t="shared" si="3"/>
        <v>0</v>
      </c>
    </row>
    <row r="12" spans="1:8" x14ac:dyDescent="0.25">
      <c r="A12" t="s">
        <v>2118</v>
      </c>
      <c r="B12">
        <f>COUNTIFS(Crowdfunding!D10:D1009,"&gt;44999",Crowdfunding!D10:D1009,"&lt;50000",Crowdfunding!G10:G1009,"Successful")</f>
        <v>8</v>
      </c>
      <c r="C12">
        <f>COUNTIFS(Crowdfunding!D11:D1010,"&gt;44999",Crowdfunding!D11:D1010,"&lt;50000",Crowdfunding!G11:G1010,"failed")</f>
        <v>3</v>
      </c>
      <c r="D12">
        <f>COUNTIFS(Crowdfunding!D9:D1008,"&gt;44999",Crowdfunding!D9:D1008,"&lt;50000",Crowdfunding!G9:G1008,"canceled")</f>
        <v>0</v>
      </c>
      <c r="E12">
        <f t="shared" si="0"/>
        <v>11</v>
      </c>
      <c r="F12" s="5">
        <f t="shared" si="1"/>
        <v>72.727272727272734</v>
      </c>
      <c r="G12" s="5">
        <f t="shared" si="2"/>
        <v>27.27272727272727</v>
      </c>
      <c r="H12" s="15">
        <f t="shared" si="3"/>
        <v>0</v>
      </c>
    </row>
    <row r="13" spans="1:8" x14ac:dyDescent="0.25">
      <c r="A13" t="s">
        <v>2131</v>
      </c>
      <c r="B13">
        <f>COUNTIFS(Crowdfunding!D11:D1010,"&gt;=50000",Crowdfunding!G11:G1010,"Successful")</f>
        <v>113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304</v>
      </c>
      <c r="F13" s="5">
        <f t="shared" si="1"/>
        <v>37.171052631578952</v>
      </c>
      <c r="G13" s="5">
        <f t="shared" si="2"/>
        <v>53.618421052631582</v>
      </c>
      <c r="H13" s="15">
        <f t="shared" si="3"/>
        <v>9.2105263157894726</v>
      </c>
    </row>
  </sheetData>
  <pageMargins left="0.7" right="0.7" top="0.75" bottom="0.75" header="0.3" footer="0.3"/>
  <ignoredErrors>
    <ignoredError sqref="B5 B6:B13 C4:C12 D6:D1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A56-F69F-4061-8C05-F87B09C3311D}">
  <dimension ref="A1:I566"/>
  <sheetViews>
    <sheetView workbookViewId="0">
      <selection activeCell="A72" sqref="A72"/>
    </sheetView>
  </sheetViews>
  <sheetFormatPr defaultRowHeight="15.75" x14ac:dyDescent="0.25"/>
  <cols>
    <col min="2" max="2" width="13" bestFit="1" customWidth="1"/>
    <col min="5" max="5" width="13.125" bestFit="1" customWidth="1"/>
    <col min="8" max="8" width="37.625" customWidth="1"/>
    <col min="9" max="9" width="17.125" customWidth="1"/>
  </cols>
  <sheetData>
    <row r="1" spans="1:9" x14ac:dyDescent="0.25">
      <c r="A1" t="s">
        <v>2119</v>
      </c>
      <c r="B1" t="s">
        <v>2120</v>
      </c>
      <c r="D1" t="s">
        <v>2119</v>
      </c>
      <c r="E1" t="s">
        <v>2121</v>
      </c>
      <c r="H1" s="20" t="s">
        <v>2122</v>
      </c>
      <c r="I1" s="20"/>
    </row>
    <row r="2" spans="1:9" x14ac:dyDescent="0.25">
      <c r="A2" t="s">
        <v>20</v>
      </c>
      <c r="B2">
        <v>16</v>
      </c>
      <c r="D2" t="s">
        <v>14</v>
      </c>
      <c r="E2">
        <v>0</v>
      </c>
      <c r="H2" s="16" t="s">
        <v>2123</v>
      </c>
      <c r="I2" s="17">
        <f>AVERAGE(B2:B566)</f>
        <v>851.14690265486729</v>
      </c>
    </row>
    <row r="3" spans="1:9" x14ac:dyDescent="0.25">
      <c r="A3" t="s">
        <v>20</v>
      </c>
      <c r="B3">
        <v>26</v>
      </c>
      <c r="D3" t="s">
        <v>14</v>
      </c>
      <c r="E3">
        <v>0</v>
      </c>
      <c r="H3" s="16" t="s">
        <v>2124</v>
      </c>
      <c r="I3" s="18">
        <f>MEDIAN(B2:B566)</f>
        <v>201</v>
      </c>
    </row>
    <row r="4" spans="1:9" x14ac:dyDescent="0.25">
      <c r="A4" t="s">
        <v>20</v>
      </c>
      <c r="B4">
        <v>27</v>
      </c>
      <c r="D4" t="s">
        <v>14</v>
      </c>
      <c r="E4">
        <v>1</v>
      </c>
      <c r="H4" s="16" t="s">
        <v>2125</v>
      </c>
      <c r="I4" s="18">
        <f>MIN(B2:B566)</f>
        <v>16</v>
      </c>
    </row>
    <row r="5" spans="1:9" x14ac:dyDescent="0.25">
      <c r="A5" t="s">
        <v>20</v>
      </c>
      <c r="B5">
        <v>32</v>
      </c>
      <c r="D5" t="s">
        <v>14</v>
      </c>
      <c r="E5">
        <v>1</v>
      </c>
      <c r="H5" s="16" t="s">
        <v>2126</v>
      </c>
      <c r="I5" s="18">
        <f>MAX(B2:B566)</f>
        <v>7295</v>
      </c>
    </row>
    <row r="6" spans="1:9" x14ac:dyDescent="0.25">
      <c r="A6" t="s">
        <v>20</v>
      </c>
      <c r="B6">
        <v>32</v>
      </c>
      <c r="D6" t="s">
        <v>14</v>
      </c>
      <c r="E6">
        <v>1</v>
      </c>
      <c r="H6" s="16" t="s">
        <v>2127</v>
      </c>
      <c r="I6" s="17">
        <f>_xlfn.VAR.P(B2:B566)</f>
        <v>1603373.7324019109</v>
      </c>
    </row>
    <row r="7" spans="1:9" x14ac:dyDescent="0.25">
      <c r="A7" t="s">
        <v>20</v>
      </c>
      <c r="B7">
        <v>34</v>
      </c>
      <c r="D7" t="s">
        <v>14</v>
      </c>
      <c r="E7">
        <v>1</v>
      </c>
      <c r="H7" s="16" t="s">
        <v>2128</v>
      </c>
      <c r="I7" s="17">
        <f>_xlfn.STDEV.P(B2:B566)</f>
        <v>1266.2439466397898</v>
      </c>
    </row>
    <row r="8" spans="1:9" x14ac:dyDescent="0.25">
      <c r="A8" t="s">
        <v>20</v>
      </c>
      <c r="B8">
        <v>40</v>
      </c>
      <c r="D8" t="s">
        <v>14</v>
      </c>
      <c r="E8">
        <v>1</v>
      </c>
    </row>
    <row r="9" spans="1:9" x14ac:dyDescent="0.25">
      <c r="A9" t="s">
        <v>20</v>
      </c>
      <c r="B9">
        <v>41</v>
      </c>
      <c r="D9" t="s">
        <v>14</v>
      </c>
      <c r="E9">
        <v>1</v>
      </c>
      <c r="H9" s="20" t="s">
        <v>2129</v>
      </c>
      <c r="I9" s="20"/>
    </row>
    <row r="10" spans="1:9" x14ac:dyDescent="0.25">
      <c r="A10" t="s">
        <v>20</v>
      </c>
      <c r="B10">
        <v>41</v>
      </c>
      <c r="D10" t="s">
        <v>14</v>
      </c>
      <c r="E10">
        <v>1</v>
      </c>
      <c r="H10" s="16" t="s">
        <v>2123</v>
      </c>
      <c r="I10" s="17">
        <f>AVERAGE(E2:E365)</f>
        <v>585.61538461538464</v>
      </c>
    </row>
    <row r="11" spans="1:9" x14ac:dyDescent="0.25">
      <c r="A11" t="s">
        <v>20</v>
      </c>
      <c r="B11">
        <v>42</v>
      </c>
      <c r="D11" t="s">
        <v>14</v>
      </c>
      <c r="E11">
        <v>1</v>
      </c>
      <c r="H11" s="16" t="s">
        <v>2124</v>
      </c>
      <c r="I11" s="17">
        <f>MEDIAN(E2:E365)</f>
        <v>114.5</v>
      </c>
    </row>
    <row r="12" spans="1:9" x14ac:dyDescent="0.25">
      <c r="A12" t="s">
        <v>20</v>
      </c>
      <c r="B12">
        <v>43</v>
      </c>
      <c r="D12" t="s">
        <v>14</v>
      </c>
      <c r="E12">
        <v>1</v>
      </c>
      <c r="H12" s="16" t="s">
        <v>2125</v>
      </c>
      <c r="I12" s="18">
        <f>MIN(E2:E365)</f>
        <v>0</v>
      </c>
    </row>
    <row r="13" spans="1:9" x14ac:dyDescent="0.25">
      <c r="A13" t="s">
        <v>20</v>
      </c>
      <c r="B13">
        <v>43</v>
      </c>
      <c r="D13" t="s">
        <v>14</v>
      </c>
      <c r="E13">
        <v>1</v>
      </c>
      <c r="H13" s="16" t="s">
        <v>2126</v>
      </c>
      <c r="I13" s="18">
        <f>MAX(E2:E365)</f>
        <v>6080</v>
      </c>
    </row>
    <row r="14" spans="1:9" x14ac:dyDescent="0.25">
      <c r="A14" t="s">
        <v>20</v>
      </c>
      <c r="B14">
        <v>48</v>
      </c>
      <c r="D14" t="s">
        <v>14</v>
      </c>
      <c r="E14">
        <v>1</v>
      </c>
      <c r="H14" s="16" t="s">
        <v>2127</v>
      </c>
      <c r="I14" s="17">
        <f>_xlfn.VAR.P(E2:E365)</f>
        <v>921574.68174133555</v>
      </c>
    </row>
    <row r="15" spans="1:9" x14ac:dyDescent="0.25">
      <c r="A15" t="s">
        <v>20</v>
      </c>
      <c r="B15">
        <v>48</v>
      </c>
      <c r="D15" t="s">
        <v>14</v>
      </c>
      <c r="E15">
        <v>1</v>
      </c>
      <c r="H15" s="16" t="s">
        <v>2128</v>
      </c>
      <c r="I15" s="17">
        <f>_xlfn.STDEV.P(E2:E365)</f>
        <v>959.98681331637863</v>
      </c>
    </row>
    <row r="16" spans="1:9" x14ac:dyDescent="0.25">
      <c r="A16" t="s">
        <v>20</v>
      </c>
      <c r="B16">
        <v>48</v>
      </c>
      <c r="D16" t="s">
        <v>14</v>
      </c>
      <c r="E16">
        <v>1</v>
      </c>
    </row>
    <row r="17" spans="1:8" x14ac:dyDescent="0.25">
      <c r="A17" t="s">
        <v>20</v>
      </c>
      <c r="B17">
        <v>50</v>
      </c>
      <c r="D17" t="s">
        <v>14</v>
      </c>
      <c r="E17">
        <v>1</v>
      </c>
    </row>
    <row r="18" spans="1:8" ht="110.25" x14ac:dyDescent="0.25">
      <c r="A18" t="s">
        <v>20</v>
      </c>
      <c r="B18">
        <v>50</v>
      </c>
      <c r="D18" t="s">
        <v>14</v>
      </c>
      <c r="E18">
        <v>1</v>
      </c>
      <c r="H18" s="19" t="s">
        <v>2130</v>
      </c>
    </row>
    <row r="19" spans="1:8" x14ac:dyDescent="0.25">
      <c r="A19" t="s">
        <v>20</v>
      </c>
      <c r="B19">
        <v>50</v>
      </c>
      <c r="D19" t="s">
        <v>14</v>
      </c>
      <c r="E19">
        <v>1</v>
      </c>
    </row>
    <row r="20" spans="1:8" x14ac:dyDescent="0.25">
      <c r="A20" t="s">
        <v>20</v>
      </c>
      <c r="B20">
        <v>52</v>
      </c>
      <c r="D20" t="s">
        <v>14</v>
      </c>
      <c r="E20">
        <v>1</v>
      </c>
    </row>
    <row r="21" spans="1:8" x14ac:dyDescent="0.25">
      <c r="A21" t="s">
        <v>20</v>
      </c>
      <c r="B21">
        <v>53</v>
      </c>
      <c r="D21" t="s">
        <v>14</v>
      </c>
      <c r="E21">
        <v>5</v>
      </c>
    </row>
    <row r="22" spans="1:8" x14ac:dyDescent="0.25">
      <c r="A22" t="s">
        <v>20</v>
      </c>
      <c r="B22">
        <v>53</v>
      </c>
      <c r="D22" t="s">
        <v>14</v>
      </c>
      <c r="E22">
        <v>5</v>
      </c>
    </row>
    <row r="23" spans="1:8" x14ac:dyDescent="0.25">
      <c r="A23" t="s">
        <v>20</v>
      </c>
      <c r="B23">
        <v>54</v>
      </c>
      <c r="D23" t="s">
        <v>14</v>
      </c>
      <c r="E23">
        <v>6</v>
      </c>
    </row>
    <row r="24" spans="1:8" x14ac:dyDescent="0.25">
      <c r="A24" t="s">
        <v>20</v>
      </c>
      <c r="B24">
        <v>55</v>
      </c>
      <c r="D24" t="s">
        <v>14</v>
      </c>
      <c r="E24">
        <v>7</v>
      </c>
    </row>
    <row r="25" spans="1:8" x14ac:dyDescent="0.25">
      <c r="A25" t="s">
        <v>20</v>
      </c>
      <c r="B25">
        <v>56</v>
      </c>
      <c r="D25" t="s">
        <v>14</v>
      </c>
      <c r="E25">
        <v>7</v>
      </c>
    </row>
    <row r="26" spans="1:8" x14ac:dyDescent="0.25">
      <c r="A26" t="s">
        <v>20</v>
      </c>
      <c r="B26">
        <v>59</v>
      </c>
      <c r="D26" t="s">
        <v>14</v>
      </c>
      <c r="E26">
        <v>9</v>
      </c>
    </row>
    <row r="27" spans="1:8" x14ac:dyDescent="0.25">
      <c r="A27" t="s">
        <v>20</v>
      </c>
      <c r="B27">
        <v>62</v>
      </c>
      <c r="D27" t="s">
        <v>14</v>
      </c>
      <c r="E27">
        <v>9</v>
      </c>
    </row>
    <row r="28" spans="1:8" x14ac:dyDescent="0.25">
      <c r="A28" t="s">
        <v>20</v>
      </c>
      <c r="B28">
        <v>64</v>
      </c>
      <c r="D28" t="s">
        <v>14</v>
      </c>
      <c r="E28">
        <v>10</v>
      </c>
    </row>
    <row r="29" spans="1:8" x14ac:dyDescent="0.25">
      <c r="A29" t="s">
        <v>20</v>
      </c>
      <c r="B29">
        <v>65</v>
      </c>
      <c r="D29" t="s">
        <v>14</v>
      </c>
      <c r="E29">
        <v>10</v>
      </c>
    </row>
    <row r="30" spans="1:8" x14ac:dyDescent="0.25">
      <c r="A30" t="s">
        <v>20</v>
      </c>
      <c r="B30">
        <v>65</v>
      </c>
      <c r="D30" t="s">
        <v>14</v>
      </c>
      <c r="E30">
        <v>10</v>
      </c>
    </row>
    <row r="31" spans="1:8" x14ac:dyDescent="0.25">
      <c r="A31" t="s">
        <v>20</v>
      </c>
      <c r="B31">
        <v>67</v>
      </c>
      <c r="D31" t="s">
        <v>14</v>
      </c>
      <c r="E31">
        <v>10</v>
      </c>
    </row>
    <row r="32" spans="1:8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autoFilter ref="A1:I1" xr:uid="{55612A56-F69F-4061-8C05-F87B09C3311D}">
    <filterColumn colId="7" showButton="0"/>
  </autoFilter>
  <mergeCells count="2">
    <mergeCell ref="H1:I1"/>
    <mergeCell ref="H9:I9"/>
  </mergeCells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successful">
      <formula>NOT(ISERROR(SEARCH("successful",A2)))</formula>
    </cfRule>
    <cfRule type="cellIs" dxfId="6" priority="9" operator="equal">
      <formula>"failed"</formula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successful">
      <formula>NOT(ISERROR(SEARCH("successful",D2)))</formula>
    </cfRule>
    <cfRule type="cellIs" dxfId="1" priority="4" operator="equal">
      <formula>"failed"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160EFE68-F2E4-4EAC-BB17-2162AAD72FA6}">
            <xm:f>NOT(ISERROR(SEARCH(failed,A2)))</xm:f>
            <xm:f>failed</xm:f>
            <x14:dxf>
              <fill>
                <patternFill>
                  <fgColor rgb="FFFF0000"/>
                  <bgColor rgb="FFFF000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5" operator="containsText" id="{8CF176A9-0F1C-43A3-82CF-9C38968CFB72}">
            <xm:f>NOT(ISERROR(SEARCH(failed,D2)))</xm:f>
            <xm:f>failed</xm:f>
            <x14:dxf>
              <fill>
                <patternFill>
                  <fgColor rgb="FFFF0000"/>
                  <bgColor rgb="FFFF0000"/>
                </patternFill>
              </fill>
            </x14:dxf>
          </x14:cfRule>
          <xm:sqref>D2:D365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Outcome</vt:lpstr>
      <vt:lpstr>Outcomes Based on Goals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Rakhi Singh</cp:lastModifiedBy>
  <dcterms:created xsi:type="dcterms:W3CDTF">2021-09-29T18:52:28Z</dcterms:created>
  <dcterms:modified xsi:type="dcterms:W3CDTF">2024-05-30T03:43:51Z</dcterms:modified>
</cp:coreProperties>
</file>