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<sst xmlns="http://schemas.openxmlformats.org/spreadsheetml/2006/main" count="138" uniqueCount="117">
  <si>
    <t>Inf Noise Parts</t>
  </si>
  <si>
    <t>Price</t>
  </si>
  <si>
    <t>Buy size</t>
  </si>
  <si>
    <t>Num used</t>
  </si>
  <si>
    <t>Over-buy</t>
  </si>
  <si>
    <t>Reel charge</t>
  </si>
  <si>
    <t>Total Cost</t>
  </si>
  <si>
    <t>Refs</t>
  </si>
  <si>
    <t>Value</t>
  </si>
  <si>
    <t>User supplied</t>
  </si>
  <si>
    <t>Supplier</t>
  </si>
  <si>
    <t>Sup. P/N</t>
  </si>
  <si>
    <t>Man. P/N</t>
  </si>
  <si>
    <t>Package</t>
  </si>
  <si>
    <t>Notes</t>
  </si>
  <si>
    <t>SPST switch</t>
  </si>
  <si>
    <t>SW1,SW2</t>
  </si>
  <si>
    <t>Digikey</t>
  </si>
  <si>
    <t>MC74VHC1G66DFT1GOSCT-ND</t>
  </si>
  <si>
    <t>MC74VHC1G66DFT1G</t>
  </si>
  <si>
    <t>SC-70</t>
  </si>
  <si>
    <t>Dual op-amp</t>
  </si>
  <si>
    <t>AMP</t>
  </si>
  <si>
    <t>497-12414-1-ND</t>
  </si>
  <si>
    <t>TSV912IQ2T</t>
  </si>
  <si>
    <t>DFN8 (2x2mm)</t>
  </si>
  <si>
    <t>Dual comparator</t>
  </si>
  <si>
    <t>CMP</t>
  </si>
  <si>
    <t>TC75W57FKTE85LFCT-ND</t>
  </si>
  <si>
    <t>TC75W57FK</t>
  </si>
  <si>
    <t>SSOP8-P-0.50A</t>
  </si>
  <si>
    <t>220pF chip cap</t>
  </si>
  <si>
    <t>C8,C9</t>
  </si>
  <si>
    <t>220pF</t>
  </si>
  <si>
    <t>490-1435-1-ND</t>
  </si>
  <si>
    <t>GRM1885C1H221JA01D</t>
  </si>
  <si>
    <t>0603-CAP</t>
  </si>
  <si>
    <t>8.2K 1% resistors</t>
  </si>
  <si>
    <t>R6,R7</t>
  </si>
  <si>
    <t>8.2K</t>
  </si>
  <si>
    <t>541-8.20KHCT-ND</t>
  </si>
  <si>
    <t>CRCW06038K20FKEA</t>
  </si>
  <si>
    <t>0603-RES</t>
  </si>
  <si>
    <t>10K 1% resistors</t>
  </si>
  <si>
    <t>R3,R4,R5,R8,R9</t>
  </si>
  <si>
    <t>10K</t>
  </si>
  <si>
    <t>541-10.0KHCT-ND</t>
  </si>
  <si>
    <t>CRCW060310K0FKEA</t>
  </si>
  <si>
    <t>10nF chip cap (see alternate)</t>
  </si>
  <si>
    <t>C1,C7</t>
  </si>
  <si>
    <t>10nF</t>
  </si>
  <si>
    <t>GCM188R71E103KA37D-ND</t>
  </si>
  <si>
    <t>GCM188R71E103KA37D</t>
  </si>
  <si>
    <t>Alternate: GRM188R71H103KA01J/490-7213-1-ND</t>
  </si>
  <si>
    <t>Total for Inf Noise  Mult</t>
  </si>
  <si>
    <t>Note: C1 is included up here, but is actually part of the USB interface</t>
  </si>
  <si>
    <t>USB Related Parts</t>
  </si>
  <si>
    <t>USB interface IC</t>
  </si>
  <si>
    <t>U1</t>
  </si>
  <si>
    <t>768-1157-ND</t>
  </si>
  <si>
    <t>FT240XQ</t>
  </si>
  <si>
    <t>.1uF bypass cap</t>
  </si>
  <si>
    <t>C3,C6</t>
  </si>
  <si>
    <t>0.1uF</t>
  </si>
  <si>
    <t>490-1524-1-ND</t>
  </si>
  <si>
    <t>GRM188R71E104KA01D</t>
  </si>
  <si>
    <t>Ferrite bead</t>
  </si>
  <si>
    <t>L1</t>
  </si>
  <si>
    <t>1276-6355-1-ND</t>
  </si>
  <si>
    <t>CIC10J601NC</t>
  </si>
  <si>
    <t>0603-IND</t>
  </si>
  <si>
    <t>4.7uf bypass cap</t>
  </si>
  <si>
    <t>C2</t>
  </si>
  <si>
    <t>4.7uF</t>
  </si>
  <si>
    <t>490-3302-1-ND</t>
  </si>
  <si>
    <t>GRM188F51A475ZE20D</t>
  </si>
  <si>
    <t>47pF chip cap</t>
  </si>
  <si>
    <t>C4,C5</t>
  </si>
  <si>
    <t>47pF</t>
  </si>
  <si>
    <t>490-1419-1-ND</t>
  </si>
  <si>
    <t>GRM1885C1H470JA01D</t>
  </si>
  <si>
    <t>27 Ohm resistor</t>
  </si>
  <si>
    <t>R1,R2</t>
  </si>
  <si>
    <t>27 Ohms</t>
  </si>
  <si>
    <t>541-27.0HCT-ND</t>
  </si>
  <si>
    <t>CRCW060327R0FKEA</t>
  </si>
  <si>
    <t>USB SMT male conn</t>
  </si>
  <si>
    <t>X1</t>
  </si>
  <si>
    <t>WM3983CT-ND</t>
  </si>
  <si>
    <t>USB-A-SMT-MALE</t>
  </si>
  <si>
    <t>From Molex</t>
  </si>
  <si>
    <t>Enclosure</t>
  </si>
  <si>
    <t>Mouser</t>
  </si>
  <si>
    <t>789-P3A-140703-U</t>
  </si>
  <si>
    <t> P-140703</t>
  </si>
  <si>
    <t>From New Age Enclosures: Buy with USB-A opening!</t>
  </si>
  <si>
    <t>Boards from OshPark</t>
  </si>
  <si>
    <t>EMI shielding</t>
  </si>
  <si>
    <t>Application of silver EMI shielding paint</t>
  </si>
  <si>
    <t>Assembly</t>
  </si>
  <si>
    <t>10 boards 15x6 = 9 to assemble + 1 spare</t>
  </si>
  <si>
    <r>
      <t xml:space="preserve">http://www.smallbatchassembly.com</t>
    </r>
    <r>
      <rPr>
        <sz val="10"/>
        <rFont val="Arial"/>
        <family val="2"/>
      </rPr>
      <t xml:space="preserve"> - will have to modify design</t>
    </r>
  </si>
  <si>
    <t>Test</t>
  </si>
  <si>
    <t>Num boards:</t>
  </si>
  <si>
    <r>
      <t xml:space="preserve">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class mail</t>
    </r>
  </si>
  <si>
    <t>Bubble envelope</t>
  </si>
  <si>
    <t>uline</t>
  </si>
  <si>
    <t>S-8059</t>
  </si>
  <si>
    <t>Subtotal</t>
  </si>
  <si>
    <t>Total cash</t>
  </si>
  <si>
    <t>Margin</t>
  </si>
  <si>
    <t>Price/board</t>
  </si>
  <si>
    <t>Note: margin includes EMI shielding and test charge, plus handling fee</t>
  </si>
  <si>
    <t>After margin</t>
  </si>
  <si>
    <t>Tindie charges</t>
  </si>
  <si>
    <t>Tilndie charges only 5% + payment processing fee of 2.1-2.9% + $0.30</t>
  </si>
  <si>
    <t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</si>
</sst>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409]#,##0.00000;[RED]\-[$$-409]#,##0.00000"/>
    <numFmt numFmtId="166" formatCode="0%"/>
    <numFmt numFmtId="167" formatCode="[$$-409]#,##0.00;[RED]\-[$$-409]#,##0.00"/>
    <numFmt numFmtId="168" formatCode="[$$-409]#,##0.0000;[RED]\-[$$-409]#,##0.0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  <font>
      <vertAlign val="superscript"/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smallbatchassembly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7"/>
  <sheetViews>
    <sheetView windowProtection="false" showFormulas="false" showGridLines="true" showRowColHeaders="true" showZeros="true" rightToLeft="false" tabSelected="true" showOutlineSymbols="true" defaultGridColor="true" view="normal" topLeftCell="A8" colorId="64" zoomScale="140" zoomScaleNormal="140" zoomScalePageLayoutView="100" workbookViewId="0">
      <selection pane="topLeft" activeCell="G34" activeCellId="0" sqref="G34"/>
    </sheetView>
  </sheetViews>
  <sheetFormatPr defaultRowHeight="12.8"/>
  <cols>
    <col collapsed="false" hidden="false" max="1" min="1" style="0" width="26.4234693877551"/>
    <col collapsed="false" hidden="false" max="5" min="2" style="0" width="11.5204081632653"/>
    <col collapsed="false" hidden="false" max="6" min="6" style="1" width="11.015306122449"/>
    <col collapsed="false" hidden="false" max="7" min="7" style="0" width="12.9948979591837"/>
    <col collapsed="false" hidden="false" max="8" min="8" style="0" width="13.3214285714286"/>
    <col collapsed="false" hidden="false" max="9" min="9" style="0" width="10.719387755102"/>
    <col collapsed="false" hidden="false" max="10" min="10" style="0" width="14.3877551020408"/>
    <col collapsed="false" hidden="false" max="11" min="11" style="0" width="11.5204081632653"/>
    <col collapsed="false" hidden="false" max="12" min="12" style="0" width="20.3367346938776"/>
    <col collapsed="false" hidden="false" max="13" min="13" style="0" width="18.6836734693878"/>
    <col collapsed="false" hidden="false" max="14" min="14" style="0" width="13.219387755102"/>
    <col collapsed="false" hidden="false" max="15" min="15" style="0" width="11.5204081632653"/>
    <col collapsed="false" hidden="false" max="16" min="16" style="0" width="30.2908163265306"/>
    <col collapsed="false" hidden="false" max="17" min="17" style="0" width="23.2448979591837"/>
    <col collapsed="false" hidden="false" max="18" min="18" style="0" width="17.5867346938776"/>
    <col collapsed="false" hidden="false" max="1025" min="1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s">
        <v>5</v>
      </c>
      <c r="H1" s="0" t="s">
        <v>6</v>
      </c>
      <c r="J1" s="0" t="s">
        <v>1</v>
      </c>
      <c r="K1" s="0" t="s">
        <v>2</v>
      </c>
      <c r="M1" s="1" t="s">
        <v>7</v>
      </c>
      <c r="N1" s="0" t="s">
        <v>8</v>
      </c>
      <c r="O1" s="0" t="s">
        <v>9</v>
      </c>
      <c r="P1" s="0" t="s">
        <v>10</v>
      </c>
      <c r="Q1" s="0" t="s">
        <v>11</v>
      </c>
      <c r="R1" s="0" t="s">
        <v>12</v>
      </c>
      <c r="S1" s="0" t="s">
        <v>13</v>
      </c>
      <c r="T1" s="0" t="s">
        <v>14</v>
      </c>
    </row>
    <row r="2" customFormat="false" ht="12.8" hidden="false" customHeight="false" outlineLevel="0" collapsed="false">
      <c r="A2" s="0" t="s">
        <v>15</v>
      </c>
      <c r="B2" s="2" t="n">
        <v>0.07774</v>
      </c>
      <c r="C2" s="0" t="n">
        <v>1000</v>
      </c>
      <c r="D2" s="0" t="n">
        <v>2</v>
      </c>
      <c r="E2" s="2" t="n">
        <f aca="false">D2*B2</f>
        <v>0.15548</v>
      </c>
      <c r="F2" s="3" t="n">
        <v>0.2</v>
      </c>
      <c r="G2" s="4" t="n">
        <v>7</v>
      </c>
      <c r="H2" s="4" t="n">
        <f aca="false">B2*C2*D2+G2</f>
        <v>162.48</v>
      </c>
      <c r="I2" s="4"/>
      <c r="J2" s="5" t="n">
        <v>0.2364</v>
      </c>
      <c r="K2" s="0" t="n">
        <v>25</v>
      </c>
      <c r="L2" s="5" t="n">
        <f aca="false">D2*J2</f>
        <v>0.4728</v>
      </c>
      <c r="M2" s="1" t="s">
        <v>16</v>
      </c>
      <c r="O2" s="0" t="n">
        <v>1</v>
      </c>
      <c r="P2" s="0" t="s">
        <v>17</v>
      </c>
      <c r="Q2" s="0" t="s">
        <v>18</v>
      </c>
      <c r="R2" s="0" t="s">
        <v>19</v>
      </c>
      <c r="S2" s="0" t="s">
        <v>20</v>
      </c>
    </row>
    <row r="3" customFormat="false" ht="12.8" hidden="false" customHeight="false" outlineLevel="0" collapsed="false">
      <c r="A3" s="0" t="s">
        <v>21</v>
      </c>
      <c r="B3" s="2" t="n">
        <v>0.3795</v>
      </c>
      <c r="C3" s="0" t="n">
        <v>1000</v>
      </c>
      <c r="D3" s="0" t="n">
        <v>1</v>
      </c>
      <c r="E3" s="2" t="n">
        <f aca="false">D3*B3</f>
        <v>0.3795</v>
      </c>
      <c r="F3" s="3" t="n">
        <v>0.2</v>
      </c>
      <c r="G3" s="4" t="n">
        <v>7</v>
      </c>
      <c r="H3" s="4" t="n">
        <f aca="false">B3*C3*D3+G3</f>
        <v>386.5</v>
      </c>
      <c r="J3" s="5" t="n">
        <v>0.847</v>
      </c>
      <c r="K3" s="0" t="n">
        <v>10</v>
      </c>
      <c r="L3" s="5" t="n">
        <f aca="false">D3*J3</f>
        <v>0.847</v>
      </c>
      <c r="M3" s="1" t="s">
        <v>22</v>
      </c>
      <c r="O3" s="0" t="n">
        <v>1</v>
      </c>
      <c r="P3" s="0" t="s">
        <v>17</v>
      </c>
      <c r="Q3" s="0" t="s">
        <v>23</v>
      </c>
      <c r="R3" s="0" t="s">
        <v>24</v>
      </c>
      <c r="S3" s="0" t="s">
        <v>25</v>
      </c>
    </row>
    <row r="4" customFormat="false" ht="12.8" hidden="false" customHeight="false" outlineLevel="0" collapsed="false">
      <c r="A4" s="0" t="s">
        <v>26</v>
      </c>
      <c r="B4" s="2" t="n">
        <v>0.2904</v>
      </c>
      <c r="C4" s="0" t="n">
        <v>1000</v>
      </c>
      <c r="D4" s="0" t="n">
        <v>1</v>
      </c>
      <c r="E4" s="2" t="n">
        <f aca="false">D4*B4</f>
        <v>0.2904</v>
      </c>
      <c r="F4" s="3" t="n">
        <v>0.2</v>
      </c>
      <c r="G4" s="4" t="n">
        <v>7</v>
      </c>
      <c r="H4" s="4" t="n">
        <f aca="false">B4*C4*D4+G4</f>
        <v>297.4</v>
      </c>
      <c r="J4" s="5" t="n">
        <v>0.57</v>
      </c>
      <c r="K4" s="0" t="n">
        <v>10</v>
      </c>
      <c r="L4" s="5" t="n">
        <f aca="false">D4*J4</f>
        <v>0.57</v>
      </c>
      <c r="M4" s="1" t="s">
        <v>27</v>
      </c>
      <c r="O4" s="0" t="n">
        <v>1</v>
      </c>
      <c r="P4" s="0" t="s">
        <v>17</v>
      </c>
      <c r="Q4" s="0" t="s">
        <v>28</v>
      </c>
      <c r="R4" s="0" t="s">
        <v>29</v>
      </c>
      <c r="S4" s="0" t="s">
        <v>30</v>
      </c>
    </row>
    <row r="5" customFormat="false" ht="12.8" hidden="false" customHeight="false" outlineLevel="0" collapsed="false">
      <c r="A5" s="0" t="s">
        <v>31</v>
      </c>
      <c r="B5" s="2" t="n">
        <v>0.0102</v>
      </c>
      <c r="C5" s="0" t="n">
        <v>1000</v>
      </c>
      <c r="D5" s="0" t="n">
        <v>2</v>
      </c>
      <c r="E5" s="2" t="n">
        <f aca="false">D5*B5</f>
        <v>0.0204</v>
      </c>
      <c r="F5" s="3" t="n">
        <v>0.2</v>
      </c>
      <c r="G5" s="4" t="n">
        <v>7</v>
      </c>
      <c r="H5" s="4" t="n">
        <f aca="false">B5*C5*D5+G5</f>
        <v>27.4</v>
      </c>
      <c r="J5" s="5" t="n">
        <v>0.0226</v>
      </c>
      <c r="K5" s="0" t="n">
        <v>50</v>
      </c>
      <c r="L5" s="5" t="n">
        <f aca="false">D5*J5</f>
        <v>0.0452</v>
      </c>
      <c r="M5" s="1" t="s">
        <v>32</v>
      </c>
      <c r="N5" s="0" t="s">
        <v>33</v>
      </c>
      <c r="O5" s="0" t="n">
        <v>1</v>
      </c>
      <c r="P5" s="0" t="s">
        <v>17</v>
      </c>
      <c r="Q5" s="0" t="s">
        <v>34</v>
      </c>
      <c r="R5" s="0" t="s">
        <v>35</v>
      </c>
      <c r="S5" s="0" t="s">
        <v>36</v>
      </c>
    </row>
    <row r="6" customFormat="false" ht="12.8" hidden="false" customHeight="false" outlineLevel="0" collapsed="false">
      <c r="A6" s="0" t="s">
        <v>37</v>
      </c>
      <c r="B6" s="2" t="n">
        <v>0.01711</v>
      </c>
      <c r="C6" s="0" t="n">
        <v>1000</v>
      </c>
      <c r="D6" s="0" t="n">
        <v>2</v>
      </c>
      <c r="E6" s="2" t="n">
        <f aca="false">D6*B6</f>
        <v>0.03422</v>
      </c>
      <c r="F6" s="3" t="n">
        <v>0.2</v>
      </c>
      <c r="G6" s="4" t="n">
        <v>7</v>
      </c>
      <c r="H6" s="4" t="n">
        <f aca="false">B6*C6*D6+G6</f>
        <v>41.22</v>
      </c>
      <c r="J6" s="5" t="n">
        <v>0.0436</v>
      </c>
      <c r="K6" s="0" t="n">
        <v>50</v>
      </c>
      <c r="L6" s="5" t="n">
        <f aca="false">D6*J6</f>
        <v>0.0872</v>
      </c>
      <c r="M6" s="1" t="s">
        <v>38</v>
      </c>
      <c r="N6" s="0" t="s">
        <v>39</v>
      </c>
      <c r="O6" s="0" t="n">
        <v>1</v>
      </c>
      <c r="P6" s="0" t="s">
        <v>17</v>
      </c>
      <c r="Q6" s="0" t="s">
        <v>40</v>
      </c>
      <c r="R6" s="0" t="s">
        <v>41</v>
      </c>
      <c r="S6" s="0" t="s">
        <v>42</v>
      </c>
    </row>
    <row r="7" customFormat="false" ht="12.8" hidden="false" customHeight="false" outlineLevel="0" collapsed="false">
      <c r="A7" s="0" t="s">
        <v>43</v>
      </c>
      <c r="B7" s="2" t="n">
        <v>0.01711</v>
      </c>
      <c r="C7" s="0" t="n">
        <v>1000</v>
      </c>
      <c r="D7" s="0" t="n">
        <v>5</v>
      </c>
      <c r="E7" s="2" t="n">
        <f aca="false">D7*B7</f>
        <v>0.08555</v>
      </c>
      <c r="F7" s="3" t="n">
        <v>0.2</v>
      </c>
      <c r="G7" s="4" t="n">
        <v>7</v>
      </c>
      <c r="H7" s="4" t="n">
        <f aca="false">B7*C7*D7+G7</f>
        <v>92.55</v>
      </c>
      <c r="J7" s="5" t="n">
        <v>0.0436</v>
      </c>
      <c r="K7" s="0" t="n">
        <v>50</v>
      </c>
      <c r="L7" s="5" t="n">
        <f aca="false">D7*J7</f>
        <v>0.218</v>
      </c>
      <c r="M7" s="1" t="s">
        <v>44</v>
      </c>
      <c r="N7" s="0" t="s">
        <v>45</v>
      </c>
      <c r="O7" s="0" t="n">
        <v>0</v>
      </c>
      <c r="P7" s="0" t="s">
        <v>17</v>
      </c>
      <c r="Q7" s="0" t="s">
        <v>46</v>
      </c>
      <c r="R7" s="0" t="s">
        <v>47</v>
      </c>
      <c r="S7" s="0" t="s">
        <v>42</v>
      </c>
    </row>
    <row r="8" customFormat="false" ht="12.8" hidden="false" customHeight="false" outlineLevel="0" collapsed="false">
      <c r="A8" s="0" t="s">
        <v>48</v>
      </c>
      <c r="B8" s="2" t="n">
        <v>0.00465</v>
      </c>
      <c r="C8" s="0" t="n">
        <v>1000</v>
      </c>
      <c r="D8" s="0" t="n">
        <v>2</v>
      </c>
      <c r="E8" s="2" t="n">
        <f aca="false">D8*B8</f>
        <v>0.0093</v>
      </c>
      <c r="F8" s="3" t="n">
        <v>0.2</v>
      </c>
      <c r="G8" s="4" t="n">
        <v>7</v>
      </c>
      <c r="H8" s="4" t="n">
        <f aca="false">B8*C8*D8+G8</f>
        <v>16.3</v>
      </c>
      <c r="J8" s="5" t="n">
        <v>0.01</v>
      </c>
      <c r="K8" s="0" t="n">
        <v>50</v>
      </c>
      <c r="L8" s="5" t="n">
        <f aca="false">D8*J8</f>
        <v>0.02</v>
      </c>
      <c r="M8" s="1" t="s">
        <v>49</v>
      </c>
      <c r="N8" s="0" t="s">
        <v>50</v>
      </c>
      <c r="O8" s="0" t="n">
        <v>0</v>
      </c>
      <c r="P8" s="0" t="s">
        <v>17</v>
      </c>
      <c r="Q8" s="0" t="s">
        <v>51</v>
      </c>
      <c r="R8" s="0" t="s">
        <v>52</v>
      </c>
      <c r="S8" s="0" t="s">
        <v>36</v>
      </c>
      <c r="T8" s="0" t="s">
        <v>53</v>
      </c>
    </row>
    <row r="9" customFormat="false" ht="12.8" hidden="false" customHeight="false" outlineLevel="0" collapsed="false">
      <c r="A9" s="0" t="s">
        <v>54</v>
      </c>
      <c r="D9" s="0" t="n">
        <f aca="false">SUM(D2:D8)</f>
        <v>15</v>
      </c>
      <c r="E9" s="2" t="n">
        <f aca="false">SUM(E2:E8)</f>
        <v>0.97485</v>
      </c>
      <c r="F9" s="3"/>
      <c r="H9" s="4" t="n">
        <f aca="false">SUM(H2:H8)</f>
        <v>1023.85</v>
      </c>
      <c r="J9" s="5"/>
      <c r="L9" s="5" t="n">
        <f aca="false">SUM(L2:L8)</f>
        <v>2.2602</v>
      </c>
      <c r="T9" s="0" t="s">
        <v>55</v>
      </c>
    </row>
    <row r="10" customFormat="false" ht="12.8" hidden="false" customHeight="false" outlineLevel="0" collapsed="false">
      <c r="F10" s="3"/>
    </row>
    <row r="11" customFormat="false" ht="12.8" hidden="false" customHeight="false" outlineLevel="0" collapsed="false">
      <c r="A11" s="0" t="s">
        <v>56</v>
      </c>
      <c r="F11" s="3"/>
      <c r="J11" s="5"/>
      <c r="L11" s="5"/>
    </row>
    <row r="12" customFormat="false" ht="12.8" hidden="false" customHeight="false" outlineLevel="0" collapsed="false">
      <c r="A12" s="0" t="s">
        <v>57</v>
      </c>
      <c r="B12" s="2" t="n">
        <v>1.6226</v>
      </c>
      <c r="C12" s="0" t="n">
        <v>1000</v>
      </c>
      <c r="D12" s="0" t="n">
        <v>1</v>
      </c>
      <c r="E12" s="2" t="n">
        <f aca="false">D12*B12</f>
        <v>1.6226</v>
      </c>
      <c r="F12" s="3" t="n">
        <v>0.2</v>
      </c>
      <c r="G12" s="4" t="n">
        <v>7</v>
      </c>
      <c r="H12" s="4" t="n">
        <f aca="false">B12*C12*D12+G12</f>
        <v>1629.6</v>
      </c>
      <c r="J12" s="5" t="n">
        <v>2.44</v>
      </c>
      <c r="K12" s="0" t="n">
        <v>10</v>
      </c>
      <c r="L12" s="5" t="n">
        <f aca="false">D12*J12</f>
        <v>2.44</v>
      </c>
      <c r="M12" s="1" t="s">
        <v>58</v>
      </c>
      <c r="O12" s="0" t="n">
        <v>1</v>
      </c>
      <c r="P12" s="0" t="s">
        <v>17</v>
      </c>
      <c r="Q12" s="0" t="s">
        <v>59</v>
      </c>
      <c r="R12" s="0" t="s">
        <v>60</v>
      </c>
    </row>
    <row r="13" customFormat="false" ht="12.8" hidden="false" customHeight="false" outlineLevel="0" collapsed="false">
      <c r="A13" s="0" t="s">
        <v>61</v>
      </c>
      <c r="B13" s="2" t="n">
        <v>0.0048</v>
      </c>
      <c r="C13" s="0" t="n">
        <v>10000</v>
      </c>
      <c r="D13" s="0" t="n">
        <v>2</v>
      </c>
      <c r="E13" s="2" t="n">
        <v>0.0048</v>
      </c>
      <c r="F13" s="3" t="n">
        <v>0.2</v>
      </c>
      <c r="G13" s="4" t="n">
        <v>7</v>
      </c>
      <c r="H13" s="4" t="n">
        <f aca="false">B13*C13+G13</f>
        <v>55</v>
      </c>
      <c r="J13" s="5" t="n">
        <v>0.0104</v>
      </c>
      <c r="K13" s="0" t="n">
        <v>50</v>
      </c>
      <c r="L13" s="5" t="n">
        <v>0.0104</v>
      </c>
      <c r="M13" s="1" t="s">
        <v>62</v>
      </c>
      <c r="N13" s="0" t="s">
        <v>63</v>
      </c>
      <c r="O13" s="0" t="n">
        <v>0</v>
      </c>
      <c r="P13" s="0" t="s">
        <v>17</v>
      </c>
      <c r="Q13" s="0" t="s">
        <v>64</v>
      </c>
      <c r="R13" s="0" t="s">
        <v>65</v>
      </c>
      <c r="S13" s="0" t="s">
        <v>36</v>
      </c>
    </row>
    <row r="14" customFormat="false" ht="12.8" hidden="false" customHeight="false" outlineLevel="0" collapsed="false">
      <c r="A14" s="0" t="s">
        <v>66</v>
      </c>
      <c r="B14" s="2" t="n">
        <v>0.01137</v>
      </c>
      <c r="C14" s="0" t="n">
        <v>1000</v>
      </c>
      <c r="D14" s="0" t="n">
        <v>1</v>
      </c>
      <c r="E14" s="2" t="n">
        <f aca="false">D14*B14</f>
        <v>0.01137</v>
      </c>
      <c r="F14" s="3" t="n">
        <v>0.2</v>
      </c>
      <c r="G14" s="4" t="n">
        <v>7</v>
      </c>
      <c r="H14" s="4" t="n">
        <f aca="false">B14*C14*D14+G14</f>
        <v>18.37</v>
      </c>
      <c r="J14" s="5" t="n">
        <v>0.03</v>
      </c>
      <c r="K14" s="0" t="n">
        <v>10</v>
      </c>
      <c r="L14" s="5" t="n">
        <f aca="false">D14*J14</f>
        <v>0.03</v>
      </c>
      <c r="M14" s="1" t="s">
        <v>67</v>
      </c>
      <c r="O14" s="0" t="n">
        <v>1</v>
      </c>
      <c r="P14" s="0" t="s">
        <v>17</v>
      </c>
      <c r="Q14" s="0" t="s">
        <v>68</v>
      </c>
      <c r="R14" s="0" t="s">
        <v>69</v>
      </c>
      <c r="S14" s="0" t="s">
        <v>70</v>
      </c>
    </row>
    <row r="15" customFormat="false" ht="12.8" hidden="false" customHeight="false" outlineLevel="0" collapsed="false">
      <c r="A15" s="0" t="s">
        <v>71</v>
      </c>
      <c r="B15" s="2" t="n">
        <v>0.0297</v>
      </c>
      <c r="C15" s="0" t="n">
        <v>1000</v>
      </c>
      <c r="D15" s="0" t="n">
        <v>1</v>
      </c>
      <c r="E15" s="2" t="n">
        <f aca="false">D15*B15</f>
        <v>0.0297</v>
      </c>
      <c r="F15" s="3" t="n">
        <v>0.2</v>
      </c>
      <c r="G15" s="4" t="n">
        <v>7</v>
      </c>
      <c r="H15" s="4" t="n">
        <f aca="false">B15*C15*D15+G15</f>
        <v>36.7</v>
      </c>
      <c r="J15" s="5" t="n">
        <v>0.0634</v>
      </c>
      <c r="K15" s="0" t="n">
        <v>50</v>
      </c>
      <c r="L15" s="5" t="n">
        <f aca="false">D15*J15</f>
        <v>0.0634</v>
      </c>
      <c r="M15" s="1" t="s">
        <v>72</v>
      </c>
      <c r="N15" s="0" t="s">
        <v>73</v>
      </c>
      <c r="O15" s="0" t="n">
        <v>1</v>
      </c>
      <c r="P15" s="0" t="s">
        <v>17</v>
      </c>
      <c r="Q15" s="0" t="s">
        <v>74</v>
      </c>
      <c r="R15" s="0" t="s">
        <v>75</v>
      </c>
      <c r="S15" s="0" t="s">
        <v>36</v>
      </c>
    </row>
    <row r="16" customFormat="false" ht="12.8" hidden="false" customHeight="false" outlineLevel="0" collapsed="false">
      <c r="A16" s="0" t="s">
        <v>76</v>
      </c>
      <c r="B16" s="2" t="n">
        <v>0.0072</v>
      </c>
      <c r="C16" s="0" t="n">
        <v>10000</v>
      </c>
      <c r="D16" s="0" t="n">
        <v>2</v>
      </c>
      <c r="E16" s="2" t="n">
        <f aca="false">D16*B16</f>
        <v>0.0144</v>
      </c>
      <c r="F16" s="3" t="n">
        <v>0.2</v>
      </c>
      <c r="G16" s="4" t="n">
        <v>7</v>
      </c>
      <c r="H16" s="4" t="n">
        <f aca="false">B16*C16+G16</f>
        <v>79</v>
      </c>
      <c r="J16" s="5" t="n">
        <v>0.0156</v>
      </c>
      <c r="K16" s="0" t="n">
        <v>50</v>
      </c>
      <c r="L16" s="5" t="n">
        <f aca="false">D16*J16</f>
        <v>0.0312</v>
      </c>
      <c r="M16" s="1" t="s">
        <v>77</v>
      </c>
      <c r="N16" s="0" t="s">
        <v>78</v>
      </c>
      <c r="O16" s="0" t="n">
        <v>1</v>
      </c>
      <c r="P16" s="0" t="s">
        <v>17</v>
      </c>
      <c r="Q16" s="0" t="s">
        <v>79</v>
      </c>
      <c r="R16" s="0" t="s">
        <v>80</v>
      </c>
      <c r="S16" s="0" t="s">
        <v>36</v>
      </c>
    </row>
    <row r="17" customFormat="false" ht="12.8" hidden="false" customHeight="false" outlineLevel="0" collapsed="false">
      <c r="A17" s="0" t="s">
        <v>81</v>
      </c>
      <c r="B17" s="2" t="n">
        <v>0.01711</v>
      </c>
      <c r="C17" s="0" t="n">
        <v>1000</v>
      </c>
      <c r="D17" s="0" t="n">
        <v>2</v>
      </c>
      <c r="E17" s="2" t="n">
        <f aca="false">D17*B17</f>
        <v>0.03422</v>
      </c>
      <c r="F17" s="3" t="n">
        <v>0.2</v>
      </c>
      <c r="G17" s="4" t="n">
        <v>7</v>
      </c>
      <c r="H17" s="4" t="n">
        <f aca="false">B17*C17*D17+G17</f>
        <v>41.22</v>
      </c>
      <c r="J17" s="5" t="n">
        <v>0.0436</v>
      </c>
      <c r="K17" s="0" t="n">
        <v>50</v>
      </c>
      <c r="L17" s="5" t="n">
        <f aca="false">D17*J17</f>
        <v>0.0872</v>
      </c>
      <c r="M17" s="1" t="s">
        <v>82</v>
      </c>
      <c r="N17" s="0" t="s">
        <v>83</v>
      </c>
      <c r="O17" s="0" t="n">
        <v>1</v>
      </c>
      <c r="P17" s="0" t="s">
        <v>17</v>
      </c>
      <c r="Q17" s="0" t="s">
        <v>84</v>
      </c>
      <c r="R17" s="0" t="s">
        <v>85</v>
      </c>
      <c r="S17" s="0" t="s">
        <v>42</v>
      </c>
    </row>
    <row r="18" customFormat="false" ht="12.8" hidden="false" customHeight="false" outlineLevel="0" collapsed="false">
      <c r="A18" s="0" t="s">
        <v>86</v>
      </c>
      <c r="B18" s="2" t="n">
        <v>0.705</v>
      </c>
      <c r="C18" s="0" t="n">
        <v>1000</v>
      </c>
      <c r="D18" s="0" t="n">
        <v>1</v>
      </c>
      <c r="E18" s="2" t="n">
        <f aca="false">D18*B18</f>
        <v>0.705</v>
      </c>
      <c r="F18" s="3" t="n">
        <v>0.05</v>
      </c>
      <c r="G18" s="4" t="n">
        <v>7</v>
      </c>
      <c r="H18" s="4" t="n">
        <f aca="false">B18*C18*D18+G18</f>
        <v>712</v>
      </c>
      <c r="J18" s="5" t="n">
        <v>1.09</v>
      </c>
      <c r="K18" s="0" t="n">
        <v>10</v>
      </c>
      <c r="L18" s="5" t="n">
        <f aca="false">D18*J18</f>
        <v>1.09</v>
      </c>
      <c r="M18" s="1" t="s">
        <v>87</v>
      </c>
      <c r="O18" s="0" t="n">
        <v>1</v>
      </c>
      <c r="P18" s="0" t="s">
        <v>17</v>
      </c>
      <c r="Q18" s="0" t="s">
        <v>88</v>
      </c>
      <c r="R18" s="6" t="n">
        <v>480372200</v>
      </c>
      <c r="S18" s="0" t="s">
        <v>89</v>
      </c>
      <c r="T18" s="0" t="s">
        <v>90</v>
      </c>
    </row>
    <row r="19" customFormat="false" ht="12.8" hidden="false" customHeight="false" outlineLevel="0" collapsed="false">
      <c r="A19" s="0" t="s">
        <v>91</v>
      </c>
      <c r="B19" s="2" t="n">
        <v>1.45</v>
      </c>
      <c r="C19" s="0" t="n">
        <v>1000</v>
      </c>
      <c r="D19" s="0" t="n">
        <v>1</v>
      </c>
      <c r="E19" s="2" t="n">
        <f aca="false">D19*B19</f>
        <v>1.45</v>
      </c>
      <c r="F19" s="3" t="n">
        <v>0.05</v>
      </c>
      <c r="H19" s="4" t="n">
        <f aca="false">B19*C19*D19+G19</f>
        <v>1450</v>
      </c>
      <c r="J19" s="5" t="n">
        <v>1.8</v>
      </c>
      <c r="K19" s="0" t="n">
        <v>10</v>
      </c>
      <c r="L19" s="5" t="n">
        <f aca="false">D19*J19</f>
        <v>1.8</v>
      </c>
      <c r="M19" s="1"/>
      <c r="P19" s="0" t="s">
        <v>92</v>
      </c>
      <c r="Q19" s="0" t="s">
        <v>93</v>
      </c>
      <c r="R19" s="0" t="s">
        <v>94</v>
      </c>
      <c r="T19" s="0" t="s">
        <v>95</v>
      </c>
    </row>
    <row r="20" customFormat="false" ht="12.8" hidden="false" customHeight="false" outlineLevel="0" collapsed="false">
      <c r="A20" s="0" t="s">
        <v>96</v>
      </c>
      <c r="B20" s="2" t="n">
        <f aca="false">H20/900</f>
        <v>0.845555555555555</v>
      </c>
      <c r="C20" s="0" t="n">
        <f aca="false">10*15*6</f>
        <v>900</v>
      </c>
      <c r="D20" s="0" t="n">
        <v>1</v>
      </c>
      <c r="E20" s="2" t="n">
        <f aca="false">D20*B20</f>
        <v>0.845555555555555</v>
      </c>
      <c r="F20" s="3" t="n">
        <f aca="false">(1000/9-100)%</f>
        <v>0.111111111111111</v>
      </c>
      <c r="H20" s="4" t="n">
        <v>761</v>
      </c>
      <c r="J20" s="5" t="n">
        <v>1.17</v>
      </c>
      <c r="K20" s="0" t="n">
        <v>12</v>
      </c>
      <c r="L20" s="5" t="n">
        <f aca="false">D20*J20</f>
        <v>1.17</v>
      </c>
      <c r="M20" s="1"/>
    </row>
    <row r="21" customFormat="false" ht="12.8" hidden="false" customHeight="false" outlineLevel="0" collapsed="false">
      <c r="D21" s="0" t="n">
        <f aca="false">SUM(D12:D18)</f>
        <v>10</v>
      </c>
      <c r="E21" s="2" t="n">
        <f aca="false">SUM(E12:E20)</f>
        <v>4.71764555555556</v>
      </c>
      <c r="F21" s="0"/>
      <c r="H21" s="4" t="n">
        <f aca="false">SUM(H12:H20)</f>
        <v>4782.89</v>
      </c>
      <c r="L21" s="5" t="n">
        <f aca="false">SUM(L12:L20)</f>
        <v>6.7222</v>
      </c>
    </row>
    <row r="23" customFormat="false" ht="12.8" hidden="false" customHeight="false" outlineLevel="0" collapsed="false">
      <c r="A23" s="0" t="s">
        <v>97</v>
      </c>
      <c r="B23" s="4" t="n">
        <v>1</v>
      </c>
      <c r="C23" s="0" t="n">
        <v>1000</v>
      </c>
      <c r="D23" s="0" t="n">
        <v>1</v>
      </c>
      <c r="E23" s="2" t="n">
        <f aca="false">D23*B23</f>
        <v>1</v>
      </c>
      <c r="F23" s="0"/>
      <c r="H23" s="4" t="n">
        <v>0</v>
      </c>
      <c r="J23" s="4"/>
      <c r="L23" s="5"/>
      <c r="T23" s="0" t="s">
        <v>98</v>
      </c>
    </row>
    <row r="24" customFormat="false" ht="13.3" hidden="false" customHeight="false" outlineLevel="0" collapsed="false">
      <c r="A24" s="0" t="s">
        <v>99</v>
      </c>
      <c r="B24" s="4" t="n">
        <v>1.84</v>
      </c>
      <c r="C24" s="0" t="n">
        <v>1000</v>
      </c>
      <c r="D24" s="0" t="n">
        <v>1</v>
      </c>
      <c r="E24" s="2" t="n">
        <f aca="false">D24*B24</f>
        <v>1.84</v>
      </c>
      <c r="F24" s="0"/>
      <c r="H24" s="4" t="n">
        <f aca="false">K25*B24</f>
        <v>1490.4</v>
      </c>
      <c r="J24" s="0" t="s">
        <v>100</v>
      </c>
      <c r="L24" s="5"/>
      <c r="T24" s="7" t="s">
        <v>101</v>
      </c>
    </row>
    <row r="25" customFormat="false" ht="12.8" hidden="false" customHeight="false" outlineLevel="0" collapsed="false">
      <c r="A25" s="0" t="s">
        <v>102</v>
      </c>
      <c r="B25" s="4" t="n">
        <v>1</v>
      </c>
      <c r="C25" s="0" t="n">
        <v>1000</v>
      </c>
      <c r="D25" s="0" t="n">
        <v>1</v>
      </c>
      <c r="E25" s="2" t="n">
        <f aca="false">D25*B25</f>
        <v>1</v>
      </c>
      <c r="F25" s="5"/>
      <c r="H25" s="4" t="n">
        <v>0</v>
      </c>
      <c r="J25" s="0" t="s">
        <v>103</v>
      </c>
      <c r="K25" s="0" t="n">
        <f aca="false">15*6*9</f>
        <v>810</v>
      </c>
    </row>
    <row r="26" customFormat="false" ht="13.4" hidden="false" customHeight="false" outlineLevel="0" collapsed="false">
      <c r="A26" s="0" t="s">
        <v>104</v>
      </c>
      <c r="B26" s="4" t="n">
        <v>0.98</v>
      </c>
      <c r="C26" s="0" t="n">
        <v>1</v>
      </c>
      <c r="D26" s="0" t="n">
        <v>1</v>
      </c>
      <c r="E26" s="2" t="n">
        <f aca="false">D26*B26</f>
        <v>0.98</v>
      </c>
      <c r="F26" s="5"/>
      <c r="H26" s="4" t="n">
        <f aca="false">B26*K25</f>
        <v>793.8</v>
      </c>
      <c r="K26" s="5"/>
    </row>
    <row r="27" customFormat="false" ht="12.8" hidden="false" customHeight="false" outlineLevel="0" collapsed="false">
      <c r="A27" s="0" t="s">
        <v>105</v>
      </c>
      <c r="B27" s="4" t="n">
        <v>0.17</v>
      </c>
      <c r="C27" s="0" t="n">
        <v>500</v>
      </c>
      <c r="D27" s="0" t="n">
        <v>1</v>
      </c>
      <c r="E27" s="2" t="n">
        <f aca="false">D27*B27</f>
        <v>0.17</v>
      </c>
      <c r="F27" s="5"/>
      <c r="H27" s="4" t="n">
        <f aca="false">B27*C27*2</f>
        <v>170</v>
      </c>
      <c r="K27" s="5"/>
      <c r="O27" s="0" t="s">
        <v>106</v>
      </c>
      <c r="P27" s="8" t="s">
        <v>107</v>
      </c>
    </row>
    <row r="28" customFormat="false" ht="12.8" hidden="false" customHeight="false" outlineLevel="0" collapsed="false">
      <c r="E28" s="2" t="n">
        <f aca="false">SUM(E23:E27)</f>
        <v>4.99</v>
      </c>
      <c r="F28" s="5"/>
      <c r="H28" s="4" t="n">
        <f aca="false">SUM(H23:H27)</f>
        <v>2454.2</v>
      </c>
      <c r="K28" s="5"/>
    </row>
    <row r="29" customFormat="false" ht="12.8" hidden="false" customHeight="false" outlineLevel="0" collapsed="false">
      <c r="E29" s="2"/>
      <c r="F29" s="5"/>
    </row>
    <row r="30" customFormat="false" ht="12.8" hidden="false" customHeight="false" outlineLevel="0" collapsed="false">
      <c r="A30" s="0" t="s">
        <v>108</v>
      </c>
      <c r="E30" s="2" t="n">
        <f aca="false">E28+E21+E9</f>
        <v>10.6824955555556</v>
      </c>
      <c r="F30" s="5"/>
      <c r="G30" s="0" t="s">
        <v>109</v>
      </c>
      <c r="H30" s="4" t="n">
        <f aca="false">H28+H21+H9</f>
        <v>8260.94</v>
      </c>
    </row>
    <row r="31" customFormat="false" ht="12.8" hidden="false" customHeight="false" outlineLevel="0" collapsed="false">
      <c r="A31" s="0" t="s">
        <v>110</v>
      </c>
      <c r="E31" s="0" t="n">
        <v>1.34</v>
      </c>
      <c r="F31" s="0"/>
      <c r="G31" s="0" t="s">
        <v>111</v>
      </c>
      <c r="H31" s="4" t="n">
        <f aca="false">H30/K25</f>
        <v>10.1986913580247</v>
      </c>
      <c r="J31" s="0" t="s">
        <v>112</v>
      </c>
    </row>
    <row r="32" customFormat="false" ht="12.8" hidden="false" customHeight="false" outlineLevel="0" collapsed="false">
      <c r="E32" s="2"/>
      <c r="F32" s="0"/>
      <c r="G32" s="0" t="s">
        <v>113</v>
      </c>
      <c r="H32" s="4" t="n">
        <f aca="false">H31*E31</f>
        <v>13.6662464197531</v>
      </c>
    </row>
    <row r="33" customFormat="false" ht="12.8" hidden="false" customHeight="false" outlineLevel="0" collapsed="false">
      <c r="F33" s="0"/>
      <c r="H33" s="4"/>
    </row>
    <row r="34" customFormat="false" ht="12.8" hidden="false" customHeight="false" outlineLevel="0" collapsed="false">
      <c r="F34" s="0"/>
      <c r="H34" s="4"/>
    </row>
    <row r="35" customFormat="false" ht="12.8" hidden="false" customHeight="false" outlineLevel="0" collapsed="false">
      <c r="A35" s="0" t="s">
        <v>114</v>
      </c>
      <c r="E35" s="2"/>
      <c r="F35" s="0"/>
      <c r="H35" s="2" t="n">
        <f aca="false">H32*0.075 + 0.3</f>
        <v>1.32496848148148</v>
      </c>
      <c r="J35" s="0" t="s">
        <v>115</v>
      </c>
    </row>
    <row r="37" customFormat="false" ht="12.8" hidden="false" customHeight="false" outlineLevel="0" collapsed="false">
      <c r="A37" s="0" t="s">
        <v>116</v>
      </c>
      <c r="E37" s="2"/>
      <c r="H37" s="2" t="n">
        <f aca="false">H35+H32</f>
        <v>14.9912149012346</v>
      </c>
    </row>
  </sheetData>
  <hyperlinks>
    <hyperlink ref="T24" r:id="rId1" display="http://www.smallbatchassembly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307016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2014-09-29T13:28:30Z</dcterms:created>
  <dc:language>en-US</dc:language>
  <dcterms:modified xsi:type="dcterms:W3CDTF">2014-11-03T07:01:16Z</dcterms:modified>
  <cp:revision>130</cp:revision>
</cp:coreProperties>
</file>