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 firstSheet="3" activeTab="3"/>
  </bookViews>
  <sheets>
    <sheet name="销售计划（销售前）" sheetId="1" state="hidden" r:id="rId1"/>
    <sheet name="销售计划（销售后）" sheetId="7" state="hidden" r:id="rId2"/>
    <sheet name="实际销售" sheetId="4" state="hidden" r:id="rId3"/>
    <sheet name="说明文档" sheetId="12" r:id="rId4"/>
  </sheets>
  <externalReferences>
    <externalReference r:id="rId5"/>
  </externalReferences>
  <definedNames>
    <definedName name="_xlnm._FilterDatabase" localSheetId="1" hidden="1">'销售计划（销售后）'!$A$1:$GM$18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9" name="ID_2FF9DAB369DD415BA36048C0B97CD3A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45700" y="342900"/>
          <a:ext cx="15801975" cy="2428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345428C931A4ECE9CA0C8FB4F73DFE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0B7FBBAB7F048ABBB2A0849748D78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19400" y="171450"/>
          <a:ext cx="16002000" cy="9124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CFF877637BE84D8F905DDBB41DB395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403050" y="342900"/>
          <a:ext cx="16002000" cy="2752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BA37C806E5B4D649E84AEBBAEF69BD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1972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FA5C9E19B62549F9926A77E6B91FAEA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2407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ACE3DC86B4745889EF69CC64AA4B03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76575" y="342900"/>
          <a:ext cx="4876800" cy="2619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9EB89464A3444299AE13998760C98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81975" y="17145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D6C281C2CFC4DB1BC65552BAD993FE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09900" y="342900"/>
          <a:ext cx="15678150" cy="3076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A11A246A3294EEC8B40F91679D0223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38925" y="342900"/>
          <a:ext cx="8496300" cy="2914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B5C0910CE9404A0EB0DA0CDF3889506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0122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F2F07B0CB7F1447D98F622C9179D2AA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431000" y="342900"/>
          <a:ext cx="15706725" cy="2428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A326DF5CB3434348A2A9217168153F4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142345" y="17145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C9EFCA3D4F14391B27ADE8C7545D47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89519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865F0A18EDF6476EB0195752AFBE8B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088350" y="342900"/>
          <a:ext cx="15478125" cy="312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F9CED08BFFF42EF890DD01CB8DF974B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59192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F4851D5103E641E8B3BCA50FBF45264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917025" y="342900"/>
          <a:ext cx="15849600" cy="268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A9A89D57B469436D98A7583DE51BF64A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247745" y="342900"/>
          <a:ext cx="15716250" cy="268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E736491522214798A0BFAB7F6602F96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602325" y="342900"/>
          <a:ext cx="15973425" cy="281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67C646F8A7DB407D9A4A5214C53C3B8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3916025" y="342900"/>
          <a:ext cx="15982950" cy="352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0245A576731143628CFAC64603DABC2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6944975" y="342900"/>
          <a:ext cx="15725775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FC39189B555D4643AFC9D2CC25CFC2E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231725" y="342900"/>
          <a:ext cx="15906750" cy="2733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4E8B43409FF0440BBC2A849CA284277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736050" y="342900"/>
          <a:ext cx="15925800" cy="297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4EDE2EA149642DD90DBCBD725CFE3AD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564725" y="342900"/>
          <a:ext cx="16002000" cy="3133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0C0A2294F0549DE9D6CE6AF079873D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9792930" y="342900"/>
          <a:ext cx="15135225" cy="3228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D046EEE3586246CFAFF0B53C5C75D7BC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259675" y="342900"/>
          <a:ext cx="15944850" cy="238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E9B76A73AA3E480F9D15A6CBDF773BC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917025" y="342900"/>
          <a:ext cx="15763875" cy="3219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310FF1C72A0844F8AF0FABBC9C9F06E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3574375" y="342900"/>
          <a:ext cx="15963900" cy="266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2D6DED501D1644F9B443F07FA5A3E85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231725" y="342900"/>
          <a:ext cx="15887700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9BC49509D5A9477299BF4E7B7DC84AC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6499840" y="448310"/>
          <a:ext cx="15925800" cy="264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4AE2B971AB54426889F10D9EB03458B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6944975" y="342900"/>
          <a:ext cx="15840075" cy="247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8296FF4B11E3412380A5D37488E11F9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7773650" y="342900"/>
          <a:ext cx="15992475" cy="238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24B49FDC5269430799CE506A0AE9F99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0259675" y="342900"/>
          <a:ext cx="15735300" cy="2400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8081C454ACCA4F6D98A96D46618E7C7F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1088350" y="342900"/>
          <a:ext cx="15773400" cy="222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6AD28F2A89E340B88C47EA362505A49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2745700" y="342900"/>
          <a:ext cx="15916275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C535AC9BC6B2415E8AFB731F177A80C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3574375" y="342900"/>
          <a:ext cx="15687675" cy="237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8D51D93EFACA4CB1BDF7750C79680AB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4403050" y="342900"/>
          <a:ext cx="15849600" cy="281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A144E430E7364B089F5BC9D5D989BAEA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6060400" y="342900"/>
          <a:ext cx="15944850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58C767CA3BD84FF1820F52C56FA967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6889075" y="342900"/>
          <a:ext cx="15840075" cy="228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91878CAB0EC54215A06DC5305C8A6B2C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7717750" y="342900"/>
          <a:ext cx="15792450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86DEEF6F25FC46A18DBFB8B1DA35AC7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8508325" y="342900"/>
          <a:ext cx="15878175" cy="2409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A3A86D35ED674B3FA5FB0FC50B20F8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33975" y="30480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5130E987A77049C9A712C933BC521AC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924675" y="30480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EDY</author>
  </authors>
  <commentList>
    <comment ref="F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按照30天平均日销计算</t>
        </r>
      </text>
    </comment>
  </commentList>
</comments>
</file>

<file path=xl/comments2.xml><?xml version="1.0" encoding="utf-8"?>
<comments xmlns="http://schemas.openxmlformats.org/spreadsheetml/2006/main">
  <authors>
    <author>EDY</author>
  </authors>
  <commentList>
    <comment ref="F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按照30天平均日销计算</t>
        </r>
      </text>
    </comment>
  </commentList>
</comments>
</file>

<file path=xl/comments3.xml><?xml version="1.0" encoding="utf-8"?>
<comments xmlns="http://schemas.openxmlformats.org/spreadsheetml/2006/main">
  <authors>
    <author>EDY</author>
  </authors>
  <commentList>
    <comment ref="F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按照30天平均日销计算</t>
        </r>
      </text>
    </comment>
  </commentList>
</comments>
</file>

<file path=xl/comments4.xml><?xml version="1.0" encoding="utf-8"?>
<comments xmlns="http://schemas.openxmlformats.org/spreadsheetml/2006/main">
  <authors>
    <author>EDY</author>
  </authors>
  <commentList>
    <comment ref="H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按照30天平均日销计算</t>
        </r>
      </text>
    </comment>
    <comment ref="D1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按照30天平均日销计算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<sst xmlns="http://schemas.openxmlformats.org/spreadsheetml/2006/main" count="240" uniqueCount="86">
  <si>
    <t>项目</t>
  </si>
  <si>
    <t>销售计划（销售前）</t>
  </si>
  <si>
    <t>0-30天新品期</t>
  </si>
  <si>
    <t>31-120天热销期</t>
  </si>
  <si>
    <t>121-180天清货期</t>
  </si>
  <si>
    <t>SKC</t>
  </si>
  <si>
    <t>上架时间</t>
  </si>
  <si>
    <t>已上架天数</t>
  </si>
  <si>
    <t>销售周期标签</t>
  </si>
  <si>
    <t>库存</t>
  </si>
  <si>
    <t>可售周期</t>
  </si>
  <si>
    <t>累计销量</t>
  </si>
  <si>
    <t>达成比例</t>
  </si>
  <si>
    <t>昨日销售达成情况</t>
  </si>
  <si>
    <t>7天销售达成情况</t>
  </si>
  <si>
    <t>30天销售达成情况</t>
  </si>
  <si>
    <t>订货数量</t>
  </si>
  <si>
    <t>昨日计划销售数量</t>
  </si>
  <si>
    <t>今日计划销售数量</t>
  </si>
  <si>
    <t>某天</t>
  </si>
  <si>
    <t>某一天应销售数量</t>
  </si>
  <si>
    <t>距离已上架数量（）天</t>
  </si>
  <si>
    <t>ABCW011-1</t>
  </si>
  <si>
    <t>ABAV085-3</t>
  </si>
  <si>
    <t>ABPV009-6</t>
  </si>
  <si>
    <t>ABAV045-2</t>
  </si>
  <si>
    <t>销售计划（销售后）</t>
  </si>
  <si>
    <t>昨日实际销售</t>
  </si>
  <si>
    <t>销售计划</t>
  </si>
  <si>
    <t>实际销售</t>
  </si>
  <si>
    <t>销售计划（有销售后）</t>
  </si>
  <si>
    <t>系列</t>
  </si>
  <si>
    <t>在仓库存</t>
  </si>
  <si>
    <t>可提库存</t>
  </si>
  <si>
    <t>可售周期(天)</t>
  </si>
  <si>
    <t>日销量</t>
  </si>
  <si>
    <t>系列日销</t>
  </si>
  <si>
    <t>金额</t>
  </si>
  <si>
    <t>1天</t>
  </si>
  <si>
    <t>2天</t>
  </si>
  <si>
    <t>30天</t>
  </si>
  <si>
    <t>31天</t>
  </si>
  <si>
    <t>120天</t>
  </si>
  <si>
    <t>121天</t>
  </si>
  <si>
    <t>180天</t>
  </si>
  <si>
    <t>多维表取值</t>
  </si>
  <si>
    <t>公式计算</t>
  </si>
  <si>
    <t>/</t>
  </si>
  <si>
    <t>多维表-基本信息-商品库-款号</t>
  </si>
  <si>
    <t>多维表-基本信息-商品库-系列</t>
  </si>
  <si>
    <t>多维表-基本信息-商品库-上架时间</t>
  </si>
  <si>
    <t>多维表-基本信息-SKU库存更新-总和</t>
  </si>
  <si>
    <t>多维表-基本信息-品牌方库存表-库存数量</t>
  </si>
  <si>
    <r>
      <rPr>
        <sz val="10"/>
        <color theme="1"/>
        <rFont val="宋体"/>
        <charset val="134"/>
        <scheme val="minor"/>
      </rPr>
      <t xml:space="preserve">多维表-ERP数据对接-店铺SKU销量_01&amp;02&amp;03&amp;04&amp;05&amp;06-韦德之道-销量、韦德日本站-销量、韦德西语站-销量、韦德德国站-销量（4个站销量的总和）
</t>
    </r>
    <r>
      <rPr>
        <b/>
        <sz val="10"/>
        <color theme="1"/>
        <rFont val="宋体"/>
        <charset val="134"/>
        <scheme val="minor"/>
      </rPr>
      <t>日销量=30天平均日销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rgb="FFFF0000"/>
        <rFont val="宋体"/>
        <charset val="134"/>
        <scheme val="minor"/>
      </rPr>
      <t>已售天数小于30天的，按照实际已售天数计算
已售天数大于等于30天的，按照近30天计算</t>
    </r>
  </si>
  <si>
    <r>
      <rPr>
        <sz val="10"/>
        <color theme="1"/>
        <rFont val="宋体"/>
        <charset val="134"/>
        <scheme val="minor"/>
      </rPr>
      <t>多维表-基本信息-商品库-系列
用SKC匹配对应系列，再使用</t>
    </r>
    <r>
      <rPr>
        <b/>
        <sz val="10"/>
        <color theme="1"/>
        <rFont val="宋体"/>
        <charset val="134"/>
        <scheme val="minor"/>
      </rPr>
      <t>系列</t>
    </r>
    <r>
      <rPr>
        <sz val="10"/>
        <color theme="1"/>
        <rFont val="宋体"/>
        <charset val="134"/>
        <scheme val="minor"/>
      </rPr>
      <t>单条件求和日销量</t>
    </r>
  </si>
  <si>
    <t>多维表-ERP数据对接-店铺SKU销量_01&amp;02&amp;03&amp;04&amp;05&amp;06-韦德之道-销量、韦德日本站-销量、韦德西语站-销量、韦德德国站-销量（4个站销量的总和）</t>
  </si>
  <si>
    <t>多维表-ERP数据对接-店铺SKU销量_01&amp;02&amp;03&amp;04&amp;05&amp;06-韦德之道-金额、韦德日本站-金额、韦德西语站-金额、韦德德国站-金额（4个站金额的总和）</t>
  </si>
  <si>
    <r>
      <rPr>
        <sz val="10"/>
        <color rgb="FF000000"/>
        <rFont val="宋体"/>
        <charset val="134"/>
      </rPr>
      <t xml:space="preserve">达成比例=累计销量/订货数量
</t>
    </r>
    <r>
      <rPr>
        <sz val="10"/>
        <color rgb="FFFF0000"/>
        <rFont val="宋体"/>
        <charset val="134"/>
      </rPr>
      <t>判断SKC是否存在二级市场补货：①二级市场是否补货（是、否）②补货数量</t>
    </r>
  </si>
  <si>
    <r>
      <rPr>
        <sz val="10"/>
        <color rgb="FF000000"/>
        <rFont val="宋体"/>
        <charset val="134"/>
      </rPr>
      <t>多维表-ERP数据对接-店铺SKU销量_01&amp;02&amp;03&amp;04&amp;05&amp;06-韦德之道-销量、韦德日本站-销量、韦德西语站-销量、韦德德国站-销量（4个站</t>
    </r>
    <r>
      <rPr>
        <sz val="10"/>
        <color rgb="FFFF0000"/>
        <rFont val="宋体"/>
        <charset val="134"/>
      </rPr>
      <t>昨日</t>
    </r>
    <r>
      <rPr>
        <sz val="10"/>
        <color rgb="FF000000"/>
        <rFont val="宋体"/>
        <charset val="134"/>
      </rPr>
      <t>销量的总和）/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选项下的</t>
    </r>
    <r>
      <rPr>
        <sz val="10"/>
        <color rgb="FFFF0000"/>
        <rFont val="宋体"/>
        <charset val="134"/>
      </rPr>
      <t>昨日</t>
    </r>
    <r>
      <rPr>
        <sz val="10"/>
        <color rgb="FF000000"/>
        <rFont val="宋体"/>
        <charset val="134"/>
      </rPr>
      <t>销售计划</t>
    </r>
  </si>
  <si>
    <r>
      <rPr>
        <sz val="10"/>
        <color rgb="FF000000"/>
        <rFont val="宋体"/>
        <charset val="134"/>
      </rPr>
      <t>多维表-ERP数据对接-店铺SKU销量_01&amp;02&amp;03&amp;04&amp;05&amp;06-韦德之道-销量、韦德日本站-销量、韦德西语站-销量、韦德德国站-销量（4个站</t>
    </r>
    <r>
      <rPr>
        <sz val="10"/>
        <color rgb="FFFF0000"/>
        <rFont val="宋体"/>
        <charset val="134"/>
      </rPr>
      <t>7天</t>
    </r>
    <r>
      <rPr>
        <sz val="10"/>
        <color rgb="FF000000"/>
        <rFont val="宋体"/>
        <charset val="134"/>
      </rPr>
      <t>销量的总和）/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选项下的</t>
    </r>
    <r>
      <rPr>
        <sz val="10"/>
        <color rgb="FFFF0000"/>
        <rFont val="宋体"/>
        <charset val="134"/>
      </rPr>
      <t>7天</t>
    </r>
    <r>
      <rPr>
        <sz val="10"/>
        <color rgb="FF000000"/>
        <rFont val="宋体"/>
        <charset val="134"/>
      </rPr>
      <t>销售计划的总和</t>
    </r>
  </si>
  <si>
    <r>
      <rPr>
        <sz val="10"/>
        <color rgb="FF000000"/>
        <rFont val="宋体"/>
        <charset val="134"/>
      </rPr>
      <t>多维表-ERP数据对接-店铺SKU销量_01&amp;02&amp;03&amp;04&amp;05&amp;06-韦德之道-销量、韦德日本站-销量、韦德西语站-销量、韦德德国站-销量（4个站</t>
    </r>
    <r>
      <rPr>
        <sz val="10"/>
        <color rgb="FFFF0000"/>
        <rFont val="宋体"/>
        <charset val="134"/>
      </rPr>
      <t>30天</t>
    </r>
    <r>
      <rPr>
        <sz val="10"/>
        <color rgb="FF000000"/>
        <rFont val="宋体"/>
        <charset val="134"/>
      </rPr>
      <t>销量的总和）/</t>
    </r>
    <r>
      <rPr>
        <b/>
        <sz val="1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选项下的</t>
    </r>
    <r>
      <rPr>
        <sz val="10"/>
        <color rgb="FFFF0000"/>
        <rFont val="宋体"/>
        <charset val="134"/>
      </rPr>
      <t>30天</t>
    </r>
    <r>
      <rPr>
        <sz val="10"/>
        <color rgb="FF000000"/>
        <rFont val="宋体"/>
        <charset val="134"/>
      </rPr>
      <t>销售计划的总和</t>
    </r>
  </si>
  <si>
    <t>多维表-品牌订货&amp;提货-品牌订货到货情况表-订货数量</t>
  </si>
  <si>
    <t>多维表-ERP数据对接-店铺SKU销量_01&amp;02&amp;03&amp;04&amp;05&amp;06-韦德之道-销量、韦德日本站-销量、韦德西语站-销量、韦德德国站-销量（4个站昨日销量的总和）</t>
  </si>
  <si>
    <r>
      <rPr>
        <sz val="10"/>
        <color theme="1"/>
        <rFont val="宋体"/>
        <charset val="134"/>
        <scheme val="minor"/>
      </rPr>
      <t xml:space="preserve">公式：today（）-上架日期+1
</t>
    </r>
    <r>
      <rPr>
        <sz val="10"/>
        <color rgb="FFFF0000"/>
        <rFont val="宋体"/>
        <charset val="134"/>
        <scheme val="minor"/>
      </rPr>
      <t>上架日期当天为销售第一天</t>
    </r>
  </si>
  <si>
    <t>180天为销售周期，把180天分为三个销售周期。分别为：新品期（1-30天）、热销期（31-120天）、清货期（121-180天）</t>
  </si>
  <si>
    <r>
      <rPr>
        <sz val="10"/>
        <color theme="1"/>
        <rFont val="宋体"/>
        <charset val="134"/>
        <scheme val="minor"/>
      </rPr>
      <t xml:space="preserve">可售周期=库存/近30天平均日销
</t>
    </r>
    <r>
      <rPr>
        <sz val="10"/>
        <color rgb="FFFF0000"/>
        <rFont val="宋体"/>
        <charset val="134"/>
        <scheme val="minor"/>
      </rPr>
      <t>如果此商品销售时间不足30天，那么就除以已上架天数-1天（因今日销量次日才更新，故需-1天）</t>
    </r>
  </si>
  <si>
    <t>项目为销售计划（销售后）选项下，获取今日计划销售数量</t>
  </si>
  <si>
    <r>
      <rPr>
        <sz val="10"/>
        <color rgb="FF000000"/>
        <rFont val="宋体"/>
        <charset val="134"/>
      </rPr>
      <t>①项目=</t>
    </r>
    <r>
      <rPr>
        <b/>
        <sz val="10"/>
        <color rgb="FF000000"/>
        <rFont val="宋体"/>
        <charset val="134"/>
      </rPr>
      <t>销售计划（销售前）</t>
    </r>
    <r>
      <rPr>
        <sz val="10"/>
        <color rgb="FF000000"/>
        <rFont val="宋体"/>
        <charset val="134"/>
      </rPr>
      <t>，等于：订货数量*80%/180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</si>
  <si>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，等于：订货数量*80%/180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</si>
  <si>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,匹配上架第1天的销量</t>
    </r>
  </si>
  <si>
    <r>
      <rPr>
        <sz val="10"/>
        <color rgb="FF000000"/>
        <rFont val="宋体"/>
        <charset val="134"/>
      </rPr>
      <t>④项目=</t>
    </r>
    <r>
      <rPr>
        <b/>
        <sz val="10"/>
        <color rgb="FF000000"/>
        <rFont val="宋体"/>
        <charset val="134"/>
      </rPr>
      <t>达成情况</t>
    </r>
    <r>
      <rPr>
        <sz val="10"/>
        <color rgb="FF000000"/>
        <rFont val="宋体"/>
        <charset val="134"/>
      </rPr>
      <t>，等于：实际销售/销售计划（销售后）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</si>
  <si>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，等于：(订货数量-第一天销售数量）*80%/（180-1）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</si>
  <si>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,匹配上架第2天的销量,如果上架时间不足2天，则为"空"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</si>
  <si>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，等于：（订货数量-前29天销售数量的总和）*80%/（180-29）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</si>
  <si>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,匹配上架第30天的销量，如果上架时间不足30天，则为"空"</t>
    </r>
  </si>
  <si>
    <r>
      <rPr>
        <sz val="10"/>
        <color rgb="FF000000"/>
        <rFont val="宋体"/>
        <charset val="134"/>
      </rPr>
      <t>①项目=</t>
    </r>
    <r>
      <rPr>
        <b/>
        <sz val="10"/>
        <color rgb="FF000000"/>
        <rFont val="宋体"/>
        <charset val="134"/>
      </rPr>
      <t>销售计划（销售前）</t>
    </r>
    <r>
      <rPr>
        <sz val="10"/>
        <color rgb="FF000000"/>
        <rFont val="宋体"/>
        <charset val="134"/>
      </rPr>
      <t>，等于：订货数量*110%/180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</si>
  <si>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，等于：（订货数量-前30天销售数量的总和）*110%/（180-30）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</si>
  <si>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,匹配上架第31天的销量，如果上架时间不足31天，则为"空"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</si>
  <si>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，等于：（订货数量-前119天销售数量的总和）*110%/（180-119）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</si>
  <si>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,匹配上架第120天的销量，如果上架时间不足120天，则为"空"</t>
    </r>
  </si>
  <si>
    <r>
      <rPr>
        <sz val="10"/>
        <color rgb="FF000000"/>
        <rFont val="宋体"/>
        <charset val="134"/>
      </rPr>
      <t>①项目=</t>
    </r>
    <r>
      <rPr>
        <b/>
        <sz val="10"/>
        <color rgb="FF000000"/>
        <rFont val="宋体"/>
        <charset val="134"/>
      </rPr>
      <t>销售计划（销售前）</t>
    </r>
    <r>
      <rPr>
        <sz val="10"/>
        <color rgb="FF000000"/>
        <rFont val="宋体"/>
        <charset val="134"/>
      </rPr>
      <t>，等于：订货数量*100%/180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</si>
  <si>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，等于：（订货数量-前120天销售数量的总和）*100%/（180-120）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</si>
  <si>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,匹配上架第121天的销量，如果上架时间不足121天，则为"空"</t>
    </r>
  </si>
  <si>
    <r>
      <rPr>
        <sz val="10"/>
        <color rgb="FF000000"/>
        <rFont val="宋体"/>
        <charset val="134"/>
      </rPr>
      <t>②项目=</t>
    </r>
    <r>
      <rPr>
        <b/>
        <sz val="10"/>
        <color rgb="FF000000"/>
        <rFont val="宋体"/>
        <charset val="134"/>
      </rPr>
      <t>销售计划（销售后）</t>
    </r>
    <r>
      <rPr>
        <sz val="10"/>
        <color rgb="FF000000"/>
        <rFont val="宋体"/>
        <charset val="134"/>
      </rPr>
      <t>，等于：（订货数量-前179天销售数量的总和）*100%/（180-179）</t>
    </r>
  </si>
  <si>
    <r>
      <rPr>
        <sz val="10"/>
        <color rgb="FF000000"/>
        <rFont val="宋体"/>
        <charset val="134"/>
      </rPr>
      <t>③项目=</t>
    </r>
    <r>
      <rPr>
        <b/>
        <sz val="10"/>
        <color rgb="FF000000"/>
        <rFont val="宋体"/>
        <charset val="134"/>
      </rPr>
      <t>实际销售</t>
    </r>
    <r>
      <rPr>
        <sz val="10"/>
        <color rgb="FF000000"/>
        <rFont val="宋体"/>
        <charset val="134"/>
      </rPr>
      <t>,匹配上架第180天的销量，如果上架时间不足180天，则为"空"</t>
    </r>
  </si>
  <si>
    <r>
      <rPr>
        <b/>
        <u/>
        <sz val="11"/>
        <color theme="1"/>
        <rFont val="宋体"/>
        <charset val="134"/>
        <scheme val="minor"/>
      </rPr>
      <t>销售计划（销售</t>
    </r>
    <r>
      <rPr>
        <b/>
        <sz val="11"/>
        <color theme="1"/>
        <rFont val="宋体"/>
        <charset val="134"/>
        <scheme val="minor"/>
      </rPr>
      <t>前</t>
    </r>
    <r>
      <rPr>
        <b/>
        <u/>
        <sz val="11"/>
        <color theme="1"/>
        <rFont val="宋体"/>
        <charset val="134"/>
        <scheme val="minor"/>
      </rPr>
      <t>）</t>
    </r>
    <r>
      <rPr>
        <sz val="11"/>
        <color theme="1"/>
        <rFont val="宋体"/>
        <charset val="134"/>
        <scheme val="minor"/>
      </rPr>
      <t xml:space="preserve">此项计算逻辑：
根据设定销售周期标签比例计算
新品期（1-30天）：订货数量的80%；订货数量*80%/180
热销期（31-120天）：订货数量的110%；订货数量*110%/180
清货期（121-180天）：订货数量的100%；订货数量*100%/180
</t>
    </r>
    <r>
      <rPr>
        <b/>
        <u/>
        <sz val="11"/>
        <color theme="1"/>
        <rFont val="宋体"/>
        <charset val="134"/>
        <scheme val="minor"/>
      </rPr>
      <t>销售计划（销售后）</t>
    </r>
    <r>
      <rPr>
        <sz val="11"/>
        <color theme="1"/>
        <rFont val="宋体"/>
        <charset val="134"/>
        <scheme val="minor"/>
      </rPr>
      <t xml:space="preserve">此项计算逻辑：当有了第一天销售后，根据第一天实际销售计算第2天-180天的计划销售数量
</t>
    </r>
    <r>
      <rPr>
        <b/>
        <sz val="9"/>
        <color rgb="FFFF0000"/>
        <rFont val="宋体"/>
        <charset val="134"/>
        <scheme val="minor"/>
      </rPr>
      <t xml:space="preserve">需注意，因今日不会更新次日的销量，故已售天数=已上架天数-1
</t>
    </r>
    <r>
      <rPr>
        <sz val="11"/>
        <rFont val="宋体"/>
        <charset val="134"/>
        <scheme val="minor"/>
      </rPr>
      <t>新品期（1天）：订货数量*80%/180</t>
    </r>
    <r>
      <rPr>
        <sz val="11"/>
        <color theme="1"/>
        <rFont val="宋体"/>
        <charset val="134"/>
        <scheme val="minor"/>
      </rPr>
      <t xml:space="preserve">
新品期（2-30天）：（订货数量-已售天数实际销量的总和）*80%/（180-已售天数）
</t>
    </r>
    <r>
      <rPr>
        <sz val="10"/>
        <color theme="4"/>
        <rFont val="宋体"/>
        <charset val="134"/>
        <scheme val="minor"/>
      </rPr>
      <t xml:space="preserve">例：订货数量为1000双，已上架天数5天，前4天实际销售总和为50双，计算第5天、第6天、第7天……销售计划
</t>
    </r>
    <r>
      <rPr>
        <u/>
        <sz val="10"/>
        <color theme="4"/>
        <rFont val="宋体"/>
        <charset val="134"/>
        <scheme val="minor"/>
      </rPr>
      <t>第5天销售计划</t>
    </r>
    <r>
      <rPr>
        <sz val="10"/>
        <color theme="4"/>
        <rFont val="宋体"/>
        <charset val="134"/>
        <scheme val="minor"/>
      </rPr>
      <t xml:space="preserve">：（1000-50）*80%/（180-4）
</t>
    </r>
    <r>
      <rPr>
        <u/>
        <sz val="10"/>
        <color theme="5" tint="-0.25"/>
        <rFont val="宋体"/>
        <charset val="134"/>
        <scheme val="minor"/>
      </rPr>
      <t>第6天销售计划</t>
    </r>
    <r>
      <rPr>
        <sz val="10"/>
        <color theme="4"/>
        <rFont val="宋体"/>
        <charset val="134"/>
        <scheme val="minor"/>
      </rPr>
      <t>：（1000-50-</t>
    </r>
    <r>
      <rPr>
        <u/>
        <sz val="10"/>
        <color theme="4"/>
        <rFont val="宋体"/>
        <charset val="134"/>
        <scheme val="minor"/>
      </rPr>
      <t>第5天销售计划</t>
    </r>
    <r>
      <rPr>
        <sz val="10"/>
        <color theme="4"/>
        <rFont val="宋体"/>
        <charset val="134"/>
        <scheme val="minor"/>
      </rPr>
      <t xml:space="preserve">）*80%/（180-5）
</t>
    </r>
    <r>
      <rPr>
        <u/>
        <sz val="10"/>
        <color theme="6" tint="-0.25"/>
        <rFont val="宋体"/>
        <charset val="134"/>
        <scheme val="minor"/>
      </rPr>
      <t>第7天销售计划</t>
    </r>
    <r>
      <rPr>
        <sz val="10"/>
        <color theme="4"/>
        <rFont val="宋体"/>
        <charset val="134"/>
        <scheme val="minor"/>
      </rPr>
      <t>：（1000-50-</t>
    </r>
    <r>
      <rPr>
        <u/>
        <sz val="10"/>
        <color theme="4"/>
        <rFont val="宋体"/>
        <charset val="134"/>
        <scheme val="minor"/>
      </rPr>
      <t>第5天销售计划</t>
    </r>
    <r>
      <rPr>
        <sz val="10"/>
        <color theme="4"/>
        <rFont val="宋体"/>
        <charset val="134"/>
        <scheme val="minor"/>
      </rPr>
      <t>-</t>
    </r>
    <r>
      <rPr>
        <u/>
        <sz val="10"/>
        <color theme="5" tint="-0.25"/>
        <rFont val="宋体"/>
        <charset val="134"/>
        <scheme val="minor"/>
      </rPr>
      <t>第6天销售计划</t>
    </r>
    <r>
      <rPr>
        <sz val="10"/>
        <color theme="4"/>
        <rFont val="宋体"/>
        <charset val="134"/>
        <scheme val="minor"/>
      </rPr>
      <t>）*80%/（180-6）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4"/>
        <rFont val="宋体"/>
        <charset val="134"/>
        <scheme val="minor"/>
      </rPr>
      <t>……</t>
    </r>
    <r>
      <rPr>
        <sz val="11"/>
        <color theme="1"/>
        <rFont val="宋体"/>
        <charset val="134"/>
        <scheme val="minor"/>
      </rPr>
      <t xml:space="preserve">
热销期（31-120天）：（订货数量-已售天数实际销量的总和）*110%/（180-已售天数）
</t>
    </r>
    <r>
      <rPr>
        <sz val="10"/>
        <color theme="4"/>
        <rFont val="宋体"/>
        <charset val="134"/>
        <scheme val="minor"/>
      </rPr>
      <t xml:space="preserve">例：订货数量为1000双，已上架天数31天，前30天实际销售总和为200双，计算第31天、第32天、第33天……销售计划
</t>
    </r>
    <r>
      <rPr>
        <u/>
        <sz val="10"/>
        <color theme="4"/>
        <rFont val="宋体"/>
        <charset val="134"/>
        <scheme val="minor"/>
      </rPr>
      <t>第31天销售计划</t>
    </r>
    <r>
      <rPr>
        <sz val="10"/>
        <color theme="4"/>
        <rFont val="宋体"/>
        <charset val="134"/>
        <scheme val="minor"/>
      </rPr>
      <t xml:space="preserve">：（1000-200）*110%/（180-30）
</t>
    </r>
    <r>
      <rPr>
        <u/>
        <sz val="10"/>
        <color theme="5" tint="-0.25"/>
        <rFont val="宋体"/>
        <charset val="134"/>
        <scheme val="minor"/>
      </rPr>
      <t>第32天销售计划</t>
    </r>
    <r>
      <rPr>
        <sz val="10"/>
        <color theme="4"/>
        <rFont val="宋体"/>
        <charset val="134"/>
        <scheme val="minor"/>
      </rPr>
      <t>：（1000-200-</t>
    </r>
    <r>
      <rPr>
        <u/>
        <sz val="10"/>
        <color theme="4"/>
        <rFont val="宋体"/>
        <charset val="134"/>
        <scheme val="minor"/>
      </rPr>
      <t>第31天销售计划</t>
    </r>
    <r>
      <rPr>
        <sz val="10"/>
        <color theme="4"/>
        <rFont val="宋体"/>
        <charset val="134"/>
        <scheme val="minor"/>
      </rPr>
      <t xml:space="preserve">）*110%/（180-31）
</t>
    </r>
    <r>
      <rPr>
        <u/>
        <sz val="10"/>
        <color theme="6" tint="-0.25"/>
        <rFont val="宋体"/>
        <charset val="134"/>
        <scheme val="minor"/>
      </rPr>
      <t>第33天销售计划</t>
    </r>
    <r>
      <rPr>
        <sz val="10"/>
        <color theme="4"/>
        <rFont val="宋体"/>
        <charset val="134"/>
        <scheme val="minor"/>
      </rPr>
      <t>：（1000-200-</t>
    </r>
    <r>
      <rPr>
        <u/>
        <sz val="10"/>
        <color theme="4"/>
        <rFont val="宋体"/>
        <charset val="134"/>
        <scheme val="minor"/>
      </rPr>
      <t>第31天销售计划</t>
    </r>
    <r>
      <rPr>
        <sz val="10"/>
        <color theme="4"/>
        <rFont val="宋体"/>
        <charset val="134"/>
        <scheme val="minor"/>
      </rPr>
      <t>-</t>
    </r>
    <r>
      <rPr>
        <u/>
        <sz val="10"/>
        <color theme="5" tint="-0.25"/>
        <rFont val="宋体"/>
        <charset val="134"/>
        <scheme val="minor"/>
      </rPr>
      <t>第32天销售计划</t>
    </r>
    <r>
      <rPr>
        <sz val="10"/>
        <color theme="4"/>
        <rFont val="宋体"/>
        <charset val="134"/>
        <scheme val="minor"/>
      </rPr>
      <t>）*110%/（180-32）</t>
    </r>
    <r>
      <rPr>
        <sz val="11"/>
        <color theme="4"/>
        <rFont val="宋体"/>
        <charset val="134"/>
        <scheme val="minor"/>
      </rPr>
      <t xml:space="preserve">
……</t>
    </r>
    <r>
      <rPr>
        <sz val="11"/>
        <color theme="1"/>
        <rFont val="宋体"/>
        <charset val="134"/>
        <scheme val="minor"/>
      </rPr>
      <t xml:space="preserve">
清货期（121-180天）：（订货数量-已售天数实际销量的总和）*100%/（180-已售天数）
</t>
    </r>
    <r>
      <rPr>
        <sz val="10"/>
        <color theme="4"/>
        <rFont val="宋体"/>
        <charset val="134"/>
        <scheme val="minor"/>
      </rPr>
      <t xml:space="preserve">例：订货数量为1000双，已上架天数121天，前120天实际销售总和为800双，计算第121天、第122天、第123天……销售计划
</t>
    </r>
    <r>
      <rPr>
        <u/>
        <sz val="10"/>
        <color theme="4"/>
        <rFont val="宋体"/>
        <charset val="134"/>
        <scheme val="minor"/>
      </rPr>
      <t>第121天销售计划</t>
    </r>
    <r>
      <rPr>
        <sz val="10"/>
        <color theme="4"/>
        <rFont val="宋体"/>
        <charset val="134"/>
        <scheme val="minor"/>
      </rPr>
      <t xml:space="preserve">：（1000-800）*100%/（180-120）
</t>
    </r>
    <r>
      <rPr>
        <u/>
        <sz val="10"/>
        <color theme="5" tint="-0.25"/>
        <rFont val="宋体"/>
        <charset val="134"/>
        <scheme val="minor"/>
      </rPr>
      <t>第122天销售计划</t>
    </r>
    <r>
      <rPr>
        <sz val="10"/>
        <color theme="4"/>
        <rFont val="宋体"/>
        <charset val="134"/>
        <scheme val="minor"/>
      </rPr>
      <t>：（1000-800-</t>
    </r>
    <r>
      <rPr>
        <u/>
        <sz val="10"/>
        <color theme="4"/>
        <rFont val="宋体"/>
        <charset val="134"/>
        <scheme val="minor"/>
      </rPr>
      <t>第121天销售计划</t>
    </r>
    <r>
      <rPr>
        <sz val="10"/>
        <color theme="4"/>
        <rFont val="宋体"/>
        <charset val="134"/>
        <scheme val="minor"/>
      </rPr>
      <t xml:space="preserve">）*100%/（180-121）
</t>
    </r>
    <r>
      <rPr>
        <u/>
        <sz val="10"/>
        <color theme="6" tint="-0.25"/>
        <rFont val="宋体"/>
        <charset val="134"/>
        <scheme val="minor"/>
      </rPr>
      <t>第123天销售计划</t>
    </r>
    <r>
      <rPr>
        <sz val="10"/>
        <color theme="4"/>
        <rFont val="宋体"/>
        <charset val="134"/>
        <scheme val="minor"/>
      </rPr>
      <t>：（1000-800-</t>
    </r>
    <r>
      <rPr>
        <u/>
        <sz val="10"/>
        <color theme="4"/>
        <rFont val="宋体"/>
        <charset val="134"/>
        <scheme val="minor"/>
      </rPr>
      <t>第121天销售计划</t>
    </r>
    <r>
      <rPr>
        <sz val="10"/>
        <color theme="4"/>
        <rFont val="宋体"/>
        <charset val="134"/>
        <scheme val="minor"/>
      </rPr>
      <t>-</t>
    </r>
    <r>
      <rPr>
        <u/>
        <sz val="10"/>
        <color theme="5" tint="-0.25"/>
        <rFont val="宋体"/>
        <charset val="134"/>
        <scheme val="minor"/>
      </rPr>
      <t>第122天销售计划</t>
    </r>
    <r>
      <rPr>
        <sz val="10"/>
        <color theme="4"/>
        <rFont val="宋体"/>
        <charset val="134"/>
        <scheme val="minor"/>
      </rPr>
      <t>）*100%/（180-122）</t>
    </r>
    <r>
      <rPr>
        <sz val="11"/>
        <color theme="4"/>
        <rFont val="宋体"/>
        <charset val="134"/>
        <scheme val="minor"/>
      </rPr>
      <t xml:space="preserve">
……
</t>
    </r>
    <r>
      <rPr>
        <b/>
        <u/>
        <sz val="11"/>
        <rFont val="宋体"/>
        <charset val="134"/>
        <scheme val="minor"/>
      </rPr>
      <t>实际销售</t>
    </r>
    <r>
      <rPr>
        <sz val="11"/>
        <rFont val="宋体"/>
        <charset val="134"/>
        <scheme val="minor"/>
      </rPr>
      <t>此项需匹配多维表各SKC对应各销售天数的销量
SUMIFS(求和区域，区域1，条件1，区域2，条件2)
SUMIFS(销量，销售表SKC列，SKC,销售表已上架天数列，上架天数</t>
    </r>
    <r>
      <rPr>
        <sz val="8"/>
        <color rgb="FFFF0000"/>
        <rFont val="宋体"/>
        <charset val="134"/>
        <scheme val="minor"/>
      </rPr>
      <t>(1-180)</t>
    </r>
    <r>
      <rPr>
        <sz val="11"/>
        <rFont val="宋体"/>
        <charset val="134"/>
        <scheme val="minor"/>
      </rPr>
      <t xml:space="preserve">)
</t>
    </r>
    <r>
      <rPr>
        <b/>
        <u/>
        <sz val="11"/>
        <rFont val="宋体"/>
        <charset val="134"/>
        <scheme val="minor"/>
      </rPr>
      <t>达成情况</t>
    </r>
    <r>
      <rPr>
        <sz val="11"/>
        <rFont val="宋体"/>
        <charset val="134"/>
        <scheme val="minor"/>
      </rPr>
      <t>此项计算逻辑:</t>
    </r>
    <r>
      <rPr>
        <u/>
        <sz val="11"/>
        <rFont val="宋体"/>
        <charset val="134"/>
        <scheme val="minor"/>
      </rPr>
      <t>实际销售/销售计划（销售后）=达成情况（%）</t>
    </r>
    <r>
      <rPr>
        <sz val="11"/>
        <rFont val="宋体"/>
        <charset val="134"/>
        <scheme val="minor"/>
      </rPr>
      <t xml:space="preserve">
</t>
    </r>
    <r>
      <rPr>
        <sz val="10"/>
        <color theme="4"/>
        <rFont val="宋体"/>
        <charset val="134"/>
        <scheme val="minor"/>
      </rPr>
      <t>例：订货数量为1000双，第1天实际销量5双，第2天实际销量10双，计算第1天、第2天达成情况
第1天达成情况：5/（1000*80%/180)
第2天达成情况：10/（（1000-5）*80%/（180-1)）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</si>
</sst>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0.0_ "/>
  </numFmts>
  <fonts count="4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9"/>
      <color rgb="FFFF0000"/>
      <name val="宋体"/>
      <charset val="134"/>
      <scheme val="minor"/>
    </font>
    <font>
      <sz val="10"/>
      <color theme="4"/>
      <name val="宋体"/>
      <charset val="134"/>
      <scheme val="minor"/>
    </font>
    <font>
      <u/>
      <sz val="10"/>
      <color theme="4"/>
      <name val="宋体"/>
      <charset val="134"/>
      <scheme val="minor"/>
    </font>
    <font>
      <u/>
      <sz val="10"/>
      <color theme="5" tint="-0.25"/>
      <name val="宋体"/>
      <charset val="134"/>
      <scheme val="minor"/>
    </font>
    <font>
      <u/>
      <sz val="10"/>
      <color theme="6" tint="-0.25"/>
      <name val="宋体"/>
      <charset val="134"/>
      <scheme val="minor"/>
    </font>
    <font>
      <b/>
      <u/>
      <sz val="11"/>
      <name val="宋体"/>
      <charset val="134"/>
      <scheme val="minor"/>
    </font>
    <font>
      <sz val="8"/>
      <color rgb="FFFF0000"/>
      <name val="宋体"/>
      <charset val="134"/>
      <scheme val="minor"/>
    </font>
    <font>
      <u/>
      <sz val="1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distributed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distributed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distributed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17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>
      <alignment vertical="center"/>
    </xf>
    <xf numFmtId="10" fontId="7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distributed" vertical="center"/>
    </xf>
    <xf numFmtId="0" fontId="5" fillId="0" borderId="1" xfId="0" applyNumberFormat="1" applyFont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distributed" vertical="top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cuments\xwechat_files\baiyu830542_45c9\msg\file\2026-06\&#26032;&#21697;-&#28909;&#38144;-&#28165;&#36135;&#26399;&#38144;&#21806;&#20998;&#26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计划销售"/>
      <sheetName val="实际销售"/>
      <sheetName val="达成情况"/>
      <sheetName val="库存表"/>
      <sheetName val="销售表"/>
    </sheetNames>
    <sheetDataSet>
      <sheetData sheetId="0"/>
      <sheetData sheetId="1"/>
      <sheetData sheetId="2"/>
      <sheetData sheetId="3"/>
      <sheetData sheetId="4">
        <row r="1">
          <cell r="B1" t="str">
            <v>创建-上架</v>
          </cell>
        </row>
        <row r="1">
          <cell r="E1" t="str">
            <v>近7天可取</v>
          </cell>
        </row>
        <row r="1">
          <cell r="I1" t="str">
            <v>SKC</v>
          </cell>
          <cell r="J1" t="str">
            <v>销售数量</v>
          </cell>
        </row>
        <row r="2">
          <cell r="B2">
            <v>1</v>
          </cell>
        </row>
        <row r="2">
          <cell r="E2" t="str">
            <v>不可取</v>
          </cell>
        </row>
        <row r="2">
          <cell r="I2" t="str">
            <v>ABAV085-3</v>
          </cell>
          <cell r="J2">
            <v>10</v>
          </cell>
        </row>
        <row r="3">
          <cell r="B3">
            <v>2</v>
          </cell>
        </row>
        <row r="3">
          <cell r="E3" t="str">
            <v>不可取</v>
          </cell>
        </row>
        <row r="3">
          <cell r="I3" t="str">
            <v>ABAV085-3</v>
          </cell>
          <cell r="J3">
            <v>15</v>
          </cell>
        </row>
        <row r="4">
          <cell r="B4">
            <v>3</v>
          </cell>
        </row>
        <row r="4">
          <cell r="E4" t="str">
            <v>不可取</v>
          </cell>
        </row>
        <row r="4">
          <cell r="I4" t="str">
            <v>ABAV085-3</v>
          </cell>
          <cell r="J4">
            <v>10</v>
          </cell>
        </row>
        <row r="5">
          <cell r="B5">
            <v>4</v>
          </cell>
        </row>
        <row r="5">
          <cell r="E5" t="str">
            <v>不可取</v>
          </cell>
        </row>
        <row r="5">
          <cell r="I5" t="str">
            <v>ABAV085-3</v>
          </cell>
          <cell r="J5">
            <v>11</v>
          </cell>
        </row>
        <row r="6">
          <cell r="B6">
            <v>5</v>
          </cell>
        </row>
        <row r="6">
          <cell r="E6" t="str">
            <v>不可取</v>
          </cell>
        </row>
        <row r="6">
          <cell r="I6" t="str">
            <v>ABAV085-3</v>
          </cell>
          <cell r="J6">
            <v>12</v>
          </cell>
        </row>
        <row r="7">
          <cell r="B7">
            <v>6</v>
          </cell>
        </row>
        <row r="7">
          <cell r="E7" t="str">
            <v>不可取</v>
          </cell>
        </row>
        <row r="7">
          <cell r="I7" t="str">
            <v>ABAV085-3</v>
          </cell>
          <cell r="J7">
            <v>13</v>
          </cell>
        </row>
        <row r="8">
          <cell r="B8">
            <v>7</v>
          </cell>
        </row>
        <row r="8">
          <cell r="E8" t="str">
            <v>不可取</v>
          </cell>
        </row>
        <row r="8">
          <cell r="I8" t="str">
            <v>ABAV085-3</v>
          </cell>
          <cell r="J8">
            <v>7</v>
          </cell>
        </row>
        <row r="9">
          <cell r="B9">
            <v>8</v>
          </cell>
        </row>
        <row r="9">
          <cell r="E9" t="str">
            <v>不可取</v>
          </cell>
        </row>
        <row r="9">
          <cell r="I9" t="str">
            <v>ABAV085-3</v>
          </cell>
          <cell r="J9">
            <v>8</v>
          </cell>
        </row>
        <row r="10">
          <cell r="B10">
            <v>9</v>
          </cell>
        </row>
        <row r="10">
          <cell r="E10" t="str">
            <v>不可取</v>
          </cell>
        </row>
        <row r="10">
          <cell r="I10" t="str">
            <v>ABAV085-3</v>
          </cell>
          <cell r="J10">
            <v>9</v>
          </cell>
        </row>
        <row r="11">
          <cell r="B11">
            <v>10</v>
          </cell>
        </row>
        <row r="11">
          <cell r="E11" t="str">
            <v>不可取</v>
          </cell>
        </row>
        <row r="11">
          <cell r="I11" t="str">
            <v>ABAV085-3</v>
          </cell>
          <cell r="J11">
            <v>10</v>
          </cell>
        </row>
        <row r="12">
          <cell r="B12">
            <v>11</v>
          </cell>
        </row>
        <row r="12">
          <cell r="E12" t="str">
            <v>不可取</v>
          </cell>
        </row>
        <row r="12">
          <cell r="I12" t="str">
            <v>ABAV085-3</v>
          </cell>
          <cell r="J12">
            <v>15</v>
          </cell>
        </row>
        <row r="13">
          <cell r="B13">
            <v>12</v>
          </cell>
        </row>
        <row r="13">
          <cell r="E13" t="str">
            <v>不可取</v>
          </cell>
        </row>
        <row r="13">
          <cell r="I13" t="str">
            <v>ABAV085-3</v>
          </cell>
          <cell r="J13">
            <v>14</v>
          </cell>
        </row>
        <row r="14">
          <cell r="B14">
            <v>13</v>
          </cell>
        </row>
        <row r="14">
          <cell r="E14" t="str">
            <v>不可取</v>
          </cell>
        </row>
        <row r="14">
          <cell r="I14" t="str">
            <v>ABAV085-3</v>
          </cell>
          <cell r="J14">
            <v>13</v>
          </cell>
        </row>
        <row r="15">
          <cell r="B15">
            <v>14</v>
          </cell>
        </row>
        <row r="15">
          <cell r="E15" t="str">
            <v>不可取</v>
          </cell>
        </row>
        <row r="15">
          <cell r="I15" t="str">
            <v>ABAV085-3</v>
          </cell>
          <cell r="J15">
            <v>10</v>
          </cell>
        </row>
        <row r="16">
          <cell r="B16">
            <v>15</v>
          </cell>
        </row>
        <row r="16">
          <cell r="E16" t="str">
            <v>不可取</v>
          </cell>
        </row>
        <row r="16">
          <cell r="I16" t="str">
            <v>ABAV085-3</v>
          </cell>
          <cell r="J16">
            <v>15</v>
          </cell>
        </row>
        <row r="17">
          <cell r="B17">
            <v>16</v>
          </cell>
        </row>
        <row r="17">
          <cell r="E17" t="str">
            <v>不可取</v>
          </cell>
        </row>
        <row r="17">
          <cell r="I17" t="str">
            <v>ABAV085-3</v>
          </cell>
          <cell r="J17">
            <v>10</v>
          </cell>
        </row>
        <row r="18">
          <cell r="B18">
            <v>17</v>
          </cell>
        </row>
        <row r="18">
          <cell r="E18" t="str">
            <v>不可取</v>
          </cell>
        </row>
        <row r="18">
          <cell r="I18" t="str">
            <v>ABAV085-3</v>
          </cell>
          <cell r="J18">
            <v>11</v>
          </cell>
        </row>
        <row r="19">
          <cell r="B19">
            <v>18</v>
          </cell>
        </row>
        <row r="19">
          <cell r="E19" t="str">
            <v>不可取</v>
          </cell>
        </row>
        <row r="19">
          <cell r="I19" t="str">
            <v>ABAV085-3</v>
          </cell>
          <cell r="J19">
            <v>12</v>
          </cell>
        </row>
        <row r="20">
          <cell r="B20">
            <v>19</v>
          </cell>
        </row>
        <row r="20">
          <cell r="E20" t="str">
            <v>不可取</v>
          </cell>
        </row>
        <row r="20">
          <cell r="I20" t="str">
            <v>ABAV085-3</v>
          </cell>
          <cell r="J20">
            <v>13</v>
          </cell>
        </row>
        <row r="21">
          <cell r="B21">
            <v>20</v>
          </cell>
        </row>
        <row r="21">
          <cell r="E21" t="str">
            <v>不可取</v>
          </cell>
        </row>
        <row r="21">
          <cell r="I21" t="str">
            <v>ABAV085-3</v>
          </cell>
          <cell r="J21">
            <v>7</v>
          </cell>
        </row>
        <row r="22">
          <cell r="B22">
            <v>21</v>
          </cell>
        </row>
        <row r="22">
          <cell r="E22" t="str">
            <v>不可取</v>
          </cell>
        </row>
        <row r="22">
          <cell r="I22" t="str">
            <v>ABAV085-3</v>
          </cell>
          <cell r="J22">
            <v>8</v>
          </cell>
        </row>
        <row r="23">
          <cell r="B23">
            <v>22</v>
          </cell>
        </row>
        <row r="23">
          <cell r="E23" t="str">
            <v>不可取</v>
          </cell>
        </row>
        <row r="23">
          <cell r="I23" t="str">
            <v>ABAV085-3</v>
          </cell>
          <cell r="J23">
            <v>9</v>
          </cell>
        </row>
        <row r="24">
          <cell r="B24">
            <v>23</v>
          </cell>
        </row>
        <row r="24">
          <cell r="E24" t="str">
            <v>不可取</v>
          </cell>
        </row>
        <row r="24">
          <cell r="I24" t="str">
            <v>ABAV085-3</v>
          </cell>
          <cell r="J24">
            <v>13</v>
          </cell>
        </row>
        <row r="25">
          <cell r="B25">
            <v>24</v>
          </cell>
        </row>
        <row r="25">
          <cell r="E25" t="str">
            <v>不可取</v>
          </cell>
        </row>
        <row r="25">
          <cell r="I25" t="str">
            <v>ABAV085-3</v>
          </cell>
          <cell r="J25">
            <v>7</v>
          </cell>
        </row>
        <row r="26">
          <cell r="B26">
            <v>25</v>
          </cell>
        </row>
        <row r="26">
          <cell r="E26" t="str">
            <v>不可取</v>
          </cell>
        </row>
        <row r="26">
          <cell r="I26" t="str">
            <v>ABAV085-3</v>
          </cell>
          <cell r="J26">
            <v>8</v>
          </cell>
        </row>
        <row r="27">
          <cell r="B27">
            <v>26</v>
          </cell>
        </row>
        <row r="27">
          <cell r="E27" t="str">
            <v>不可取</v>
          </cell>
        </row>
        <row r="27">
          <cell r="I27" t="str">
            <v>ABAV085-3</v>
          </cell>
          <cell r="J27">
            <v>9</v>
          </cell>
        </row>
        <row r="28">
          <cell r="B28">
            <v>27</v>
          </cell>
        </row>
        <row r="28">
          <cell r="E28" t="str">
            <v>不可取</v>
          </cell>
        </row>
        <row r="28">
          <cell r="I28" t="str">
            <v>ABAV085-3</v>
          </cell>
          <cell r="J28">
            <v>10</v>
          </cell>
        </row>
        <row r="29">
          <cell r="B29">
            <v>28</v>
          </cell>
        </row>
        <row r="29">
          <cell r="E29" t="str">
            <v>不可取</v>
          </cell>
        </row>
        <row r="29">
          <cell r="I29" t="str">
            <v>ABAV085-3</v>
          </cell>
          <cell r="J29">
            <v>15</v>
          </cell>
        </row>
        <row r="30">
          <cell r="B30">
            <v>29</v>
          </cell>
        </row>
        <row r="30">
          <cell r="E30" t="str">
            <v>不可取</v>
          </cell>
        </row>
        <row r="30">
          <cell r="I30" t="str">
            <v>ABAV085-3</v>
          </cell>
          <cell r="J30">
            <v>14</v>
          </cell>
        </row>
        <row r="31">
          <cell r="B31">
            <v>30</v>
          </cell>
        </row>
        <row r="31">
          <cell r="E31" t="str">
            <v>不可取</v>
          </cell>
        </row>
        <row r="31">
          <cell r="I31" t="str">
            <v>ABAV085-3</v>
          </cell>
          <cell r="J31">
            <v>13</v>
          </cell>
        </row>
        <row r="32">
          <cell r="B32">
            <v>31</v>
          </cell>
        </row>
        <row r="32">
          <cell r="E32" t="str">
            <v>不可取</v>
          </cell>
        </row>
        <row r="32">
          <cell r="I32" t="str">
            <v>ABAV085-3</v>
          </cell>
          <cell r="J32">
            <v>15</v>
          </cell>
        </row>
        <row r="33">
          <cell r="B33">
            <v>32</v>
          </cell>
        </row>
        <row r="33">
          <cell r="E33" t="str">
            <v>不可取</v>
          </cell>
        </row>
        <row r="33">
          <cell r="I33" t="str">
            <v>ABAV085-3</v>
          </cell>
          <cell r="J33">
            <v>10</v>
          </cell>
        </row>
        <row r="34">
          <cell r="B34">
            <v>33</v>
          </cell>
        </row>
        <row r="34">
          <cell r="E34" t="str">
            <v>不可取</v>
          </cell>
        </row>
        <row r="34">
          <cell r="I34" t="str">
            <v>ABAV085-3</v>
          </cell>
          <cell r="J34">
            <v>11</v>
          </cell>
        </row>
        <row r="35">
          <cell r="B35">
            <v>34</v>
          </cell>
        </row>
        <row r="35">
          <cell r="E35" t="str">
            <v>不可取</v>
          </cell>
        </row>
        <row r="35">
          <cell r="I35" t="str">
            <v>ABAV085-3</v>
          </cell>
          <cell r="J35">
            <v>12</v>
          </cell>
        </row>
        <row r="36">
          <cell r="B36">
            <v>35</v>
          </cell>
        </row>
        <row r="36">
          <cell r="E36" t="str">
            <v>不可取</v>
          </cell>
        </row>
        <row r="36">
          <cell r="I36" t="str">
            <v>ABAV085-3</v>
          </cell>
          <cell r="J36">
            <v>9</v>
          </cell>
        </row>
        <row r="37">
          <cell r="B37">
            <v>36</v>
          </cell>
        </row>
        <row r="37">
          <cell r="E37" t="str">
            <v>不可取</v>
          </cell>
        </row>
        <row r="37">
          <cell r="I37" t="str">
            <v>ABAV085-3</v>
          </cell>
          <cell r="J37">
            <v>10</v>
          </cell>
        </row>
        <row r="38">
          <cell r="B38">
            <v>37</v>
          </cell>
        </row>
        <row r="38">
          <cell r="E38" t="str">
            <v>不可取</v>
          </cell>
        </row>
        <row r="38">
          <cell r="I38" t="str">
            <v>ABAV085-3</v>
          </cell>
          <cell r="J38">
            <v>15</v>
          </cell>
        </row>
        <row r="39">
          <cell r="B39">
            <v>38</v>
          </cell>
        </row>
        <row r="39">
          <cell r="E39" t="str">
            <v>不可取</v>
          </cell>
        </row>
        <row r="39">
          <cell r="I39" t="str">
            <v>ABAV085-3</v>
          </cell>
          <cell r="J39">
            <v>14</v>
          </cell>
        </row>
        <row r="40">
          <cell r="B40">
            <v>39</v>
          </cell>
        </row>
        <row r="40">
          <cell r="E40" t="str">
            <v>不可取</v>
          </cell>
        </row>
        <row r="40">
          <cell r="I40" t="str">
            <v>ABAV085-3</v>
          </cell>
          <cell r="J40">
            <v>13</v>
          </cell>
        </row>
        <row r="41">
          <cell r="B41">
            <v>40</v>
          </cell>
        </row>
        <row r="41">
          <cell r="E41" t="str">
            <v>不可取</v>
          </cell>
        </row>
        <row r="41">
          <cell r="I41" t="str">
            <v>ABAV085-3</v>
          </cell>
          <cell r="J41">
            <v>10</v>
          </cell>
        </row>
        <row r="42">
          <cell r="B42">
            <v>41</v>
          </cell>
        </row>
        <row r="42">
          <cell r="E42" t="str">
            <v>不可取</v>
          </cell>
        </row>
        <row r="42">
          <cell r="I42" t="str">
            <v>ABAV085-3</v>
          </cell>
          <cell r="J42">
            <v>15</v>
          </cell>
        </row>
        <row r="43">
          <cell r="B43">
            <v>42</v>
          </cell>
        </row>
        <row r="43">
          <cell r="E43" t="str">
            <v>不可取</v>
          </cell>
        </row>
        <row r="43">
          <cell r="I43" t="str">
            <v>ABAV085-3</v>
          </cell>
          <cell r="J43">
            <v>10</v>
          </cell>
        </row>
        <row r="44">
          <cell r="B44">
            <v>43</v>
          </cell>
        </row>
        <row r="44">
          <cell r="E44" t="str">
            <v>不可取</v>
          </cell>
        </row>
        <row r="44">
          <cell r="I44" t="str">
            <v>ABAV085-3</v>
          </cell>
          <cell r="J44">
            <v>13</v>
          </cell>
        </row>
        <row r="45">
          <cell r="B45">
            <v>44</v>
          </cell>
        </row>
        <row r="45">
          <cell r="E45" t="str">
            <v>不可取</v>
          </cell>
        </row>
        <row r="45">
          <cell r="I45" t="str">
            <v>ABAV085-3</v>
          </cell>
          <cell r="J45">
            <v>15</v>
          </cell>
        </row>
        <row r="46">
          <cell r="B46">
            <v>45</v>
          </cell>
        </row>
        <row r="46">
          <cell r="E46" t="str">
            <v>不可取</v>
          </cell>
        </row>
        <row r="46">
          <cell r="I46" t="str">
            <v>ABAV085-3</v>
          </cell>
          <cell r="J46">
            <v>10</v>
          </cell>
        </row>
        <row r="47">
          <cell r="B47">
            <v>46</v>
          </cell>
        </row>
        <row r="47">
          <cell r="E47" t="str">
            <v>不可取</v>
          </cell>
        </row>
        <row r="47">
          <cell r="I47" t="str">
            <v>ABAV085-3</v>
          </cell>
          <cell r="J47">
            <v>11</v>
          </cell>
        </row>
        <row r="48">
          <cell r="B48">
            <v>47</v>
          </cell>
        </row>
        <row r="48">
          <cell r="E48" t="str">
            <v>不可取</v>
          </cell>
        </row>
        <row r="48">
          <cell r="I48" t="str">
            <v>ABAV085-3</v>
          </cell>
          <cell r="J48">
            <v>13</v>
          </cell>
        </row>
        <row r="49">
          <cell r="B49">
            <v>48</v>
          </cell>
        </row>
        <row r="49">
          <cell r="E49" t="str">
            <v>不可取</v>
          </cell>
        </row>
        <row r="49">
          <cell r="I49" t="str">
            <v>ABAV085-3</v>
          </cell>
          <cell r="J49">
            <v>15</v>
          </cell>
        </row>
        <row r="50">
          <cell r="B50">
            <v>49</v>
          </cell>
        </row>
        <row r="50">
          <cell r="E50" t="str">
            <v>可取</v>
          </cell>
        </row>
        <row r="50">
          <cell r="I50" t="str">
            <v>ABAV085-3</v>
          </cell>
          <cell r="J50">
            <v>10</v>
          </cell>
        </row>
        <row r="51">
          <cell r="B51">
            <v>50</v>
          </cell>
        </row>
        <row r="51">
          <cell r="E51" t="str">
            <v>可取</v>
          </cell>
        </row>
        <row r="51">
          <cell r="I51" t="str">
            <v>ABAV085-3</v>
          </cell>
          <cell r="J51">
            <v>11</v>
          </cell>
        </row>
        <row r="52">
          <cell r="B52">
            <v>51</v>
          </cell>
        </row>
        <row r="52">
          <cell r="E52" t="str">
            <v>可取</v>
          </cell>
        </row>
        <row r="52">
          <cell r="I52" t="str">
            <v>ABAV085-3</v>
          </cell>
          <cell r="J52">
            <v>8</v>
          </cell>
        </row>
        <row r="53">
          <cell r="B53">
            <v>52</v>
          </cell>
        </row>
        <row r="53">
          <cell r="E53" t="str">
            <v>可取</v>
          </cell>
        </row>
        <row r="53">
          <cell r="I53" t="str">
            <v>ABAV085-3</v>
          </cell>
          <cell r="J53">
            <v>13</v>
          </cell>
        </row>
        <row r="54">
          <cell r="B54">
            <v>53</v>
          </cell>
        </row>
        <row r="54">
          <cell r="E54" t="str">
            <v>可取</v>
          </cell>
        </row>
        <row r="54">
          <cell r="I54" t="str">
            <v>ABAV085-3</v>
          </cell>
          <cell r="J54">
            <v>15</v>
          </cell>
        </row>
        <row r="55">
          <cell r="B55">
            <v>54</v>
          </cell>
        </row>
        <row r="55">
          <cell r="E55" t="str">
            <v>可取</v>
          </cell>
        </row>
        <row r="55">
          <cell r="I55" t="str">
            <v>ABAV085-3</v>
          </cell>
          <cell r="J55">
            <v>10</v>
          </cell>
        </row>
        <row r="56">
          <cell r="B56">
            <v>55</v>
          </cell>
        </row>
        <row r="56">
          <cell r="E56" t="str">
            <v>可取</v>
          </cell>
        </row>
        <row r="56">
          <cell r="I56" t="str">
            <v>ABAV085-3</v>
          </cell>
          <cell r="J56">
            <v>15</v>
          </cell>
        </row>
        <row r="57">
          <cell r="B57">
            <v>1</v>
          </cell>
        </row>
        <row r="57">
          <cell r="E57" t="str">
            <v>不可取</v>
          </cell>
        </row>
        <row r="57">
          <cell r="I57" t="str">
            <v>ABCW011-1</v>
          </cell>
          <cell r="J57">
            <v>8</v>
          </cell>
        </row>
        <row r="58">
          <cell r="B58">
            <v>2</v>
          </cell>
        </row>
        <row r="58">
          <cell r="E58" t="str">
            <v>不可取</v>
          </cell>
        </row>
        <row r="58">
          <cell r="I58" t="str">
            <v>ABCW011-1</v>
          </cell>
          <cell r="J58">
            <v>9</v>
          </cell>
        </row>
        <row r="59">
          <cell r="B59">
            <v>3</v>
          </cell>
        </row>
        <row r="59">
          <cell r="E59" t="str">
            <v>不可取</v>
          </cell>
        </row>
        <row r="59">
          <cell r="I59" t="str">
            <v>ABCW011-1</v>
          </cell>
          <cell r="J59">
            <v>13</v>
          </cell>
        </row>
        <row r="60">
          <cell r="B60">
            <v>4</v>
          </cell>
        </row>
        <row r="60">
          <cell r="E60" t="str">
            <v>不可取</v>
          </cell>
        </row>
        <row r="60">
          <cell r="I60" t="str">
            <v>ABCW011-1</v>
          </cell>
          <cell r="J60">
            <v>7</v>
          </cell>
        </row>
        <row r="61">
          <cell r="B61">
            <v>5</v>
          </cell>
        </row>
        <row r="61">
          <cell r="E61" t="str">
            <v>不可取</v>
          </cell>
        </row>
        <row r="61">
          <cell r="I61" t="str">
            <v>ABCW011-1</v>
          </cell>
          <cell r="J61">
            <v>8</v>
          </cell>
        </row>
        <row r="62">
          <cell r="B62">
            <v>6</v>
          </cell>
        </row>
        <row r="62">
          <cell r="E62" t="str">
            <v>不可取</v>
          </cell>
        </row>
        <row r="62">
          <cell r="I62" t="str">
            <v>ABCW011-1</v>
          </cell>
          <cell r="J62">
            <v>9</v>
          </cell>
        </row>
        <row r="63">
          <cell r="B63">
            <v>7</v>
          </cell>
        </row>
        <row r="63">
          <cell r="E63" t="str">
            <v>不可取</v>
          </cell>
        </row>
        <row r="63">
          <cell r="I63" t="str">
            <v>ABCW011-1</v>
          </cell>
          <cell r="J63">
            <v>10</v>
          </cell>
        </row>
        <row r="64">
          <cell r="B64">
            <v>8</v>
          </cell>
        </row>
        <row r="64">
          <cell r="E64" t="str">
            <v>不可取</v>
          </cell>
        </row>
        <row r="64">
          <cell r="I64" t="str">
            <v>ABCW011-1</v>
          </cell>
          <cell r="J64">
            <v>15</v>
          </cell>
        </row>
        <row r="65">
          <cell r="B65">
            <v>9</v>
          </cell>
        </row>
        <row r="65">
          <cell r="E65" t="str">
            <v>不可取</v>
          </cell>
        </row>
        <row r="65">
          <cell r="I65" t="str">
            <v>ABCW011-1</v>
          </cell>
          <cell r="J65">
            <v>14</v>
          </cell>
        </row>
        <row r="66">
          <cell r="B66">
            <v>10</v>
          </cell>
        </row>
        <row r="66">
          <cell r="E66" t="str">
            <v>不可取</v>
          </cell>
        </row>
        <row r="66">
          <cell r="I66" t="str">
            <v>ABCW011-1</v>
          </cell>
          <cell r="J66">
            <v>13</v>
          </cell>
        </row>
        <row r="67">
          <cell r="B67">
            <v>11</v>
          </cell>
        </row>
        <row r="67">
          <cell r="E67" t="str">
            <v>不可取</v>
          </cell>
        </row>
        <row r="67">
          <cell r="I67" t="str">
            <v>ABCW011-1</v>
          </cell>
          <cell r="J67">
            <v>15</v>
          </cell>
        </row>
        <row r="68">
          <cell r="B68">
            <v>12</v>
          </cell>
        </row>
        <row r="68">
          <cell r="E68" t="str">
            <v>不可取</v>
          </cell>
        </row>
        <row r="68">
          <cell r="I68" t="str">
            <v>ABCW011-1</v>
          </cell>
          <cell r="J68">
            <v>10</v>
          </cell>
        </row>
        <row r="69">
          <cell r="B69">
            <v>13</v>
          </cell>
        </row>
        <row r="69">
          <cell r="E69" t="str">
            <v>不可取</v>
          </cell>
        </row>
        <row r="69">
          <cell r="I69" t="str">
            <v>ABCW011-1</v>
          </cell>
          <cell r="J69">
            <v>11</v>
          </cell>
        </row>
        <row r="70">
          <cell r="B70">
            <v>14</v>
          </cell>
        </row>
        <row r="70">
          <cell r="E70" t="str">
            <v>不可取</v>
          </cell>
        </row>
        <row r="70">
          <cell r="I70" t="str">
            <v>ABCW011-1</v>
          </cell>
          <cell r="J70">
            <v>12</v>
          </cell>
        </row>
        <row r="71">
          <cell r="B71">
            <v>15</v>
          </cell>
        </row>
        <row r="71">
          <cell r="E71" t="str">
            <v>不可取</v>
          </cell>
        </row>
        <row r="71">
          <cell r="I71" t="str">
            <v>ABCW011-1</v>
          </cell>
          <cell r="J71">
            <v>9</v>
          </cell>
        </row>
        <row r="72">
          <cell r="B72">
            <v>16</v>
          </cell>
        </row>
        <row r="72">
          <cell r="E72" t="str">
            <v>不可取</v>
          </cell>
        </row>
        <row r="72">
          <cell r="I72" t="str">
            <v>ABCW011-1</v>
          </cell>
          <cell r="J72">
            <v>10</v>
          </cell>
        </row>
        <row r="73">
          <cell r="B73">
            <v>17</v>
          </cell>
        </row>
        <row r="73">
          <cell r="E73" t="str">
            <v>不可取</v>
          </cell>
        </row>
        <row r="73">
          <cell r="I73" t="str">
            <v>ABCW011-1</v>
          </cell>
          <cell r="J73">
            <v>10</v>
          </cell>
        </row>
        <row r="74">
          <cell r="B74">
            <v>18</v>
          </cell>
        </row>
        <row r="74">
          <cell r="E74" t="str">
            <v>不可取</v>
          </cell>
        </row>
        <row r="74">
          <cell r="I74" t="str">
            <v>ABCW011-1</v>
          </cell>
          <cell r="J74">
            <v>13</v>
          </cell>
        </row>
        <row r="75">
          <cell r="B75">
            <v>19</v>
          </cell>
        </row>
        <row r="75">
          <cell r="E75" t="str">
            <v>不可取</v>
          </cell>
        </row>
        <row r="75">
          <cell r="I75" t="str">
            <v>ABCW011-1</v>
          </cell>
          <cell r="J75">
            <v>15</v>
          </cell>
        </row>
        <row r="76">
          <cell r="B76">
            <v>20</v>
          </cell>
        </row>
        <row r="76">
          <cell r="E76" t="str">
            <v>不可取</v>
          </cell>
        </row>
        <row r="76">
          <cell r="I76" t="str">
            <v>ABCW011-1</v>
          </cell>
          <cell r="J76">
            <v>10</v>
          </cell>
        </row>
        <row r="77">
          <cell r="B77">
            <v>21</v>
          </cell>
        </row>
        <row r="77">
          <cell r="E77" t="str">
            <v>不可取</v>
          </cell>
        </row>
        <row r="77">
          <cell r="I77" t="str">
            <v>ABCW011-1</v>
          </cell>
          <cell r="J77">
            <v>11</v>
          </cell>
        </row>
        <row r="78">
          <cell r="B78">
            <v>22</v>
          </cell>
        </row>
        <row r="78">
          <cell r="E78" t="str">
            <v>不可取</v>
          </cell>
        </row>
        <row r="78">
          <cell r="I78" t="str">
            <v>ABCW011-1</v>
          </cell>
          <cell r="J78">
            <v>13</v>
          </cell>
        </row>
        <row r="79">
          <cell r="B79">
            <v>23</v>
          </cell>
        </row>
        <row r="79">
          <cell r="E79" t="str">
            <v>不可取</v>
          </cell>
        </row>
        <row r="79">
          <cell r="I79" t="str">
            <v>ABCW011-1</v>
          </cell>
          <cell r="J79">
            <v>15</v>
          </cell>
        </row>
        <row r="80">
          <cell r="B80">
            <v>24</v>
          </cell>
        </row>
        <row r="80">
          <cell r="E80" t="str">
            <v>不可取</v>
          </cell>
        </row>
        <row r="80">
          <cell r="I80" t="str">
            <v>ABCW011-1</v>
          </cell>
          <cell r="J80">
            <v>10</v>
          </cell>
        </row>
        <row r="81">
          <cell r="B81">
            <v>25</v>
          </cell>
        </row>
        <row r="81">
          <cell r="E81" t="str">
            <v>不可取</v>
          </cell>
        </row>
        <row r="81">
          <cell r="I81" t="str">
            <v>ABCW011-1</v>
          </cell>
          <cell r="J81">
            <v>11</v>
          </cell>
        </row>
        <row r="82">
          <cell r="B82">
            <v>26</v>
          </cell>
        </row>
        <row r="82">
          <cell r="E82" t="str">
            <v>不可取</v>
          </cell>
        </row>
        <row r="82">
          <cell r="I82" t="str">
            <v>ABCW011-1</v>
          </cell>
          <cell r="J82">
            <v>8</v>
          </cell>
        </row>
        <row r="83">
          <cell r="B83">
            <v>27</v>
          </cell>
        </row>
        <row r="83">
          <cell r="E83" t="str">
            <v>不可取</v>
          </cell>
        </row>
        <row r="83">
          <cell r="I83" t="str">
            <v>ABCW011-1</v>
          </cell>
          <cell r="J83">
            <v>8</v>
          </cell>
        </row>
        <row r="84">
          <cell r="B84">
            <v>28</v>
          </cell>
        </row>
        <row r="84">
          <cell r="E84" t="str">
            <v>不可取</v>
          </cell>
        </row>
        <row r="84">
          <cell r="I84" t="str">
            <v>ABCW011-1</v>
          </cell>
          <cell r="J84">
            <v>9</v>
          </cell>
        </row>
        <row r="85">
          <cell r="B85">
            <v>29</v>
          </cell>
        </row>
        <row r="85">
          <cell r="E85" t="str">
            <v>不可取</v>
          </cell>
        </row>
        <row r="85">
          <cell r="I85" t="str">
            <v>ABCW011-1</v>
          </cell>
          <cell r="J85">
            <v>10</v>
          </cell>
        </row>
        <row r="86">
          <cell r="B86">
            <v>30</v>
          </cell>
        </row>
        <row r="86">
          <cell r="E86" t="str">
            <v>不可取</v>
          </cell>
        </row>
        <row r="86">
          <cell r="I86" t="str">
            <v>ABCW011-1</v>
          </cell>
          <cell r="J86">
            <v>15</v>
          </cell>
        </row>
        <row r="87">
          <cell r="B87">
            <v>31</v>
          </cell>
        </row>
        <row r="87">
          <cell r="E87" t="str">
            <v>不可取</v>
          </cell>
        </row>
        <row r="87">
          <cell r="I87" t="str">
            <v>ABCW011-1</v>
          </cell>
          <cell r="J87">
            <v>14</v>
          </cell>
        </row>
        <row r="88">
          <cell r="B88">
            <v>32</v>
          </cell>
        </row>
        <row r="88">
          <cell r="E88" t="str">
            <v>不可取</v>
          </cell>
        </row>
        <row r="88">
          <cell r="I88" t="str">
            <v>ABCW011-1</v>
          </cell>
          <cell r="J88">
            <v>13</v>
          </cell>
        </row>
        <row r="89">
          <cell r="B89">
            <v>33</v>
          </cell>
        </row>
        <row r="89">
          <cell r="E89" t="str">
            <v>不可取</v>
          </cell>
        </row>
        <row r="89">
          <cell r="I89" t="str">
            <v>ABCW011-1</v>
          </cell>
          <cell r="J89">
            <v>15</v>
          </cell>
        </row>
        <row r="90">
          <cell r="B90">
            <v>34</v>
          </cell>
        </row>
        <row r="90">
          <cell r="E90" t="str">
            <v>不可取</v>
          </cell>
        </row>
        <row r="90">
          <cell r="I90" t="str">
            <v>ABCW011-1</v>
          </cell>
          <cell r="J90">
            <v>10</v>
          </cell>
        </row>
        <row r="91">
          <cell r="B91">
            <v>35</v>
          </cell>
        </row>
        <row r="91">
          <cell r="E91" t="str">
            <v>不可取</v>
          </cell>
        </row>
        <row r="91">
          <cell r="I91" t="str">
            <v>ABCW011-1</v>
          </cell>
          <cell r="J91">
            <v>11</v>
          </cell>
        </row>
        <row r="92">
          <cell r="B92">
            <v>36</v>
          </cell>
        </row>
        <row r="92">
          <cell r="E92" t="str">
            <v>不可取</v>
          </cell>
        </row>
        <row r="92">
          <cell r="I92" t="str">
            <v>ABCW011-1</v>
          </cell>
          <cell r="J92">
            <v>12</v>
          </cell>
        </row>
        <row r="93">
          <cell r="B93">
            <v>37</v>
          </cell>
        </row>
        <row r="93">
          <cell r="E93" t="str">
            <v>不可取</v>
          </cell>
        </row>
        <row r="93">
          <cell r="I93" t="str">
            <v>ABCW011-1</v>
          </cell>
          <cell r="J93">
            <v>9</v>
          </cell>
        </row>
        <row r="94">
          <cell r="B94">
            <v>38</v>
          </cell>
        </row>
        <row r="94">
          <cell r="E94" t="str">
            <v>不可取</v>
          </cell>
        </row>
        <row r="94">
          <cell r="I94" t="str">
            <v>ABCW011-1</v>
          </cell>
          <cell r="J94">
            <v>10</v>
          </cell>
        </row>
        <row r="95">
          <cell r="B95">
            <v>39</v>
          </cell>
        </row>
        <row r="95">
          <cell r="E95" t="str">
            <v>不可取</v>
          </cell>
        </row>
        <row r="95">
          <cell r="I95" t="str">
            <v>ABCW011-1</v>
          </cell>
          <cell r="J95">
            <v>10</v>
          </cell>
        </row>
        <row r="96">
          <cell r="B96">
            <v>40</v>
          </cell>
        </row>
        <row r="96">
          <cell r="E96" t="str">
            <v>不可取</v>
          </cell>
        </row>
        <row r="96">
          <cell r="I96" t="str">
            <v>ABCW011-1</v>
          </cell>
          <cell r="J96">
            <v>13</v>
          </cell>
        </row>
        <row r="97">
          <cell r="B97">
            <v>41</v>
          </cell>
        </row>
        <row r="97">
          <cell r="E97" t="str">
            <v>不可取</v>
          </cell>
        </row>
        <row r="97">
          <cell r="I97" t="str">
            <v>ABCW011-1</v>
          </cell>
          <cell r="J97">
            <v>15</v>
          </cell>
        </row>
        <row r="98">
          <cell r="B98">
            <v>42</v>
          </cell>
        </row>
        <row r="98">
          <cell r="E98" t="str">
            <v>不可取</v>
          </cell>
        </row>
        <row r="98">
          <cell r="I98" t="str">
            <v>ABCW011-1</v>
          </cell>
          <cell r="J98">
            <v>10</v>
          </cell>
        </row>
        <row r="99">
          <cell r="B99">
            <v>43</v>
          </cell>
        </row>
        <row r="99">
          <cell r="E99" t="str">
            <v>不可取</v>
          </cell>
        </row>
        <row r="99">
          <cell r="I99" t="str">
            <v>ABCW011-1</v>
          </cell>
          <cell r="J99">
            <v>11</v>
          </cell>
        </row>
        <row r="100">
          <cell r="B100">
            <v>44</v>
          </cell>
        </row>
        <row r="100">
          <cell r="E100" t="str">
            <v>不可取</v>
          </cell>
        </row>
        <row r="100">
          <cell r="I100" t="str">
            <v>ABCW011-1</v>
          </cell>
          <cell r="J100">
            <v>13</v>
          </cell>
        </row>
        <row r="101">
          <cell r="B101">
            <v>45</v>
          </cell>
        </row>
        <row r="101">
          <cell r="E101" t="str">
            <v>不可取</v>
          </cell>
        </row>
        <row r="101">
          <cell r="I101" t="str">
            <v>ABCW011-1</v>
          </cell>
          <cell r="J101">
            <v>15</v>
          </cell>
        </row>
        <row r="102">
          <cell r="B102">
            <v>46</v>
          </cell>
        </row>
        <row r="102">
          <cell r="E102" t="str">
            <v>不可取</v>
          </cell>
        </row>
        <row r="102">
          <cell r="I102" t="str">
            <v>ABCW011-1</v>
          </cell>
          <cell r="J102">
            <v>14</v>
          </cell>
        </row>
        <row r="103">
          <cell r="B103">
            <v>47</v>
          </cell>
        </row>
        <row r="103">
          <cell r="E103" t="str">
            <v>不可取</v>
          </cell>
        </row>
        <row r="103">
          <cell r="I103" t="str">
            <v>ABCW011-1</v>
          </cell>
          <cell r="J103">
            <v>13</v>
          </cell>
        </row>
        <row r="104">
          <cell r="B104">
            <v>48</v>
          </cell>
        </row>
        <row r="104">
          <cell r="E104" t="str">
            <v>不可取</v>
          </cell>
        </row>
        <row r="104">
          <cell r="I104" t="str">
            <v>ABCW011-1</v>
          </cell>
          <cell r="J104">
            <v>15</v>
          </cell>
        </row>
        <row r="105">
          <cell r="B105">
            <v>49</v>
          </cell>
        </row>
        <row r="105">
          <cell r="E105" t="str">
            <v>不可取</v>
          </cell>
        </row>
        <row r="105">
          <cell r="I105" t="str">
            <v>ABCW011-1</v>
          </cell>
          <cell r="J105">
            <v>10</v>
          </cell>
        </row>
        <row r="106">
          <cell r="B106">
            <v>50</v>
          </cell>
        </row>
        <row r="106">
          <cell r="E106" t="str">
            <v>不可取</v>
          </cell>
        </row>
        <row r="106">
          <cell r="I106" t="str">
            <v>ABCW011-1</v>
          </cell>
          <cell r="J106">
            <v>11</v>
          </cell>
        </row>
        <row r="107">
          <cell r="B107">
            <v>51</v>
          </cell>
        </row>
        <row r="107">
          <cell r="E107" t="str">
            <v>不可取</v>
          </cell>
        </row>
        <row r="107">
          <cell r="I107" t="str">
            <v>ABCW011-1</v>
          </cell>
          <cell r="J107">
            <v>12</v>
          </cell>
        </row>
        <row r="108">
          <cell r="B108">
            <v>52</v>
          </cell>
        </row>
        <row r="108">
          <cell r="E108" t="str">
            <v>不可取</v>
          </cell>
        </row>
        <row r="108">
          <cell r="I108" t="str">
            <v>ABCW011-1</v>
          </cell>
          <cell r="J108">
            <v>9</v>
          </cell>
        </row>
        <row r="109">
          <cell r="B109">
            <v>53</v>
          </cell>
        </row>
        <row r="109">
          <cell r="E109" t="str">
            <v>不可取</v>
          </cell>
        </row>
        <row r="109">
          <cell r="I109" t="str">
            <v>ABCW011-1</v>
          </cell>
          <cell r="J109">
            <v>10</v>
          </cell>
        </row>
        <row r="110">
          <cell r="B110">
            <v>54</v>
          </cell>
        </row>
        <row r="110">
          <cell r="E110" t="str">
            <v>不可取</v>
          </cell>
        </row>
        <row r="110">
          <cell r="I110" t="str">
            <v>ABCW011-1</v>
          </cell>
          <cell r="J110">
            <v>10</v>
          </cell>
        </row>
        <row r="111">
          <cell r="B111">
            <v>55</v>
          </cell>
        </row>
        <row r="111">
          <cell r="E111" t="str">
            <v>不可取</v>
          </cell>
        </row>
        <row r="111">
          <cell r="I111" t="str">
            <v>ABCW011-1</v>
          </cell>
          <cell r="J111">
            <v>10</v>
          </cell>
        </row>
        <row r="112">
          <cell r="B112">
            <v>56</v>
          </cell>
        </row>
        <row r="112">
          <cell r="E112" t="str">
            <v>不可取</v>
          </cell>
        </row>
        <row r="112">
          <cell r="I112" t="str">
            <v>ABCW011-1</v>
          </cell>
          <cell r="J112">
            <v>15</v>
          </cell>
        </row>
        <row r="113">
          <cell r="B113">
            <v>57</v>
          </cell>
        </row>
        <row r="113">
          <cell r="E113" t="str">
            <v>不可取</v>
          </cell>
        </row>
        <row r="113">
          <cell r="I113" t="str">
            <v>ABCW011-1</v>
          </cell>
          <cell r="J113">
            <v>10</v>
          </cell>
        </row>
        <row r="114">
          <cell r="B114">
            <v>58</v>
          </cell>
        </row>
        <row r="114">
          <cell r="E114" t="str">
            <v>不可取</v>
          </cell>
        </row>
        <row r="114">
          <cell r="I114" t="str">
            <v>ABCW011-1</v>
          </cell>
          <cell r="J114">
            <v>11</v>
          </cell>
        </row>
        <row r="115">
          <cell r="B115">
            <v>59</v>
          </cell>
        </row>
        <row r="115">
          <cell r="E115" t="str">
            <v>不可取</v>
          </cell>
        </row>
        <row r="115">
          <cell r="I115" t="str">
            <v>ABCW011-1</v>
          </cell>
          <cell r="J115">
            <v>12</v>
          </cell>
        </row>
        <row r="116">
          <cell r="B116">
            <v>60</v>
          </cell>
        </row>
        <row r="116">
          <cell r="E116" t="str">
            <v>不可取</v>
          </cell>
        </row>
        <row r="116">
          <cell r="I116" t="str">
            <v>ABCW011-1</v>
          </cell>
          <cell r="J116">
            <v>13</v>
          </cell>
        </row>
        <row r="117">
          <cell r="B117">
            <v>61</v>
          </cell>
        </row>
        <row r="117">
          <cell r="E117" t="str">
            <v>不可取</v>
          </cell>
        </row>
        <row r="117">
          <cell r="I117" t="str">
            <v>ABCW011-1</v>
          </cell>
          <cell r="J117">
            <v>7</v>
          </cell>
        </row>
        <row r="118">
          <cell r="B118">
            <v>62</v>
          </cell>
        </row>
        <row r="118">
          <cell r="E118" t="str">
            <v>不可取</v>
          </cell>
        </row>
        <row r="118">
          <cell r="I118" t="str">
            <v>ABCW011-1</v>
          </cell>
          <cell r="J118">
            <v>8</v>
          </cell>
        </row>
        <row r="119">
          <cell r="B119">
            <v>63</v>
          </cell>
        </row>
        <row r="119">
          <cell r="E119" t="str">
            <v>不可取</v>
          </cell>
        </row>
        <row r="119">
          <cell r="I119" t="str">
            <v>ABCW011-1</v>
          </cell>
          <cell r="J119">
            <v>9</v>
          </cell>
        </row>
        <row r="120">
          <cell r="B120">
            <v>64</v>
          </cell>
        </row>
        <row r="120">
          <cell r="E120" t="str">
            <v>不可取</v>
          </cell>
        </row>
        <row r="120">
          <cell r="I120" t="str">
            <v>ABCW011-1</v>
          </cell>
          <cell r="J120">
            <v>10</v>
          </cell>
        </row>
        <row r="121">
          <cell r="B121">
            <v>65</v>
          </cell>
        </row>
        <row r="121">
          <cell r="E121" t="str">
            <v>不可取</v>
          </cell>
        </row>
        <row r="121">
          <cell r="I121" t="str">
            <v>ABCW011-1</v>
          </cell>
          <cell r="J121">
            <v>15</v>
          </cell>
        </row>
        <row r="122">
          <cell r="B122">
            <v>66</v>
          </cell>
        </row>
        <row r="122">
          <cell r="E122" t="str">
            <v>不可取</v>
          </cell>
        </row>
        <row r="122">
          <cell r="I122" t="str">
            <v>ABCW011-1</v>
          </cell>
          <cell r="J122">
            <v>14</v>
          </cell>
        </row>
        <row r="123">
          <cell r="B123">
            <v>67</v>
          </cell>
        </row>
        <row r="123">
          <cell r="E123" t="str">
            <v>不可取</v>
          </cell>
        </row>
        <row r="123">
          <cell r="I123" t="str">
            <v>ABCW011-1</v>
          </cell>
          <cell r="J123">
            <v>13</v>
          </cell>
        </row>
        <row r="124">
          <cell r="B124">
            <v>68</v>
          </cell>
        </row>
        <row r="124">
          <cell r="E124" t="str">
            <v>不可取</v>
          </cell>
        </row>
        <row r="124">
          <cell r="I124" t="str">
            <v>ABCW011-1</v>
          </cell>
          <cell r="J124">
            <v>10</v>
          </cell>
        </row>
        <row r="125">
          <cell r="B125">
            <v>69</v>
          </cell>
        </row>
        <row r="125">
          <cell r="E125" t="str">
            <v>不可取</v>
          </cell>
        </row>
        <row r="125">
          <cell r="I125" t="str">
            <v>ABCW011-1</v>
          </cell>
          <cell r="J125">
            <v>15</v>
          </cell>
        </row>
        <row r="126">
          <cell r="B126">
            <v>70</v>
          </cell>
        </row>
        <row r="126">
          <cell r="E126" t="str">
            <v>不可取</v>
          </cell>
        </row>
        <row r="126">
          <cell r="I126" t="str">
            <v>ABCW011-1</v>
          </cell>
          <cell r="J126">
            <v>10</v>
          </cell>
        </row>
        <row r="127">
          <cell r="B127">
            <v>71</v>
          </cell>
        </row>
        <row r="127">
          <cell r="E127" t="str">
            <v>不可取</v>
          </cell>
        </row>
        <row r="127">
          <cell r="I127" t="str">
            <v>ABCW011-1</v>
          </cell>
          <cell r="J127">
            <v>11</v>
          </cell>
        </row>
        <row r="128">
          <cell r="B128">
            <v>72</v>
          </cell>
        </row>
        <row r="128">
          <cell r="E128" t="str">
            <v>不可取</v>
          </cell>
        </row>
        <row r="128">
          <cell r="I128" t="str">
            <v>ABCW011-1</v>
          </cell>
          <cell r="J128">
            <v>12</v>
          </cell>
        </row>
        <row r="129">
          <cell r="B129">
            <v>73</v>
          </cell>
        </row>
        <row r="129">
          <cell r="E129" t="str">
            <v>不可取</v>
          </cell>
        </row>
        <row r="129">
          <cell r="I129" t="str">
            <v>ABCW011-1</v>
          </cell>
          <cell r="J129">
            <v>13</v>
          </cell>
        </row>
        <row r="130">
          <cell r="B130">
            <v>74</v>
          </cell>
        </row>
        <row r="130">
          <cell r="E130" t="str">
            <v>不可取</v>
          </cell>
        </row>
        <row r="130">
          <cell r="I130" t="str">
            <v>ABCW011-1</v>
          </cell>
          <cell r="J130">
            <v>7</v>
          </cell>
        </row>
        <row r="131">
          <cell r="B131">
            <v>75</v>
          </cell>
        </row>
        <row r="131">
          <cell r="E131" t="str">
            <v>不可取</v>
          </cell>
        </row>
        <row r="131">
          <cell r="I131" t="str">
            <v>ABCW011-1</v>
          </cell>
          <cell r="J131">
            <v>8</v>
          </cell>
        </row>
        <row r="132">
          <cell r="B132">
            <v>76</v>
          </cell>
        </row>
        <row r="132">
          <cell r="E132" t="str">
            <v>不可取</v>
          </cell>
        </row>
        <row r="132">
          <cell r="I132" t="str">
            <v>ABCW011-1</v>
          </cell>
          <cell r="J132">
            <v>9</v>
          </cell>
        </row>
        <row r="133">
          <cell r="B133">
            <v>77</v>
          </cell>
        </row>
        <row r="133">
          <cell r="E133" t="str">
            <v>不可取</v>
          </cell>
        </row>
        <row r="133">
          <cell r="I133" t="str">
            <v>ABCW011-1</v>
          </cell>
          <cell r="J133">
            <v>13</v>
          </cell>
        </row>
        <row r="134">
          <cell r="B134">
            <v>78</v>
          </cell>
        </row>
        <row r="134">
          <cell r="E134" t="str">
            <v>不可取</v>
          </cell>
        </row>
        <row r="134">
          <cell r="I134" t="str">
            <v>ABCW011-1</v>
          </cell>
          <cell r="J134">
            <v>7</v>
          </cell>
        </row>
        <row r="135">
          <cell r="B135">
            <v>79</v>
          </cell>
        </row>
        <row r="135">
          <cell r="E135" t="str">
            <v>不可取</v>
          </cell>
        </row>
        <row r="135">
          <cell r="I135" t="str">
            <v>ABCW011-1</v>
          </cell>
          <cell r="J135">
            <v>8</v>
          </cell>
        </row>
        <row r="136">
          <cell r="B136">
            <v>80</v>
          </cell>
        </row>
        <row r="136">
          <cell r="E136" t="str">
            <v>不可取</v>
          </cell>
        </row>
        <row r="136">
          <cell r="I136" t="str">
            <v>ABCW011-1</v>
          </cell>
          <cell r="J136">
            <v>9</v>
          </cell>
        </row>
        <row r="137">
          <cell r="B137">
            <v>81</v>
          </cell>
        </row>
        <row r="137">
          <cell r="E137" t="str">
            <v>不可取</v>
          </cell>
        </row>
        <row r="137">
          <cell r="I137" t="str">
            <v>ABCW011-1</v>
          </cell>
          <cell r="J137">
            <v>10</v>
          </cell>
        </row>
        <row r="138">
          <cell r="B138">
            <v>82</v>
          </cell>
        </row>
        <row r="138">
          <cell r="E138" t="str">
            <v>不可取</v>
          </cell>
        </row>
        <row r="138">
          <cell r="I138" t="str">
            <v>ABCW011-1</v>
          </cell>
          <cell r="J138">
            <v>15</v>
          </cell>
        </row>
        <row r="139">
          <cell r="B139">
            <v>83</v>
          </cell>
        </row>
        <row r="139">
          <cell r="E139" t="str">
            <v>不可取</v>
          </cell>
        </row>
        <row r="139">
          <cell r="I139" t="str">
            <v>ABCW011-1</v>
          </cell>
          <cell r="J139">
            <v>14</v>
          </cell>
        </row>
        <row r="140">
          <cell r="B140">
            <v>84</v>
          </cell>
        </row>
        <row r="140">
          <cell r="E140" t="str">
            <v>不可取</v>
          </cell>
        </row>
        <row r="140">
          <cell r="I140" t="str">
            <v>ABCW011-1</v>
          </cell>
          <cell r="J140">
            <v>13</v>
          </cell>
        </row>
        <row r="141">
          <cell r="B141">
            <v>85</v>
          </cell>
        </row>
        <row r="141">
          <cell r="E141" t="str">
            <v>不可取</v>
          </cell>
        </row>
        <row r="141">
          <cell r="I141" t="str">
            <v>ABCW011-1</v>
          </cell>
          <cell r="J141">
            <v>15</v>
          </cell>
        </row>
        <row r="142">
          <cell r="B142">
            <v>86</v>
          </cell>
        </row>
        <row r="142">
          <cell r="E142" t="str">
            <v>不可取</v>
          </cell>
        </row>
        <row r="142">
          <cell r="I142" t="str">
            <v>ABCW011-1</v>
          </cell>
          <cell r="J142">
            <v>10</v>
          </cell>
        </row>
        <row r="143">
          <cell r="B143">
            <v>87</v>
          </cell>
        </row>
        <row r="143">
          <cell r="E143" t="str">
            <v>不可取</v>
          </cell>
        </row>
        <row r="143">
          <cell r="I143" t="str">
            <v>ABCW011-1</v>
          </cell>
          <cell r="J143">
            <v>11</v>
          </cell>
        </row>
        <row r="144">
          <cell r="B144">
            <v>88</v>
          </cell>
        </row>
        <row r="144">
          <cell r="E144" t="str">
            <v>不可取</v>
          </cell>
        </row>
        <row r="144">
          <cell r="I144" t="str">
            <v>ABCW011-1</v>
          </cell>
          <cell r="J144">
            <v>12</v>
          </cell>
        </row>
        <row r="145">
          <cell r="B145">
            <v>89</v>
          </cell>
        </row>
        <row r="145">
          <cell r="E145" t="str">
            <v>不可取</v>
          </cell>
        </row>
        <row r="145">
          <cell r="I145" t="str">
            <v>ABCW011-1</v>
          </cell>
          <cell r="J145">
            <v>9</v>
          </cell>
        </row>
        <row r="146">
          <cell r="B146">
            <v>90</v>
          </cell>
        </row>
        <row r="146">
          <cell r="E146" t="str">
            <v>不可取</v>
          </cell>
        </row>
        <row r="146">
          <cell r="I146" t="str">
            <v>ABCW011-1</v>
          </cell>
          <cell r="J146">
            <v>10</v>
          </cell>
        </row>
        <row r="147">
          <cell r="B147">
            <v>91</v>
          </cell>
        </row>
        <row r="147">
          <cell r="E147" t="str">
            <v>不可取</v>
          </cell>
        </row>
        <row r="147">
          <cell r="I147" t="str">
            <v>ABCW011-1</v>
          </cell>
          <cell r="J147">
            <v>15</v>
          </cell>
        </row>
        <row r="148">
          <cell r="B148">
            <v>92</v>
          </cell>
        </row>
        <row r="148">
          <cell r="E148" t="str">
            <v>不可取</v>
          </cell>
        </row>
        <row r="148">
          <cell r="I148" t="str">
            <v>ABCW011-1</v>
          </cell>
          <cell r="J148">
            <v>14</v>
          </cell>
        </row>
        <row r="149">
          <cell r="B149">
            <v>93</v>
          </cell>
        </row>
        <row r="149">
          <cell r="E149" t="str">
            <v>不可取</v>
          </cell>
        </row>
        <row r="149">
          <cell r="I149" t="str">
            <v>ABCW011-1</v>
          </cell>
          <cell r="J149">
            <v>13</v>
          </cell>
        </row>
        <row r="150">
          <cell r="B150">
            <v>94</v>
          </cell>
        </row>
        <row r="150">
          <cell r="E150" t="str">
            <v>不可取</v>
          </cell>
        </row>
        <row r="150">
          <cell r="I150" t="str">
            <v>ABCW011-1</v>
          </cell>
          <cell r="J150">
            <v>10</v>
          </cell>
        </row>
        <row r="151">
          <cell r="B151">
            <v>95</v>
          </cell>
        </row>
        <row r="151">
          <cell r="E151" t="str">
            <v>不可取</v>
          </cell>
        </row>
        <row r="151">
          <cell r="I151" t="str">
            <v>ABCW011-1</v>
          </cell>
          <cell r="J151">
            <v>15</v>
          </cell>
        </row>
        <row r="152">
          <cell r="B152">
            <v>96</v>
          </cell>
        </row>
        <row r="152">
          <cell r="E152" t="str">
            <v>不可取</v>
          </cell>
        </row>
        <row r="152">
          <cell r="I152" t="str">
            <v>ABCW011-1</v>
          </cell>
          <cell r="J152">
            <v>10</v>
          </cell>
        </row>
        <row r="153">
          <cell r="B153">
            <v>97</v>
          </cell>
        </row>
        <row r="153">
          <cell r="E153" t="str">
            <v>不可取</v>
          </cell>
        </row>
        <row r="153">
          <cell r="I153" t="str">
            <v>ABCW011-1</v>
          </cell>
          <cell r="J153">
            <v>13</v>
          </cell>
        </row>
        <row r="154">
          <cell r="B154">
            <v>98</v>
          </cell>
        </row>
        <row r="154">
          <cell r="E154" t="str">
            <v>不可取</v>
          </cell>
        </row>
        <row r="154">
          <cell r="I154" t="str">
            <v>ABCW011-1</v>
          </cell>
          <cell r="J154">
            <v>8</v>
          </cell>
        </row>
        <row r="155">
          <cell r="B155">
            <v>99</v>
          </cell>
        </row>
        <row r="155">
          <cell r="E155" t="str">
            <v>不可取</v>
          </cell>
        </row>
        <row r="155">
          <cell r="I155" t="str">
            <v>ABCW011-1</v>
          </cell>
          <cell r="J155">
            <v>9</v>
          </cell>
        </row>
        <row r="156">
          <cell r="B156">
            <v>100</v>
          </cell>
        </row>
        <row r="156">
          <cell r="E156" t="str">
            <v>不可取</v>
          </cell>
        </row>
        <row r="156">
          <cell r="I156" t="str">
            <v>ABCW011-1</v>
          </cell>
          <cell r="J156">
            <v>13</v>
          </cell>
        </row>
        <row r="157">
          <cell r="B157">
            <v>101</v>
          </cell>
        </row>
        <row r="157">
          <cell r="E157" t="str">
            <v>不可取</v>
          </cell>
        </row>
        <row r="157">
          <cell r="I157" t="str">
            <v>ABCW011-1</v>
          </cell>
          <cell r="J157">
            <v>7</v>
          </cell>
        </row>
        <row r="158">
          <cell r="B158">
            <v>102</v>
          </cell>
        </row>
        <row r="158">
          <cell r="E158" t="str">
            <v>不可取</v>
          </cell>
        </row>
        <row r="158">
          <cell r="I158" t="str">
            <v>ABCW011-1</v>
          </cell>
          <cell r="J158">
            <v>8</v>
          </cell>
        </row>
        <row r="159">
          <cell r="B159">
            <v>103</v>
          </cell>
        </row>
        <row r="159">
          <cell r="E159" t="str">
            <v>不可取</v>
          </cell>
        </row>
        <row r="159">
          <cell r="I159" t="str">
            <v>ABCW011-1</v>
          </cell>
          <cell r="J159">
            <v>9</v>
          </cell>
        </row>
        <row r="160">
          <cell r="B160">
            <v>104</v>
          </cell>
        </row>
        <row r="160">
          <cell r="E160" t="str">
            <v>不可取</v>
          </cell>
        </row>
        <row r="160">
          <cell r="I160" t="str">
            <v>ABCW011-1</v>
          </cell>
          <cell r="J160">
            <v>10</v>
          </cell>
        </row>
        <row r="161">
          <cell r="B161">
            <v>105</v>
          </cell>
        </row>
        <row r="161">
          <cell r="E161" t="str">
            <v>不可取</v>
          </cell>
        </row>
        <row r="161">
          <cell r="I161" t="str">
            <v>ABCW011-1</v>
          </cell>
          <cell r="J161">
            <v>15</v>
          </cell>
        </row>
        <row r="162">
          <cell r="B162">
            <v>106</v>
          </cell>
        </row>
        <row r="162">
          <cell r="E162" t="str">
            <v>不可取</v>
          </cell>
        </row>
        <row r="162">
          <cell r="I162" t="str">
            <v>ABCW011-1</v>
          </cell>
          <cell r="J162">
            <v>14</v>
          </cell>
        </row>
        <row r="163">
          <cell r="B163">
            <v>107</v>
          </cell>
        </row>
        <row r="163">
          <cell r="E163" t="str">
            <v>不可取</v>
          </cell>
        </row>
        <row r="163">
          <cell r="I163" t="str">
            <v>ABCW011-1</v>
          </cell>
          <cell r="J163">
            <v>13</v>
          </cell>
        </row>
        <row r="164">
          <cell r="B164">
            <v>108</v>
          </cell>
        </row>
        <row r="164">
          <cell r="E164" t="str">
            <v>不可取</v>
          </cell>
        </row>
        <row r="164">
          <cell r="I164" t="str">
            <v>ABCW011-1</v>
          </cell>
          <cell r="J164">
            <v>15</v>
          </cell>
        </row>
        <row r="165">
          <cell r="B165">
            <v>109</v>
          </cell>
        </row>
        <row r="165">
          <cell r="E165" t="str">
            <v>不可取</v>
          </cell>
        </row>
        <row r="165">
          <cell r="I165" t="str">
            <v>ABCW011-1</v>
          </cell>
          <cell r="J165">
            <v>10</v>
          </cell>
        </row>
        <row r="166">
          <cell r="B166">
            <v>110</v>
          </cell>
        </row>
        <row r="166">
          <cell r="E166" t="str">
            <v>不可取</v>
          </cell>
        </row>
        <row r="166">
          <cell r="I166" t="str">
            <v>ABCW011-1</v>
          </cell>
          <cell r="J166">
            <v>11</v>
          </cell>
        </row>
        <row r="167">
          <cell r="B167">
            <v>111</v>
          </cell>
        </row>
        <row r="167">
          <cell r="E167" t="str">
            <v>不可取</v>
          </cell>
        </row>
        <row r="167">
          <cell r="I167" t="str">
            <v>ABCW011-1</v>
          </cell>
          <cell r="J167">
            <v>12</v>
          </cell>
        </row>
        <row r="168">
          <cell r="B168">
            <v>112</v>
          </cell>
        </row>
        <row r="168">
          <cell r="E168" t="str">
            <v>不可取</v>
          </cell>
        </row>
        <row r="168">
          <cell r="I168" t="str">
            <v>ABCW011-1</v>
          </cell>
          <cell r="J168">
            <v>9</v>
          </cell>
        </row>
        <row r="169">
          <cell r="B169">
            <v>113</v>
          </cell>
        </row>
        <row r="169">
          <cell r="E169" t="str">
            <v>不可取</v>
          </cell>
        </row>
        <row r="169">
          <cell r="I169" t="str">
            <v>ABCW011-1</v>
          </cell>
          <cell r="J169">
            <v>10</v>
          </cell>
        </row>
        <row r="170">
          <cell r="B170">
            <v>114</v>
          </cell>
        </row>
        <row r="170">
          <cell r="E170" t="str">
            <v>不可取</v>
          </cell>
        </row>
        <row r="170">
          <cell r="I170" t="str">
            <v>ABCW011-1</v>
          </cell>
          <cell r="J170">
            <v>15</v>
          </cell>
        </row>
        <row r="171">
          <cell r="B171">
            <v>115</v>
          </cell>
        </row>
        <row r="171">
          <cell r="E171" t="str">
            <v>不可取</v>
          </cell>
        </row>
        <row r="171">
          <cell r="I171" t="str">
            <v>ABCW011-1</v>
          </cell>
          <cell r="J171">
            <v>14</v>
          </cell>
        </row>
        <row r="172">
          <cell r="B172">
            <v>116</v>
          </cell>
        </row>
        <row r="172">
          <cell r="E172" t="str">
            <v>不可取</v>
          </cell>
        </row>
        <row r="172">
          <cell r="I172" t="str">
            <v>ABCW011-1</v>
          </cell>
          <cell r="J172">
            <v>13</v>
          </cell>
        </row>
        <row r="173">
          <cell r="B173">
            <v>117</v>
          </cell>
        </row>
        <row r="173">
          <cell r="E173" t="str">
            <v>不可取</v>
          </cell>
        </row>
        <row r="173">
          <cell r="I173" t="str">
            <v>ABCW011-1</v>
          </cell>
          <cell r="J173">
            <v>10</v>
          </cell>
        </row>
        <row r="174">
          <cell r="B174">
            <v>118</v>
          </cell>
        </row>
        <row r="174">
          <cell r="E174" t="str">
            <v>不可取</v>
          </cell>
        </row>
        <row r="174">
          <cell r="I174" t="str">
            <v>ABCW011-1</v>
          </cell>
          <cell r="J174">
            <v>15</v>
          </cell>
        </row>
        <row r="175">
          <cell r="B175">
            <v>119</v>
          </cell>
        </row>
        <row r="175">
          <cell r="E175" t="str">
            <v>不可取</v>
          </cell>
        </row>
        <row r="175">
          <cell r="I175" t="str">
            <v>ABCW011-1</v>
          </cell>
          <cell r="J175">
            <v>15</v>
          </cell>
        </row>
        <row r="176">
          <cell r="B176">
            <v>120</v>
          </cell>
        </row>
        <row r="176">
          <cell r="E176" t="str">
            <v>不可取</v>
          </cell>
        </row>
        <row r="176">
          <cell r="I176" t="str">
            <v>ABCW011-1</v>
          </cell>
          <cell r="J176">
            <v>10</v>
          </cell>
        </row>
        <row r="177">
          <cell r="B177">
            <v>121</v>
          </cell>
        </row>
        <row r="177">
          <cell r="E177" t="str">
            <v>可取</v>
          </cell>
        </row>
        <row r="177">
          <cell r="I177" t="str">
            <v>ABCW011-1</v>
          </cell>
          <cell r="J177">
            <v>13</v>
          </cell>
        </row>
        <row r="178">
          <cell r="B178">
            <v>122</v>
          </cell>
        </row>
        <row r="178">
          <cell r="E178" t="str">
            <v>可取</v>
          </cell>
        </row>
        <row r="178">
          <cell r="I178" t="str">
            <v>ABCW011-1</v>
          </cell>
          <cell r="J178">
            <v>8</v>
          </cell>
        </row>
        <row r="179">
          <cell r="B179">
            <v>123</v>
          </cell>
        </row>
        <row r="179">
          <cell r="E179" t="str">
            <v>可取</v>
          </cell>
        </row>
        <row r="179">
          <cell r="I179" t="str">
            <v>ABCW011-1</v>
          </cell>
          <cell r="J179">
            <v>9</v>
          </cell>
        </row>
        <row r="180">
          <cell r="B180">
            <v>124</v>
          </cell>
        </row>
        <row r="180">
          <cell r="E180" t="str">
            <v>可取</v>
          </cell>
        </row>
        <row r="180">
          <cell r="I180" t="str">
            <v>ABCW011-1</v>
          </cell>
          <cell r="J180">
            <v>13</v>
          </cell>
        </row>
        <row r="181">
          <cell r="B181">
            <v>125</v>
          </cell>
        </row>
        <row r="181">
          <cell r="E181" t="str">
            <v>可取</v>
          </cell>
        </row>
        <row r="181">
          <cell r="I181" t="str">
            <v>ABCW011-1</v>
          </cell>
          <cell r="J181">
            <v>7</v>
          </cell>
        </row>
        <row r="182">
          <cell r="B182">
            <v>126</v>
          </cell>
        </row>
        <row r="182">
          <cell r="E182" t="str">
            <v>可取</v>
          </cell>
        </row>
        <row r="182">
          <cell r="I182" t="str">
            <v>ABCW011-1</v>
          </cell>
          <cell r="J182">
            <v>4</v>
          </cell>
        </row>
        <row r="183">
          <cell r="B183">
            <v>127</v>
          </cell>
        </row>
        <row r="183">
          <cell r="E183" t="str">
            <v>可取</v>
          </cell>
        </row>
        <row r="183">
          <cell r="I183" t="str">
            <v>ABCW011-1</v>
          </cell>
          <cell r="J183">
            <v>8</v>
          </cell>
        </row>
        <row r="184">
          <cell r="B184">
            <v>1</v>
          </cell>
        </row>
        <row r="184">
          <cell r="E184" t="str">
            <v>不可取</v>
          </cell>
        </row>
        <row r="184">
          <cell r="I184" t="str">
            <v>ABPV009-6</v>
          </cell>
          <cell r="J184">
            <v>3</v>
          </cell>
        </row>
        <row r="185">
          <cell r="B185">
            <v>2</v>
          </cell>
        </row>
        <row r="185">
          <cell r="E185" t="str">
            <v>不可取</v>
          </cell>
        </row>
        <row r="185">
          <cell r="I185" t="str">
            <v>ABPV009-6</v>
          </cell>
          <cell r="J185">
            <v>5</v>
          </cell>
        </row>
        <row r="186">
          <cell r="B186">
            <v>3</v>
          </cell>
        </row>
        <row r="186">
          <cell r="E186" t="str">
            <v>不可取</v>
          </cell>
        </row>
        <row r="186">
          <cell r="I186" t="str">
            <v>ABPV009-6</v>
          </cell>
          <cell r="J186">
            <v>6</v>
          </cell>
        </row>
        <row r="187">
          <cell r="B187">
            <v>4</v>
          </cell>
        </row>
        <row r="187">
          <cell r="E187" t="str">
            <v>不可取</v>
          </cell>
        </row>
        <row r="187">
          <cell r="I187" t="str">
            <v>ABPV009-6</v>
          </cell>
          <cell r="J187">
            <v>8</v>
          </cell>
        </row>
        <row r="188">
          <cell r="B188">
            <v>5</v>
          </cell>
        </row>
        <row r="188">
          <cell r="E188" t="str">
            <v>不可取</v>
          </cell>
        </row>
        <row r="188">
          <cell r="I188" t="str">
            <v>ABPV009-6</v>
          </cell>
          <cell r="J188">
            <v>9</v>
          </cell>
        </row>
        <row r="189">
          <cell r="B189">
            <v>6</v>
          </cell>
        </row>
        <row r="189">
          <cell r="E189" t="str">
            <v>不可取</v>
          </cell>
        </row>
        <row r="189">
          <cell r="I189" t="str">
            <v>ABPV009-6</v>
          </cell>
          <cell r="J189">
            <v>7</v>
          </cell>
        </row>
        <row r="190">
          <cell r="B190">
            <v>7</v>
          </cell>
        </row>
        <row r="190">
          <cell r="E190" t="str">
            <v>不可取</v>
          </cell>
        </row>
        <row r="190">
          <cell r="I190" t="str">
            <v>ABPV009-6</v>
          </cell>
          <cell r="J190">
            <v>5</v>
          </cell>
        </row>
        <row r="191">
          <cell r="B191">
            <v>8</v>
          </cell>
        </row>
        <row r="191">
          <cell r="E191" t="str">
            <v>不可取</v>
          </cell>
        </row>
        <row r="191">
          <cell r="I191" t="str">
            <v>ABPV009-6</v>
          </cell>
          <cell r="J191">
            <v>6</v>
          </cell>
        </row>
        <row r="192">
          <cell r="B192">
            <v>9</v>
          </cell>
        </row>
        <row r="192">
          <cell r="E192" t="str">
            <v>不可取</v>
          </cell>
        </row>
        <row r="192">
          <cell r="I192" t="str">
            <v>ABPV009-6</v>
          </cell>
          <cell r="J192">
            <v>2</v>
          </cell>
        </row>
        <row r="193">
          <cell r="B193">
            <v>10</v>
          </cell>
        </row>
        <row r="193">
          <cell r="E193" t="str">
            <v>不可取</v>
          </cell>
        </row>
        <row r="193">
          <cell r="I193" t="str">
            <v>ABPV009-6</v>
          </cell>
          <cell r="J193">
            <v>4</v>
          </cell>
        </row>
        <row r="194">
          <cell r="B194">
            <v>11</v>
          </cell>
        </row>
        <row r="194">
          <cell r="E194" t="str">
            <v>不可取</v>
          </cell>
        </row>
        <row r="194">
          <cell r="I194" t="str">
            <v>ABPV009-6</v>
          </cell>
          <cell r="J194">
            <v>5</v>
          </cell>
        </row>
        <row r="195">
          <cell r="B195">
            <v>12</v>
          </cell>
        </row>
        <row r="195">
          <cell r="E195" t="str">
            <v>不可取</v>
          </cell>
        </row>
        <row r="195">
          <cell r="I195" t="str">
            <v>ABPV009-6</v>
          </cell>
          <cell r="J195">
            <v>7</v>
          </cell>
        </row>
        <row r="196">
          <cell r="B196">
            <v>13</v>
          </cell>
        </row>
        <row r="196">
          <cell r="E196" t="str">
            <v>不可取</v>
          </cell>
        </row>
        <row r="196">
          <cell r="I196" t="str">
            <v>ABPV009-6</v>
          </cell>
          <cell r="J196">
            <v>8</v>
          </cell>
        </row>
        <row r="197">
          <cell r="B197">
            <v>14</v>
          </cell>
        </row>
        <row r="197">
          <cell r="E197" t="str">
            <v>不可取</v>
          </cell>
        </row>
        <row r="197">
          <cell r="I197" t="str">
            <v>ABPV009-6</v>
          </cell>
          <cell r="J197">
            <v>9</v>
          </cell>
        </row>
        <row r="198">
          <cell r="B198">
            <v>15</v>
          </cell>
        </row>
        <row r="198">
          <cell r="E198" t="str">
            <v>不可取</v>
          </cell>
        </row>
        <row r="198">
          <cell r="I198" t="str">
            <v>ABPV009-6</v>
          </cell>
          <cell r="J198">
            <v>11</v>
          </cell>
        </row>
        <row r="199">
          <cell r="B199">
            <v>16</v>
          </cell>
        </row>
        <row r="199">
          <cell r="E199" t="str">
            <v>不可取</v>
          </cell>
        </row>
        <row r="199">
          <cell r="I199" t="str">
            <v>ABPV009-6</v>
          </cell>
          <cell r="J199">
            <v>9</v>
          </cell>
        </row>
        <row r="200">
          <cell r="B200">
            <v>17</v>
          </cell>
        </row>
        <row r="200">
          <cell r="E200" t="str">
            <v>不可取</v>
          </cell>
        </row>
        <row r="200">
          <cell r="I200" t="str">
            <v>ABPV009-6</v>
          </cell>
          <cell r="J200">
            <v>9</v>
          </cell>
        </row>
        <row r="201">
          <cell r="B201">
            <v>18</v>
          </cell>
        </row>
        <row r="201">
          <cell r="E201" t="str">
            <v>不可取</v>
          </cell>
        </row>
        <row r="201">
          <cell r="I201" t="str">
            <v>ABPV009-6</v>
          </cell>
          <cell r="J201">
            <v>7</v>
          </cell>
        </row>
        <row r="202">
          <cell r="B202">
            <v>19</v>
          </cell>
        </row>
        <row r="202">
          <cell r="E202" t="str">
            <v>不可取</v>
          </cell>
        </row>
        <row r="202">
          <cell r="I202" t="str">
            <v>ABPV009-6</v>
          </cell>
          <cell r="J202">
            <v>5</v>
          </cell>
        </row>
        <row r="203">
          <cell r="B203">
            <v>20</v>
          </cell>
        </row>
        <row r="203">
          <cell r="E203" t="str">
            <v>不可取</v>
          </cell>
        </row>
        <row r="203">
          <cell r="I203" t="str">
            <v>ABPV009-6</v>
          </cell>
          <cell r="J203">
            <v>6</v>
          </cell>
        </row>
        <row r="204">
          <cell r="B204">
            <v>21</v>
          </cell>
        </row>
        <row r="204">
          <cell r="E204" t="str">
            <v>不可取</v>
          </cell>
        </row>
        <row r="204">
          <cell r="I204" t="str">
            <v>ABPV009-6</v>
          </cell>
          <cell r="J204">
            <v>13</v>
          </cell>
        </row>
        <row r="205">
          <cell r="B205">
            <v>22</v>
          </cell>
        </row>
        <row r="205">
          <cell r="E205" t="str">
            <v>不可取</v>
          </cell>
        </row>
        <row r="205">
          <cell r="I205" t="str">
            <v>ABPV009-6</v>
          </cell>
          <cell r="J205">
            <v>9</v>
          </cell>
        </row>
        <row r="206">
          <cell r="B206">
            <v>23</v>
          </cell>
        </row>
        <row r="206">
          <cell r="E206" t="str">
            <v>不可取</v>
          </cell>
        </row>
        <row r="206">
          <cell r="I206" t="str">
            <v>ABPV009-6</v>
          </cell>
          <cell r="J206">
            <v>7</v>
          </cell>
        </row>
        <row r="207">
          <cell r="B207">
            <v>24</v>
          </cell>
        </row>
        <row r="207">
          <cell r="E207" t="str">
            <v>不可取</v>
          </cell>
        </row>
        <row r="207">
          <cell r="I207" t="str">
            <v>ABPV009-6</v>
          </cell>
          <cell r="J207">
            <v>5</v>
          </cell>
        </row>
        <row r="208">
          <cell r="B208">
            <v>25</v>
          </cell>
        </row>
        <row r="208">
          <cell r="E208" t="str">
            <v>不可取</v>
          </cell>
        </row>
        <row r="208">
          <cell r="I208" t="str">
            <v>ABPV009-6</v>
          </cell>
          <cell r="J208">
            <v>6</v>
          </cell>
        </row>
        <row r="209">
          <cell r="B209">
            <v>26</v>
          </cell>
        </row>
        <row r="209">
          <cell r="E209" t="str">
            <v>可取</v>
          </cell>
        </row>
        <row r="209">
          <cell r="I209" t="str">
            <v>ABPV009-6</v>
          </cell>
          <cell r="J209">
            <v>8</v>
          </cell>
        </row>
        <row r="210">
          <cell r="B210">
            <v>27</v>
          </cell>
        </row>
        <row r="210">
          <cell r="E210" t="str">
            <v>可取</v>
          </cell>
        </row>
        <row r="210">
          <cell r="I210" t="str">
            <v>ABPV009-6</v>
          </cell>
          <cell r="J210">
            <v>9</v>
          </cell>
        </row>
        <row r="211">
          <cell r="B211">
            <v>28</v>
          </cell>
        </row>
        <row r="211">
          <cell r="E211" t="str">
            <v>可取</v>
          </cell>
        </row>
        <row r="211">
          <cell r="I211" t="str">
            <v>ABPV009-6</v>
          </cell>
          <cell r="J211">
            <v>7</v>
          </cell>
        </row>
        <row r="212">
          <cell r="B212">
            <v>29</v>
          </cell>
        </row>
        <row r="212">
          <cell r="E212" t="str">
            <v>可取</v>
          </cell>
        </row>
        <row r="212">
          <cell r="I212" t="str">
            <v>ABPV009-6</v>
          </cell>
          <cell r="J212">
            <v>5</v>
          </cell>
        </row>
        <row r="213">
          <cell r="B213">
            <v>30</v>
          </cell>
        </row>
        <row r="213">
          <cell r="E213" t="str">
            <v>可取</v>
          </cell>
        </row>
        <row r="213">
          <cell r="I213" t="str">
            <v>ABPV009-6</v>
          </cell>
          <cell r="J213">
            <v>6</v>
          </cell>
        </row>
        <row r="214">
          <cell r="B214">
            <v>31</v>
          </cell>
        </row>
        <row r="214">
          <cell r="E214" t="str">
            <v>可取</v>
          </cell>
        </row>
        <row r="214">
          <cell r="I214" t="str">
            <v>ABPV009-6</v>
          </cell>
          <cell r="J214">
            <v>8</v>
          </cell>
        </row>
        <row r="215">
          <cell r="B215">
            <v>32</v>
          </cell>
        </row>
        <row r="215">
          <cell r="E215" t="str">
            <v>可取</v>
          </cell>
        </row>
        <row r="215">
          <cell r="I215" t="str">
            <v>ABPV009-6</v>
          </cell>
          <cell r="J2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12"/>
  <sheetViews>
    <sheetView workbookViewId="0">
      <selection activeCell="I6" sqref="I6"/>
    </sheetView>
  </sheetViews>
  <sheetFormatPr defaultColWidth="9" defaultRowHeight="13.5"/>
  <cols>
    <col min="1" max="1" width="9.6283185840708" customWidth="1"/>
    <col min="2" max="2" width="11.5044247787611" customWidth="1"/>
    <col min="3" max="3" width="10.8761061946903" style="31" customWidth="1"/>
    <col min="4" max="4" width="12.8761061946903" style="31" customWidth="1"/>
    <col min="5" max="5" width="5.3716814159292" style="31" customWidth="1"/>
    <col min="6" max="8" width="9.3716814159292" style="31" customWidth="1"/>
    <col min="9" max="11" width="10" style="31" customWidth="1"/>
    <col min="12" max="13" width="9.3716814159292" style="31" customWidth="1"/>
    <col min="14" max="14" width="9.25663716814159" style="33" customWidth="1"/>
    <col min="15" max="15" width="7.12389380530973" style="31" hidden="1" customWidth="1"/>
    <col min="16" max="16" width="10.1238938053097" style="35" hidden="1" customWidth="1"/>
    <col min="17" max="17" width="12.3716814159292" style="35" hidden="1" customWidth="1"/>
    <col min="18" max="21" width="4.3716814159292" style="36" customWidth="1" outlineLevel="1"/>
    <col min="22" max="46" width="4.3716814159292" style="31" customWidth="1" outlineLevel="1"/>
    <col min="47" max="47" width="4.3716814159292" style="31" customWidth="1"/>
    <col min="48" max="136" width="4.3716814159292" style="31" customWidth="1" outlineLevel="1"/>
    <col min="137" max="137" width="4.3716814159292" style="31" customWidth="1"/>
    <col min="138" max="138" width="4.75221238938053" style="31" customWidth="1" outlineLevel="1"/>
    <col min="139" max="196" width="4.3716814159292" style="31" customWidth="1" outlineLevel="1"/>
    <col min="197" max="197" width="4.3716814159292" style="31" customWidth="1"/>
  </cols>
  <sheetData>
    <row r="1" spans="1:197">
      <c r="A1" s="30" t="s">
        <v>0</v>
      </c>
    </row>
    <row r="2" spans="1:197">
      <c r="A2" s="30" t="s">
        <v>1</v>
      </c>
    </row>
    <row r="3" spans="1:197">
      <c r="A3" s="37"/>
      <c r="B3" s="37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39"/>
      <c r="O3" s="40"/>
      <c r="P3" s="40"/>
      <c r="Q3" s="40"/>
      <c r="R3" s="42" t="s">
        <v>2</v>
      </c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3" t="s">
        <v>3</v>
      </c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4" t="s">
        <v>4</v>
      </c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</row>
    <row r="4" s="65" customFormat="1" ht="27" spans="1:197">
      <c r="A4" s="46" t="s">
        <v>5</v>
      </c>
      <c r="B4" s="46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47" t="s">
        <v>13</v>
      </c>
      <c r="J4" s="47" t="s">
        <v>14</v>
      </c>
      <c r="K4" s="47" t="s">
        <v>15</v>
      </c>
      <c r="L4" s="2" t="s">
        <v>16</v>
      </c>
      <c r="M4" s="3" t="s">
        <v>17</v>
      </c>
      <c r="N4" s="48" t="s">
        <v>18</v>
      </c>
      <c r="O4" s="2" t="s">
        <v>19</v>
      </c>
      <c r="P4" s="3" t="s">
        <v>20</v>
      </c>
      <c r="Q4" s="3" t="s">
        <v>21</v>
      </c>
      <c r="R4" s="50">
        <v>1</v>
      </c>
      <c r="S4" s="50">
        <v>2</v>
      </c>
      <c r="T4" s="50">
        <v>3</v>
      </c>
      <c r="U4" s="50">
        <v>4</v>
      </c>
      <c r="V4" s="2">
        <v>5</v>
      </c>
      <c r="W4" s="2">
        <v>6</v>
      </c>
      <c r="X4" s="2">
        <v>7</v>
      </c>
      <c r="Y4" s="2">
        <v>8</v>
      </c>
      <c r="Z4" s="2">
        <v>9</v>
      </c>
      <c r="AA4" s="2">
        <v>10</v>
      </c>
      <c r="AB4" s="2">
        <v>11</v>
      </c>
      <c r="AC4" s="2">
        <v>12</v>
      </c>
      <c r="AD4" s="2">
        <v>13</v>
      </c>
      <c r="AE4" s="2">
        <v>14</v>
      </c>
      <c r="AF4" s="2">
        <v>15</v>
      </c>
      <c r="AG4" s="2">
        <v>16</v>
      </c>
      <c r="AH4" s="2">
        <v>17</v>
      </c>
      <c r="AI4" s="2">
        <v>18</v>
      </c>
      <c r="AJ4" s="2">
        <v>19</v>
      </c>
      <c r="AK4" s="2">
        <v>20</v>
      </c>
      <c r="AL4" s="2">
        <v>21</v>
      </c>
      <c r="AM4" s="2">
        <v>22</v>
      </c>
      <c r="AN4" s="2">
        <v>23</v>
      </c>
      <c r="AO4" s="2">
        <v>24</v>
      </c>
      <c r="AP4" s="2">
        <v>25</v>
      </c>
      <c r="AQ4" s="2">
        <v>26</v>
      </c>
      <c r="AR4" s="2">
        <v>27</v>
      </c>
      <c r="AS4" s="2">
        <v>28</v>
      </c>
      <c r="AT4" s="2">
        <v>29</v>
      </c>
      <c r="AU4" s="2">
        <v>30</v>
      </c>
      <c r="AV4" s="2">
        <v>31</v>
      </c>
      <c r="AW4" s="2">
        <v>32</v>
      </c>
      <c r="AX4" s="2">
        <v>33</v>
      </c>
      <c r="AY4" s="2">
        <v>34</v>
      </c>
      <c r="AZ4" s="2">
        <v>35</v>
      </c>
      <c r="BA4" s="2">
        <v>36</v>
      </c>
      <c r="BB4" s="2">
        <v>37</v>
      </c>
      <c r="BC4" s="2">
        <v>38</v>
      </c>
      <c r="BD4" s="2">
        <v>39</v>
      </c>
      <c r="BE4" s="2">
        <v>40</v>
      </c>
      <c r="BF4" s="2">
        <v>41</v>
      </c>
      <c r="BG4" s="2">
        <v>42</v>
      </c>
      <c r="BH4" s="2">
        <v>43</v>
      </c>
      <c r="BI4" s="2">
        <v>44</v>
      </c>
      <c r="BJ4" s="2">
        <v>45</v>
      </c>
      <c r="BK4" s="2">
        <v>46</v>
      </c>
      <c r="BL4" s="2">
        <v>47</v>
      </c>
      <c r="BM4" s="2">
        <v>48</v>
      </c>
      <c r="BN4" s="2">
        <v>49</v>
      </c>
      <c r="BO4" s="2">
        <v>50</v>
      </c>
      <c r="BP4" s="2">
        <v>51</v>
      </c>
      <c r="BQ4" s="2">
        <v>52</v>
      </c>
      <c r="BR4" s="2">
        <v>53</v>
      </c>
      <c r="BS4" s="2">
        <v>54</v>
      </c>
      <c r="BT4" s="2">
        <v>55</v>
      </c>
      <c r="BU4" s="2">
        <v>56</v>
      </c>
      <c r="BV4" s="2">
        <v>57</v>
      </c>
      <c r="BW4" s="2">
        <v>58</v>
      </c>
      <c r="BX4" s="2">
        <v>59</v>
      </c>
      <c r="BY4" s="2">
        <v>60</v>
      </c>
      <c r="BZ4" s="2">
        <v>61</v>
      </c>
      <c r="CA4" s="2">
        <v>62</v>
      </c>
      <c r="CB4" s="2">
        <v>63</v>
      </c>
      <c r="CC4" s="2">
        <v>64</v>
      </c>
      <c r="CD4" s="2">
        <v>65</v>
      </c>
      <c r="CE4" s="2">
        <v>66</v>
      </c>
      <c r="CF4" s="2">
        <v>67</v>
      </c>
      <c r="CG4" s="2">
        <v>68</v>
      </c>
      <c r="CH4" s="2">
        <v>69</v>
      </c>
      <c r="CI4" s="2">
        <v>70</v>
      </c>
      <c r="CJ4" s="2">
        <v>71</v>
      </c>
      <c r="CK4" s="2">
        <v>72</v>
      </c>
      <c r="CL4" s="2">
        <v>73</v>
      </c>
      <c r="CM4" s="2">
        <v>74</v>
      </c>
      <c r="CN4" s="2">
        <v>75</v>
      </c>
      <c r="CO4" s="2">
        <v>76</v>
      </c>
      <c r="CP4" s="2">
        <v>77</v>
      </c>
      <c r="CQ4" s="2">
        <v>78</v>
      </c>
      <c r="CR4" s="2">
        <v>79</v>
      </c>
      <c r="CS4" s="2">
        <v>80</v>
      </c>
      <c r="CT4" s="2">
        <v>81</v>
      </c>
      <c r="CU4" s="2">
        <v>82</v>
      </c>
      <c r="CV4" s="2">
        <v>83</v>
      </c>
      <c r="CW4" s="2">
        <v>84</v>
      </c>
      <c r="CX4" s="2">
        <v>85</v>
      </c>
      <c r="CY4" s="2">
        <v>86</v>
      </c>
      <c r="CZ4" s="2">
        <v>87</v>
      </c>
      <c r="DA4" s="2">
        <v>88</v>
      </c>
      <c r="DB4" s="2">
        <v>89</v>
      </c>
      <c r="DC4" s="2">
        <v>90</v>
      </c>
      <c r="DD4" s="2">
        <v>91</v>
      </c>
      <c r="DE4" s="2">
        <v>92</v>
      </c>
      <c r="DF4" s="2">
        <v>93</v>
      </c>
      <c r="DG4" s="2">
        <v>94</v>
      </c>
      <c r="DH4" s="2">
        <v>95</v>
      </c>
      <c r="DI4" s="2">
        <v>96</v>
      </c>
      <c r="DJ4" s="2">
        <v>97</v>
      </c>
      <c r="DK4" s="2">
        <v>98</v>
      </c>
      <c r="DL4" s="2">
        <v>99</v>
      </c>
      <c r="DM4" s="2">
        <v>100</v>
      </c>
      <c r="DN4" s="2">
        <v>101</v>
      </c>
      <c r="DO4" s="2">
        <v>102</v>
      </c>
      <c r="DP4" s="2">
        <v>103</v>
      </c>
      <c r="DQ4" s="2">
        <v>104</v>
      </c>
      <c r="DR4" s="2">
        <v>105</v>
      </c>
      <c r="DS4" s="2">
        <v>106</v>
      </c>
      <c r="DT4" s="2">
        <v>107</v>
      </c>
      <c r="DU4" s="2">
        <v>108</v>
      </c>
      <c r="DV4" s="2">
        <v>109</v>
      </c>
      <c r="DW4" s="2">
        <v>110</v>
      </c>
      <c r="DX4" s="2">
        <v>111</v>
      </c>
      <c r="DY4" s="2">
        <v>112</v>
      </c>
      <c r="DZ4" s="2">
        <v>113</v>
      </c>
      <c r="EA4" s="2">
        <v>114</v>
      </c>
      <c r="EB4" s="2">
        <v>115</v>
      </c>
      <c r="EC4" s="2">
        <v>116</v>
      </c>
      <c r="ED4" s="2">
        <v>117</v>
      </c>
      <c r="EE4" s="2">
        <v>118</v>
      </c>
      <c r="EF4" s="2">
        <v>119</v>
      </c>
      <c r="EG4" s="2">
        <v>120</v>
      </c>
      <c r="EH4" s="2">
        <v>121</v>
      </c>
      <c r="EI4" s="2">
        <v>122</v>
      </c>
      <c r="EJ4" s="2">
        <v>123</v>
      </c>
      <c r="EK4" s="2">
        <v>124</v>
      </c>
      <c r="EL4" s="2">
        <v>125</v>
      </c>
      <c r="EM4" s="2">
        <v>126</v>
      </c>
      <c r="EN4" s="2">
        <v>127</v>
      </c>
      <c r="EO4" s="2">
        <v>128</v>
      </c>
      <c r="EP4" s="2">
        <v>129</v>
      </c>
      <c r="EQ4" s="2">
        <v>130</v>
      </c>
      <c r="ER4" s="2">
        <v>131</v>
      </c>
      <c r="ES4" s="2">
        <v>132</v>
      </c>
      <c r="ET4" s="2">
        <v>133</v>
      </c>
      <c r="EU4" s="2">
        <v>134</v>
      </c>
      <c r="EV4" s="2">
        <v>135</v>
      </c>
      <c r="EW4" s="2">
        <v>136</v>
      </c>
      <c r="EX4" s="2">
        <v>137</v>
      </c>
      <c r="EY4" s="2">
        <v>138</v>
      </c>
      <c r="EZ4" s="2">
        <v>139</v>
      </c>
      <c r="FA4" s="2">
        <v>140</v>
      </c>
      <c r="FB4" s="2">
        <v>141</v>
      </c>
      <c r="FC4" s="2">
        <v>142</v>
      </c>
      <c r="FD4" s="2">
        <v>143</v>
      </c>
      <c r="FE4" s="2">
        <v>144</v>
      </c>
      <c r="FF4" s="2">
        <v>145</v>
      </c>
      <c r="FG4" s="2">
        <v>146</v>
      </c>
      <c r="FH4" s="2">
        <v>147</v>
      </c>
      <c r="FI4" s="2">
        <v>148</v>
      </c>
      <c r="FJ4" s="2">
        <v>149</v>
      </c>
      <c r="FK4" s="2">
        <v>150</v>
      </c>
      <c r="FL4" s="2">
        <v>151</v>
      </c>
      <c r="FM4" s="2">
        <v>152</v>
      </c>
      <c r="FN4" s="2">
        <v>153</v>
      </c>
      <c r="FO4" s="2">
        <v>154</v>
      </c>
      <c r="FP4" s="2">
        <v>155</v>
      </c>
      <c r="FQ4" s="2">
        <v>156</v>
      </c>
      <c r="FR4" s="2">
        <v>157</v>
      </c>
      <c r="FS4" s="2">
        <v>158</v>
      </c>
      <c r="FT4" s="2">
        <v>159</v>
      </c>
      <c r="FU4" s="2">
        <v>160</v>
      </c>
      <c r="FV4" s="2">
        <v>161</v>
      </c>
      <c r="FW4" s="2">
        <v>162</v>
      </c>
      <c r="FX4" s="2">
        <v>163</v>
      </c>
      <c r="FY4" s="2">
        <v>164</v>
      </c>
      <c r="FZ4" s="2">
        <v>165</v>
      </c>
      <c r="GA4" s="2">
        <v>166</v>
      </c>
      <c r="GB4" s="2">
        <v>167</v>
      </c>
      <c r="GC4" s="2">
        <v>168</v>
      </c>
      <c r="GD4" s="2">
        <v>169</v>
      </c>
      <c r="GE4" s="2">
        <v>170</v>
      </c>
      <c r="GF4" s="2">
        <v>171</v>
      </c>
      <c r="GG4" s="2">
        <v>172</v>
      </c>
      <c r="GH4" s="2">
        <v>173</v>
      </c>
      <c r="GI4" s="2">
        <v>174</v>
      </c>
      <c r="GJ4" s="2">
        <v>175</v>
      </c>
      <c r="GK4" s="2">
        <v>176</v>
      </c>
      <c r="GL4" s="2">
        <v>177</v>
      </c>
      <c r="GM4" s="2">
        <v>178</v>
      </c>
      <c r="GN4" s="2">
        <v>179</v>
      </c>
      <c r="GO4" s="2">
        <v>180</v>
      </c>
    </row>
    <row r="5" spans="1:197">
      <c r="A5" s="66" t="s">
        <v>22</v>
      </c>
      <c r="B5" s="51">
        <v>46062</v>
      </c>
      <c r="C5" s="20">
        <f ca="1">TODAY()-B5+1</f>
        <v>147</v>
      </c>
      <c r="D5" s="20" t="str" cm="1">
        <f ca="1" t="array" ref="D5">_xlfn.IFS(AND(TODAY()-B5&lt;=30,TODAY()-B5&gt;=0),"新品期",AND(TODAY()-B5&gt;=31,TODAY()-B5&lt;=120),"热销期",AND(TODAY()-B5&gt;=121,TODAY()-B5&lt;=180),"清货期",TODAY()-B5&gt;180,"滞销")</f>
        <v>清货期</v>
      </c>
      <c r="E5" s="20"/>
      <c r="F5" s="20"/>
      <c r="G5" s="20"/>
      <c r="H5" s="20">
        <f>G5/L5</f>
        <v>0</v>
      </c>
      <c r="I5" s="20"/>
      <c r="J5" s="67">
        <f ca="1">SUM(INDEX(R5:GO5,C5-1):INDEX(R5:GO5,C5-7))</f>
        <v>194.444444444445</v>
      </c>
      <c r="K5" s="20"/>
      <c r="L5" s="20">
        <v>5000</v>
      </c>
      <c r="M5" s="39" cm="1">
        <f ca="1" t="array" ref="M5">IF($C5&gt;180,"0",INDEX($R5:$GO5,$C5-1))</f>
        <v>27.7777777777778</v>
      </c>
      <c r="N5" s="39" cm="1">
        <f ca="1" t="array" ref="N5">IF($C5&gt;180,"0",INDEX($R5:$GO5,$C5))</f>
        <v>27.7777777777778</v>
      </c>
      <c r="O5" s="52">
        <v>46144</v>
      </c>
      <c r="P5" s="68" cm="1">
        <f t="array" ref="P5">IFERROR(INDEX(R5:GO5,Q5),"/")</f>
        <v>30.5555555555556</v>
      </c>
      <c r="Q5" s="53">
        <f>IF(O5-B5&gt;0,O5-B5,"此时段未上架")</f>
        <v>82</v>
      </c>
      <c r="R5" s="54">
        <f>$L5*80%/180</f>
        <v>22.2222222222222</v>
      </c>
      <c r="S5" s="54">
        <f t="shared" ref="S5:AU5" si="0">$L5*80%/180</f>
        <v>22.2222222222222</v>
      </c>
      <c r="T5" s="54">
        <f t="shared" si="0"/>
        <v>22.2222222222222</v>
      </c>
      <c r="U5" s="54">
        <f t="shared" si="0"/>
        <v>22.2222222222222</v>
      </c>
      <c r="V5" s="54">
        <f t="shared" si="0"/>
        <v>22.2222222222222</v>
      </c>
      <c r="W5" s="54">
        <f t="shared" si="0"/>
        <v>22.2222222222222</v>
      </c>
      <c r="X5" s="54">
        <f t="shared" si="0"/>
        <v>22.2222222222222</v>
      </c>
      <c r="Y5" s="54">
        <f t="shared" si="0"/>
        <v>22.2222222222222</v>
      </c>
      <c r="Z5" s="54">
        <f t="shared" si="0"/>
        <v>22.2222222222222</v>
      </c>
      <c r="AA5" s="54">
        <f t="shared" si="0"/>
        <v>22.2222222222222</v>
      </c>
      <c r="AB5" s="54">
        <f t="shared" si="0"/>
        <v>22.2222222222222</v>
      </c>
      <c r="AC5" s="54">
        <f t="shared" si="0"/>
        <v>22.2222222222222</v>
      </c>
      <c r="AD5" s="54">
        <f t="shared" si="0"/>
        <v>22.2222222222222</v>
      </c>
      <c r="AE5" s="54">
        <f t="shared" si="0"/>
        <v>22.2222222222222</v>
      </c>
      <c r="AF5" s="54">
        <f t="shared" si="0"/>
        <v>22.2222222222222</v>
      </c>
      <c r="AG5" s="54">
        <f t="shared" si="0"/>
        <v>22.2222222222222</v>
      </c>
      <c r="AH5" s="54">
        <f t="shared" si="0"/>
        <v>22.2222222222222</v>
      </c>
      <c r="AI5" s="54">
        <f t="shared" si="0"/>
        <v>22.2222222222222</v>
      </c>
      <c r="AJ5" s="54">
        <f t="shared" si="0"/>
        <v>22.2222222222222</v>
      </c>
      <c r="AK5" s="54">
        <f t="shared" si="0"/>
        <v>22.2222222222222</v>
      </c>
      <c r="AL5" s="54">
        <f t="shared" si="0"/>
        <v>22.2222222222222</v>
      </c>
      <c r="AM5" s="54">
        <f t="shared" si="0"/>
        <v>22.2222222222222</v>
      </c>
      <c r="AN5" s="54">
        <f t="shared" si="0"/>
        <v>22.2222222222222</v>
      </c>
      <c r="AO5" s="54">
        <f t="shared" si="0"/>
        <v>22.2222222222222</v>
      </c>
      <c r="AP5" s="54">
        <f t="shared" si="0"/>
        <v>22.2222222222222</v>
      </c>
      <c r="AQ5" s="54">
        <f t="shared" si="0"/>
        <v>22.2222222222222</v>
      </c>
      <c r="AR5" s="54">
        <f t="shared" si="0"/>
        <v>22.2222222222222</v>
      </c>
      <c r="AS5" s="54">
        <f t="shared" si="0"/>
        <v>22.2222222222222</v>
      </c>
      <c r="AT5" s="54">
        <f t="shared" si="0"/>
        <v>22.2222222222222</v>
      </c>
      <c r="AU5" s="54">
        <f t="shared" si="0"/>
        <v>22.2222222222222</v>
      </c>
      <c r="AV5" s="54">
        <f>$L5*110%/180</f>
        <v>30.5555555555556</v>
      </c>
      <c r="AW5" s="54">
        <f t="shared" ref="AW5:CB5" si="1">$L5*110%/180</f>
        <v>30.5555555555556</v>
      </c>
      <c r="AX5" s="54">
        <f t="shared" si="1"/>
        <v>30.5555555555556</v>
      </c>
      <c r="AY5" s="54">
        <f t="shared" si="1"/>
        <v>30.5555555555556</v>
      </c>
      <c r="AZ5" s="54">
        <f t="shared" si="1"/>
        <v>30.5555555555556</v>
      </c>
      <c r="BA5" s="54">
        <f t="shared" si="1"/>
        <v>30.5555555555556</v>
      </c>
      <c r="BB5" s="54">
        <f t="shared" si="1"/>
        <v>30.5555555555556</v>
      </c>
      <c r="BC5" s="54">
        <f t="shared" si="1"/>
        <v>30.5555555555556</v>
      </c>
      <c r="BD5" s="54">
        <f t="shared" si="1"/>
        <v>30.5555555555556</v>
      </c>
      <c r="BE5" s="54">
        <f t="shared" si="1"/>
        <v>30.5555555555556</v>
      </c>
      <c r="BF5" s="54">
        <f t="shared" si="1"/>
        <v>30.5555555555556</v>
      </c>
      <c r="BG5" s="54">
        <f t="shared" si="1"/>
        <v>30.5555555555556</v>
      </c>
      <c r="BH5" s="54">
        <f t="shared" si="1"/>
        <v>30.5555555555556</v>
      </c>
      <c r="BI5" s="54">
        <f t="shared" si="1"/>
        <v>30.5555555555556</v>
      </c>
      <c r="BJ5" s="54">
        <f t="shared" si="1"/>
        <v>30.5555555555556</v>
      </c>
      <c r="BK5" s="54">
        <f t="shared" si="1"/>
        <v>30.5555555555556</v>
      </c>
      <c r="BL5" s="54">
        <f t="shared" si="1"/>
        <v>30.5555555555556</v>
      </c>
      <c r="BM5" s="54">
        <f t="shared" si="1"/>
        <v>30.5555555555556</v>
      </c>
      <c r="BN5" s="54">
        <f t="shared" si="1"/>
        <v>30.5555555555556</v>
      </c>
      <c r="BO5" s="54">
        <f t="shared" si="1"/>
        <v>30.5555555555556</v>
      </c>
      <c r="BP5" s="54">
        <f t="shared" si="1"/>
        <v>30.5555555555556</v>
      </c>
      <c r="BQ5" s="54">
        <f t="shared" si="1"/>
        <v>30.5555555555556</v>
      </c>
      <c r="BR5" s="54">
        <f t="shared" si="1"/>
        <v>30.5555555555556</v>
      </c>
      <c r="BS5" s="54">
        <f t="shared" si="1"/>
        <v>30.5555555555556</v>
      </c>
      <c r="BT5" s="54">
        <f t="shared" si="1"/>
        <v>30.5555555555556</v>
      </c>
      <c r="BU5" s="54">
        <f t="shared" si="1"/>
        <v>30.5555555555556</v>
      </c>
      <c r="BV5" s="54">
        <f t="shared" si="1"/>
        <v>30.5555555555556</v>
      </c>
      <c r="BW5" s="54">
        <f t="shared" si="1"/>
        <v>30.5555555555556</v>
      </c>
      <c r="BX5" s="54">
        <f t="shared" si="1"/>
        <v>30.5555555555556</v>
      </c>
      <c r="BY5" s="54">
        <f t="shared" si="1"/>
        <v>30.5555555555556</v>
      </c>
      <c r="BZ5" s="54">
        <f t="shared" si="1"/>
        <v>30.5555555555556</v>
      </c>
      <c r="CA5" s="54">
        <f t="shared" si="1"/>
        <v>30.5555555555556</v>
      </c>
      <c r="CB5" s="54">
        <f t="shared" si="1"/>
        <v>30.5555555555556</v>
      </c>
      <c r="CC5" s="54">
        <f t="shared" ref="CC5:DH5" si="2">$L5*110%/180</f>
        <v>30.5555555555556</v>
      </c>
      <c r="CD5" s="54">
        <f t="shared" si="2"/>
        <v>30.5555555555556</v>
      </c>
      <c r="CE5" s="54">
        <f t="shared" si="2"/>
        <v>30.5555555555556</v>
      </c>
      <c r="CF5" s="54">
        <f t="shared" si="2"/>
        <v>30.5555555555556</v>
      </c>
      <c r="CG5" s="54">
        <f t="shared" si="2"/>
        <v>30.5555555555556</v>
      </c>
      <c r="CH5" s="54">
        <f t="shared" si="2"/>
        <v>30.5555555555556</v>
      </c>
      <c r="CI5" s="54">
        <f t="shared" si="2"/>
        <v>30.5555555555556</v>
      </c>
      <c r="CJ5" s="54">
        <f t="shared" si="2"/>
        <v>30.5555555555556</v>
      </c>
      <c r="CK5" s="54">
        <f t="shared" si="2"/>
        <v>30.5555555555556</v>
      </c>
      <c r="CL5" s="54">
        <f t="shared" si="2"/>
        <v>30.5555555555556</v>
      </c>
      <c r="CM5" s="54">
        <f t="shared" si="2"/>
        <v>30.5555555555556</v>
      </c>
      <c r="CN5" s="54">
        <f t="shared" si="2"/>
        <v>30.5555555555556</v>
      </c>
      <c r="CO5" s="54">
        <f t="shared" si="2"/>
        <v>30.5555555555556</v>
      </c>
      <c r="CP5" s="54">
        <f t="shared" si="2"/>
        <v>30.5555555555556</v>
      </c>
      <c r="CQ5" s="54">
        <f t="shared" si="2"/>
        <v>30.5555555555556</v>
      </c>
      <c r="CR5" s="54">
        <f t="shared" si="2"/>
        <v>30.5555555555556</v>
      </c>
      <c r="CS5" s="54">
        <f t="shared" si="2"/>
        <v>30.5555555555556</v>
      </c>
      <c r="CT5" s="54">
        <f t="shared" si="2"/>
        <v>30.5555555555556</v>
      </c>
      <c r="CU5" s="54">
        <f t="shared" si="2"/>
        <v>30.5555555555556</v>
      </c>
      <c r="CV5" s="54">
        <f t="shared" si="2"/>
        <v>30.5555555555556</v>
      </c>
      <c r="CW5" s="54">
        <f t="shared" si="2"/>
        <v>30.5555555555556</v>
      </c>
      <c r="CX5" s="54">
        <f t="shared" si="2"/>
        <v>30.5555555555556</v>
      </c>
      <c r="CY5" s="54">
        <f t="shared" si="2"/>
        <v>30.5555555555556</v>
      </c>
      <c r="CZ5" s="54">
        <f t="shared" si="2"/>
        <v>30.5555555555556</v>
      </c>
      <c r="DA5" s="54">
        <f t="shared" si="2"/>
        <v>30.5555555555556</v>
      </c>
      <c r="DB5" s="54">
        <f t="shared" si="2"/>
        <v>30.5555555555556</v>
      </c>
      <c r="DC5" s="54">
        <f t="shared" si="2"/>
        <v>30.5555555555556</v>
      </c>
      <c r="DD5" s="54">
        <f t="shared" si="2"/>
        <v>30.5555555555556</v>
      </c>
      <c r="DE5" s="54">
        <f t="shared" si="2"/>
        <v>30.5555555555556</v>
      </c>
      <c r="DF5" s="54">
        <f t="shared" si="2"/>
        <v>30.5555555555556</v>
      </c>
      <c r="DG5" s="54">
        <f t="shared" si="2"/>
        <v>30.5555555555556</v>
      </c>
      <c r="DH5" s="54">
        <f t="shared" si="2"/>
        <v>30.5555555555556</v>
      </c>
      <c r="DI5" s="54">
        <f t="shared" ref="DI5:EG5" si="3">$L5*110%/180</f>
        <v>30.5555555555556</v>
      </c>
      <c r="DJ5" s="54">
        <f t="shared" si="3"/>
        <v>30.5555555555556</v>
      </c>
      <c r="DK5" s="54">
        <f t="shared" si="3"/>
        <v>30.5555555555556</v>
      </c>
      <c r="DL5" s="54">
        <f t="shared" si="3"/>
        <v>30.5555555555556</v>
      </c>
      <c r="DM5" s="54">
        <f t="shared" si="3"/>
        <v>30.5555555555556</v>
      </c>
      <c r="DN5" s="54">
        <f t="shared" si="3"/>
        <v>30.5555555555556</v>
      </c>
      <c r="DO5" s="54">
        <f t="shared" si="3"/>
        <v>30.5555555555556</v>
      </c>
      <c r="DP5" s="54">
        <f t="shared" si="3"/>
        <v>30.5555555555556</v>
      </c>
      <c r="DQ5" s="54">
        <f t="shared" si="3"/>
        <v>30.5555555555556</v>
      </c>
      <c r="DR5" s="54">
        <f t="shared" si="3"/>
        <v>30.5555555555556</v>
      </c>
      <c r="DS5" s="54">
        <f t="shared" si="3"/>
        <v>30.5555555555556</v>
      </c>
      <c r="DT5" s="54">
        <f t="shared" si="3"/>
        <v>30.5555555555556</v>
      </c>
      <c r="DU5" s="54">
        <f t="shared" si="3"/>
        <v>30.5555555555556</v>
      </c>
      <c r="DV5" s="54">
        <f t="shared" si="3"/>
        <v>30.5555555555556</v>
      </c>
      <c r="DW5" s="54">
        <f t="shared" si="3"/>
        <v>30.5555555555556</v>
      </c>
      <c r="DX5" s="54">
        <f t="shared" si="3"/>
        <v>30.5555555555556</v>
      </c>
      <c r="DY5" s="54">
        <f t="shared" si="3"/>
        <v>30.5555555555556</v>
      </c>
      <c r="DZ5" s="54">
        <f t="shared" si="3"/>
        <v>30.5555555555556</v>
      </c>
      <c r="EA5" s="54">
        <f t="shared" si="3"/>
        <v>30.5555555555556</v>
      </c>
      <c r="EB5" s="54">
        <f t="shared" si="3"/>
        <v>30.5555555555556</v>
      </c>
      <c r="EC5" s="54">
        <f t="shared" si="3"/>
        <v>30.5555555555556</v>
      </c>
      <c r="ED5" s="54">
        <f t="shared" si="3"/>
        <v>30.5555555555556</v>
      </c>
      <c r="EE5" s="54">
        <f t="shared" si="3"/>
        <v>30.5555555555556</v>
      </c>
      <c r="EF5" s="54">
        <f t="shared" si="3"/>
        <v>30.5555555555556</v>
      </c>
      <c r="EG5" s="54">
        <f t="shared" si="3"/>
        <v>30.5555555555556</v>
      </c>
      <c r="EH5" s="54">
        <f>$L5*100%/180</f>
        <v>27.7777777777778</v>
      </c>
      <c r="EI5" s="54">
        <f t="shared" ref="EI5:FN5" si="4">$L5*100%/180</f>
        <v>27.7777777777778</v>
      </c>
      <c r="EJ5" s="54">
        <f t="shared" si="4"/>
        <v>27.7777777777778</v>
      </c>
      <c r="EK5" s="54">
        <f t="shared" si="4"/>
        <v>27.7777777777778</v>
      </c>
      <c r="EL5" s="54">
        <f t="shared" si="4"/>
        <v>27.7777777777778</v>
      </c>
      <c r="EM5" s="54">
        <f t="shared" si="4"/>
        <v>27.7777777777778</v>
      </c>
      <c r="EN5" s="54">
        <f t="shared" si="4"/>
        <v>27.7777777777778</v>
      </c>
      <c r="EO5" s="54">
        <f t="shared" si="4"/>
        <v>27.7777777777778</v>
      </c>
      <c r="EP5" s="54">
        <f t="shared" si="4"/>
        <v>27.7777777777778</v>
      </c>
      <c r="EQ5" s="54">
        <f t="shared" si="4"/>
        <v>27.7777777777778</v>
      </c>
      <c r="ER5" s="54">
        <f t="shared" si="4"/>
        <v>27.7777777777778</v>
      </c>
      <c r="ES5" s="54">
        <f t="shared" si="4"/>
        <v>27.7777777777778</v>
      </c>
      <c r="ET5" s="54">
        <f t="shared" si="4"/>
        <v>27.7777777777778</v>
      </c>
      <c r="EU5" s="54">
        <f t="shared" si="4"/>
        <v>27.7777777777778</v>
      </c>
      <c r="EV5" s="54">
        <f t="shared" si="4"/>
        <v>27.7777777777778</v>
      </c>
      <c r="EW5" s="54">
        <f t="shared" si="4"/>
        <v>27.7777777777778</v>
      </c>
      <c r="EX5" s="54">
        <f t="shared" si="4"/>
        <v>27.7777777777778</v>
      </c>
      <c r="EY5" s="54">
        <f t="shared" si="4"/>
        <v>27.7777777777778</v>
      </c>
      <c r="EZ5" s="54">
        <f t="shared" si="4"/>
        <v>27.7777777777778</v>
      </c>
      <c r="FA5" s="54">
        <f t="shared" si="4"/>
        <v>27.7777777777778</v>
      </c>
      <c r="FB5" s="54">
        <f t="shared" si="4"/>
        <v>27.7777777777778</v>
      </c>
      <c r="FC5" s="54">
        <f t="shared" si="4"/>
        <v>27.7777777777778</v>
      </c>
      <c r="FD5" s="54">
        <f t="shared" si="4"/>
        <v>27.7777777777778</v>
      </c>
      <c r="FE5" s="54">
        <f t="shared" si="4"/>
        <v>27.7777777777778</v>
      </c>
      <c r="FF5" s="54">
        <f t="shared" si="4"/>
        <v>27.7777777777778</v>
      </c>
      <c r="FG5" s="54">
        <f t="shared" si="4"/>
        <v>27.7777777777778</v>
      </c>
      <c r="FH5" s="54">
        <f t="shared" si="4"/>
        <v>27.7777777777778</v>
      </c>
      <c r="FI5" s="54">
        <f t="shared" si="4"/>
        <v>27.7777777777778</v>
      </c>
      <c r="FJ5" s="54">
        <f t="shared" si="4"/>
        <v>27.7777777777778</v>
      </c>
      <c r="FK5" s="54">
        <f t="shared" si="4"/>
        <v>27.7777777777778</v>
      </c>
      <c r="FL5" s="54">
        <f t="shared" si="4"/>
        <v>27.7777777777778</v>
      </c>
      <c r="FM5" s="54">
        <f t="shared" si="4"/>
        <v>27.7777777777778</v>
      </c>
      <c r="FN5" s="54">
        <f t="shared" si="4"/>
        <v>27.7777777777778</v>
      </c>
      <c r="FO5" s="54">
        <f t="shared" ref="FO5:GO5" si="5">$L5*100%/180</f>
        <v>27.7777777777778</v>
      </c>
      <c r="FP5" s="54">
        <f t="shared" si="5"/>
        <v>27.7777777777778</v>
      </c>
      <c r="FQ5" s="54">
        <f t="shared" si="5"/>
        <v>27.7777777777778</v>
      </c>
      <c r="FR5" s="54">
        <f t="shared" si="5"/>
        <v>27.7777777777778</v>
      </c>
      <c r="FS5" s="54">
        <f t="shared" si="5"/>
        <v>27.7777777777778</v>
      </c>
      <c r="FT5" s="54">
        <f t="shared" si="5"/>
        <v>27.7777777777778</v>
      </c>
      <c r="FU5" s="54">
        <f t="shared" si="5"/>
        <v>27.7777777777778</v>
      </c>
      <c r="FV5" s="54">
        <f t="shared" si="5"/>
        <v>27.7777777777778</v>
      </c>
      <c r="FW5" s="54">
        <f t="shared" si="5"/>
        <v>27.7777777777778</v>
      </c>
      <c r="FX5" s="54">
        <f t="shared" si="5"/>
        <v>27.7777777777778</v>
      </c>
      <c r="FY5" s="54">
        <f t="shared" si="5"/>
        <v>27.7777777777778</v>
      </c>
      <c r="FZ5" s="54">
        <f t="shared" si="5"/>
        <v>27.7777777777778</v>
      </c>
      <c r="GA5" s="54">
        <f t="shared" si="5"/>
        <v>27.7777777777778</v>
      </c>
      <c r="GB5" s="54">
        <f t="shared" si="5"/>
        <v>27.7777777777778</v>
      </c>
      <c r="GC5" s="54">
        <f t="shared" si="5"/>
        <v>27.7777777777778</v>
      </c>
      <c r="GD5" s="54">
        <f t="shared" si="5"/>
        <v>27.7777777777778</v>
      </c>
      <c r="GE5" s="54">
        <f t="shared" si="5"/>
        <v>27.7777777777778</v>
      </c>
      <c r="GF5" s="54">
        <f t="shared" si="5"/>
        <v>27.7777777777778</v>
      </c>
      <c r="GG5" s="54">
        <f t="shared" si="5"/>
        <v>27.7777777777778</v>
      </c>
      <c r="GH5" s="54">
        <f t="shared" si="5"/>
        <v>27.7777777777778</v>
      </c>
      <c r="GI5" s="54">
        <f t="shared" si="5"/>
        <v>27.7777777777778</v>
      </c>
      <c r="GJ5" s="54">
        <f t="shared" si="5"/>
        <v>27.7777777777778</v>
      </c>
      <c r="GK5" s="54">
        <f t="shared" si="5"/>
        <v>27.7777777777778</v>
      </c>
      <c r="GL5" s="54">
        <f t="shared" si="5"/>
        <v>27.7777777777778</v>
      </c>
      <c r="GM5" s="54">
        <f t="shared" si="5"/>
        <v>27.7777777777778</v>
      </c>
      <c r="GN5" s="54">
        <f t="shared" si="5"/>
        <v>27.7777777777778</v>
      </c>
      <c r="GO5" s="54">
        <f t="shared" si="5"/>
        <v>27.7777777777778</v>
      </c>
    </row>
    <row r="6" spans="1:197">
      <c r="A6" s="66" t="s">
        <v>23</v>
      </c>
      <c r="B6" s="51">
        <v>46134</v>
      </c>
      <c r="C6" s="20">
        <f ca="1">TODAY()-B6+1</f>
        <v>75</v>
      </c>
      <c r="D6" s="20" t="str" cm="1">
        <f ca="1" t="array" ref="D6">_xlfn.IFS(AND(TODAY()-B6&lt;=30,TODAY()-B6&gt;=0),"新品期",AND(TODAY()-B6&gt;=31,TODAY()-B6&lt;=120),"热销期",AND(TODAY()-B6&gt;=121,TODAY()-B6&lt;=180),"清货期",TODAY()-B6&gt;180,"滞销")</f>
        <v>热销期</v>
      </c>
      <c r="E6" s="20"/>
      <c r="F6" s="20"/>
      <c r="G6" s="20"/>
      <c r="H6" s="20">
        <f t="shared" ref="H6:H12" si="6">G6/L6</f>
        <v>0</v>
      </c>
      <c r="I6" s="20"/>
      <c r="J6" s="20" cm="1">
        <f ca="1" t="array" ref="J6">INDEX(R5:GO5,C5-7)</f>
        <v>27.7777777777778</v>
      </c>
      <c r="K6" s="20"/>
      <c r="L6" s="20">
        <v>3000</v>
      </c>
      <c r="M6" s="39" cm="1">
        <f ca="1" t="array" ref="M6">IF($C6&gt;180,"0",INDEX($R6:$GO6,$C6-1))</f>
        <v>18.3333333333333</v>
      </c>
      <c r="N6" s="39" cm="1">
        <f ca="1" t="array" ref="N6">IF(C6&gt;180,"0",INDEX(R6:GO6,C6))</f>
        <v>18.3333333333333</v>
      </c>
      <c r="O6" s="52">
        <v>46144</v>
      </c>
      <c r="P6" s="68" cm="1">
        <f t="array" ref="P6">IFERROR(INDEX(R6:GO6,Q6),"/")</f>
        <v>13.3333333333333</v>
      </c>
      <c r="Q6" s="53">
        <f t="shared" ref="Q6:Q12" si="7">IF(O6-B6&gt;0,O6-B6,"此时段未上架")</f>
        <v>10</v>
      </c>
      <c r="R6" s="54">
        <f t="shared" ref="R6:R12" si="8">$L6*80%/180</f>
        <v>13.3333333333333</v>
      </c>
      <c r="S6" s="54">
        <f t="shared" ref="S6:S12" si="9">$L6*80%/180</f>
        <v>13.3333333333333</v>
      </c>
      <c r="T6" s="54">
        <f t="shared" ref="T6:T12" si="10">$L6*80%/180</f>
        <v>13.3333333333333</v>
      </c>
      <c r="U6" s="54">
        <f t="shared" ref="U6:U12" si="11">$L6*80%/180</f>
        <v>13.3333333333333</v>
      </c>
      <c r="V6" s="54">
        <f t="shared" ref="V6:V12" si="12">$L6*80%/180</f>
        <v>13.3333333333333</v>
      </c>
      <c r="W6" s="54">
        <f t="shared" ref="W6:W12" si="13">$L6*80%/180</f>
        <v>13.3333333333333</v>
      </c>
      <c r="X6" s="54">
        <f t="shared" ref="X6:X12" si="14">$L6*80%/180</f>
        <v>13.3333333333333</v>
      </c>
      <c r="Y6" s="54">
        <f t="shared" ref="Y6:Y12" si="15">$L6*80%/180</f>
        <v>13.3333333333333</v>
      </c>
      <c r="Z6" s="54">
        <f t="shared" ref="Z6:Z12" si="16">$L6*80%/180</f>
        <v>13.3333333333333</v>
      </c>
      <c r="AA6" s="54">
        <f t="shared" ref="AA6:AA12" si="17">$L6*80%/180</f>
        <v>13.3333333333333</v>
      </c>
      <c r="AB6" s="54">
        <f t="shared" ref="AB6:AB12" si="18">$L6*80%/180</f>
        <v>13.3333333333333</v>
      </c>
      <c r="AC6" s="54">
        <f t="shared" ref="AC6:AC12" si="19">$L6*80%/180</f>
        <v>13.3333333333333</v>
      </c>
      <c r="AD6" s="54">
        <f t="shared" ref="AD6:AD12" si="20">$L6*80%/180</f>
        <v>13.3333333333333</v>
      </c>
      <c r="AE6" s="54">
        <f t="shared" ref="AE6:AE12" si="21">$L6*80%/180</f>
        <v>13.3333333333333</v>
      </c>
      <c r="AF6" s="54">
        <f t="shared" ref="AF6:AF12" si="22">$L6*80%/180</f>
        <v>13.3333333333333</v>
      </c>
      <c r="AG6" s="54">
        <f t="shared" ref="AG6:AG12" si="23">$L6*80%/180</f>
        <v>13.3333333333333</v>
      </c>
      <c r="AH6" s="54">
        <f t="shared" ref="AH6:AH12" si="24">$L6*80%/180</f>
        <v>13.3333333333333</v>
      </c>
      <c r="AI6" s="54">
        <f t="shared" ref="AI6:AI12" si="25">$L6*80%/180</f>
        <v>13.3333333333333</v>
      </c>
      <c r="AJ6" s="54">
        <f t="shared" ref="AJ6:AJ12" si="26">$L6*80%/180</f>
        <v>13.3333333333333</v>
      </c>
      <c r="AK6" s="54">
        <f t="shared" ref="AK6:AK12" si="27">$L6*80%/180</f>
        <v>13.3333333333333</v>
      </c>
      <c r="AL6" s="54">
        <f t="shared" ref="AL6:AL12" si="28">$L6*80%/180</f>
        <v>13.3333333333333</v>
      </c>
      <c r="AM6" s="54">
        <f t="shared" ref="AM6:AM12" si="29">$L6*80%/180</f>
        <v>13.3333333333333</v>
      </c>
      <c r="AN6" s="54">
        <f t="shared" ref="AN6:AN12" si="30">$L6*80%/180</f>
        <v>13.3333333333333</v>
      </c>
      <c r="AO6" s="54">
        <f t="shared" ref="AO6:AO12" si="31">$L6*80%/180</f>
        <v>13.3333333333333</v>
      </c>
      <c r="AP6" s="54">
        <f t="shared" ref="AP6:AP12" si="32">$L6*80%/180</f>
        <v>13.3333333333333</v>
      </c>
      <c r="AQ6" s="54">
        <f t="shared" ref="AQ6:AQ12" si="33">$L6*80%/180</f>
        <v>13.3333333333333</v>
      </c>
      <c r="AR6" s="54">
        <f t="shared" ref="AR6:AR12" si="34">$L6*80%/180</f>
        <v>13.3333333333333</v>
      </c>
      <c r="AS6" s="54">
        <f t="shared" ref="AS6:AS12" si="35">$L6*80%/180</f>
        <v>13.3333333333333</v>
      </c>
      <c r="AT6" s="54">
        <f t="shared" ref="AT6:AT12" si="36">$L6*80%/180</f>
        <v>13.3333333333333</v>
      </c>
      <c r="AU6" s="54">
        <f t="shared" ref="AU6:AU12" si="37">$L6*80%/180</f>
        <v>13.3333333333333</v>
      </c>
      <c r="AV6" s="54">
        <f t="shared" ref="AV6:AV12" si="38">$L6*110%/180</f>
        <v>18.3333333333333</v>
      </c>
      <c r="AW6" s="54">
        <f t="shared" ref="AW6:AW12" si="39">$L6*110%/180</f>
        <v>18.3333333333333</v>
      </c>
      <c r="AX6" s="54">
        <f t="shared" ref="AX6:AX12" si="40">$L6*110%/180</f>
        <v>18.3333333333333</v>
      </c>
      <c r="AY6" s="54">
        <f t="shared" ref="AY6:AY12" si="41">$L6*110%/180</f>
        <v>18.3333333333333</v>
      </c>
      <c r="AZ6" s="54">
        <f t="shared" ref="AZ6:AZ12" si="42">$L6*110%/180</f>
        <v>18.3333333333333</v>
      </c>
      <c r="BA6" s="54">
        <f t="shared" ref="BA6:BA12" si="43">$L6*110%/180</f>
        <v>18.3333333333333</v>
      </c>
      <c r="BB6" s="54">
        <f t="shared" ref="BB6:BB12" si="44">$L6*110%/180</f>
        <v>18.3333333333333</v>
      </c>
      <c r="BC6" s="54">
        <f t="shared" ref="BC6:BC12" si="45">$L6*110%/180</f>
        <v>18.3333333333333</v>
      </c>
      <c r="BD6" s="54">
        <f t="shared" ref="BD6:BD12" si="46">$L6*110%/180</f>
        <v>18.3333333333333</v>
      </c>
      <c r="BE6" s="54">
        <f t="shared" ref="BE6:BE12" si="47">$L6*110%/180</f>
        <v>18.3333333333333</v>
      </c>
      <c r="BF6" s="54">
        <f t="shared" ref="BF6:BF12" si="48">$L6*110%/180</f>
        <v>18.3333333333333</v>
      </c>
      <c r="BG6" s="54">
        <f t="shared" ref="BG6:BG12" si="49">$L6*110%/180</f>
        <v>18.3333333333333</v>
      </c>
      <c r="BH6" s="54">
        <f t="shared" ref="BH6:BH12" si="50">$L6*110%/180</f>
        <v>18.3333333333333</v>
      </c>
      <c r="BI6" s="54">
        <f t="shared" ref="BI6:BI12" si="51">$L6*110%/180</f>
        <v>18.3333333333333</v>
      </c>
      <c r="BJ6" s="54">
        <f t="shared" ref="BJ6:BJ12" si="52">$L6*110%/180</f>
        <v>18.3333333333333</v>
      </c>
      <c r="BK6" s="54">
        <f t="shared" ref="BK6:BK12" si="53">$L6*110%/180</f>
        <v>18.3333333333333</v>
      </c>
      <c r="BL6" s="54">
        <f t="shared" ref="BL6:BL12" si="54">$L6*110%/180</f>
        <v>18.3333333333333</v>
      </c>
      <c r="BM6" s="54">
        <f t="shared" ref="BM6:BM12" si="55">$L6*110%/180</f>
        <v>18.3333333333333</v>
      </c>
      <c r="BN6" s="54">
        <f t="shared" ref="BN6:BN12" si="56">$L6*110%/180</f>
        <v>18.3333333333333</v>
      </c>
      <c r="BO6" s="54">
        <f t="shared" ref="BO6:BO12" si="57">$L6*110%/180</f>
        <v>18.3333333333333</v>
      </c>
      <c r="BP6" s="54">
        <f t="shared" ref="BP6:BP12" si="58">$L6*110%/180</f>
        <v>18.3333333333333</v>
      </c>
      <c r="BQ6" s="54">
        <f t="shared" ref="BQ6:BQ12" si="59">$L6*110%/180</f>
        <v>18.3333333333333</v>
      </c>
      <c r="BR6" s="54">
        <f t="shared" ref="BR6:BR12" si="60">$L6*110%/180</f>
        <v>18.3333333333333</v>
      </c>
      <c r="BS6" s="54">
        <f t="shared" ref="BS6:BS12" si="61">$L6*110%/180</f>
        <v>18.3333333333333</v>
      </c>
      <c r="BT6" s="54">
        <f t="shared" ref="BT6:BT12" si="62">$L6*110%/180</f>
        <v>18.3333333333333</v>
      </c>
      <c r="BU6" s="54">
        <f t="shared" ref="BU6:BU12" si="63">$L6*110%/180</f>
        <v>18.3333333333333</v>
      </c>
      <c r="BV6" s="54">
        <f t="shared" ref="BV6:BV12" si="64">$L6*110%/180</f>
        <v>18.3333333333333</v>
      </c>
      <c r="BW6" s="54">
        <f t="shared" ref="BW6:BW12" si="65">$L6*110%/180</f>
        <v>18.3333333333333</v>
      </c>
      <c r="BX6" s="54">
        <f t="shared" ref="BX6:BX12" si="66">$L6*110%/180</f>
        <v>18.3333333333333</v>
      </c>
      <c r="BY6" s="54">
        <f t="shared" ref="BY6:BY12" si="67">$L6*110%/180</f>
        <v>18.3333333333333</v>
      </c>
      <c r="BZ6" s="54">
        <f t="shared" ref="BZ6:BZ12" si="68">$L6*110%/180</f>
        <v>18.3333333333333</v>
      </c>
      <c r="CA6" s="54">
        <f t="shared" ref="CA6:CA12" si="69">$L6*110%/180</f>
        <v>18.3333333333333</v>
      </c>
      <c r="CB6" s="54">
        <f t="shared" ref="CB6:CB12" si="70">$L6*110%/180</f>
        <v>18.3333333333333</v>
      </c>
      <c r="CC6" s="54">
        <f t="shared" ref="CC6:CC12" si="71">$L6*110%/180</f>
        <v>18.3333333333333</v>
      </c>
      <c r="CD6" s="54">
        <f t="shared" ref="CD6:CD12" si="72">$L6*110%/180</f>
        <v>18.3333333333333</v>
      </c>
      <c r="CE6" s="54">
        <f t="shared" ref="CE6:CE12" si="73">$L6*110%/180</f>
        <v>18.3333333333333</v>
      </c>
      <c r="CF6" s="54">
        <f t="shared" ref="CF6:CF12" si="74">$L6*110%/180</f>
        <v>18.3333333333333</v>
      </c>
      <c r="CG6" s="54">
        <f t="shared" ref="CG6:CG12" si="75">$L6*110%/180</f>
        <v>18.3333333333333</v>
      </c>
      <c r="CH6" s="54">
        <f t="shared" ref="CH6:CH12" si="76">$L6*110%/180</f>
        <v>18.3333333333333</v>
      </c>
      <c r="CI6" s="54">
        <f t="shared" ref="CI6:CI12" si="77">$L6*110%/180</f>
        <v>18.3333333333333</v>
      </c>
      <c r="CJ6" s="54">
        <f t="shared" ref="CJ6:CJ12" si="78">$L6*110%/180</f>
        <v>18.3333333333333</v>
      </c>
      <c r="CK6" s="54">
        <f t="shared" ref="CK6:CK12" si="79">$L6*110%/180</f>
        <v>18.3333333333333</v>
      </c>
      <c r="CL6" s="54">
        <f t="shared" ref="CL6:CL12" si="80">$L6*110%/180</f>
        <v>18.3333333333333</v>
      </c>
      <c r="CM6" s="54">
        <f t="shared" ref="CM6:CM12" si="81">$L6*110%/180</f>
        <v>18.3333333333333</v>
      </c>
      <c r="CN6" s="54">
        <f t="shared" ref="CN6:CN12" si="82">$L6*110%/180</f>
        <v>18.3333333333333</v>
      </c>
      <c r="CO6" s="54">
        <f t="shared" ref="CO6:CO12" si="83">$L6*110%/180</f>
        <v>18.3333333333333</v>
      </c>
      <c r="CP6" s="54">
        <f t="shared" ref="CP6:CP12" si="84">$L6*110%/180</f>
        <v>18.3333333333333</v>
      </c>
      <c r="CQ6" s="54">
        <f t="shared" ref="CQ6:CQ12" si="85">$L6*110%/180</f>
        <v>18.3333333333333</v>
      </c>
      <c r="CR6" s="54">
        <f t="shared" ref="CR6:CR12" si="86">$L6*110%/180</f>
        <v>18.3333333333333</v>
      </c>
      <c r="CS6" s="54">
        <f t="shared" ref="CS6:CS12" si="87">$L6*110%/180</f>
        <v>18.3333333333333</v>
      </c>
      <c r="CT6" s="54">
        <f t="shared" ref="CT6:CT12" si="88">$L6*110%/180</f>
        <v>18.3333333333333</v>
      </c>
      <c r="CU6" s="54">
        <f t="shared" ref="CU6:CU12" si="89">$L6*110%/180</f>
        <v>18.3333333333333</v>
      </c>
      <c r="CV6" s="54">
        <f t="shared" ref="CV6:CV12" si="90">$L6*110%/180</f>
        <v>18.3333333333333</v>
      </c>
      <c r="CW6" s="54">
        <f t="shared" ref="CW6:CW12" si="91">$L6*110%/180</f>
        <v>18.3333333333333</v>
      </c>
      <c r="CX6" s="54">
        <f t="shared" ref="CX6:CX12" si="92">$L6*110%/180</f>
        <v>18.3333333333333</v>
      </c>
      <c r="CY6" s="54">
        <f t="shared" ref="CY6:CY12" si="93">$L6*110%/180</f>
        <v>18.3333333333333</v>
      </c>
      <c r="CZ6" s="54">
        <f t="shared" ref="CZ6:CZ12" si="94">$L6*110%/180</f>
        <v>18.3333333333333</v>
      </c>
      <c r="DA6" s="54">
        <f t="shared" ref="DA6:DA12" si="95">$L6*110%/180</f>
        <v>18.3333333333333</v>
      </c>
      <c r="DB6" s="54">
        <f t="shared" ref="DB6:DB12" si="96">$L6*110%/180</f>
        <v>18.3333333333333</v>
      </c>
      <c r="DC6" s="54">
        <f t="shared" ref="DC6:DC12" si="97">$L6*110%/180</f>
        <v>18.3333333333333</v>
      </c>
      <c r="DD6" s="54">
        <f t="shared" ref="DD6:DD12" si="98">$L6*110%/180</f>
        <v>18.3333333333333</v>
      </c>
      <c r="DE6" s="54">
        <f t="shared" ref="DE6:DE12" si="99">$L6*110%/180</f>
        <v>18.3333333333333</v>
      </c>
      <c r="DF6" s="54">
        <f t="shared" ref="DF6:DF12" si="100">$L6*110%/180</f>
        <v>18.3333333333333</v>
      </c>
      <c r="DG6" s="54">
        <f t="shared" ref="DG6:DG12" si="101">$L6*110%/180</f>
        <v>18.3333333333333</v>
      </c>
      <c r="DH6" s="54">
        <f t="shared" ref="DH6:DH12" si="102">$L6*110%/180</f>
        <v>18.3333333333333</v>
      </c>
      <c r="DI6" s="54">
        <f t="shared" ref="DI6:DI12" si="103">$L6*110%/180</f>
        <v>18.3333333333333</v>
      </c>
      <c r="DJ6" s="54">
        <f t="shared" ref="DJ6:DJ12" si="104">$L6*110%/180</f>
        <v>18.3333333333333</v>
      </c>
      <c r="DK6" s="54">
        <f t="shared" ref="DK6:DK12" si="105">$L6*110%/180</f>
        <v>18.3333333333333</v>
      </c>
      <c r="DL6" s="54">
        <f t="shared" ref="DL6:DL12" si="106">$L6*110%/180</f>
        <v>18.3333333333333</v>
      </c>
      <c r="DM6" s="54">
        <f t="shared" ref="DM6:DM12" si="107">$L6*110%/180</f>
        <v>18.3333333333333</v>
      </c>
      <c r="DN6" s="54">
        <f t="shared" ref="DN6:DN12" si="108">$L6*110%/180</f>
        <v>18.3333333333333</v>
      </c>
      <c r="DO6" s="54">
        <f t="shared" ref="DO6:DO12" si="109">$L6*110%/180</f>
        <v>18.3333333333333</v>
      </c>
      <c r="DP6" s="54">
        <f t="shared" ref="DP6:DP12" si="110">$L6*110%/180</f>
        <v>18.3333333333333</v>
      </c>
      <c r="DQ6" s="54">
        <f t="shared" ref="DQ6:DQ12" si="111">$L6*110%/180</f>
        <v>18.3333333333333</v>
      </c>
      <c r="DR6" s="54">
        <f t="shared" ref="DR6:DR12" si="112">$L6*110%/180</f>
        <v>18.3333333333333</v>
      </c>
      <c r="DS6" s="54">
        <f t="shared" ref="DS6:DS12" si="113">$L6*110%/180</f>
        <v>18.3333333333333</v>
      </c>
      <c r="DT6" s="54">
        <f t="shared" ref="DT6:DT12" si="114">$L6*110%/180</f>
        <v>18.3333333333333</v>
      </c>
      <c r="DU6" s="54">
        <f t="shared" ref="DU6:DU12" si="115">$L6*110%/180</f>
        <v>18.3333333333333</v>
      </c>
      <c r="DV6" s="54">
        <f t="shared" ref="DV6:DV12" si="116">$L6*110%/180</f>
        <v>18.3333333333333</v>
      </c>
      <c r="DW6" s="54">
        <f t="shared" ref="DW6:DW12" si="117">$L6*110%/180</f>
        <v>18.3333333333333</v>
      </c>
      <c r="DX6" s="54">
        <f t="shared" ref="DX6:DX12" si="118">$L6*110%/180</f>
        <v>18.3333333333333</v>
      </c>
      <c r="DY6" s="54">
        <f t="shared" ref="DY6:DY12" si="119">$L6*110%/180</f>
        <v>18.3333333333333</v>
      </c>
      <c r="DZ6" s="54">
        <f t="shared" ref="DZ6:DZ12" si="120">$L6*110%/180</f>
        <v>18.3333333333333</v>
      </c>
      <c r="EA6" s="54">
        <f t="shared" ref="EA6:EA12" si="121">$L6*110%/180</f>
        <v>18.3333333333333</v>
      </c>
      <c r="EB6" s="54">
        <f t="shared" ref="EB6:EB12" si="122">$L6*110%/180</f>
        <v>18.3333333333333</v>
      </c>
      <c r="EC6" s="54">
        <f t="shared" ref="EC6:EC12" si="123">$L6*110%/180</f>
        <v>18.3333333333333</v>
      </c>
      <c r="ED6" s="54">
        <f t="shared" ref="ED6:ED12" si="124">$L6*110%/180</f>
        <v>18.3333333333333</v>
      </c>
      <c r="EE6" s="54">
        <f t="shared" ref="EE6:EE12" si="125">$L6*110%/180</f>
        <v>18.3333333333333</v>
      </c>
      <c r="EF6" s="54">
        <f t="shared" ref="EF6:EF12" si="126">$L6*110%/180</f>
        <v>18.3333333333333</v>
      </c>
      <c r="EG6" s="54">
        <f t="shared" ref="EG6:EG12" si="127">$L6*110%/180</f>
        <v>18.3333333333333</v>
      </c>
      <c r="EH6" s="54">
        <f t="shared" ref="EH6:EH12" si="128">$L6*100%/180</f>
        <v>16.6666666666667</v>
      </c>
      <c r="EI6" s="54">
        <f t="shared" ref="EI6:EI12" si="129">$L6*100%/180</f>
        <v>16.6666666666667</v>
      </c>
      <c r="EJ6" s="54">
        <f t="shared" ref="EJ6:EJ12" si="130">$L6*100%/180</f>
        <v>16.6666666666667</v>
      </c>
      <c r="EK6" s="54">
        <f t="shared" ref="EK6:EK12" si="131">$L6*100%/180</f>
        <v>16.6666666666667</v>
      </c>
      <c r="EL6" s="54">
        <f t="shared" ref="EL6:EL12" si="132">$L6*100%/180</f>
        <v>16.6666666666667</v>
      </c>
      <c r="EM6" s="54">
        <f t="shared" ref="EM6:EM12" si="133">$L6*100%/180</f>
        <v>16.6666666666667</v>
      </c>
      <c r="EN6" s="54">
        <f t="shared" ref="EN6:EN12" si="134">$L6*100%/180</f>
        <v>16.6666666666667</v>
      </c>
      <c r="EO6" s="54">
        <f t="shared" ref="EO6:EO12" si="135">$L6*100%/180</f>
        <v>16.6666666666667</v>
      </c>
      <c r="EP6" s="54">
        <f t="shared" ref="EP6:EP12" si="136">$L6*100%/180</f>
        <v>16.6666666666667</v>
      </c>
      <c r="EQ6" s="54">
        <f t="shared" ref="EQ6:EQ12" si="137">$L6*100%/180</f>
        <v>16.6666666666667</v>
      </c>
      <c r="ER6" s="54">
        <f t="shared" ref="ER6:ER12" si="138">$L6*100%/180</f>
        <v>16.6666666666667</v>
      </c>
      <c r="ES6" s="54">
        <f t="shared" ref="ES6:ES12" si="139">$L6*100%/180</f>
        <v>16.6666666666667</v>
      </c>
      <c r="ET6" s="54">
        <f t="shared" ref="ET6:ET12" si="140">$L6*100%/180</f>
        <v>16.6666666666667</v>
      </c>
      <c r="EU6" s="54">
        <f t="shared" ref="EU6:EU12" si="141">$L6*100%/180</f>
        <v>16.6666666666667</v>
      </c>
      <c r="EV6" s="54">
        <f t="shared" ref="EV6:EV12" si="142">$L6*100%/180</f>
        <v>16.6666666666667</v>
      </c>
      <c r="EW6" s="54">
        <f t="shared" ref="EW6:EW12" si="143">$L6*100%/180</f>
        <v>16.6666666666667</v>
      </c>
      <c r="EX6" s="54">
        <f t="shared" ref="EX6:EX12" si="144">$L6*100%/180</f>
        <v>16.6666666666667</v>
      </c>
      <c r="EY6" s="54">
        <f t="shared" ref="EY6:EY12" si="145">$L6*100%/180</f>
        <v>16.6666666666667</v>
      </c>
      <c r="EZ6" s="54">
        <f t="shared" ref="EZ6:EZ12" si="146">$L6*100%/180</f>
        <v>16.6666666666667</v>
      </c>
      <c r="FA6" s="54">
        <f t="shared" ref="FA6:FA12" si="147">$L6*100%/180</f>
        <v>16.6666666666667</v>
      </c>
      <c r="FB6" s="54">
        <f t="shared" ref="FB6:FB12" si="148">$L6*100%/180</f>
        <v>16.6666666666667</v>
      </c>
      <c r="FC6" s="54">
        <f t="shared" ref="FC6:FC12" si="149">$L6*100%/180</f>
        <v>16.6666666666667</v>
      </c>
      <c r="FD6" s="54">
        <f t="shared" ref="FD6:FD12" si="150">$L6*100%/180</f>
        <v>16.6666666666667</v>
      </c>
      <c r="FE6" s="54">
        <f t="shared" ref="FE6:FE12" si="151">$L6*100%/180</f>
        <v>16.6666666666667</v>
      </c>
      <c r="FF6" s="54">
        <f t="shared" ref="FF6:FF12" si="152">$L6*100%/180</f>
        <v>16.6666666666667</v>
      </c>
      <c r="FG6" s="54">
        <f t="shared" ref="FG6:FG12" si="153">$L6*100%/180</f>
        <v>16.6666666666667</v>
      </c>
      <c r="FH6" s="54">
        <f t="shared" ref="FH6:FH12" si="154">$L6*100%/180</f>
        <v>16.6666666666667</v>
      </c>
      <c r="FI6" s="54">
        <f t="shared" ref="FI6:FI12" si="155">$L6*100%/180</f>
        <v>16.6666666666667</v>
      </c>
      <c r="FJ6" s="54">
        <f t="shared" ref="FJ6:FJ12" si="156">$L6*100%/180</f>
        <v>16.6666666666667</v>
      </c>
      <c r="FK6" s="54">
        <f t="shared" ref="FK6:FK12" si="157">$L6*100%/180</f>
        <v>16.6666666666667</v>
      </c>
      <c r="FL6" s="54">
        <f t="shared" ref="FL6:FL12" si="158">$L6*100%/180</f>
        <v>16.6666666666667</v>
      </c>
      <c r="FM6" s="54">
        <f t="shared" ref="FM6:FM12" si="159">$L6*100%/180</f>
        <v>16.6666666666667</v>
      </c>
      <c r="FN6" s="54">
        <f t="shared" ref="FN6:FN12" si="160">$L6*100%/180</f>
        <v>16.6666666666667</v>
      </c>
      <c r="FO6" s="54">
        <f t="shared" ref="FO6:FO12" si="161">$L6*100%/180</f>
        <v>16.6666666666667</v>
      </c>
      <c r="FP6" s="54">
        <f t="shared" ref="FP6:FP12" si="162">$L6*100%/180</f>
        <v>16.6666666666667</v>
      </c>
      <c r="FQ6" s="54">
        <f t="shared" ref="FQ6:FQ12" si="163">$L6*100%/180</f>
        <v>16.6666666666667</v>
      </c>
      <c r="FR6" s="54">
        <f t="shared" ref="FR6:FR12" si="164">$L6*100%/180</f>
        <v>16.6666666666667</v>
      </c>
      <c r="FS6" s="54">
        <f t="shared" ref="FS6:FS12" si="165">$L6*100%/180</f>
        <v>16.6666666666667</v>
      </c>
      <c r="FT6" s="54">
        <f t="shared" ref="FT6:FT12" si="166">$L6*100%/180</f>
        <v>16.6666666666667</v>
      </c>
      <c r="FU6" s="54">
        <f t="shared" ref="FU6:FU12" si="167">$L6*100%/180</f>
        <v>16.6666666666667</v>
      </c>
      <c r="FV6" s="54">
        <f t="shared" ref="FV6:FV12" si="168">$L6*100%/180</f>
        <v>16.6666666666667</v>
      </c>
      <c r="FW6" s="54">
        <f t="shared" ref="FW6:FW12" si="169">$L6*100%/180</f>
        <v>16.6666666666667</v>
      </c>
      <c r="FX6" s="54">
        <f t="shared" ref="FX6:FX12" si="170">$L6*100%/180</f>
        <v>16.6666666666667</v>
      </c>
      <c r="FY6" s="54">
        <f t="shared" ref="FY6:FY12" si="171">$L6*100%/180</f>
        <v>16.6666666666667</v>
      </c>
      <c r="FZ6" s="54">
        <f t="shared" ref="FZ6:FZ12" si="172">$L6*100%/180</f>
        <v>16.6666666666667</v>
      </c>
      <c r="GA6" s="54">
        <f t="shared" ref="GA6:GA12" si="173">$L6*100%/180</f>
        <v>16.6666666666667</v>
      </c>
      <c r="GB6" s="54">
        <f t="shared" ref="GB6:GB12" si="174">$L6*100%/180</f>
        <v>16.6666666666667</v>
      </c>
      <c r="GC6" s="54">
        <f t="shared" ref="GC6:GC12" si="175">$L6*100%/180</f>
        <v>16.6666666666667</v>
      </c>
      <c r="GD6" s="54">
        <f t="shared" ref="GD6:GD12" si="176">$L6*100%/180</f>
        <v>16.6666666666667</v>
      </c>
      <c r="GE6" s="54">
        <f t="shared" ref="GE6:GE12" si="177">$L6*100%/180</f>
        <v>16.6666666666667</v>
      </c>
      <c r="GF6" s="54">
        <f t="shared" ref="GF6:GF12" si="178">$L6*100%/180</f>
        <v>16.6666666666667</v>
      </c>
      <c r="GG6" s="54">
        <f t="shared" ref="GG6:GG12" si="179">$L6*100%/180</f>
        <v>16.6666666666667</v>
      </c>
      <c r="GH6" s="54">
        <f t="shared" ref="GH6:GH12" si="180">$L6*100%/180</f>
        <v>16.6666666666667</v>
      </c>
      <c r="GI6" s="54">
        <f t="shared" ref="GI6:GI12" si="181">$L6*100%/180</f>
        <v>16.6666666666667</v>
      </c>
      <c r="GJ6" s="54">
        <f t="shared" ref="GJ6:GJ12" si="182">$L6*100%/180</f>
        <v>16.6666666666667</v>
      </c>
      <c r="GK6" s="54">
        <f t="shared" ref="GK6:GK12" si="183">$L6*100%/180</f>
        <v>16.6666666666667</v>
      </c>
      <c r="GL6" s="54">
        <f t="shared" ref="GL6:GL12" si="184">$L6*100%/180</f>
        <v>16.6666666666667</v>
      </c>
      <c r="GM6" s="54">
        <f t="shared" ref="GM6:GM12" si="185">$L6*100%/180</f>
        <v>16.6666666666667</v>
      </c>
      <c r="GN6" s="54">
        <f t="shared" ref="GN6:GN12" si="186">$L6*100%/180</f>
        <v>16.6666666666667</v>
      </c>
      <c r="GO6" s="54">
        <f t="shared" ref="GO6:GO12" si="187">$L6*100%/180</f>
        <v>16.6666666666667</v>
      </c>
    </row>
    <row r="7" spans="1:197">
      <c r="A7" s="66" t="s">
        <v>24</v>
      </c>
      <c r="B7" s="51">
        <v>46170</v>
      </c>
      <c r="C7" s="20">
        <f ca="1">TODAY()-B7+1</f>
        <v>39</v>
      </c>
      <c r="D7" s="20" t="str" cm="1">
        <f ca="1" t="array" ref="D7">_xlfn.IFS(AND(TODAY()-B7&lt;=30,TODAY()-B7&gt;=0),"新品期",AND(TODAY()-B7&gt;=31,TODAY()-B7&lt;=120),"热销期",AND(TODAY()-B7&gt;=121,TODAY()-B7&lt;=180),"清货期",TODAY()-B7&gt;180,"滞销")</f>
        <v>热销期</v>
      </c>
      <c r="E7" s="20"/>
      <c r="F7" s="20"/>
      <c r="G7" s="20"/>
      <c r="H7" s="20">
        <f t="shared" si="6"/>
        <v>0</v>
      </c>
      <c r="I7" s="20"/>
      <c r="J7" s="20"/>
      <c r="K7" s="20"/>
      <c r="L7" s="20">
        <v>1000</v>
      </c>
      <c r="M7" s="39" cm="1">
        <f ca="1" t="array" ref="M7">IF($C7&gt;180,"0",INDEX($R7:$GO7,$C7-1))</f>
        <v>6.11111111111111</v>
      </c>
      <c r="N7" s="39" cm="1">
        <f ca="1" t="array" ref="N7">IF(C7&gt;180,"0",INDEX(R7:GO7,C7))</f>
        <v>6.11111111111111</v>
      </c>
      <c r="O7" s="52">
        <v>46144</v>
      </c>
      <c r="P7" s="68" t="str" cm="1">
        <f t="array" ref="P7">IFERROR(INDEX(R7:GO7,Q7),"/")</f>
        <v>/</v>
      </c>
      <c r="Q7" s="53" t="str">
        <f t="shared" si="7"/>
        <v>此时段未上架</v>
      </c>
      <c r="R7" s="54">
        <f t="shared" si="8"/>
        <v>4.44444444444444</v>
      </c>
      <c r="S7" s="54">
        <f t="shared" si="9"/>
        <v>4.44444444444444</v>
      </c>
      <c r="T7" s="54">
        <f t="shared" si="10"/>
        <v>4.44444444444444</v>
      </c>
      <c r="U7" s="54">
        <f t="shared" si="11"/>
        <v>4.44444444444444</v>
      </c>
      <c r="V7" s="54">
        <f t="shared" si="12"/>
        <v>4.44444444444444</v>
      </c>
      <c r="W7" s="54">
        <f t="shared" si="13"/>
        <v>4.44444444444444</v>
      </c>
      <c r="X7" s="54">
        <f t="shared" si="14"/>
        <v>4.44444444444444</v>
      </c>
      <c r="Y7" s="54">
        <f t="shared" si="15"/>
        <v>4.44444444444444</v>
      </c>
      <c r="Z7" s="54">
        <f t="shared" si="16"/>
        <v>4.44444444444444</v>
      </c>
      <c r="AA7" s="54">
        <f t="shared" si="17"/>
        <v>4.44444444444444</v>
      </c>
      <c r="AB7" s="54">
        <f t="shared" si="18"/>
        <v>4.44444444444444</v>
      </c>
      <c r="AC7" s="54">
        <f t="shared" si="19"/>
        <v>4.44444444444444</v>
      </c>
      <c r="AD7" s="54">
        <f t="shared" si="20"/>
        <v>4.44444444444444</v>
      </c>
      <c r="AE7" s="54">
        <f t="shared" si="21"/>
        <v>4.44444444444444</v>
      </c>
      <c r="AF7" s="54">
        <f t="shared" si="22"/>
        <v>4.44444444444444</v>
      </c>
      <c r="AG7" s="54">
        <f t="shared" si="23"/>
        <v>4.44444444444444</v>
      </c>
      <c r="AH7" s="54">
        <f t="shared" si="24"/>
        <v>4.44444444444444</v>
      </c>
      <c r="AI7" s="54">
        <f t="shared" si="25"/>
        <v>4.44444444444444</v>
      </c>
      <c r="AJ7" s="54">
        <f t="shared" si="26"/>
        <v>4.44444444444444</v>
      </c>
      <c r="AK7" s="54">
        <f t="shared" si="27"/>
        <v>4.44444444444444</v>
      </c>
      <c r="AL7" s="54">
        <f t="shared" si="28"/>
        <v>4.44444444444444</v>
      </c>
      <c r="AM7" s="54">
        <f t="shared" si="29"/>
        <v>4.44444444444444</v>
      </c>
      <c r="AN7" s="54">
        <f t="shared" si="30"/>
        <v>4.44444444444444</v>
      </c>
      <c r="AO7" s="54">
        <f t="shared" si="31"/>
        <v>4.44444444444444</v>
      </c>
      <c r="AP7" s="54">
        <f t="shared" si="32"/>
        <v>4.44444444444444</v>
      </c>
      <c r="AQ7" s="54">
        <f t="shared" si="33"/>
        <v>4.44444444444444</v>
      </c>
      <c r="AR7" s="54">
        <f t="shared" si="34"/>
        <v>4.44444444444444</v>
      </c>
      <c r="AS7" s="54">
        <f t="shared" si="35"/>
        <v>4.44444444444444</v>
      </c>
      <c r="AT7" s="54">
        <f t="shared" si="36"/>
        <v>4.44444444444444</v>
      </c>
      <c r="AU7" s="54">
        <f t="shared" si="37"/>
        <v>4.44444444444444</v>
      </c>
      <c r="AV7" s="54">
        <f t="shared" si="38"/>
        <v>6.11111111111111</v>
      </c>
      <c r="AW7" s="54">
        <f t="shared" si="39"/>
        <v>6.11111111111111</v>
      </c>
      <c r="AX7" s="54">
        <f t="shared" si="40"/>
        <v>6.11111111111111</v>
      </c>
      <c r="AY7" s="54">
        <f t="shared" si="41"/>
        <v>6.11111111111111</v>
      </c>
      <c r="AZ7" s="54">
        <f t="shared" si="42"/>
        <v>6.11111111111111</v>
      </c>
      <c r="BA7" s="54">
        <f t="shared" si="43"/>
        <v>6.11111111111111</v>
      </c>
      <c r="BB7" s="54">
        <f t="shared" si="44"/>
        <v>6.11111111111111</v>
      </c>
      <c r="BC7" s="54">
        <f t="shared" si="45"/>
        <v>6.11111111111111</v>
      </c>
      <c r="BD7" s="54">
        <f t="shared" si="46"/>
        <v>6.11111111111111</v>
      </c>
      <c r="BE7" s="54">
        <f t="shared" si="47"/>
        <v>6.11111111111111</v>
      </c>
      <c r="BF7" s="54">
        <f t="shared" si="48"/>
        <v>6.11111111111111</v>
      </c>
      <c r="BG7" s="54">
        <f t="shared" si="49"/>
        <v>6.11111111111111</v>
      </c>
      <c r="BH7" s="54">
        <f t="shared" si="50"/>
        <v>6.11111111111111</v>
      </c>
      <c r="BI7" s="54">
        <f t="shared" si="51"/>
        <v>6.11111111111111</v>
      </c>
      <c r="BJ7" s="54">
        <f t="shared" si="52"/>
        <v>6.11111111111111</v>
      </c>
      <c r="BK7" s="54">
        <f t="shared" si="53"/>
        <v>6.11111111111111</v>
      </c>
      <c r="BL7" s="54">
        <f t="shared" si="54"/>
        <v>6.11111111111111</v>
      </c>
      <c r="BM7" s="54">
        <f t="shared" si="55"/>
        <v>6.11111111111111</v>
      </c>
      <c r="BN7" s="54">
        <f t="shared" si="56"/>
        <v>6.11111111111111</v>
      </c>
      <c r="BO7" s="54">
        <f t="shared" si="57"/>
        <v>6.11111111111111</v>
      </c>
      <c r="BP7" s="54">
        <f t="shared" si="58"/>
        <v>6.11111111111111</v>
      </c>
      <c r="BQ7" s="54">
        <f t="shared" si="59"/>
        <v>6.11111111111111</v>
      </c>
      <c r="BR7" s="54">
        <f t="shared" si="60"/>
        <v>6.11111111111111</v>
      </c>
      <c r="BS7" s="54">
        <f t="shared" si="61"/>
        <v>6.11111111111111</v>
      </c>
      <c r="BT7" s="54">
        <f t="shared" si="62"/>
        <v>6.11111111111111</v>
      </c>
      <c r="BU7" s="54">
        <f t="shared" si="63"/>
        <v>6.11111111111111</v>
      </c>
      <c r="BV7" s="54">
        <f t="shared" si="64"/>
        <v>6.11111111111111</v>
      </c>
      <c r="BW7" s="54">
        <f t="shared" si="65"/>
        <v>6.11111111111111</v>
      </c>
      <c r="BX7" s="54">
        <f t="shared" si="66"/>
        <v>6.11111111111111</v>
      </c>
      <c r="BY7" s="54">
        <f t="shared" si="67"/>
        <v>6.11111111111111</v>
      </c>
      <c r="BZ7" s="54">
        <f t="shared" si="68"/>
        <v>6.11111111111111</v>
      </c>
      <c r="CA7" s="54">
        <f t="shared" si="69"/>
        <v>6.11111111111111</v>
      </c>
      <c r="CB7" s="54">
        <f t="shared" si="70"/>
        <v>6.11111111111111</v>
      </c>
      <c r="CC7" s="54">
        <f t="shared" si="71"/>
        <v>6.11111111111111</v>
      </c>
      <c r="CD7" s="54">
        <f t="shared" si="72"/>
        <v>6.11111111111111</v>
      </c>
      <c r="CE7" s="54">
        <f t="shared" si="73"/>
        <v>6.11111111111111</v>
      </c>
      <c r="CF7" s="54">
        <f t="shared" si="74"/>
        <v>6.11111111111111</v>
      </c>
      <c r="CG7" s="54">
        <f t="shared" si="75"/>
        <v>6.11111111111111</v>
      </c>
      <c r="CH7" s="54">
        <f t="shared" si="76"/>
        <v>6.11111111111111</v>
      </c>
      <c r="CI7" s="54">
        <f t="shared" si="77"/>
        <v>6.11111111111111</v>
      </c>
      <c r="CJ7" s="54">
        <f t="shared" si="78"/>
        <v>6.11111111111111</v>
      </c>
      <c r="CK7" s="54">
        <f t="shared" si="79"/>
        <v>6.11111111111111</v>
      </c>
      <c r="CL7" s="54">
        <f t="shared" si="80"/>
        <v>6.11111111111111</v>
      </c>
      <c r="CM7" s="54">
        <f t="shared" si="81"/>
        <v>6.11111111111111</v>
      </c>
      <c r="CN7" s="54">
        <f t="shared" si="82"/>
        <v>6.11111111111111</v>
      </c>
      <c r="CO7" s="54">
        <f t="shared" si="83"/>
        <v>6.11111111111111</v>
      </c>
      <c r="CP7" s="54">
        <f t="shared" si="84"/>
        <v>6.11111111111111</v>
      </c>
      <c r="CQ7" s="54">
        <f t="shared" si="85"/>
        <v>6.11111111111111</v>
      </c>
      <c r="CR7" s="54">
        <f t="shared" si="86"/>
        <v>6.11111111111111</v>
      </c>
      <c r="CS7" s="54">
        <f t="shared" si="87"/>
        <v>6.11111111111111</v>
      </c>
      <c r="CT7" s="54">
        <f t="shared" si="88"/>
        <v>6.11111111111111</v>
      </c>
      <c r="CU7" s="54">
        <f t="shared" si="89"/>
        <v>6.11111111111111</v>
      </c>
      <c r="CV7" s="54">
        <f t="shared" si="90"/>
        <v>6.11111111111111</v>
      </c>
      <c r="CW7" s="54">
        <f t="shared" si="91"/>
        <v>6.11111111111111</v>
      </c>
      <c r="CX7" s="54">
        <f t="shared" si="92"/>
        <v>6.11111111111111</v>
      </c>
      <c r="CY7" s="54">
        <f t="shared" si="93"/>
        <v>6.11111111111111</v>
      </c>
      <c r="CZ7" s="54">
        <f t="shared" si="94"/>
        <v>6.11111111111111</v>
      </c>
      <c r="DA7" s="54">
        <f t="shared" si="95"/>
        <v>6.11111111111111</v>
      </c>
      <c r="DB7" s="54">
        <f t="shared" si="96"/>
        <v>6.11111111111111</v>
      </c>
      <c r="DC7" s="54">
        <f t="shared" si="97"/>
        <v>6.11111111111111</v>
      </c>
      <c r="DD7" s="54">
        <f t="shared" si="98"/>
        <v>6.11111111111111</v>
      </c>
      <c r="DE7" s="54">
        <f t="shared" si="99"/>
        <v>6.11111111111111</v>
      </c>
      <c r="DF7" s="54">
        <f t="shared" si="100"/>
        <v>6.11111111111111</v>
      </c>
      <c r="DG7" s="54">
        <f t="shared" si="101"/>
        <v>6.11111111111111</v>
      </c>
      <c r="DH7" s="54">
        <f t="shared" si="102"/>
        <v>6.11111111111111</v>
      </c>
      <c r="DI7" s="54">
        <f t="shared" si="103"/>
        <v>6.11111111111111</v>
      </c>
      <c r="DJ7" s="54">
        <f t="shared" si="104"/>
        <v>6.11111111111111</v>
      </c>
      <c r="DK7" s="54">
        <f t="shared" si="105"/>
        <v>6.11111111111111</v>
      </c>
      <c r="DL7" s="54">
        <f t="shared" si="106"/>
        <v>6.11111111111111</v>
      </c>
      <c r="DM7" s="54">
        <f t="shared" si="107"/>
        <v>6.11111111111111</v>
      </c>
      <c r="DN7" s="54">
        <f t="shared" si="108"/>
        <v>6.11111111111111</v>
      </c>
      <c r="DO7" s="54">
        <f t="shared" si="109"/>
        <v>6.11111111111111</v>
      </c>
      <c r="DP7" s="54">
        <f t="shared" si="110"/>
        <v>6.11111111111111</v>
      </c>
      <c r="DQ7" s="54">
        <f t="shared" si="111"/>
        <v>6.11111111111111</v>
      </c>
      <c r="DR7" s="54">
        <f t="shared" si="112"/>
        <v>6.11111111111111</v>
      </c>
      <c r="DS7" s="54">
        <f t="shared" si="113"/>
        <v>6.11111111111111</v>
      </c>
      <c r="DT7" s="54">
        <f t="shared" si="114"/>
        <v>6.11111111111111</v>
      </c>
      <c r="DU7" s="54">
        <f t="shared" si="115"/>
        <v>6.11111111111111</v>
      </c>
      <c r="DV7" s="54">
        <f t="shared" si="116"/>
        <v>6.11111111111111</v>
      </c>
      <c r="DW7" s="54">
        <f t="shared" si="117"/>
        <v>6.11111111111111</v>
      </c>
      <c r="DX7" s="54">
        <f t="shared" si="118"/>
        <v>6.11111111111111</v>
      </c>
      <c r="DY7" s="54">
        <f t="shared" si="119"/>
        <v>6.11111111111111</v>
      </c>
      <c r="DZ7" s="54">
        <f t="shared" si="120"/>
        <v>6.11111111111111</v>
      </c>
      <c r="EA7" s="54">
        <f t="shared" si="121"/>
        <v>6.11111111111111</v>
      </c>
      <c r="EB7" s="54">
        <f t="shared" si="122"/>
        <v>6.11111111111111</v>
      </c>
      <c r="EC7" s="54">
        <f t="shared" si="123"/>
        <v>6.11111111111111</v>
      </c>
      <c r="ED7" s="54">
        <f t="shared" si="124"/>
        <v>6.11111111111111</v>
      </c>
      <c r="EE7" s="54">
        <f t="shared" si="125"/>
        <v>6.11111111111111</v>
      </c>
      <c r="EF7" s="54">
        <f t="shared" si="126"/>
        <v>6.11111111111111</v>
      </c>
      <c r="EG7" s="54">
        <f t="shared" si="127"/>
        <v>6.11111111111111</v>
      </c>
      <c r="EH7" s="54">
        <f t="shared" si="128"/>
        <v>5.55555555555556</v>
      </c>
      <c r="EI7" s="54">
        <f t="shared" si="129"/>
        <v>5.55555555555556</v>
      </c>
      <c r="EJ7" s="54">
        <f t="shared" si="130"/>
        <v>5.55555555555556</v>
      </c>
      <c r="EK7" s="54">
        <f t="shared" si="131"/>
        <v>5.55555555555556</v>
      </c>
      <c r="EL7" s="54">
        <f t="shared" si="132"/>
        <v>5.55555555555556</v>
      </c>
      <c r="EM7" s="54">
        <f t="shared" si="133"/>
        <v>5.55555555555556</v>
      </c>
      <c r="EN7" s="54">
        <f t="shared" si="134"/>
        <v>5.55555555555556</v>
      </c>
      <c r="EO7" s="54">
        <f t="shared" si="135"/>
        <v>5.55555555555556</v>
      </c>
      <c r="EP7" s="54">
        <f t="shared" si="136"/>
        <v>5.55555555555556</v>
      </c>
      <c r="EQ7" s="54">
        <f t="shared" si="137"/>
        <v>5.55555555555556</v>
      </c>
      <c r="ER7" s="54">
        <f t="shared" si="138"/>
        <v>5.55555555555556</v>
      </c>
      <c r="ES7" s="54">
        <f t="shared" si="139"/>
        <v>5.55555555555556</v>
      </c>
      <c r="ET7" s="54">
        <f t="shared" si="140"/>
        <v>5.55555555555556</v>
      </c>
      <c r="EU7" s="54">
        <f t="shared" si="141"/>
        <v>5.55555555555556</v>
      </c>
      <c r="EV7" s="54">
        <f t="shared" si="142"/>
        <v>5.55555555555556</v>
      </c>
      <c r="EW7" s="54">
        <f t="shared" si="143"/>
        <v>5.55555555555556</v>
      </c>
      <c r="EX7" s="54">
        <f t="shared" si="144"/>
        <v>5.55555555555556</v>
      </c>
      <c r="EY7" s="54">
        <f t="shared" si="145"/>
        <v>5.55555555555556</v>
      </c>
      <c r="EZ7" s="54">
        <f t="shared" si="146"/>
        <v>5.55555555555556</v>
      </c>
      <c r="FA7" s="54">
        <f t="shared" si="147"/>
        <v>5.55555555555556</v>
      </c>
      <c r="FB7" s="54">
        <f t="shared" si="148"/>
        <v>5.55555555555556</v>
      </c>
      <c r="FC7" s="54">
        <f t="shared" si="149"/>
        <v>5.55555555555556</v>
      </c>
      <c r="FD7" s="54">
        <f t="shared" si="150"/>
        <v>5.55555555555556</v>
      </c>
      <c r="FE7" s="54">
        <f t="shared" si="151"/>
        <v>5.55555555555556</v>
      </c>
      <c r="FF7" s="54">
        <f t="shared" si="152"/>
        <v>5.55555555555556</v>
      </c>
      <c r="FG7" s="54">
        <f t="shared" si="153"/>
        <v>5.55555555555556</v>
      </c>
      <c r="FH7" s="54">
        <f t="shared" si="154"/>
        <v>5.55555555555556</v>
      </c>
      <c r="FI7" s="54">
        <f t="shared" si="155"/>
        <v>5.55555555555556</v>
      </c>
      <c r="FJ7" s="54">
        <f t="shared" si="156"/>
        <v>5.55555555555556</v>
      </c>
      <c r="FK7" s="54">
        <f t="shared" si="157"/>
        <v>5.55555555555556</v>
      </c>
      <c r="FL7" s="54">
        <f t="shared" si="158"/>
        <v>5.55555555555556</v>
      </c>
      <c r="FM7" s="54">
        <f t="shared" si="159"/>
        <v>5.55555555555556</v>
      </c>
      <c r="FN7" s="54">
        <f t="shared" si="160"/>
        <v>5.55555555555556</v>
      </c>
      <c r="FO7" s="54">
        <f t="shared" si="161"/>
        <v>5.55555555555556</v>
      </c>
      <c r="FP7" s="54">
        <f t="shared" si="162"/>
        <v>5.55555555555556</v>
      </c>
      <c r="FQ7" s="54">
        <f t="shared" si="163"/>
        <v>5.55555555555556</v>
      </c>
      <c r="FR7" s="54">
        <f t="shared" si="164"/>
        <v>5.55555555555556</v>
      </c>
      <c r="FS7" s="54">
        <f t="shared" si="165"/>
        <v>5.55555555555556</v>
      </c>
      <c r="FT7" s="54">
        <f t="shared" si="166"/>
        <v>5.55555555555556</v>
      </c>
      <c r="FU7" s="54">
        <f t="shared" si="167"/>
        <v>5.55555555555556</v>
      </c>
      <c r="FV7" s="54">
        <f t="shared" si="168"/>
        <v>5.55555555555556</v>
      </c>
      <c r="FW7" s="54">
        <f t="shared" si="169"/>
        <v>5.55555555555556</v>
      </c>
      <c r="FX7" s="54">
        <f t="shared" si="170"/>
        <v>5.55555555555556</v>
      </c>
      <c r="FY7" s="54">
        <f t="shared" si="171"/>
        <v>5.55555555555556</v>
      </c>
      <c r="FZ7" s="54">
        <f t="shared" si="172"/>
        <v>5.55555555555556</v>
      </c>
      <c r="GA7" s="54">
        <f t="shared" si="173"/>
        <v>5.55555555555556</v>
      </c>
      <c r="GB7" s="54">
        <f t="shared" si="174"/>
        <v>5.55555555555556</v>
      </c>
      <c r="GC7" s="54">
        <f t="shared" si="175"/>
        <v>5.55555555555556</v>
      </c>
      <c r="GD7" s="54">
        <f t="shared" si="176"/>
        <v>5.55555555555556</v>
      </c>
      <c r="GE7" s="54">
        <f t="shared" si="177"/>
        <v>5.55555555555556</v>
      </c>
      <c r="GF7" s="54">
        <f t="shared" si="178"/>
        <v>5.55555555555556</v>
      </c>
      <c r="GG7" s="54">
        <f t="shared" si="179"/>
        <v>5.55555555555556</v>
      </c>
      <c r="GH7" s="54">
        <f t="shared" si="180"/>
        <v>5.55555555555556</v>
      </c>
      <c r="GI7" s="54">
        <f t="shared" si="181"/>
        <v>5.55555555555556</v>
      </c>
      <c r="GJ7" s="54">
        <f t="shared" si="182"/>
        <v>5.55555555555556</v>
      </c>
      <c r="GK7" s="54">
        <f t="shared" si="183"/>
        <v>5.55555555555556</v>
      </c>
      <c r="GL7" s="54">
        <f t="shared" si="184"/>
        <v>5.55555555555556</v>
      </c>
      <c r="GM7" s="54">
        <f t="shared" si="185"/>
        <v>5.55555555555556</v>
      </c>
      <c r="GN7" s="54">
        <f t="shared" si="186"/>
        <v>5.55555555555556</v>
      </c>
      <c r="GO7" s="54">
        <f t="shared" si="187"/>
        <v>5.55555555555556</v>
      </c>
    </row>
    <row r="8" spans="1:197">
      <c r="A8" s="66" t="s">
        <v>25</v>
      </c>
      <c r="B8" s="51">
        <v>45971</v>
      </c>
      <c r="C8" s="20">
        <f ca="1">TODAY()-B8+1</f>
        <v>238</v>
      </c>
      <c r="D8" s="20" t="str" cm="1">
        <f ca="1" t="array" ref="D8">_xlfn.IFS(AND(TODAY()-B8&lt;=30,TODAY()-B8&gt;=0),"新品期",AND(TODAY()-B8&gt;=31,TODAY()-B8&lt;=120),"热销期",AND(TODAY()-B8&gt;=121,TODAY()-B8&lt;=180),"清货期",TODAY()-B8&gt;180,"滞销")</f>
        <v>滞销</v>
      </c>
      <c r="E8" s="20"/>
      <c r="F8" s="20"/>
      <c r="G8" s="20"/>
      <c r="H8" s="20">
        <f t="shared" si="6"/>
        <v>0</v>
      </c>
      <c r="I8" s="20"/>
      <c r="J8" s="20"/>
      <c r="K8" s="20"/>
      <c r="L8" s="20">
        <v>2000</v>
      </c>
      <c r="M8" s="39" t="str" cm="1">
        <f ca="1" t="array" ref="M8">IF($C8&gt;180,"0",INDEX($R8:$GO8,$C8-1))</f>
        <v>0</v>
      </c>
      <c r="N8" s="64" t="str" cm="1">
        <f ca="1" t="array" ref="N8">IF(C8&gt;180,"0",INDEX(R8:GO8,C8))</f>
        <v>0</v>
      </c>
      <c r="O8" s="52">
        <v>46144</v>
      </c>
      <c r="P8" s="68" cm="1">
        <f t="array" ref="P8">IFERROR(INDEX(R8:GO8,Q8),"/")</f>
        <v>11.1111111111111</v>
      </c>
      <c r="Q8" s="53">
        <f t="shared" si="7"/>
        <v>173</v>
      </c>
      <c r="R8" s="54">
        <f t="shared" si="8"/>
        <v>8.88888888888889</v>
      </c>
      <c r="S8" s="54">
        <f t="shared" si="9"/>
        <v>8.88888888888889</v>
      </c>
      <c r="T8" s="54">
        <f t="shared" si="10"/>
        <v>8.88888888888889</v>
      </c>
      <c r="U8" s="54">
        <f t="shared" si="11"/>
        <v>8.88888888888889</v>
      </c>
      <c r="V8" s="54">
        <f t="shared" si="12"/>
        <v>8.88888888888889</v>
      </c>
      <c r="W8" s="54">
        <f t="shared" si="13"/>
        <v>8.88888888888889</v>
      </c>
      <c r="X8" s="54">
        <f t="shared" si="14"/>
        <v>8.88888888888889</v>
      </c>
      <c r="Y8" s="54">
        <f t="shared" si="15"/>
        <v>8.88888888888889</v>
      </c>
      <c r="Z8" s="54">
        <f t="shared" si="16"/>
        <v>8.88888888888889</v>
      </c>
      <c r="AA8" s="54">
        <f t="shared" si="17"/>
        <v>8.88888888888889</v>
      </c>
      <c r="AB8" s="54">
        <f t="shared" si="18"/>
        <v>8.88888888888889</v>
      </c>
      <c r="AC8" s="54">
        <f t="shared" si="19"/>
        <v>8.88888888888889</v>
      </c>
      <c r="AD8" s="54">
        <f t="shared" si="20"/>
        <v>8.88888888888889</v>
      </c>
      <c r="AE8" s="54">
        <f t="shared" si="21"/>
        <v>8.88888888888889</v>
      </c>
      <c r="AF8" s="54">
        <f t="shared" si="22"/>
        <v>8.88888888888889</v>
      </c>
      <c r="AG8" s="54">
        <f t="shared" si="23"/>
        <v>8.88888888888889</v>
      </c>
      <c r="AH8" s="54">
        <f t="shared" si="24"/>
        <v>8.88888888888889</v>
      </c>
      <c r="AI8" s="54">
        <f t="shared" si="25"/>
        <v>8.88888888888889</v>
      </c>
      <c r="AJ8" s="54">
        <f t="shared" si="26"/>
        <v>8.88888888888889</v>
      </c>
      <c r="AK8" s="54">
        <f t="shared" si="27"/>
        <v>8.88888888888889</v>
      </c>
      <c r="AL8" s="54">
        <f t="shared" si="28"/>
        <v>8.88888888888889</v>
      </c>
      <c r="AM8" s="54">
        <f t="shared" si="29"/>
        <v>8.88888888888889</v>
      </c>
      <c r="AN8" s="54">
        <f t="shared" si="30"/>
        <v>8.88888888888889</v>
      </c>
      <c r="AO8" s="54">
        <f t="shared" si="31"/>
        <v>8.88888888888889</v>
      </c>
      <c r="AP8" s="54">
        <f t="shared" si="32"/>
        <v>8.88888888888889</v>
      </c>
      <c r="AQ8" s="54">
        <f t="shared" si="33"/>
        <v>8.88888888888889</v>
      </c>
      <c r="AR8" s="54">
        <f t="shared" si="34"/>
        <v>8.88888888888889</v>
      </c>
      <c r="AS8" s="54">
        <f t="shared" si="35"/>
        <v>8.88888888888889</v>
      </c>
      <c r="AT8" s="54">
        <f t="shared" si="36"/>
        <v>8.88888888888889</v>
      </c>
      <c r="AU8" s="54">
        <f t="shared" si="37"/>
        <v>8.88888888888889</v>
      </c>
      <c r="AV8" s="54">
        <f t="shared" si="38"/>
        <v>12.2222222222222</v>
      </c>
      <c r="AW8" s="54">
        <f t="shared" si="39"/>
        <v>12.2222222222222</v>
      </c>
      <c r="AX8" s="54">
        <f t="shared" si="40"/>
        <v>12.2222222222222</v>
      </c>
      <c r="AY8" s="54">
        <f t="shared" si="41"/>
        <v>12.2222222222222</v>
      </c>
      <c r="AZ8" s="54">
        <f t="shared" si="42"/>
        <v>12.2222222222222</v>
      </c>
      <c r="BA8" s="54">
        <f t="shared" si="43"/>
        <v>12.2222222222222</v>
      </c>
      <c r="BB8" s="54">
        <f t="shared" si="44"/>
        <v>12.2222222222222</v>
      </c>
      <c r="BC8" s="54">
        <f t="shared" si="45"/>
        <v>12.2222222222222</v>
      </c>
      <c r="BD8" s="54">
        <f t="shared" si="46"/>
        <v>12.2222222222222</v>
      </c>
      <c r="BE8" s="54">
        <f t="shared" si="47"/>
        <v>12.2222222222222</v>
      </c>
      <c r="BF8" s="54">
        <f t="shared" si="48"/>
        <v>12.2222222222222</v>
      </c>
      <c r="BG8" s="54">
        <f t="shared" si="49"/>
        <v>12.2222222222222</v>
      </c>
      <c r="BH8" s="54">
        <f t="shared" si="50"/>
        <v>12.2222222222222</v>
      </c>
      <c r="BI8" s="54">
        <f t="shared" si="51"/>
        <v>12.2222222222222</v>
      </c>
      <c r="BJ8" s="54">
        <f t="shared" si="52"/>
        <v>12.2222222222222</v>
      </c>
      <c r="BK8" s="54">
        <f t="shared" si="53"/>
        <v>12.2222222222222</v>
      </c>
      <c r="BL8" s="54">
        <f t="shared" si="54"/>
        <v>12.2222222222222</v>
      </c>
      <c r="BM8" s="54">
        <f t="shared" si="55"/>
        <v>12.2222222222222</v>
      </c>
      <c r="BN8" s="54">
        <f t="shared" si="56"/>
        <v>12.2222222222222</v>
      </c>
      <c r="BO8" s="54">
        <f t="shared" si="57"/>
        <v>12.2222222222222</v>
      </c>
      <c r="BP8" s="54">
        <f t="shared" si="58"/>
        <v>12.2222222222222</v>
      </c>
      <c r="BQ8" s="54">
        <f t="shared" si="59"/>
        <v>12.2222222222222</v>
      </c>
      <c r="BR8" s="54">
        <f t="shared" si="60"/>
        <v>12.2222222222222</v>
      </c>
      <c r="BS8" s="54">
        <f t="shared" si="61"/>
        <v>12.2222222222222</v>
      </c>
      <c r="BT8" s="54">
        <f t="shared" si="62"/>
        <v>12.2222222222222</v>
      </c>
      <c r="BU8" s="54">
        <f t="shared" si="63"/>
        <v>12.2222222222222</v>
      </c>
      <c r="BV8" s="54">
        <f t="shared" si="64"/>
        <v>12.2222222222222</v>
      </c>
      <c r="BW8" s="54">
        <f t="shared" si="65"/>
        <v>12.2222222222222</v>
      </c>
      <c r="BX8" s="54">
        <f t="shared" si="66"/>
        <v>12.2222222222222</v>
      </c>
      <c r="BY8" s="54">
        <f t="shared" si="67"/>
        <v>12.2222222222222</v>
      </c>
      <c r="BZ8" s="54">
        <f t="shared" si="68"/>
        <v>12.2222222222222</v>
      </c>
      <c r="CA8" s="54">
        <f t="shared" si="69"/>
        <v>12.2222222222222</v>
      </c>
      <c r="CB8" s="54">
        <f t="shared" si="70"/>
        <v>12.2222222222222</v>
      </c>
      <c r="CC8" s="54">
        <f t="shared" si="71"/>
        <v>12.2222222222222</v>
      </c>
      <c r="CD8" s="54">
        <f t="shared" si="72"/>
        <v>12.2222222222222</v>
      </c>
      <c r="CE8" s="54">
        <f t="shared" si="73"/>
        <v>12.2222222222222</v>
      </c>
      <c r="CF8" s="54">
        <f t="shared" si="74"/>
        <v>12.2222222222222</v>
      </c>
      <c r="CG8" s="54">
        <f t="shared" si="75"/>
        <v>12.2222222222222</v>
      </c>
      <c r="CH8" s="54">
        <f t="shared" si="76"/>
        <v>12.2222222222222</v>
      </c>
      <c r="CI8" s="54">
        <f t="shared" si="77"/>
        <v>12.2222222222222</v>
      </c>
      <c r="CJ8" s="54">
        <f t="shared" si="78"/>
        <v>12.2222222222222</v>
      </c>
      <c r="CK8" s="54">
        <f t="shared" si="79"/>
        <v>12.2222222222222</v>
      </c>
      <c r="CL8" s="54">
        <f t="shared" si="80"/>
        <v>12.2222222222222</v>
      </c>
      <c r="CM8" s="54">
        <f t="shared" si="81"/>
        <v>12.2222222222222</v>
      </c>
      <c r="CN8" s="54">
        <f t="shared" si="82"/>
        <v>12.2222222222222</v>
      </c>
      <c r="CO8" s="54">
        <f t="shared" si="83"/>
        <v>12.2222222222222</v>
      </c>
      <c r="CP8" s="54">
        <f t="shared" si="84"/>
        <v>12.2222222222222</v>
      </c>
      <c r="CQ8" s="54">
        <f t="shared" si="85"/>
        <v>12.2222222222222</v>
      </c>
      <c r="CR8" s="54">
        <f t="shared" si="86"/>
        <v>12.2222222222222</v>
      </c>
      <c r="CS8" s="54">
        <f t="shared" si="87"/>
        <v>12.2222222222222</v>
      </c>
      <c r="CT8" s="54">
        <f t="shared" si="88"/>
        <v>12.2222222222222</v>
      </c>
      <c r="CU8" s="54">
        <f t="shared" si="89"/>
        <v>12.2222222222222</v>
      </c>
      <c r="CV8" s="54">
        <f t="shared" si="90"/>
        <v>12.2222222222222</v>
      </c>
      <c r="CW8" s="54">
        <f t="shared" si="91"/>
        <v>12.2222222222222</v>
      </c>
      <c r="CX8" s="54">
        <f t="shared" si="92"/>
        <v>12.2222222222222</v>
      </c>
      <c r="CY8" s="54">
        <f t="shared" si="93"/>
        <v>12.2222222222222</v>
      </c>
      <c r="CZ8" s="54">
        <f t="shared" si="94"/>
        <v>12.2222222222222</v>
      </c>
      <c r="DA8" s="54">
        <f t="shared" si="95"/>
        <v>12.2222222222222</v>
      </c>
      <c r="DB8" s="54">
        <f t="shared" si="96"/>
        <v>12.2222222222222</v>
      </c>
      <c r="DC8" s="54">
        <f t="shared" si="97"/>
        <v>12.2222222222222</v>
      </c>
      <c r="DD8" s="54">
        <f t="shared" si="98"/>
        <v>12.2222222222222</v>
      </c>
      <c r="DE8" s="54">
        <f t="shared" si="99"/>
        <v>12.2222222222222</v>
      </c>
      <c r="DF8" s="54">
        <f t="shared" si="100"/>
        <v>12.2222222222222</v>
      </c>
      <c r="DG8" s="54">
        <f t="shared" si="101"/>
        <v>12.2222222222222</v>
      </c>
      <c r="DH8" s="54">
        <f t="shared" si="102"/>
        <v>12.2222222222222</v>
      </c>
      <c r="DI8" s="54">
        <f t="shared" si="103"/>
        <v>12.2222222222222</v>
      </c>
      <c r="DJ8" s="54">
        <f t="shared" si="104"/>
        <v>12.2222222222222</v>
      </c>
      <c r="DK8" s="54">
        <f t="shared" si="105"/>
        <v>12.2222222222222</v>
      </c>
      <c r="DL8" s="54">
        <f t="shared" si="106"/>
        <v>12.2222222222222</v>
      </c>
      <c r="DM8" s="54">
        <f t="shared" si="107"/>
        <v>12.2222222222222</v>
      </c>
      <c r="DN8" s="54">
        <f t="shared" si="108"/>
        <v>12.2222222222222</v>
      </c>
      <c r="DO8" s="54">
        <f t="shared" si="109"/>
        <v>12.2222222222222</v>
      </c>
      <c r="DP8" s="54">
        <f t="shared" si="110"/>
        <v>12.2222222222222</v>
      </c>
      <c r="DQ8" s="54">
        <f t="shared" si="111"/>
        <v>12.2222222222222</v>
      </c>
      <c r="DR8" s="54">
        <f t="shared" si="112"/>
        <v>12.2222222222222</v>
      </c>
      <c r="DS8" s="54">
        <f t="shared" si="113"/>
        <v>12.2222222222222</v>
      </c>
      <c r="DT8" s="54">
        <f t="shared" si="114"/>
        <v>12.2222222222222</v>
      </c>
      <c r="DU8" s="54">
        <f t="shared" si="115"/>
        <v>12.2222222222222</v>
      </c>
      <c r="DV8" s="54">
        <f t="shared" si="116"/>
        <v>12.2222222222222</v>
      </c>
      <c r="DW8" s="54">
        <f t="shared" si="117"/>
        <v>12.2222222222222</v>
      </c>
      <c r="DX8" s="54">
        <f t="shared" si="118"/>
        <v>12.2222222222222</v>
      </c>
      <c r="DY8" s="54">
        <f t="shared" si="119"/>
        <v>12.2222222222222</v>
      </c>
      <c r="DZ8" s="54">
        <f t="shared" si="120"/>
        <v>12.2222222222222</v>
      </c>
      <c r="EA8" s="54">
        <f t="shared" si="121"/>
        <v>12.2222222222222</v>
      </c>
      <c r="EB8" s="54">
        <f t="shared" si="122"/>
        <v>12.2222222222222</v>
      </c>
      <c r="EC8" s="54">
        <f t="shared" si="123"/>
        <v>12.2222222222222</v>
      </c>
      <c r="ED8" s="54">
        <f t="shared" si="124"/>
        <v>12.2222222222222</v>
      </c>
      <c r="EE8" s="54">
        <f t="shared" si="125"/>
        <v>12.2222222222222</v>
      </c>
      <c r="EF8" s="54">
        <f t="shared" si="126"/>
        <v>12.2222222222222</v>
      </c>
      <c r="EG8" s="54">
        <f t="shared" si="127"/>
        <v>12.2222222222222</v>
      </c>
      <c r="EH8" s="54">
        <f t="shared" si="128"/>
        <v>11.1111111111111</v>
      </c>
      <c r="EI8" s="54">
        <f t="shared" si="129"/>
        <v>11.1111111111111</v>
      </c>
      <c r="EJ8" s="54">
        <f t="shared" si="130"/>
        <v>11.1111111111111</v>
      </c>
      <c r="EK8" s="54">
        <f t="shared" si="131"/>
        <v>11.1111111111111</v>
      </c>
      <c r="EL8" s="54">
        <f t="shared" si="132"/>
        <v>11.1111111111111</v>
      </c>
      <c r="EM8" s="54">
        <f t="shared" si="133"/>
        <v>11.1111111111111</v>
      </c>
      <c r="EN8" s="54">
        <f t="shared" si="134"/>
        <v>11.1111111111111</v>
      </c>
      <c r="EO8" s="54">
        <f t="shared" si="135"/>
        <v>11.1111111111111</v>
      </c>
      <c r="EP8" s="54">
        <f t="shared" si="136"/>
        <v>11.1111111111111</v>
      </c>
      <c r="EQ8" s="54">
        <f t="shared" si="137"/>
        <v>11.1111111111111</v>
      </c>
      <c r="ER8" s="54">
        <f t="shared" si="138"/>
        <v>11.1111111111111</v>
      </c>
      <c r="ES8" s="54">
        <f t="shared" si="139"/>
        <v>11.1111111111111</v>
      </c>
      <c r="ET8" s="54">
        <f t="shared" si="140"/>
        <v>11.1111111111111</v>
      </c>
      <c r="EU8" s="54">
        <f t="shared" si="141"/>
        <v>11.1111111111111</v>
      </c>
      <c r="EV8" s="54">
        <f t="shared" si="142"/>
        <v>11.1111111111111</v>
      </c>
      <c r="EW8" s="54">
        <f t="shared" si="143"/>
        <v>11.1111111111111</v>
      </c>
      <c r="EX8" s="54">
        <f t="shared" si="144"/>
        <v>11.1111111111111</v>
      </c>
      <c r="EY8" s="54">
        <f t="shared" si="145"/>
        <v>11.1111111111111</v>
      </c>
      <c r="EZ8" s="54">
        <f t="shared" si="146"/>
        <v>11.1111111111111</v>
      </c>
      <c r="FA8" s="54">
        <f t="shared" si="147"/>
        <v>11.1111111111111</v>
      </c>
      <c r="FB8" s="54">
        <f t="shared" si="148"/>
        <v>11.1111111111111</v>
      </c>
      <c r="FC8" s="54">
        <f t="shared" si="149"/>
        <v>11.1111111111111</v>
      </c>
      <c r="FD8" s="54">
        <f t="shared" si="150"/>
        <v>11.1111111111111</v>
      </c>
      <c r="FE8" s="54">
        <f t="shared" si="151"/>
        <v>11.1111111111111</v>
      </c>
      <c r="FF8" s="54">
        <f t="shared" si="152"/>
        <v>11.1111111111111</v>
      </c>
      <c r="FG8" s="54">
        <f t="shared" si="153"/>
        <v>11.1111111111111</v>
      </c>
      <c r="FH8" s="54">
        <f t="shared" si="154"/>
        <v>11.1111111111111</v>
      </c>
      <c r="FI8" s="54">
        <f t="shared" si="155"/>
        <v>11.1111111111111</v>
      </c>
      <c r="FJ8" s="54">
        <f t="shared" si="156"/>
        <v>11.1111111111111</v>
      </c>
      <c r="FK8" s="54">
        <f t="shared" si="157"/>
        <v>11.1111111111111</v>
      </c>
      <c r="FL8" s="54">
        <f t="shared" si="158"/>
        <v>11.1111111111111</v>
      </c>
      <c r="FM8" s="54">
        <f t="shared" si="159"/>
        <v>11.1111111111111</v>
      </c>
      <c r="FN8" s="54">
        <f t="shared" si="160"/>
        <v>11.1111111111111</v>
      </c>
      <c r="FO8" s="54">
        <f t="shared" si="161"/>
        <v>11.1111111111111</v>
      </c>
      <c r="FP8" s="54">
        <f t="shared" si="162"/>
        <v>11.1111111111111</v>
      </c>
      <c r="FQ8" s="54">
        <f t="shared" si="163"/>
        <v>11.1111111111111</v>
      </c>
      <c r="FR8" s="54">
        <f t="shared" si="164"/>
        <v>11.1111111111111</v>
      </c>
      <c r="FS8" s="54">
        <f t="shared" si="165"/>
        <v>11.1111111111111</v>
      </c>
      <c r="FT8" s="54">
        <f t="shared" si="166"/>
        <v>11.1111111111111</v>
      </c>
      <c r="FU8" s="54">
        <f t="shared" si="167"/>
        <v>11.1111111111111</v>
      </c>
      <c r="FV8" s="54">
        <f t="shared" si="168"/>
        <v>11.1111111111111</v>
      </c>
      <c r="FW8" s="54">
        <f t="shared" si="169"/>
        <v>11.1111111111111</v>
      </c>
      <c r="FX8" s="54">
        <f t="shared" si="170"/>
        <v>11.1111111111111</v>
      </c>
      <c r="FY8" s="54">
        <f t="shared" si="171"/>
        <v>11.1111111111111</v>
      </c>
      <c r="FZ8" s="54">
        <f t="shared" si="172"/>
        <v>11.1111111111111</v>
      </c>
      <c r="GA8" s="54">
        <f t="shared" si="173"/>
        <v>11.1111111111111</v>
      </c>
      <c r="GB8" s="54">
        <f t="shared" si="174"/>
        <v>11.1111111111111</v>
      </c>
      <c r="GC8" s="54">
        <f t="shared" si="175"/>
        <v>11.1111111111111</v>
      </c>
      <c r="GD8" s="54">
        <f t="shared" si="176"/>
        <v>11.1111111111111</v>
      </c>
      <c r="GE8" s="54">
        <f t="shared" si="177"/>
        <v>11.1111111111111</v>
      </c>
      <c r="GF8" s="54">
        <f t="shared" si="178"/>
        <v>11.1111111111111</v>
      </c>
      <c r="GG8" s="54">
        <f t="shared" si="179"/>
        <v>11.1111111111111</v>
      </c>
      <c r="GH8" s="54">
        <f t="shared" si="180"/>
        <v>11.1111111111111</v>
      </c>
      <c r="GI8" s="54">
        <f t="shared" si="181"/>
        <v>11.1111111111111</v>
      </c>
      <c r="GJ8" s="54">
        <f t="shared" si="182"/>
        <v>11.1111111111111</v>
      </c>
      <c r="GK8" s="54">
        <f t="shared" si="183"/>
        <v>11.1111111111111</v>
      </c>
      <c r="GL8" s="54">
        <f t="shared" si="184"/>
        <v>11.1111111111111</v>
      </c>
      <c r="GM8" s="54">
        <f t="shared" si="185"/>
        <v>11.1111111111111</v>
      </c>
      <c r="GN8" s="54">
        <f t="shared" si="186"/>
        <v>11.1111111111111</v>
      </c>
      <c r="GO8" s="54">
        <f t="shared" si="187"/>
        <v>11.1111111111111</v>
      </c>
    </row>
    <row r="9" spans="1:197">
      <c r="A9" s="37"/>
      <c r="B9" s="51">
        <v>46185</v>
      </c>
      <c r="C9" s="20">
        <f ca="1">TODAY()-B9+1</f>
        <v>24</v>
      </c>
      <c r="D9" s="20" t="str" cm="1">
        <f ca="1" t="array" ref="D9">_xlfn.IFS(AND(TODAY()-B9&lt;=30,TODAY()-B9&gt;=0),"新品期",AND(TODAY()-B9&gt;=31,TODAY()-B9&lt;=120),"热销期",AND(TODAY()-B9&gt;=121,TODAY()-B9&lt;=180),"清货期",TODAY()-B9&gt;180,"滞销")</f>
        <v>新品期</v>
      </c>
      <c r="E9" s="20"/>
      <c r="F9" s="20"/>
      <c r="G9" s="20"/>
      <c r="H9" s="20">
        <f t="shared" si="6"/>
        <v>0</v>
      </c>
      <c r="I9" s="20"/>
      <c r="J9" s="20"/>
      <c r="K9" s="20"/>
      <c r="L9" s="20">
        <v>1000</v>
      </c>
      <c r="M9" s="39" cm="1">
        <f ca="1" t="array" ref="M9">IF($C9&gt;180,"0",INDEX($R9:$GO9,$C9-1))</f>
        <v>4.44444444444444</v>
      </c>
      <c r="N9" s="39" cm="1">
        <f ca="1" t="array" ref="N9">IF(C9&gt;180,"0",INDEX(R9:GO9,C9))</f>
        <v>4.44444444444444</v>
      </c>
      <c r="O9" s="52">
        <v>46144</v>
      </c>
      <c r="P9" s="68" t="str" cm="1">
        <f t="array" ref="P9">IFERROR(INDEX(R9:GO9,Q9),"/")</f>
        <v>/</v>
      </c>
      <c r="Q9" s="53" t="str">
        <f t="shared" si="7"/>
        <v>此时段未上架</v>
      </c>
      <c r="R9" s="54">
        <f t="shared" si="8"/>
        <v>4.44444444444444</v>
      </c>
      <c r="S9" s="54">
        <f t="shared" si="9"/>
        <v>4.44444444444444</v>
      </c>
      <c r="T9" s="54">
        <f t="shared" si="10"/>
        <v>4.44444444444444</v>
      </c>
      <c r="U9" s="54">
        <f t="shared" si="11"/>
        <v>4.44444444444444</v>
      </c>
      <c r="V9" s="54">
        <f t="shared" si="12"/>
        <v>4.44444444444444</v>
      </c>
      <c r="W9" s="54">
        <f t="shared" si="13"/>
        <v>4.44444444444444</v>
      </c>
      <c r="X9" s="54">
        <f t="shared" si="14"/>
        <v>4.44444444444444</v>
      </c>
      <c r="Y9" s="54">
        <f t="shared" si="15"/>
        <v>4.44444444444444</v>
      </c>
      <c r="Z9" s="54">
        <f t="shared" si="16"/>
        <v>4.44444444444444</v>
      </c>
      <c r="AA9" s="54">
        <f t="shared" si="17"/>
        <v>4.44444444444444</v>
      </c>
      <c r="AB9" s="54">
        <f t="shared" si="18"/>
        <v>4.44444444444444</v>
      </c>
      <c r="AC9" s="54">
        <f t="shared" si="19"/>
        <v>4.44444444444444</v>
      </c>
      <c r="AD9" s="54">
        <f t="shared" si="20"/>
        <v>4.44444444444444</v>
      </c>
      <c r="AE9" s="54">
        <f t="shared" si="21"/>
        <v>4.44444444444444</v>
      </c>
      <c r="AF9" s="54">
        <f t="shared" si="22"/>
        <v>4.44444444444444</v>
      </c>
      <c r="AG9" s="54">
        <f t="shared" si="23"/>
        <v>4.44444444444444</v>
      </c>
      <c r="AH9" s="54">
        <f t="shared" si="24"/>
        <v>4.44444444444444</v>
      </c>
      <c r="AI9" s="54">
        <f t="shared" si="25"/>
        <v>4.44444444444444</v>
      </c>
      <c r="AJ9" s="54">
        <f t="shared" si="26"/>
        <v>4.44444444444444</v>
      </c>
      <c r="AK9" s="54">
        <f t="shared" si="27"/>
        <v>4.44444444444444</v>
      </c>
      <c r="AL9" s="54">
        <f t="shared" si="28"/>
        <v>4.44444444444444</v>
      </c>
      <c r="AM9" s="54">
        <f t="shared" si="29"/>
        <v>4.44444444444444</v>
      </c>
      <c r="AN9" s="54">
        <f t="shared" si="30"/>
        <v>4.44444444444444</v>
      </c>
      <c r="AO9" s="54">
        <f t="shared" si="31"/>
        <v>4.44444444444444</v>
      </c>
      <c r="AP9" s="54">
        <f t="shared" si="32"/>
        <v>4.44444444444444</v>
      </c>
      <c r="AQ9" s="54">
        <f t="shared" si="33"/>
        <v>4.44444444444444</v>
      </c>
      <c r="AR9" s="54">
        <f t="shared" si="34"/>
        <v>4.44444444444444</v>
      </c>
      <c r="AS9" s="54">
        <f t="shared" si="35"/>
        <v>4.44444444444444</v>
      </c>
      <c r="AT9" s="54">
        <f t="shared" si="36"/>
        <v>4.44444444444444</v>
      </c>
      <c r="AU9" s="54">
        <f t="shared" si="37"/>
        <v>4.44444444444444</v>
      </c>
      <c r="AV9" s="54">
        <f t="shared" si="38"/>
        <v>6.11111111111111</v>
      </c>
      <c r="AW9" s="54">
        <f t="shared" si="39"/>
        <v>6.11111111111111</v>
      </c>
      <c r="AX9" s="54">
        <f t="shared" si="40"/>
        <v>6.11111111111111</v>
      </c>
      <c r="AY9" s="54">
        <f t="shared" si="41"/>
        <v>6.11111111111111</v>
      </c>
      <c r="AZ9" s="54">
        <f t="shared" si="42"/>
        <v>6.11111111111111</v>
      </c>
      <c r="BA9" s="54">
        <f t="shared" si="43"/>
        <v>6.11111111111111</v>
      </c>
      <c r="BB9" s="54">
        <f t="shared" si="44"/>
        <v>6.11111111111111</v>
      </c>
      <c r="BC9" s="54">
        <f t="shared" si="45"/>
        <v>6.11111111111111</v>
      </c>
      <c r="BD9" s="54">
        <f t="shared" si="46"/>
        <v>6.11111111111111</v>
      </c>
      <c r="BE9" s="54">
        <f t="shared" si="47"/>
        <v>6.11111111111111</v>
      </c>
      <c r="BF9" s="54">
        <f t="shared" si="48"/>
        <v>6.11111111111111</v>
      </c>
      <c r="BG9" s="54">
        <f t="shared" si="49"/>
        <v>6.11111111111111</v>
      </c>
      <c r="BH9" s="54">
        <f t="shared" si="50"/>
        <v>6.11111111111111</v>
      </c>
      <c r="BI9" s="54">
        <f t="shared" si="51"/>
        <v>6.11111111111111</v>
      </c>
      <c r="BJ9" s="54">
        <f t="shared" si="52"/>
        <v>6.11111111111111</v>
      </c>
      <c r="BK9" s="54">
        <f t="shared" si="53"/>
        <v>6.11111111111111</v>
      </c>
      <c r="BL9" s="54">
        <f t="shared" si="54"/>
        <v>6.11111111111111</v>
      </c>
      <c r="BM9" s="54">
        <f t="shared" si="55"/>
        <v>6.11111111111111</v>
      </c>
      <c r="BN9" s="54">
        <f t="shared" si="56"/>
        <v>6.11111111111111</v>
      </c>
      <c r="BO9" s="54">
        <f t="shared" si="57"/>
        <v>6.11111111111111</v>
      </c>
      <c r="BP9" s="54">
        <f t="shared" si="58"/>
        <v>6.11111111111111</v>
      </c>
      <c r="BQ9" s="54">
        <f t="shared" si="59"/>
        <v>6.11111111111111</v>
      </c>
      <c r="BR9" s="54">
        <f t="shared" si="60"/>
        <v>6.11111111111111</v>
      </c>
      <c r="BS9" s="54">
        <f t="shared" si="61"/>
        <v>6.11111111111111</v>
      </c>
      <c r="BT9" s="54">
        <f t="shared" si="62"/>
        <v>6.11111111111111</v>
      </c>
      <c r="BU9" s="54">
        <f t="shared" si="63"/>
        <v>6.11111111111111</v>
      </c>
      <c r="BV9" s="54">
        <f t="shared" si="64"/>
        <v>6.11111111111111</v>
      </c>
      <c r="BW9" s="54">
        <f t="shared" si="65"/>
        <v>6.11111111111111</v>
      </c>
      <c r="BX9" s="54">
        <f t="shared" si="66"/>
        <v>6.11111111111111</v>
      </c>
      <c r="BY9" s="54">
        <f t="shared" si="67"/>
        <v>6.11111111111111</v>
      </c>
      <c r="BZ9" s="54">
        <f t="shared" si="68"/>
        <v>6.11111111111111</v>
      </c>
      <c r="CA9" s="54">
        <f t="shared" si="69"/>
        <v>6.11111111111111</v>
      </c>
      <c r="CB9" s="54">
        <f t="shared" si="70"/>
        <v>6.11111111111111</v>
      </c>
      <c r="CC9" s="54">
        <f t="shared" si="71"/>
        <v>6.11111111111111</v>
      </c>
      <c r="CD9" s="54">
        <f t="shared" si="72"/>
        <v>6.11111111111111</v>
      </c>
      <c r="CE9" s="54">
        <f t="shared" si="73"/>
        <v>6.11111111111111</v>
      </c>
      <c r="CF9" s="54">
        <f t="shared" si="74"/>
        <v>6.11111111111111</v>
      </c>
      <c r="CG9" s="54">
        <f t="shared" si="75"/>
        <v>6.11111111111111</v>
      </c>
      <c r="CH9" s="54">
        <f t="shared" si="76"/>
        <v>6.11111111111111</v>
      </c>
      <c r="CI9" s="54">
        <f t="shared" si="77"/>
        <v>6.11111111111111</v>
      </c>
      <c r="CJ9" s="54">
        <f t="shared" si="78"/>
        <v>6.11111111111111</v>
      </c>
      <c r="CK9" s="54">
        <f t="shared" si="79"/>
        <v>6.11111111111111</v>
      </c>
      <c r="CL9" s="54">
        <f t="shared" si="80"/>
        <v>6.11111111111111</v>
      </c>
      <c r="CM9" s="54">
        <f t="shared" si="81"/>
        <v>6.11111111111111</v>
      </c>
      <c r="CN9" s="54">
        <f t="shared" si="82"/>
        <v>6.11111111111111</v>
      </c>
      <c r="CO9" s="54">
        <f t="shared" si="83"/>
        <v>6.11111111111111</v>
      </c>
      <c r="CP9" s="54">
        <f t="shared" si="84"/>
        <v>6.11111111111111</v>
      </c>
      <c r="CQ9" s="54">
        <f t="shared" si="85"/>
        <v>6.11111111111111</v>
      </c>
      <c r="CR9" s="54">
        <f t="shared" si="86"/>
        <v>6.11111111111111</v>
      </c>
      <c r="CS9" s="54">
        <f t="shared" si="87"/>
        <v>6.11111111111111</v>
      </c>
      <c r="CT9" s="54">
        <f t="shared" si="88"/>
        <v>6.11111111111111</v>
      </c>
      <c r="CU9" s="54">
        <f t="shared" si="89"/>
        <v>6.11111111111111</v>
      </c>
      <c r="CV9" s="54">
        <f t="shared" si="90"/>
        <v>6.11111111111111</v>
      </c>
      <c r="CW9" s="54">
        <f t="shared" si="91"/>
        <v>6.11111111111111</v>
      </c>
      <c r="CX9" s="54">
        <f t="shared" si="92"/>
        <v>6.11111111111111</v>
      </c>
      <c r="CY9" s="54">
        <f t="shared" si="93"/>
        <v>6.11111111111111</v>
      </c>
      <c r="CZ9" s="54">
        <f t="shared" si="94"/>
        <v>6.11111111111111</v>
      </c>
      <c r="DA9" s="54">
        <f t="shared" si="95"/>
        <v>6.11111111111111</v>
      </c>
      <c r="DB9" s="54">
        <f t="shared" si="96"/>
        <v>6.11111111111111</v>
      </c>
      <c r="DC9" s="54">
        <f t="shared" si="97"/>
        <v>6.11111111111111</v>
      </c>
      <c r="DD9" s="54">
        <f t="shared" si="98"/>
        <v>6.11111111111111</v>
      </c>
      <c r="DE9" s="54">
        <f t="shared" si="99"/>
        <v>6.11111111111111</v>
      </c>
      <c r="DF9" s="54">
        <f t="shared" si="100"/>
        <v>6.11111111111111</v>
      </c>
      <c r="DG9" s="54">
        <f t="shared" si="101"/>
        <v>6.11111111111111</v>
      </c>
      <c r="DH9" s="54">
        <f t="shared" si="102"/>
        <v>6.11111111111111</v>
      </c>
      <c r="DI9" s="54">
        <f t="shared" si="103"/>
        <v>6.11111111111111</v>
      </c>
      <c r="DJ9" s="54">
        <f t="shared" si="104"/>
        <v>6.11111111111111</v>
      </c>
      <c r="DK9" s="54">
        <f t="shared" si="105"/>
        <v>6.11111111111111</v>
      </c>
      <c r="DL9" s="54">
        <f t="shared" si="106"/>
        <v>6.11111111111111</v>
      </c>
      <c r="DM9" s="54">
        <f t="shared" si="107"/>
        <v>6.11111111111111</v>
      </c>
      <c r="DN9" s="54">
        <f t="shared" si="108"/>
        <v>6.11111111111111</v>
      </c>
      <c r="DO9" s="54">
        <f t="shared" si="109"/>
        <v>6.11111111111111</v>
      </c>
      <c r="DP9" s="54">
        <f t="shared" si="110"/>
        <v>6.11111111111111</v>
      </c>
      <c r="DQ9" s="54">
        <f t="shared" si="111"/>
        <v>6.11111111111111</v>
      </c>
      <c r="DR9" s="54">
        <f t="shared" si="112"/>
        <v>6.11111111111111</v>
      </c>
      <c r="DS9" s="54">
        <f t="shared" si="113"/>
        <v>6.11111111111111</v>
      </c>
      <c r="DT9" s="54">
        <f t="shared" si="114"/>
        <v>6.11111111111111</v>
      </c>
      <c r="DU9" s="54">
        <f t="shared" si="115"/>
        <v>6.11111111111111</v>
      </c>
      <c r="DV9" s="54">
        <f t="shared" si="116"/>
        <v>6.11111111111111</v>
      </c>
      <c r="DW9" s="54">
        <f t="shared" si="117"/>
        <v>6.11111111111111</v>
      </c>
      <c r="DX9" s="54">
        <f t="shared" si="118"/>
        <v>6.11111111111111</v>
      </c>
      <c r="DY9" s="54">
        <f t="shared" si="119"/>
        <v>6.11111111111111</v>
      </c>
      <c r="DZ9" s="54">
        <f t="shared" si="120"/>
        <v>6.11111111111111</v>
      </c>
      <c r="EA9" s="54">
        <f t="shared" si="121"/>
        <v>6.11111111111111</v>
      </c>
      <c r="EB9" s="54">
        <f t="shared" si="122"/>
        <v>6.11111111111111</v>
      </c>
      <c r="EC9" s="54">
        <f t="shared" si="123"/>
        <v>6.11111111111111</v>
      </c>
      <c r="ED9" s="54">
        <f t="shared" si="124"/>
        <v>6.11111111111111</v>
      </c>
      <c r="EE9" s="54">
        <f t="shared" si="125"/>
        <v>6.11111111111111</v>
      </c>
      <c r="EF9" s="54">
        <f t="shared" si="126"/>
        <v>6.11111111111111</v>
      </c>
      <c r="EG9" s="54">
        <f t="shared" si="127"/>
        <v>6.11111111111111</v>
      </c>
      <c r="EH9" s="54">
        <f t="shared" si="128"/>
        <v>5.55555555555556</v>
      </c>
      <c r="EI9" s="54">
        <f t="shared" si="129"/>
        <v>5.55555555555556</v>
      </c>
      <c r="EJ9" s="54">
        <f t="shared" si="130"/>
        <v>5.55555555555556</v>
      </c>
      <c r="EK9" s="54">
        <f t="shared" si="131"/>
        <v>5.55555555555556</v>
      </c>
      <c r="EL9" s="54">
        <f t="shared" si="132"/>
        <v>5.55555555555556</v>
      </c>
      <c r="EM9" s="54">
        <f t="shared" si="133"/>
        <v>5.55555555555556</v>
      </c>
      <c r="EN9" s="54">
        <f t="shared" si="134"/>
        <v>5.55555555555556</v>
      </c>
      <c r="EO9" s="54">
        <f t="shared" si="135"/>
        <v>5.55555555555556</v>
      </c>
      <c r="EP9" s="54">
        <f t="shared" si="136"/>
        <v>5.55555555555556</v>
      </c>
      <c r="EQ9" s="54">
        <f t="shared" si="137"/>
        <v>5.55555555555556</v>
      </c>
      <c r="ER9" s="54">
        <f t="shared" si="138"/>
        <v>5.55555555555556</v>
      </c>
      <c r="ES9" s="54">
        <f t="shared" si="139"/>
        <v>5.55555555555556</v>
      </c>
      <c r="ET9" s="54">
        <f t="shared" si="140"/>
        <v>5.55555555555556</v>
      </c>
      <c r="EU9" s="54">
        <f t="shared" si="141"/>
        <v>5.55555555555556</v>
      </c>
      <c r="EV9" s="54">
        <f t="shared" si="142"/>
        <v>5.55555555555556</v>
      </c>
      <c r="EW9" s="54">
        <f t="shared" si="143"/>
        <v>5.55555555555556</v>
      </c>
      <c r="EX9" s="54">
        <f t="shared" si="144"/>
        <v>5.55555555555556</v>
      </c>
      <c r="EY9" s="54">
        <f t="shared" si="145"/>
        <v>5.55555555555556</v>
      </c>
      <c r="EZ9" s="54">
        <f t="shared" si="146"/>
        <v>5.55555555555556</v>
      </c>
      <c r="FA9" s="54">
        <f t="shared" si="147"/>
        <v>5.55555555555556</v>
      </c>
      <c r="FB9" s="54">
        <f t="shared" si="148"/>
        <v>5.55555555555556</v>
      </c>
      <c r="FC9" s="54">
        <f t="shared" si="149"/>
        <v>5.55555555555556</v>
      </c>
      <c r="FD9" s="54">
        <f t="shared" si="150"/>
        <v>5.55555555555556</v>
      </c>
      <c r="FE9" s="54">
        <f t="shared" si="151"/>
        <v>5.55555555555556</v>
      </c>
      <c r="FF9" s="54">
        <f t="shared" si="152"/>
        <v>5.55555555555556</v>
      </c>
      <c r="FG9" s="54">
        <f t="shared" si="153"/>
        <v>5.55555555555556</v>
      </c>
      <c r="FH9" s="54">
        <f t="shared" si="154"/>
        <v>5.55555555555556</v>
      </c>
      <c r="FI9" s="54">
        <f t="shared" si="155"/>
        <v>5.55555555555556</v>
      </c>
      <c r="FJ9" s="54">
        <f t="shared" si="156"/>
        <v>5.55555555555556</v>
      </c>
      <c r="FK9" s="54">
        <f t="shared" si="157"/>
        <v>5.55555555555556</v>
      </c>
      <c r="FL9" s="54">
        <f t="shared" si="158"/>
        <v>5.55555555555556</v>
      </c>
      <c r="FM9" s="54">
        <f t="shared" si="159"/>
        <v>5.55555555555556</v>
      </c>
      <c r="FN9" s="54">
        <f t="shared" si="160"/>
        <v>5.55555555555556</v>
      </c>
      <c r="FO9" s="54">
        <f t="shared" si="161"/>
        <v>5.55555555555556</v>
      </c>
      <c r="FP9" s="54">
        <f t="shared" si="162"/>
        <v>5.55555555555556</v>
      </c>
      <c r="FQ9" s="54">
        <f t="shared" si="163"/>
        <v>5.55555555555556</v>
      </c>
      <c r="FR9" s="54">
        <f t="shared" si="164"/>
        <v>5.55555555555556</v>
      </c>
      <c r="FS9" s="54">
        <f t="shared" si="165"/>
        <v>5.55555555555556</v>
      </c>
      <c r="FT9" s="54">
        <f t="shared" si="166"/>
        <v>5.55555555555556</v>
      </c>
      <c r="FU9" s="54">
        <f t="shared" si="167"/>
        <v>5.55555555555556</v>
      </c>
      <c r="FV9" s="54">
        <f t="shared" si="168"/>
        <v>5.55555555555556</v>
      </c>
      <c r="FW9" s="54">
        <f t="shared" si="169"/>
        <v>5.55555555555556</v>
      </c>
      <c r="FX9" s="54">
        <f t="shared" si="170"/>
        <v>5.55555555555556</v>
      </c>
      <c r="FY9" s="54">
        <f t="shared" si="171"/>
        <v>5.55555555555556</v>
      </c>
      <c r="FZ9" s="54">
        <f t="shared" si="172"/>
        <v>5.55555555555556</v>
      </c>
      <c r="GA9" s="54">
        <f t="shared" si="173"/>
        <v>5.55555555555556</v>
      </c>
      <c r="GB9" s="54">
        <f t="shared" si="174"/>
        <v>5.55555555555556</v>
      </c>
      <c r="GC9" s="54">
        <f t="shared" si="175"/>
        <v>5.55555555555556</v>
      </c>
      <c r="GD9" s="54">
        <f t="shared" si="176"/>
        <v>5.55555555555556</v>
      </c>
      <c r="GE9" s="54">
        <f t="shared" si="177"/>
        <v>5.55555555555556</v>
      </c>
      <c r="GF9" s="54">
        <f t="shared" si="178"/>
        <v>5.55555555555556</v>
      </c>
      <c r="GG9" s="54">
        <f t="shared" si="179"/>
        <v>5.55555555555556</v>
      </c>
      <c r="GH9" s="54">
        <f t="shared" si="180"/>
        <v>5.55555555555556</v>
      </c>
      <c r="GI9" s="54">
        <f t="shared" si="181"/>
        <v>5.55555555555556</v>
      </c>
      <c r="GJ9" s="54">
        <f t="shared" si="182"/>
        <v>5.55555555555556</v>
      </c>
      <c r="GK9" s="54">
        <f t="shared" si="183"/>
        <v>5.55555555555556</v>
      </c>
      <c r="GL9" s="54">
        <f t="shared" si="184"/>
        <v>5.55555555555556</v>
      </c>
      <c r="GM9" s="54">
        <f t="shared" si="185"/>
        <v>5.55555555555556</v>
      </c>
      <c r="GN9" s="54">
        <f t="shared" si="186"/>
        <v>5.55555555555556</v>
      </c>
      <c r="GO9" s="54">
        <f t="shared" si="187"/>
        <v>5.55555555555556</v>
      </c>
    </row>
    <row r="10" spans="1:197">
      <c r="A10" s="37"/>
      <c r="B10" s="37"/>
      <c r="C10" s="20">
        <f ca="1" t="shared" ref="C6:C12" si="188">TODAY()-B10</f>
        <v>46208</v>
      </c>
      <c r="D10" s="20"/>
      <c r="E10" s="20"/>
      <c r="F10" s="20"/>
      <c r="G10" s="20"/>
      <c r="H10" s="20" t="e">
        <f t="shared" si="6"/>
        <v>#DIV/0!</v>
      </c>
      <c r="I10" s="20"/>
      <c r="J10" s="20"/>
      <c r="K10" s="20"/>
      <c r="L10" s="20"/>
      <c r="M10" s="39" t="str" cm="1">
        <f ca="1" t="array" ref="M10">IF($C10&gt;180,"0",INDEX($R10:$GO10,$C10-1))</f>
        <v>0</v>
      </c>
      <c r="N10" s="39" t="str" cm="1">
        <f ca="1" t="array" ref="N10">IF(C10&gt;180,"0",INDEX(R10:GO10,C10))</f>
        <v>0</v>
      </c>
      <c r="O10" s="52">
        <v>46144</v>
      </c>
      <c r="P10" s="68" t="str" cm="1">
        <f t="array" ref="P10">IFERROR(INDEX(R10:GO10,Q10),"/")</f>
        <v>/</v>
      </c>
      <c r="Q10" s="53">
        <f t="shared" si="7"/>
        <v>46144</v>
      </c>
      <c r="R10" s="54">
        <f t="shared" si="8"/>
        <v>0</v>
      </c>
      <c r="S10" s="54">
        <f t="shared" si="9"/>
        <v>0</v>
      </c>
      <c r="T10" s="54">
        <f t="shared" si="10"/>
        <v>0</v>
      </c>
      <c r="U10" s="54">
        <f t="shared" si="11"/>
        <v>0</v>
      </c>
      <c r="V10" s="54">
        <f t="shared" si="12"/>
        <v>0</v>
      </c>
      <c r="W10" s="54">
        <f t="shared" si="13"/>
        <v>0</v>
      </c>
      <c r="X10" s="54">
        <f t="shared" si="14"/>
        <v>0</v>
      </c>
      <c r="Y10" s="54">
        <f t="shared" si="15"/>
        <v>0</v>
      </c>
      <c r="Z10" s="54">
        <f t="shared" si="16"/>
        <v>0</v>
      </c>
      <c r="AA10" s="54">
        <f t="shared" si="17"/>
        <v>0</v>
      </c>
      <c r="AB10" s="54">
        <f t="shared" si="18"/>
        <v>0</v>
      </c>
      <c r="AC10" s="54">
        <f t="shared" si="19"/>
        <v>0</v>
      </c>
      <c r="AD10" s="54">
        <f t="shared" si="20"/>
        <v>0</v>
      </c>
      <c r="AE10" s="54">
        <f t="shared" si="21"/>
        <v>0</v>
      </c>
      <c r="AF10" s="54">
        <f t="shared" si="22"/>
        <v>0</v>
      </c>
      <c r="AG10" s="54">
        <f t="shared" si="23"/>
        <v>0</v>
      </c>
      <c r="AH10" s="54">
        <f t="shared" si="24"/>
        <v>0</v>
      </c>
      <c r="AI10" s="54">
        <f t="shared" si="25"/>
        <v>0</v>
      </c>
      <c r="AJ10" s="54">
        <f t="shared" si="26"/>
        <v>0</v>
      </c>
      <c r="AK10" s="54">
        <f t="shared" si="27"/>
        <v>0</v>
      </c>
      <c r="AL10" s="54">
        <f t="shared" si="28"/>
        <v>0</v>
      </c>
      <c r="AM10" s="54">
        <f t="shared" si="29"/>
        <v>0</v>
      </c>
      <c r="AN10" s="54">
        <f t="shared" si="30"/>
        <v>0</v>
      </c>
      <c r="AO10" s="54">
        <f t="shared" si="31"/>
        <v>0</v>
      </c>
      <c r="AP10" s="54">
        <f t="shared" si="32"/>
        <v>0</v>
      </c>
      <c r="AQ10" s="54">
        <f t="shared" si="33"/>
        <v>0</v>
      </c>
      <c r="AR10" s="54">
        <f t="shared" si="34"/>
        <v>0</v>
      </c>
      <c r="AS10" s="54">
        <f t="shared" si="35"/>
        <v>0</v>
      </c>
      <c r="AT10" s="54">
        <f t="shared" si="36"/>
        <v>0</v>
      </c>
      <c r="AU10" s="54">
        <f t="shared" si="37"/>
        <v>0</v>
      </c>
      <c r="AV10" s="54">
        <f t="shared" si="38"/>
        <v>0</v>
      </c>
      <c r="AW10" s="54">
        <f t="shared" si="39"/>
        <v>0</v>
      </c>
      <c r="AX10" s="54">
        <f t="shared" si="40"/>
        <v>0</v>
      </c>
      <c r="AY10" s="54">
        <f t="shared" si="41"/>
        <v>0</v>
      </c>
      <c r="AZ10" s="54">
        <f t="shared" si="42"/>
        <v>0</v>
      </c>
      <c r="BA10" s="54">
        <f t="shared" si="43"/>
        <v>0</v>
      </c>
      <c r="BB10" s="54">
        <f t="shared" si="44"/>
        <v>0</v>
      </c>
      <c r="BC10" s="54">
        <f t="shared" si="45"/>
        <v>0</v>
      </c>
      <c r="BD10" s="54">
        <f t="shared" si="46"/>
        <v>0</v>
      </c>
      <c r="BE10" s="54">
        <f t="shared" si="47"/>
        <v>0</v>
      </c>
      <c r="BF10" s="54">
        <f t="shared" si="48"/>
        <v>0</v>
      </c>
      <c r="BG10" s="54">
        <f t="shared" si="49"/>
        <v>0</v>
      </c>
      <c r="BH10" s="54">
        <f t="shared" si="50"/>
        <v>0</v>
      </c>
      <c r="BI10" s="54">
        <f t="shared" si="51"/>
        <v>0</v>
      </c>
      <c r="BJ10" s="54">
        <f t="shared" si="52"/>
        <v>0</v>
      </c>
      <c r="BK10" s="54">
        <f t="shared" si="53"/>
        <v>0</v>
      </c>
      <c r="BL10" s="54">
        <f t="shared" si="54"/>
        <v>0</v>
      </c>
      <c r="BM10" s="54">
        <f t="shared" si="55"/>
        <v>0</v>
      </c>
      <c r="BN10" s="54">
        <f t="shared" si="56"/>
        <v>0</v>
      </c>
      <c r="BO10" s="54">
        <f t="shared" si="57"/>
        <v>0</v>
      </c>
      <c r="BP10" s="54">
        <f t="shared" si="58"/>
        <v>0</v>
      </c>
      <c r="BQ10" s="54">
        <f t="shared" si="59"/>
        <v>0</v>
      </c>
      <c r="BR10" s="54">
        <f t="shared" si="60"/>
        <v>0</v>
      </c>
      <c r="BS10" s="54">
        <f t="shared" si="61"/>
        <v>0</v>
      </c>
      <c r="BT10" s="54">
        <f t="shared" si="62"/>
        <v>0</v>
      </c>
      <c r="BU10" s="54">
        <f t="shared" si="63"/>
        <v>0</v>
      </c>
      <c r="BV10" s="54">
        <f t="shared" si="64"/>
        <v>0</v>
      </c>
      <c r="BW10" s="54">
        <f t="shared" si="65"/>
        <v>0</v>
      </c>
      <c r="BX10" s="54">
        <f t="shared" si="66"/>
        <v>0</v>
      </c>
      <c r="BY10" s="54">
        <f t="shared" si="67"/>
        <v>0</v>
      </c>
      <c r="BZ10" s="54">
        <f t="shared" si="68"/>
        <v>0</v>
      </c>
      <c r="CA10" s="54">
        <f t="shared" si="69"/>
        <v>0</v>
      </c>
      <c r="CB10" s="54">
        <f t="shared" si="70"/>
        <v>0</v>
      </c>
      <c r="CC10" s="54">
        <f t="shared" si="71"/>
        <v>0</v>
      </c>
      <c r="CD10" s="54">
        <f t="shared" si="72"/>
        <v>0</v>
      </c>
      <c r="CE10" s="54">
        <f t="shared" si="73"/>
        <v>0</v>
      </c>
      <c r="CF10" s="54">
        <f t="shared" si="74"/>
        <v>0</v>
      </c>
      <c r="CG10" s="54">
        <f t="shared" si="75"/>
        <v>0</v>
      </c>
      <c r="CH10" s="54">
        <f t="shared" si="76"/>
        <v>0</v>
      </c>
      <c r="CI10" s="54">
        <f t="shared" si="77"/>
        <v>0</v>
      </c>
      <c r="CJ10" s="54">
        <f t="shared" si="78"/>
        <v>0</v>
      </c>
      <c r="CK10" s="54">
        <f t="shared" si="79"/>
        <v>0</v>
      </c>
      <c r="CL10" s="54">
        <f t="shared" si="80"/>
        <v>0</v>
      </c>
      <c r="CM10" s="54">
        <f t="shared" si="81"/>
        <v>0</v>
      </c>
      <c r="CN10" s="54">
        <f t="shared" si="82"/>
        <v>0</v>
      </c>
      <c r="CO10" s="54">
        <f t="shared" si="83"/>
        <v>0</v>
      </c>
      <c r="CP10" s="54">
        <f t="shared" si="84"/>
        <v>0</v>
      </c>
      <c r="CQ10" s="54">
        <f t="shared" si="85"/>
        <v>0</v>
      </c>
      <c r="CR10" s="54">
        <f t="shared" si="86"/>
        <v>0</v>
      </c>
      <c r="CS10" s="54">
        <f t="shared" si="87"/>
        <v>0</v>
      </c>
      <c r="CT10" s="54">
        <f t="shared" si="88"/>
        <v>0</v>
      </c>
      <c r="CU10" s="54">
        <f t="shared" si="89"/>
        <v>0</v>
      </c>
      <c r="CV10" s="54">
        <f t="shared" si="90"/>
        <v>0</v>
      </c>
      <c r="CW10" s="54">
        <f t="shared" si="91"/>
        <v>0</v>
      </c>
      <c r="CX10" s="54">
        <f t="shared" si="92"/>
        <v>0</v>
      </c>
      <c r="CY10" s="54">
        <f t="shared" si="93"/>
        <v>0</v>
      </c>
      <c r="CZ10" s="54">
        <f t="shared" si="94"/>
        <v>0</v>
      </c>
      <c r="DA10" s="54">
        <f t="shared" si="95"/>
        <v>0</v>
      </c>
      <c r="DB10" s="54">
        <f t="shared" si="96"/>
        <v>0</v>
      </c>
      <c r="DC10" s="54">
        <f t="shared" si="97"/>
        <v>0</v>
      </c>
      <c r="DD10" s="54">
        <f t="shared" si="98"/>
        <v>0</v>
      </c>
      <c r="DE10" s="54">
        <f t="shared" si="99"/>
        <v>0</v>
      </c>
      <c r="DF10" s="54">
        <f t="shared" si="100"/>
        <v>0</v>
      </c>
      <c r="DG10" s="54">
        <f t="shared" si="101"/>
        <v>0</v>
      </c>
      <c r="DH10" s="54">
        <f t="shared" si="102"/>
        <v>0</v>
      </c>
      <c r="DI10" s="54">
        <f t="shared" si="103"/>
        <v>0</v>
      </c>
      <c r="DJ10" s="54">
        <f t="shared" si="104"/>
        <v>0</v>
      </c>
      <c r="DK10" s="54">
        <f t="shared" si="105"/>
        <v>0</v>
      </c>
      <c r="DL10" s="54">
        <f t="shared" si="106"/>
        <v>0</v>
      </c>
      <c r="DM10" s="54">
        <f t="shared" si="107"/>
        <v>0</v>
      </c>
      <c r="DN10" s="54">
        <f t="shared" si="108"/>
        <v>0</v>
      </c>
      <c r="DO10" s="54">
        <f t="shared" si="109"/>
        <v>0</v>
      </c>
      <c r="DP10" s="54">
        <f t="shared" si="110"/>
        <v>0</v>
      </c>
      <c r="DQ10" s="54">
        <f t="shared" si="111"/>
        <v>0</v>
      </c>
      <c r="DR10" s="54">
        <f t="shared" si="112"/>
        <v>0</v>
      </c>
      <c r="DS10" s="54">
        <f t="shared" si="113"/>
        <v>0</v>
      </c>
      <c r="DT10" s="54">
        <f t="shared" si="114"/>
        <v>0</v>
      </c>
      <c r="DU10" s="54">
        <f t="shared" si="115"/>
        <v>0</v>
      </c>
      <c r="DV10" s="54">
        <f t="shared" si="116"/>
        <v>0</v>
      </c>
      <c r="DW10" s="54">
        <f t="shared" si="117"/>
        <v>0</v>
      </c>
      <c r="DX10" s="54">
        <f t="shared" si="118"/>
        <v>0</v>
      </c>
      <c r="DY10" s="54">
        <f t="shared" si="119"/>
        <v>0</v>
      </c>
      <c r="DZ10" s="54">
        <f t="shared" si="120"/>
        <v>0</v>
      </c>
      <c r="EA10" s="54">
        <f t="shared" si="121"/>
        <v>0</v>
      </c>
      <c r="EB10" s="54">
        <f t="shared" si="122"/>
        <v>0</v>
      </c>
      <c r="EC10" s="54">
        <f t="shared" si="123"/>
        <v>0</v>
      </c>
      <c r="ED10" s="54">
        <f t="shared" si="124"/>
        <v>0</v>
      </c>
      <c r="EE10" s="54">
        <f t="shared" si="125"/>
        <v>0</v>
      </c>
      <c r="EF10" s="54">
        <f t="shared" si="126"/>
        <v>0</v>
      </c>
      <c r="EG10" s="54">
        <f t="shared" si="127"/>
        <v>0</v>
      </c>
      <c r="EH10" s="54">
        <f t="shared" si="128"/>
        <v>0</v>
      </c>
      <c r="EI10" s="54">
        <f t="shared" si="129"/>
        <v>0</v>
      </c>
      <c r="EJ10" s="54">
        <f t="shared" si="130"/>
        <v>0</v>
      </c>
      <c r="EK10" s="54">
        <f t="shared" si="131"/>
        <v>0</v>
      </c>
      <c r="EL10" s="54">
        <f t="shared" si="132"/>
        <v>0</v>
      </c>
      <c r="EM10" s="54">
        <f t="shared" si="133"/>
        <v>0</v>
      </c>
      <c r="EN10" s="54">
        <f t="shared" si="134"/>
        <v>0</v>
      </c>
      <c r="EO10" s="54">
        <f t="shared" si="135"/>
        <v>0</v>
      </c>
      <c r="EP10" s="54">
        <f t="shared" si="136"/>
        <v>0</v>
      </c>
      <c r="EQ10" s="54">
        <f t="shared" si="137"/>
        <v>0</v>
      </c>
      <c r="ER10" s="54">
        <f t="shared" si="138"/>
        <v>0</v>
      </c>
      <c r="ES10" s="54">
        <f t="shared" si="139"/>
        <v>0</v>
      </c>
      <c r="ET10" s="54">
        <f t="shared" si="140"/>
        <v>0</v>
      </c>
      <c r="EU10" s="54">
        <f t="shared" si="141"/>
        <v>0</v>
      </c>
      <c r="EV10" s="54">
        <f t="shared" si="142"/>
        <v>0</v>
      </c>
      <c r="EW10" s="54">
        <f t="shared" si="143"/>
        <v>0</v>
      </c>
      <c r="EX10" s="54">
        <f t="shared" si="144"/>
        <v>0</v>
      </c>
      <c r="EY10" s="54">
        <f t="shared" si="145"/>
        <v>0</v>
      </c>
      <c r="EZ10" s="54">
        <f t="shared" si="146"/>
        <v>0</v>
      </c>
      <c r="FA10" s="54">
        <f t="shared" si="147"/>
        <v>0</v>
      </c>
      <c r="FB10" s="54">
        <f t="shared" si="148"/>
        <v>0</v>
      </c>
      <c r="FC10" s="54">
        <f t="shared" si="149"/>
        <v>0</v>
      </c>
      <c r="FD10" s="54">
        <f t="shared" si="150"/>
        <v>0</v>
      </c>
      <c r="FE10" s="54">
        <f t="shared" si="151"/>
        <v>0</v>
      </c>
      <c r="FF10" s="54">
        <f t="shared" si="152"/>
        <v>0</v>
      </c>
      <c r="FG10" s="54">
        <f t="shared" si="153"/>
        <v>0</v>
      </c>
      <c r="FH10" s="54">
        <f t="shared" si="154"/>
        <v>0</v>
      </c>
      <c r="FI10" s="54">
        <f t="shared" si="155"/>
        <v>0</v>
      </c>
      <c r="FJ10" s="54">
        <f t="shared" si="156"/>
        <v>0</v>
      </c>
      <c r="FK10" s="54">
        <f t="shared" si="157"/>
        <v>0</v>
      </c>
      <c r="FL10" s="54">
        <f t="shared" si="158"/>
        <v>0</v>
      </c>
      <c r="FM10" s="54">
        <f t="shared" si="159"/>
        <v>0</v>
      </c>
      <c r="FN10" s="54">
        <f t="shared" si="160"/>
        <v>0</v>
      </c>
      <c r="FO10" s="54">
        <f t="shared" si="161"/>
        <v>0</v>
      </c>
      <c r="FP10" s="54">
        <f t="shared" si="162"/>
        <v>0</v>
      </c>
      <c r="FQ10" s="54">
        <f t="shared" si="163"/>
        <v>0</v>
      </c>
      <c r="FR10" s="54">
        <f t="shared" si="164"/>
        <v>0</v>
      </c>
      <c r="FS10" s="54">
        <f t="shared" si="165"/>
        <v>0</v>
      </c>
      <c r="FT10" s="54">
        <f t="shared" si="166"/>
        <v>0</v>
      </c>
      <c r="FU10" s="54">
        <f t="shared" si="167"/>
        <v>0</v>
      </c>
      <c r="FV10" s="54">
        <f t="shared" si="168"/>
        <v>0</v>
      </c>
      <c r="FW10" s="54">
        <f t="shared" si="169"/>
        <v>0</v>
      </c>
      <c r="FX10" s="54">
        <f t="shared" si="170"/>
        <v>0</v>
      </c>
      <c r="FY10" s="54">
        <f t="shared" si="171"/>
        <v>0</v>
      </c>
      <c r="FZ10" s="54">
        <f t="shared" si="172"/>
        <v>0</v>
      </c>
      <c r="GA10" s="54">
        <f t="shared" si="173"/>
        <v>0</v>
      </c>
      <c r="GB10" s="54">
        <f t="shared" si="174"/>
        <v>0</v>
      </c>
      <c r="GC10" s="54">
        <f t="shared" si="175"/>
        <v>0</v>
      </c>
      <c r="GD10" s="54">
        <f t="shared" si="176"/>
        <v>0</v>
      </c>
      <c r="GE10" s="54">
        <f t="shared" si="177"/>
        <v>0</v>
      </c>
      <c r="GF10" s="54">
        <f t="shared" si="178"/>
        <v>0</v>
      </c>
      <c r="GG10" s="54">
        <f t="shared" si="179"/>
        <v>0</v>
      </c>
      <c r="GH10" s="54">
        <f t="shared" si="180"/>
        <v>0</v>
      </c>
      <c r="GI10" s="54">
        <f t="shared" si="181"/>
        <v>0</v>
      </c>
      <c r="GJ10" s="54">
        <f t="shared" si="182"/>
        <v>0</v>
      </c>
      <c r="GK10" s="54">
        <f t="shared" si="183"/>
        <v>0</v>
      </c>
      <c r="GL10" s="54">
        <f t="shared" si="184"/>
        <v>0</v>
      </c>
      <c r="GM10" s="54">
        <f t="shared" si="185"/>
        <v>0</v>
      </c>
      <c r="GN10" s="54">
        <f t="shared" si="186"/>
        <v>0</v>
      </c>
      <c r="GO10" s="54">
        <f t="shared" si="187"/>
        <v>0</v>
      </c>
    </row>
    <row r="11" spans="1:197">
      <c r="A11" s="37"/>
      <c r="B11" s="37"/>
      <c r="C11" s="20">
        <f ca="1" t="shared" si="188"/>
        <v>46208</v>
      </c>
      <c r="D11" s="20"/>
      <c r="E11" s="20"/>
      <c r="F11" s="20"/>
      <c r="G11" s="20"/>
      <c r="H11" s="20" t="e">
        <f t="shared" si="6"/>
        <v>#DIV/0!</v>
      </c>
      <c r="I11" s="20"/>
      <c r="J11" s="20"/>
      <c r="K11" s="20"/>
      <c r="L11" s="20"/>
      <c r="M11" s="39" t="str" cm="1">
        <f ca="1" t="array" ref="M11">IF($C11&gt;180,"0",INDEX($R11:$GO11,$C11-1))</f>
        <v>0</v>
      </c>
      <c r="N11" s="39" t="str" cm="1">
        <f ca="1" t="array" ref="N11">IF(C11&gt;180,"0",INDEX(R11:GO11,C11))</f>
        <v>0</v>
      </c>
      <c r="O11" s="52">
        <v>46144</v>
      </c>
      <c r="P11" s="68" t="str" cm="1">
        <f t="array" ref="P11">IFERROR(INDEX(R11:GO11,Q11),"/")</f>
        <v>/</v>
      </c>
      <c r="Q11" s="53">
        <f t="shared" si="7"/>
        <v>46144</v>
      </c>
      <c r="R11" s="54">
        <f t="shared" si="8"/>
        <v>0</v>
      </c>
      <c r="S11" s="54">
        <f t="shared" si="9"/>
        <v>0</v>
      </c>
      <c r="T11" s="54">
        <f t="shared" si="10"/>
        <v>0</v>
      </c>
      <c r="U11" s="54">
        <f t="shared" si="11"/>
        <v>0</v>
      </c>
      <c r="V11" s="54">
        <f t="shared" si="12"/>
        <v>0</v>
      </c>
      <c r="W11" s="54">
        <f t="shared" si="13"/>
        <v>0</v>
      </c>
      <c r="X11" s="54">
        <f t="shared" si="14"/>
        <v>0</v>
      </c>
      <c r="Y11" s="54">
        <f t="shared" si="15"/>
        <v>0</v>
      </c>
      <c r="Z11" s="54">
        <f t="shared" si="16"/>
        <v>0</v>
      </c>
      <c r="AA11" s="54">
        <f t="shared" si="17"/>
        <v>0</v>
      </c>
      <c r="AB11" s="54">
        <f t="shared" si="18"/>
        <v>0</v>
      </c>
      <c r="AC11" s="54">
        <f t="shared" si="19"/>
        <v>0</v>
      </c>
      <c r="AD11" s="54">
        <f t="shared" si="20"/>
        <v>0</v>
      </c>
      <c r="AE11" s="54">
        <f t="shared" si="21"/>
        <v>0</v>
      </c>
      <c r="AF11" s="54">
        <f t="shared" si="22"/>
        <v>0</v>
      </c>
      <c r="AG11" s="54">
        <f t="shared" si="23"/>
        <v>0</v>
      </c>
      <c r="AH11" s="54">
        <f t="shared" si="24"/>
        <v>0</v>
      </c>
      <c r="AI11" s="54">
        <f t="shared" si="25"/>
        <v>0</v>
      </c>
      <c r="AJ11" s="54">
        <f t="shared" si="26"/>
        <v>0</v>
      </c>
      <c r="AK11" s="54">
        <f t="shared" si="27"/>
        <v>0</v>
      </c>
      <c r="AL11" s="54">
        <f t="shared" si="28"/>
        <v>0</v>
      </c>
      <c r="AM11" s="54">
        <f t="shared" si="29"/>
        <v>0</v>
      </c>
      <c r="AN11" s="54">
        <f t="shared" si="30"/>
        <v>0</v>
      </c>
      <c r="AO11" s="54">
        <f t="shared" si="31"/>
        <v>0</v>
      </c>
      <c r="AP11" s="54">
        <f t="shared" si="32"/>
        <v>0</v>
      </c>
      <c r="AQ11" s="54">
        <f t="shared" si="33"/>
        <v>0</v>
      </c>
      <c r="AR11" s="54">
        <f t="shared" si="34"/>
        <v>0</v>
      </c>
      <c r="AS11" s="54">
        <f t="shared" si="35"/>
        <v>0</v>
      </c>
      <c r="AT11" s="54">
        <f t="shared" si="36"/>
        <v>0</v>
      </c>
      <c r="AU11" s="54">
        <f t="shared" si="37"/>
        <v>0</v>
      </c>
      <c r="AV11" s="54">
        <f t="shared" si="38"/>
        <v>0</v>
      </c>
      <c r="AW11" s="54">
        <f t="shared" si="39"/>
        <v>0</v>
      </c>
      <c r="AX11" s="54">
        <f t="shared" si="40"/>
        <v>0</v>
      </c>
      <c r="AY11" s="54">
        <f t="shared" si="41"/>
        <v>0</v>
      </c>
      <c r="AZ11" s="54">
        <f t="shared" si="42"/>
        <v>0</v>
      </c>
      <c r="BA11" s="54">
        <f t="shared" si="43"/>
        <v>0</v>
      </c>
      <c r="BB11" s="54">
        <f t="shared" si="44"/>
        <v>0</v>
      </c>
      <c r="BC11" s="54">
        <f t="shared" si="45"/>
        <v>0</v>
      </c>
      <c r="BD11" s="54">
        <f t="shared" si="46"/>
        <v>0</v>
      </c>
      <c r="BE11" s="54">
        <f t="shared" si="47"/>
        <v>0</v>
      </c>
      <c r="BF11" s="54">
        <f t="shared" si="48"/>
        <v>0</v>
      </c>
      <c r="BG11" s="54">
        <f t="shared" si="49"/>
        <v>0</v>
      </c>
      <c r="BH11" s="54">
        <f t="shared" si="50"/>
        <v>0</v>
      </c>
      <c r="BI11" s="54">
        <f t="shared" si="51"/>
        <v>0</v>
      </c>
      <c r="BJ11" s="54">
        <f t="shared" si="52"/>
        <v>0</v>
      </c>
      <c r="BK11" s="54">
        <f t="shared" si="53"/>
        <v>0</v>
      </c>
      <c r="BL11" s="54">
        <f t="shared" si="54"/>
        <v>0</v>
      </c>
      <c r="BM11" s="54">
        <f t="shared" si="55"/>
        <v>0</v>
      </c>
      <c r="BN11" s="54">
        <f t="shared" si="56"/>
        <v>0</v>
      </c>
      <c r="BO11" s="54">
        <f t="shared" si="57"/>
        <v>0</v>
      </c>
      <c r="BP11" s="54">
        <f t="shared" si="58"/>
        <v>0</v>
      </c>
      <c r="BQ11" s="54">
        <f t="shared" si="59"/>
        <v>0</v>
      </c>
      <c r="BR11" s="54">
        <f t="shared" si="60"/>
        <v>0</v>
      </c>
      <c r="BS11" s="54">
        <f t="shared" si="61"/>
        <v>0</v>
      </c>
      <c r="BT11" s="54">
        <f t="shared" si="62"/>
        <v>0</v>
      </c>
      <c r="BU11" s="54">
        <f t="shared" si="63"/>
        <v>0</v>
      </c>
      <c r="BV11" s="54">
        <f t="shared" si="64"/>
        <v>0</v>
      </c>
      <c r="BW11" s="54">
        <f t="shared" si="65"/>
        <v>0</v>
      </c>
      <c r="BX11" s="54">
        <f t="shared" si="66"/>
        <v>0</v>
      </c>
      <c r="BY11" s="54">
        <f t="shared" si="67"/>
        <v>0</v>
      </c>
      <c r="BZ11" s="54">
        <f t="shared" si="68"/>
        <v>0</v>
      </c>
      <c r="CA11" s="54">
        <f t="shared" si="69"/>
        <v>0</v>
      </c>
      <c r="CB11" s="54">
        <f t="shared" si="70"/>
        <v>0</v>
      </c>
      <c r="CC11" s="54">
        <f t="shared" si="71"/>
        <v>0</v>
      </c>
      <c r="CD11" s="54">
        <f t="shared" si="72"/>
        <v>0</v>
      </c>
      <c r="CE11" s="54">
        <f t="shared" si="73"/>
        <v>0</v>
      </c>
      <c r="CF11" s="54">
        <f t="shared" si="74"/>
        <v>0</v>
      </c>
      <c r="CG11" s="54">
        <f t="shared" si="75"/>
        <v>0</v>
      </c>
      <c r="CH11" s="54">
        <f t="shared" si="76"/>
        <v>0</v>
      </c>
      <c r="CI11" s="54">
        <f t="shared" si="77"/>
        <v>0</v>
      </c>
      <c r="CJ11" s="54">
        <f t="shared" si="78"/>
        <v>0</v>
      </c>
      <c r="CK11" s="54">
        <f t="shared" si="79"/>
        <v>0</v>
      </c>
      <c r="CL11" s="54">
        <f t="shared" si="80"/>
        <v>0</v>
      </c>
      <c r="CM11" s="54">
        <f t="shared" si="81"/>
        <v>0</v>
      </c>
      <c r="CN11" s="54">
        <f t="shared" si="82"/>
        <v>0</v>
      </c>
      <c r="CO11" s="54">
        <f t="shared" si="83"/>
        <v>0</v>
      </c>
      <c r="CP11" s="54">
        <f t="shared" si="84"/>
        <v>0</v>
      </c>
      <c r="CQ11" s="54">
        <f t="shared" si="85"/>
        <v>0</v>
      </c>
      <c r="CR11" s="54">
        <f t="shared" si="86"/>
        <v>0</v>
      </c>
      <c r="CS11" s="54">
        <f t="shared" si="87"/>
        <v>0</v>
      </c>
      <c r="CT11" s="54">
        <f t="shared" si="88"/>
        <v>0</v>
      </c>
      <c r="CU11" s="54">
        <f t="shared" si="89"/>
        <v>0</v>
      </c>
      <c r="CV11" s="54">
        <f t="shared" si="90"/>
        <v>0</v>
      </c>
      <c r="CW11" s="54">
        <f t="shared" si="91"/>
        <v>0</v>
      </c>
      <c r="CX11" s="54">
        <f t="shared" si="92"/>
        <v>0</v>
      </c>
      <c r="CY11" s="54">
        <f t="shared" si="93"/>
        <v>0</v>
      </c>
      <c r="CZ11" s="54">
        <f t="shared" si="94"/>
        <v>0</v>
      </c>
      <c r="DA11" s="54">
        <f t="shared" si="95"/>
        <v>0</v>
      </c>
      <c r="DB11" s="54">
        <f t="shared" si="96"/>
        <v>0</v>
      </c>
      <c r="DC11" s="54">
        <f t="shared" si="97"/>
        <v>0</v>
      </c>
      <c r="DD11" s="54">
        <f t="shared" si="98"/>
        <v>0</v>
      </c>
      <c r="DE11" s="54">
        <f t="shared" si="99"/>
        <v>0</v>
      </c>
      <c r="DF11" s="54">
        <f t="shared" si="100"/>
        <v>0</v>
      </c>
      <c r="DG11" s="54">
        <f t="shared" si="101"/>
        <v>0</v>
      </c>
      <c r="DH11" s="54">
        <f t="shared" si="102"/>
        <v>0</v>
      </c>
      <c r="DI11" s="54">
        <f t="shared" si="103"/>
        <v>0</v>
      </c>
      <c r="DJ11" s="54">
        <f t="shared" si="104"/>
        <v>0</v>
      </c>
      <c r="DK11" s="54">
        <f t="shared" si="105"/>
        <v>0</v>
      </c>
      <c r="DL11" s="54">
        <f t="shared" si="106"/>
        <v>0</v>
      </c>
      <c r="DM11" s="54">
        <f t="shared" si="107"/>
        <v>0</v>
      </c>
      <c r="DN11" s="54">
        <f t="shared" si="108"/>
        <v>0</v>
      </c>
      <c r="DO11" s="54">
        <f t="shared" si="109"/>
        <v>0</v>
      </c>
      <c r="DP11" s="54">
        <f t="shared" si="110"/>
        <v>0</v>
      </c>
      <c r="DQ11" s="54">
        <f t="shared" si="111"/>
        <v>0</v>
      </c>
      <c r="DR11" s="54">
        <f t="shared" si="112"/>
        <v>0</v>
      </c>
      <c r="DS11" s="54">
        <f t="shared" si="113"/>
        <v>0</v>
      </c>
      <c r="DT11" s="54">
        <f t="shared" si="114"/>
        <v>0</v>
      </c>
      <c r="DU11" s="54">
        <f t="shared" si="115"/>
        <v>0</v>
      </c>
      <c r="DV11" s="54">
        <f t="shared" si="116"/>
        <v>0</v>
      </c>
      <c r="DW11" s="54">
        <f t="shared" si="117"/>
        <v>0</v>
      </c>
      <c r="DX11" s="54">
        <f t="shared" si="118"/>
        <v>0</v>
      </c>
      <c r="DY11" s="54">
        <f t="shared" si="119"/>
        <v>0</v>
      </c>
      <c r="DZ11" s="54">
        <f t="shared" si="120"/>
        <v>0</v>
      </c>
      <c r="EA11" s="54">
        <f t="shared" si="121"/>
        <v>0</v>
      </c>
      <c r="EB11" s="54">
        <f t="shared" si="122"/>
        <v>0</v>
      </c>
      <c r="EC11" s="54">
        <f t="shared" si="123"/>
        <v>0</v>
      </c>
      <c r="ED11" s="54">
        <f t="shared" si="124"/>
        <v>0</v>
      </c>
      <c r="EE11" s="54">
        <f t="shared" si="125"/>
        <v>0</v>
      </c>
      <c r="EF11" s="54">
        <f t="shared" si="126"/>
        <v>0</v>
      </c>
      <c r="EG11" s="54">
        <f t="shared" si="127"/>
        <v>0</v>
      </c>
      <c r="EH11" s="54">
        <f t="shared" si="128"/>
        <v>0</v>
      </c>
      <c r="EI11" s="54">
        <f t="shared" si="129"/>
        <v>0</v>
      </c>
      <c r="EJ11" s="54">
        <f t="shared" si="130"/>
        <v>0</v>
      </c>
      <c r="EK11" s="54">
        <f t="shared" si="131"/>
        <v>0</v>
      </c>
      <c r="EL11" s="54">
        <f t="shared" si="132"/>
        <v>0</v>
      </c>
      <c r="EM11" s="54">
        <f t="shared" si="133"/>
        <v>0</v>
      </c>
      <c r="EN11" s="54">
        <f t="shared" si="134"/>
        <v>0</v>
      </c>
      <c r="EO11" s="54">
        <f t="shared" si="135"/>
        <v>0</v>
      </c>
      <c r="EP11" s="54">
        <f t="shared" si="136"/>
        <v>0</v>
      </c>
      <c r="EQ11" s="54">
        <f t="shared" si="137"/>
        <v>0</v>
      </c>
      <c r="ER11" s="54">
        <f t="shared" si="138"/>
        <v>0</v>
      </c>
      <c r="ES11" s="54">
        <f t="shared" si="139"/>
        <v>0</v>
      </c>
      <c r="ET11" s="54">
        <f t="shared" si="140"/>
        <v>0</v>
      </c>
      <c r="EU11" s="54">
        <f t="shared" si="141"/>
        <v>0</v>
      </c>
      <c r="EV11" s="54">
        <f t="shared" si="142"/>
        <v>0</v>
      </c>
      <c r="EW11" s="54">
        <f t="shared" si="143"/>
        <v>0</v>
      </c>
      <c r="EX11" s="54">
        <f t="shared" si="144"/>
        <v>0</v>
      </c>
      <c r="EY11" s="54">
        <f t="shared" si="145"/>
        <v>0</v>
      </c>
      <c r="EZ11" s="54">
        <f t="shared" si="146"/>
        <v>0</v>
      </c>
      <c r="FA11" s="54">
        <f t="shared" si="147"/>
        <v>0</v>
      </c>
      <c r="FB11" s="54">
        <f t="shared" si="148"/>
        <v>0</v>
      </c>
      <c r="FC11" s="54">
        <f t="shared" si="149"/>
        <v>0</v>
      </c>
      <c r="FD11" s="54">
        <f t="shared" si="150"/>
        <v>0</v>
      </c>
      <c r="FE11" s="54">
        <f t="shared" si="151"/>
        <v>0</v>
      </c>
      <c r="FF11" s="54">
        <f t="shared" si="152"/>
        <v>0</v>
      </c>
      <c r="FG11" s="54">
        <f t="shared" si="153"/>
        <v>0</v>
      </c>
      <c r="FH11" s="54">
        <f t="shared" si="154"/>
        <v>0</v>
      </c>
      <c r="FI11" s="54">
        <f t="shared" si="155"/>
        <v>0</v>
      </c>
      <c r="FJ11" s="54">
        <f t="shared" si="156"/>
        <v>0</v>
      </c>
      <c r="FK11" s="54">
        <f t="shared" si="157"/>
        <v>0</v>
      </c>
      <c r="FL11" s="54">
        <f t="shared" si="158"/>
        <v>0</v>
      </c>
      <c r="FM11" s="54">
        <f t="shared" si="159"/>
        <v>0</v>
      </c>
      <c r="FN11" s="54">
        <f t="shared" si="160"/>
        <v>0</v>
      </c>
      <c r="FO11" s="54">
        <f t="shared" si="161"/>
        <v>0</v>
      </c>
      <c r="FP11" s="54">
        <f t="shared" si="162"/>
        <v>0</v>
      </c>
      <c r="FQ11" s="54">
        <f t="shared" si="163"/>
        <v>0</v>
      </c>
      <c r="FR11" s="54">
        <f t="shared" si="164"/>
        <v>0</v>
      </c>
      <c r="FS11" s="54">
        <f t="shared" si="165"/>
        <v>0</v>
      </c>
      <c r="FT11" s="54">
        <f t="shared" si="166"/>
        <v>0</v>
      </c>
      <c r="FU11" s="54">
        <f t="shared" si="167"/>
        <v>0</v>
      </c>
      <c r="FV11" s="54">
        <f t="shared" si="168"/>
        <v>0</v>
      </c>
      <c r="FW11" s="54">
        <f t="shared" si="169"/>
        <v>0</v>
      </c>
      <c r="FX11" s="54">
        <f t="shared" si="170"/>
        <v>0</v>
      </c>
      <c r="FY11" s="54">
        <f t="shared" si="171"/>
        <v>0</v>
      </c>
      <c r="FZ11" s="54">
        <f t="shared" si="172"/>
        <v>0</v>
      </c>
      <c r="GA11" s="54">
        <f t="shared" si="173"/>
        <v>0</v>
      </c>
      <c r="GB11" s="54">
        <f t="shared" si="174"/>
        <v>0</v>
      </c>
      <c r="GC11" s="54">
        <f t="shared" si="175"/>
        <v>0</v>
      </c>
      <c r="GD11" s="54">
        <f t="shared" si="176"/>
        <v>0</v>
      </c>
      <c r="GE11" s="54">
        <f t="shared" si="177"/>
        <v>0</v>
      </c>
      <c r="GF11" s="54">
        <f t="shared" si="178"/>
        <v>0</v>
      </c>
      <c r="GG11" s="54">
        <f t="shared" si="179"/>
        <v>0</v>
      </c>
      <c r="GH11" s="54">
        <f t="shared" si="180"/>
        <v>0</v>
      </c>
      <c r="GI11" s="54">
        <f t="shared" si="181"/>
        <v>0</v>
      </c>
      <c r="GJ11" s="54">
        <f t="shared" si="182"/>
        <v>0</v>
      </c>
      <c r="GK11" s="54">
        <f t="shared" si="183"/>
        <v>0</v>
      </c>
      <c r="GL11" s="54">
        <f t="shared" si="184"/>
        <v>0</v>
      </c>
      <c r="GM11" s="54">
        <f t="shared" si="185"/>
        <v>0</v>
      </c>
      <c r="GN11" s="54">
        <f t="shared" si="186"/>
        <v>0</v>
      </c>
      <c r="GO11" s="54">
        <f t="shared" si="187"/>
        <v>0</v>
      </c>
    </row>
    <row r="12" spans="1:197">
      <c r="A12" s="37"/>
      <c r="B12" s="37"/>
      <c r="C12" s="20">
        <f ca="1" t="shared" si="188"/>
        <v>46208</v>
      </c>
      <c r="D12" s="20"/>
      <c r="E12" s="20"/>
      <c r="F12" s="20"/>
      <c r="G12" s="20"/>
      <c r="H12" s="20" t="e">
        <f t="shared" si="6"/>
        <v>#DIV/0!</v>
      </c>
      <c r="I12" s="20"/>
      <c r="J12" s="20"/>
      <c r="K12" s="20"/>
      <c r="L12" s="20"/>
      <c r="M12" s="39" t="str" cm="1">
        <f ca="1" t="array" ref="M12">IF($C12&gt;180,"0",INDEX($R12:$GO12,$C12-1))</f>
        <v>0</v>
      </c>
      <c r="N12" s="39" t="str" cm="1">
        <f ca="1" t="array" ref="N12">IF(C12&gt;180,"0",INDEX(R12:GO12,C12))</f>
        <v>0</v>
      </c>
      <c r="O12" s="52">
        <v>46144</v>
      </c>
      <c r="P12" s="68" t="str" cm="1">
        <f t="array" ref="P12">IFERROR(INDEX(R12:GO12,Q12),"/")</f>
        <v>/</v>
      </c>
      <c r="Q12" s="53">
        <f t="shared" si="7"/>
        <v>46144</v>
      </c>
      <c r="R12" s="54">
        <f t="shared" si="8"/>
        <v>0</v>
      </c>
      <c r="S12" s="54">
        <f t="shared" si="9"/>
        <v>0</v>
      </c>
      <c r="T12" s="54">
        <f t="shared" si="10"/>
        <v>0</v>
      </c>
      <c r="U12" s="54">
        <f t="shared" si="11"/>
        <v>0</v>
      </c>
      <c r="V12" s="54">
        <f t="shared" si="12"/>
        <v>0</v>
      </c>
      <c r="W12" s="54">
        <f t="shared" si="13"/>
        <v>0</v>
      </c>
      <c r="X12" s="54">
        <f t="shared" si="14"/>
        <v>0</v>
      </c>
      <c r="Y12" s="54">
        <f t="shared" si="15"/>
        <v>0</v>
      </c>
      <c r="Z12" s="54">
        <f t="shared" si="16"/>
        <v>0</v>
      </c>
      <c r="AA12" s="54">
        <f t="shared" si="17"/>
        <v>0</v>
      </c>
      <c r="AB12" s="54">
        <f t="shared" si="18"/>
        <v>0</v>
      </c>
      <c r="AC12" s="54">
        <f t="shared" si="19"/>
        <v>0</v>
      </c>
      <c r="AD12" s="54">
        <f t="shared" si="20"/>
        <v>0</v>
      </c>
      <c r="AE12" s="54">
        <f t="shared" si="21"/>
        <v>0</v>
      </c>
      <c r="AF12" s="54">
        <f t="shared" si="22"/>
        <v>0</v>
      </c>
      <c r="AG12" s="54">
        <f t="shared" si="23"/>
        <v>0</v>
      </c>
      <c r="AH12" s="54">
        <f t="shared" si="24"/>
        <v>0</v>
      </c>
      <c r="AI12" s="54">
        <f t="shared" si="25"/>
        <v>0</v>
      </c>
      <c r="AJ12" s="54">
        <f t="shared" si="26"/>
        <v>0</v>
      </c>
      <c r="AK12" s="54">
        <f t="shared" si="27"/>
        <v>0</v>
      </c>
      <c r="AL12" s="54">
        <f t="shared" si="28"/>
        <v>0</v>
      </c>
      <c r="AM12" s="54">
        <f t="shared" si="29"/>
        <v>0</v>
      </c>
      <c r="AN12" s="54">
        <f t="shared" si="30"/>
        <v>0</v>
      </c>
      <c r="AO12" s="54">
        <f t="shared" si="31"/>
        <v>0</v>
      </c>
      <c r="AP12" s="54">
        <f t="shared" si="32"/>
        <v>0</v>
      </c>
      <c r="AQ12" s="54">
        <f t="shared" si="33"/>
        <v>0</v>
      </c>
      <c r="AR12" s="54">
        <f t="shared" si="34"/>
        <v>0</v>
      </c>
      <c r="AS12" s="54">
        <f t="shared" si="35"/>
        <v>0</v>
      </c>
      <c r="AT12" s="54">
        <f t="shared" si="36"/>
        <v>0</v>
      </c>
      <c r="AU12" s="54">
        <f t="shared" si="37"/>
        <v>0</v>
      </c>
      <c r="AV12" s="54">
        <f t="shared" si="38"/>
        <v>0</v>
      </c>
      <c r="AW12" s="54">
        <f t="shared" si="39"/>
        <v>0</v>
      </c>
      <c r="AX12" s="54">
        <f t="shared" si="40"/>
        <v>0</v>
      </c>
      <c r="AY12" s="54">
        <f t="shared" si="41"/>
        <v>0</v>
      </c>
      <c r="AZ12" s="54">
        <f t="shared" si="42"/>
        <v>0</v>
      </c>
      <c r="BA12" s="54">
        <f t="shared" si="43"/>
        <v>0</v>
      </c>
      <c r="BB12" s="54">
        <f t="shared" si="44"/>
        <v>0</v>
      </c>
      <c r="BC12" s="54">
        <f t="shared" si="45"/>
        <v>0</v>
      </c>
      <c r="BD12" s="54">
        <f t="shared" si="46"/>
        <v>0</v>
      </c>
      <c r="BE12" s="54">
        <f t="shared" si="47"/>
        <v>0</v>
      </c>
      <c r="BF12" s="54">
        <f t="shared" si="48"/>
        <v>0</v>
      </c>
      <c r="BG12" s="54">
        <f t="shared" si="49"/>
        <v>0</v>
      </c>
      <c r="BH12" s="54">
        <f t="shared" si="50"/>
        <v>0</v>
      </c>
      <c r="BI12" s="54">
        <f t="shared" si="51"/>
        <v>0</v>
      </c>
      <c r="BJ12" s="54">
        <f t="shared" si="52"/>
        <v>0</v>
      </c>
      <c r="BK12" s="54">
        <f t="shared" si="53"/>
        <v>0</v>
      </c>
      <c r="BL12" s="54">
        <f t="shared" si="54"/>
        <v>0</v>
      </c>
      <c r="BM12" s="54">
        <f t="shared" si="55"/>
        <v>0</v>
      </c>
      <c r="BN12" s="54">
        <f t="shared" si="56"/>
        <v>0</v>
      </c>
      <c r="BO12" s="54">
        <f t="shared" si="57"/>
        <v>0</v>
      </c>
      <c r="BP12" s="54">
        <f t="shared" si="58"/>
        <v>0</v>
      </c>
      <c r="BQ12" s="54">
        <f t="shared" si="59"/>
        <v>0</v>
      </c>
      <c r="BR12" s="54">
        <f t="shared" si="60"/>
        <v>0</v>
      </c>
      <c r="BS12" s="54">
        <f t="shared" si="61"/>
        <v>0</v>
      </c>
      <c r="BT12" s="54">
        <f t="shared" si="62"/>
        <v>0</v>
      </c>
      <c r="BU12" s="54">
        <f t="shared" si="63"/>
        <v>0</v>
      </c>
      <c r="BV12" s="54">
        <f t="shared" si="64"/>
        <v>0</v>
      </c>
      <c r="BW12" s="54">
        <f t="shared" si="65"/>
        <v>0</v>
      </c>
      <c r="BX12" s="54">
        <f t="shared" si="66"/>
        <v>0</v>
      </c>
      <c r="BY12" s="54">
        <f t="shared" si="67"/>
        <v>0</v>
      </c>
      <c r="BZ12" s="54">
        <f t="shared" si="68"/>
        <v>0</v>
      </c>
      <c r="CA12" s="54">
        <f t="shared" si="69"/>
        <v>0</v>
      </c>
      <c r="CB12" s="54">
        <f t="shared" si="70"/>
        <v>0</v>
      </c>
      <c r="CC12" s="54">
        <f t="shared" si="71"/>
        <v>0</v>
      </c>
      <c r="CD12" s="54">
        <f t="shared" si="72"/>
        <v>0</v>
      </c>
      <c r="CE12" s="54">
        <f t="shared" si="73"/>
        <v>0</v>
      </c>
      <c r="CF12" s="54">
        <f t="shared" si="74"/>
        <v>0</v>
      </c>
      <c r="CG12" s="54">
        <f t="shared" si="75"/>
        <v>0</v>
      </c>
      <c r="CH12" s="54">
        <f t="shared" si="76"/>
        <v>0</v>
      </c>
      <c r="CI12" s="54">
        <f t="shared" si="77"/>
        <v>0</v>
      </c>
      <c r="CJ12" s="54">
        <f t="shared" si="78"/>
        <v>0</v>
      </c>
      <c r="CK12" s="54">
        <f t="shared" si="79"/>
        <v>0</v>
      </c>
      <c r="CL12" s="54">
        <f t="shared" si="80"/>
        <v>0</v>
      </c>
      <c r="CM12" s="54">
        <f t="shared" si="81"/>
        <v>0</v>
      </c>
      <c r="CN12" s="54">
        <f t="shared" si="82"/>
        <v>0</v>
      </c>
      <c r="CO12" s="54">
        <f t="shared" si="83"/>
        <v>0</v>
      </c>
      <c r="CP12" s="54">
        <f t="shared" si="84"/>
        <v>0</v>
      </c>
      <c r="CQ12" s="54">
        <f t="shared" si="85"/>
        <v>0</v>
      </c>
      <c r="CR12" s="54">
        <f t="shared" si="86"/>
        <v>0</v>
      </c>
      <c r="CS12" s="54">
        <f t="shared" si="87"/>
        <v>0</v>
      </c>
      <c r="CT12" s="54">
        <f t="shared" si="88"/>
        <v>0</v>
      </c>
      <c r="CU12" s="54">
        <f t="shared" si="89"/>
        <v>0</v>
      </c>
      <c r="CV12" s="54">
        <f t="shared" si="90"/>
        <v>0</v>
      </c>
      <c r="CW12" s="54">
        <f t="shared" si="91"/>
        <v>0</v>
      </c>
      <c r="CX12" s="54">
        <f t="shared" si="92"/>
        <v>0</v>
      </c>
      <c r="CY12" s="54">
        <f t="shared" si="93"/>
        <v>0</v>
      </c>
      <c r="CZ12" s="54">
        <f t="shared" si="94"/>
        <v>0</v>
      </c>
      <c r="DA12" s="54">
        <f t="shared" si="95"/>
        <v>0</v>
      </c>
      <c r="DB12" s="54">
        <f t="shared" si="96"/>
        <v>0</v>
      </c>
      <c r="DC12" s="54">
        <f t="shared" si="97"/>
        <v>0</v>
      </c>
      <c r="DD12" s="54">
        <f t="shared" si="98"/>
        <v>0</v>
      </c>
      <c r="DE12" s="54">
        <f t="shared" si="99"/>
        <v>0</v>
      </c>
      <c r="DF12" s="54">
        <f t="shared" si="100"/>
        <v>0</v>
      </c>
      <c r="DG12" s="54">
        <f t="shared" si="101"/>
        <v>0</v>
      </c>
      <c r="DH12" s="54">
        <f t="shared" si="102"/>
        <v>0</v>
      </c>
      <c r="DI12" s="54">
        <f t="shared" si="103"/>
        <v>0</v>
      </c>
      <c r="DJ12" s="54">
        <f t="shared" si="104"/>
        <v>0</v>
      </c>
      <c r="DK12" s="54">
        <f t="shared" si="105"/>
        <v>0</v>
      </c>
      <c r="DL12" s="54">
        <f t="shared" si="106"/>
        <v>0</v>
      </c>
      <c r="DM12" s="54">
        <f t="shared" si="107"/>
        <v>0</v>
      </c>
      <c r="DN12" s="54">
        <f t="shared" si="108"/>
        <v>0</v>
      </c>
      <c r="DO12" s="54">
        <f t="shared" si="109"/>
        <v>0</v>
      </c>
      <c r="DP12" s="54">
        <f t="shared" si="110"/>
        <v>0</v>
      </c>
      <c r="DQ12" s="54">
        <f t="shared" si="111"/>
        <v>0</v>
      </c>
      <c r="DR12" s="54">
        <f t="shared" si="112"/>
        <v>0</v>
      </c>
      <c r="DS12" s="54">
        <f t="shared" si="113"/>
        <v>0</v>
      </c>
      <c r="DT12" s="54">
        <f t="shared" si="114"/>
        <v>0</v>
      </c>
      <c r="DU12" s="54">
        <f t="shared" si="115"/>
        <v>0</v>
      </c>
      <c r="DV12" s="54">
        <f t="shared" si="116"/>
        <v>0</v>
      </c>
      <c r="DW12" s="54">
        <f t="shared" si="117"/>
        <v>0</v>
      </c>
      <c r="DX12" s="54">
        <f t="shared" si="118"/>
        <v>0</v>
      </c>
      <c r="DY12" s="54">
        <f t="shared" si="119"/>
        <v>0</v>
      </c>
      <c r="DZ12" s="54">
        <f t="shared" si="120"/>
        <v>0</v>
      </c>
      <c r="EA12" s="54">
        <f t="shared" si="121"/>
        <v>0</v>
      </c>
      <c r="EB12" s="54">
        <f t="shared" si="122"/>
        <v>0</v>
      </c>
      <c r="EC12" s="54">
        <f t="shared" si="123"/>
        <v>0</v>
      </c>
      <c r="ED12" s="54">
        <f t="shared" si="124"/>
        <v>0</v>
      </c>
      <c r="EE12" s="54">
        <f t="shared" si="125"/>
        <v>0</v>
      </c>
      <c r="EF12" s="54">
        <f t="shared" si="126"/>
        <v>0</v>
      </c>
      <c r="EG12" s="54">
        <f t="shared" si="127"/>
        <v>0</v>
      </c>
      <c r="EH12" s="54">
        <f t="shared" si="128"/>
        <v>0</v>
      </c>
      <c r="EI12" s="54">
        <f t="shared" si="129"/>
        <v>0</v>
      </c>
      <c r="EJ12" s="54">
        <f t="shared" si="130"/>
        <v>0</v>
      </c>
      <c r="EK12" s="54">
        <f t="shared" si="131"/>
        <v>0</v>
      </c>
      <c r="EL12" s="54">
        <f t="shared" si="132"/>
        <v>0</v>
      </c>
      <c r="EM12" s="54">
        <f t="shared" si="133"/>
        <v>0</v>
      </c>
      <c r="EN12" s="54">
        <f t="shared" si="134"/>
        <v>0</v>
      </c>
      <c r="EO12" s="54">
        <f t="shared" si="135"/>
        <v>0</v>
      </c>
      <c r="EP12" s="54">
        <f t="shared" si="136"/>
        <v>0</v>
      </c>
      <c r="EQ12" s="54">
        <f t="shared" si="137"/>
        <v>0</v>
      </c>
      <c r="ER12" s="54">
        <f t="shared" si="138"/>
        <v>0</v>
      </c>
      <c r="ES12" s="54">
        <f t="shared" si="139"/>
        <v>0</v>
      </c>
      <c r="ET12" s="54">
        <f t="shared" si="140"/>
        <v>0</v>
      </c>
      <c r="EU12" s="54">
        <f t="shared" si="141"/>
        <v>0</v>
      </c>
      <c r="EV12" s="54">
        <f t="shared" si="142"/>
        <v>0</v>
      </c>
      <c r="EW12" s="54">
        <f t="shared" si="143"/>
        <v>0</v>
      </c>
      <c r="EX12" s="54">
        <f t="shared" si="144"/>
        <v>0</v>
      </c>
      <c r="EY12" s="54">
        <f t="shared" si="145"/>
        <v>0</v>
      </c>
      <c r="EZ12" s="54">
        <f t="shared" si="146"/>
        <v>0</v>
      </c>
      <c r="FA12" s="54">
        <f t="shared" si="147"/>
        <v>0</v>
      </c>
      <c r="FB12" s="54">
        <f t="shared" si="148"/>
        <v>0</v>
      </c>
      <c r="FC12" s="54">
        <f t="shared" si="149"/>
        <v>0</v>
      </c>
      <c r="FD12" s="54">
        <f t="shared" si="150"/>
        <v>0</v>
      </c>
      <c r="FE12" s="54">
        <f t="shared" si="151"/>
        <v>0</v>
      </c>
      <c r="FF12" s="54">
        <f t="shared" si="152"/>
        <v>0</v>
      </c>
      <c r="FG12" s="54">
        <f t="shared" si="153"/>
        <v>0</v>
      </c>
      <c r="FH12" s="54">
        <f t="shared" si="154"/>
        <v>0</v>
      </c>
      <c r="FI12" s="54">
        <f t="shared" si="155"/>
        <v>0</v>
      </c>
      <c r="FJ12" s="54">
        <f t="shared" si="156"/>
        <v>0</v>
      </c>
      <c r="FK12" s="54">
        <f t="shared" si="157"/>
        <v>0</v>
      </c>
      <c r="FL12" s="54">
        <f t="shared" si="158"/>
        <v>0</v>
      </c>
      <c r="FM12" s="54">
        <f t="shared" si="159"/>
        <v>0</v>
      </c>
      <c r="FN12" s="54">
        <f t="shared" si="160"/>
        <v>0</v>
      </c>
      <c r="FO12" s="54">
        <f t="shared" si="161"/>
        <v>0</v>
      </c>
      <c r="FP12" s="54">
        <f t="shared" si="162"/>
        <v>0</v>
      </c>
      <c r="FQ12" s="54">
        <f t="shared" si="163"/>
        <v>0</v>
      </c>
      <c r="FR12" s="54">
        <f t="shared" si="164"/>
        <v>0</v>
      </c>
      <c r="FS12" s="54">
        <f t="shared" si="165"/>
        <v>0</v>
      </c>
      <c r="FT12" s="54">
        <f t="shared" si="166"/>
        <v>0</v>
      </c>
      <c r="FU12" s="54">
        <f t="shared" si="167"/>
        <v>0</v>
      </c>
      <c r="FV12" s="54">
        <f t="shared" si="168"/>
        <v>0</v>
      </c>
      <c r="FW12" s="54">
        <f t="shared" si="169"/>
        <v>0</v>
      </c>
      <c r="FX12" s="54">
        <f t="shared" si="170"/>
        <v>0</v>
      </c>
      <c r="FY12" s="54">
        <f t="shared" si="171"/>
        <v>0</v>
      </c>
      <c r="FZ12" s="54">
        <f t="shared" si="172"/>
        <v>0</v>
      </c>
      <c r="GA12" s="54">
        <f t="shared" si="173"/>
        <v>0</v>
      </c>
      <c r="GB12" s="54">
        <f t="shared" si="174"/>
        <v>0</v>
      </c>
      <c r="GC12" s="54">
        <f t="shared" si="175"/>
        <v>0</v>
      </c>
      <c r="GD12" s="54">
        <f t="shared" si="176"/>
        <v>0</v>
      </c>
      <c r="GE12" s="54">
        <f t="shared" si="177"/>
        <v>0</v>
      </c>
      <c r="GF12" s="54">
        <f t="shared" si="178"/>
        <v>0</v>
      </c>
      <c r="GG12" s="54">
        <f t="shared" si="179"/>
        <v>0</v>
      </c>
      <c r="GH12" s="54">
        <f t="shared" si="180"/>
        <v>0</v>
      </c>
      <c r="GI12" s="54">
        <f t="shared" si="181"/>
        <v>0</v>
      </c>
      <c r="GJ12" s="54">
        <f t="shared" si="182"/>
        <v>0</v>
      </c>
      <c r="GK12" s="54">
        <f t="shared" si="183"/>
        <v>0</v>
      </c>
      <c r="GL12" s="54">
        <f t="shared" si="184"/>
        <v>0</v>
      </c>
      <c r="GM12" s="54">
        <f t="shared" si="185"/>
        <v>0</v>
      </c>
      <c r="GN12" s="54">
        <f t="shared" si="186"/>
        <v>0</v>
      </c>
      <c r="GO12" s="54">
        <f t="shared" si="187"/>
        <v>0</v>
      </c>
    </row>
  </sheetData>
  <mergeCells count="4">
    <mergeCell ref="O3:Q3"/>
    <mergeCell ref="R3:AU3"/>
    <mergeCell ref="AV3:EG3"/>
    <mergeCell ref="EH3:GO3"/>
  </mergeCells>
  <dataValidations count="1">
    <dataValidation type="list" allowBlank="1" showInputMessage="1" showErrorMessage="1" sqref="A2">
      <formula1>"销售计划（销售前）,销售计划（销售后）,实际销售,达成情况"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M18"/>
  <sheetViews>
    <sheetView workbookViewId="0">
      <selection activeCell="V10" sqref="V10"/>
    </sheetView>
  </sheetViews>
  <sheetFormatPr defaultColWidth="9" defaultRowHeight="13.5"/>
  <cols>
    <col min="1" max="1" width="20.3716814159292" style="31" customWidth="1"/>
    <col min="2" max="2" width="11.5044247787611"/>
    <col min="9" max="11" width="9" hidden="1" customWidth="1"/>
    <col min="12" max="12" width="9" customWidth="1"/>
    <col min="13" max="14" width="9" hidden="1" customWidth="1"/>
    <col min="15" max="15" width="19.3716814159292" customWidth="1"/>
    <col min="16" max="114" width="4.3716814159292" customWidth="1"/>
    <col min="115" max="195" width="4.75221238938053" customWidth="1"/>
  </cols>
  <sheetData>
    <row r="1" spans="1:195">
      <c r="A1" s="30" t="s">
        <v>0</v>
      </c>
      <c r="C1" s="31"/>
      <c r="D1" s="31"/>
      <c r="E1" s="31"/>
      <c r="F1" s="31"/>
      <c r="G1" s="31"/>
      <c r="H1" s="32"/>
      <c r="I1" s="31"/>
      <c r="J1" s="31"/>
      <c r="K1" s="31"/>
      <c r="L1" s="31"/>
      <c r="M1" s="31"/>
      <c r="N1" s="33"/>
      <c r="O1" s="35"/>
      <c r="P1" s="36"/>
      <c r="Q1" s="36"/>
      <c r="R1" s="36"/>
      <c r="S1" s="36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</row>
    <row r="2" spans="1:195">
      <c r="A2" s="30" t="s">
        <v>26</v>
      </c>
      <c r="C2" s="31"/>
      <c r="D2" s="31"/>
      <c r="E2" s="31"/>
      <c r="F2" s="31"/>
      <c r="G2" s="31"/>
      <c r="H2" s="32"/>
      <c r="I2" s="31"/>
      <c r="J2" s="31"/>
      <c r="K2" s="31"/>
      <c r="L2" s="31"/>
      <c r="M2" s="31"/>
      <c r="N2" s="33"/>
      <c r="O2" s="35"/>
      <c r="P2" s="36"/>
      <c r="Q2" s="36"/>
      <c r="R2" s="36"/>
      <c r="S2" s="36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</row>
    <row r="3" spans="1:195">
      <c r="A3" s="20"/>
      <c r="B3" s="37"/>
      <c r="C3" s="20"/>
      <c r="D3" s="20"/>
      <c r="E3" s="20"/>
      <c r="F3" s="20"/>
      <c r="G3" s="20"/>
      <c r="H3" s="38"/>
      <c r="I3" s="20"/>
      <c r="J3" s="20"/>
      <c r="K3" s="20"/>
      <c r="L3" s="20"/>
      <c r="M3" s="20"/>
      <c r="N3" s="39"/>
      <c r="O3" s="40"/>
      <c r="P3" s="42" t="s">
        <v>2</v>
      </c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3" t="s">
        <v>3</v>
      </c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4" t="s">
        <v>4</v>
      </c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</row>
    <row r="4" ht="27" spans="1:195">
      <c r="A4" s="2" t="s">
        <v>5</v>
      </c>
      <c r="B4" s="46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5" t="s">
        <v>12</v>
      </c>
      <c r="I4" s="47" t="s">
        <v>13</v>
      </c>
      <c r="J4" s="47" t="s">
        <v>14</v>
      </c>
      <c r="K4" s="47" t="s">
        <v>15</v>
      </c>
      <c r="L4" s="2" t="s">
        <v>16</v>
      </c>
      <c r="M4" s="2" t="s">
        <v>27</v>
      </c>
      <c r="N4" s="48" t="s">
        <v>18</v>
      </c>
      <c r="O4" s="3"/>
      <c r="P4" s="50">
        <v>1</v>
      </c>
      <c r="Q4" s="50">
        <v>2</v>
      </c>
      <c r="R4" s="50">
        <v>3</v>
      </c>
      <c r="S4" s="50">
        <v>4</v>
      </c>
      <c r="T4" s="2">
        <v>5</v>
      </c>
      <c r="U4" s="2">
        <v>6</v>
      </c>
      <c r="V4" s="2">
        <v>7</v>
      </c>
      <c r="W4" s="2">
        <v>8</v>
      </c>
      <c r="X4" s="2">
        <v>9</v>
      </c>
      <c r="Y4" s="2">
        <v>10</v>
      </c>
      <c r="Z4" s="2">
        <v>11</v>
      </c>
      <c r="AA4" s="2">
        <v>12</v>
      </c>
      <c r="AB4" s="2">
        <v>13</v>
      </c>
      <c r="AC4" s="2">
        <v>14</v>
      </c>
      <c r="AD4" s="2">
        <v>15</v>
      </c>
      <c r="AE4" s="2">
        <v>16</v>
      </c>
      <c r="AF4" s="2">
        <v>17</v>
      </c>
      <c r="AG4" s="2">
        <v>18</v>
      </c>
      <c r="AH4" s="2">
        <v>19</v>
      </c>
      <c r="AI4" s="2">
        <v>20</v>
      </c>
      <c r="AJ4" s="2">
        <v>21</v>
      </c>
      <c r="AK4" s="2">
        <v>22</v>
      </c>
      <c r="AL4" s="2">
        <v>23</v>
      </c>
      <c r="AM4" s="2">
        <v>24</v>
      </c>
      <c r="AN4" s="2">
        <v>25</v>
      </c>
      <c r="AO4" s="2">
        <v>26</v>
      </c>
      <c r="AP4" s="2">
        <v>27</v>
      </c>
      <c r="AQ4" s="2">
        <v>28</v>
      </c>
      <c r="AR4" s="2">
        <v>29</v>
      </c>
      <c r="AS4" s="2">
        <v>30</v>
      </c>
      <c r="AT4" s="2">
        <v>31</v>
      </c>
      <c r="AU4" s="2">
        <v>32</v>
      </c>
      <c r="AV4" s="2">
        <v>33</v>
      </c>
      <c r="AW4" s="2">
        <v>34</v>
      </c>
      <c r="AX4" s="2">
        <v>35</v>
      </c>
      <c r="AY4" s="2">
        <v>36</v>
      </c>
      <c r="AZ4" s="2">
        <v>37</v>
      </c>
      <c r="BA4" s="2">
        <v>38</v>
      </c>
      <c r="BB4" s="2">
        <v>39</v>
      </c>
      <c r="BC4" s="2">
        <v>40</v>
      </c>
      <c r="BD4" s="2">
        <v>41</v>
      </c>
      <c r="BE4" s="2">
        <v>42</v>
      </c>
      <c r="BF4" s="2">
        <v>43</v>
      </c>
      <c r="BG4" s="2">
        <v>44</v>
      </c>
      <c r="BH4" s="2">
        <v>45</v>
      </c>
      <c r="BI4" s="2">
        <v>46</v>
      </c>
      <c r="BJ4" s="2">
        <v>47</v>
      </c>
      <c r="BK4" s="2">
        <v>48</v>
      </c>
      <c r="BL4" s="2">
        <v>49</v>
      </c>
      <c r="BM4" s="2">
        <v>50</v>
      </c>
      <c r="BN4" s="2">
        <v>51</v>
      </c>
      <c r="BO4" s="2">
        <v>52</v>
      </c>
      <c r="BP4" s="2">
        <v>53</v>
      </c>
      <c r="BQ4" s="2">
        <v>54</v>
      </c>
      <c r="BR4" s="2">
        <v>55</v>
      </c>
      <c r="BS4" s="2">
        <v>56</v>
      </c>
      <c r="BT4" s="2">
        <v>57</v>
      </c>
      <c r="BU4" s="2">
        <v>58</v>
      </c>
      <c r="BV4" s="2">
        <v>59</v>
      </c>
      <c r="BW4" s="2">
        <v>60</v>
      </c>
      <c r="BX4" s="2">
        <v>61</v>
      </c>
      <c r="BY4" s="2">
        <v>62</v>
      </c>
      <c r="BZ4" s="2">
        <v>63</v>
      </c>
      <c r="CA4" s="2">
        <v>64</v>
      </c>
      <c r="CB4" s="2">
        <v>65</v>
      </c>
      <c r="CC4" s="2">
        <v>66</v>
      </c>
      <c r="CD4" s="2">
        <v>67</v>
      </c>
      <c r="CE4" s="2">
        <v>68</v>
      </c>
      <c r="CF4" s="2">
        <v>69</v>
      </c>
      <c r="CG4" s="2">
        <v>70</v>
      </c>
      <c r="CH4" s="2">
        <v>71</v>
      </c>
      <c r="CI4" s="2">
        <v>72</v>
      </c>
      <c r="CJ4" s="2">
        <v>73</v>
      </c>
      <c r="CK4" s="2">
        <v>74</v>
      </c>
      <c r="CL4" s="2">
        <v>75</v>
      </c>
      <c r="CM4" s="2">
        <v>76</v>
      </c>
      <c r="CN4" s="2">
        <v>77</v>
      </c>
      <c r="CO4" s="2">
        <v>78</v>
      </c>
      <c r="CP4" s="2">
        <v>79</v>
      </c>
      <c r="CQ4" s="2">
        <v>80</v>
      </c>
      <c r="CR4" s="2">
        <v>81</v>
      </c>
      <c r="CS4" s="2">
        <v>82</v>
      </c>
      <c r="CT4" s="2">
        <v>83</v>
      </c>
      <c r="CU4" s="2">
        <v>84</v>
      </c>
      <c r="CV4" s="2">
        <v>85</v>
      </c>
      <c r="CW4" s="2">
        <v>86</v>
      </c>
      <c r="CX4" s="2">
        <v>87</v>
      </c>
      <c r="CY4" s="2">
        <v>88</v>
      </c>
      <c r="CZ4" s="2">
        <v>89</v>
      </c>
      <c r="DA4" s="2">
        <v>90</v>
      </c>
      <c r="DB4" s="2">
        <v>91</v>
      </c>
      <c r="DC4" s="2">
        <v>92</v>
      </c>
      <c r="DD4" s="2">
        <v>93</v>
      </c>
      <c r="DE4" s="2">
        <v>94</v>
      </c>
      <c r="DF4" s="2">
        <v>95</v>
      </c>
      <c r="DG4" s="2">
        <v>96</v>
      </c>
      <c r="DH4" s="2">
        <v>97</v>
      </c>
      <c r="DI4" s="2">
        <v>98</v>
      </c>
      <c r="DJ4" s="2">
        <v>99</v>
      </c>
      <c r="DK4" s="2">
        <v>100</v>
      </c>
      <c r="DL4" s="2">
        <v>101</v>
      </c>
      <c r="DM4" s="2">
        <v>102</v>
      </c>
      <c r="DN4" s="2">
        <v>103</v>
      </c>
      <c r="DO4" s="2">
        <v>104</v>
      </c>
      <c r="DP4" s="2">
        <v>105</v>
      </c>
      <c r="DQ4" s="2">
        <v>106</v>
      </c>
      <c r="DR4" s="2">
        <v>107</v>
      </c>
      <c r="DS4" s="2">
        <v>108</v>
      </c>
      <c r="DT4" s="2">
        <v>109</v>
      </c>
      <c r="DU4" s="2">
        <v>110</v>
      </c>
      <c r="DV4" s="2">
        <v>111</v>
      </c>
      <c r="DW4" s="2">
        <v>112</v>
      </c>
      <c r="DX4" s="2">
        <v>113</v>
      </c>
      <c r="DY4" s="2">
        <v>114</v>
      </c>
      <c r="DZ4" s="2">
        <v>115</v>
      </c>
      <c r="EA4" s="2">
        <v>116</v>
      </c>
      <c r="EB4" s="2">
        <v>117</v>
      </c>
      <c r="EC4" s="2">
        <v>118</v>
      </c>
      <c r="ED4" s="2">
        <v>119</v>
      </c>
      <c r="EE4" s="2">
        <v>120</v>
      </c>
      <c r="EF4" s="2">
        <v>121</v>
      </c>
      <c r="EG4" s="2">
        <v>122</v>
      </c>
      <c r="EH4" s="2">
        <v>123</v>
      </c>
      <c r="EI4" s="2">
        <v>124</v>
      </c>
      <c r="EJ4" s="2">
        <v>125</v>
      </c>
      <c r="EK4" s="2">
        <v>126</v>
      </c>
      <c r="EL4" s="2">
        <v>127</v>
      </c>
      <c r="EM4" s="2">
        <v>128</v>
      </c>
      <c r="EN4" s="2">
        <v>129</v>
      </c>
      <c r="EO4" s="2">
        <v>130</v>
      </c>
      <c r="EP4" s="2">
        <v>131</v>
      </c>
      <c r="EQ4" s="2">
        <v>132</v>
      </c>
      <c r="ER4" s="2">
        <v>133</v>
      </c>
      <c r="ES4" s="2">
        <v>134</v>
      </c>
      <c r="ET4" s="2">
        <v>135</v>
      </c>
      <c r="EU4" s="2">
        <v>136</v>
      </c>
      <c r="EV4" s="2">
        <v>137</v>
      </c>
      <c r="EW4" s="2">
        <v>138</v>
      </c>
      <c r="EX4" s="2">
        <v>139</v>
      </c>
      <c r="EY4" s="2">
        <v>140</v>
      </c>
      <c r="EZ4" s="2">
        <v>141</v>
      </c>
      <c r="FA4" s="2">
        <v>142</v>
      </c>
      <c r="FB4" s="2">
        <v>143</v>
      </c>
      <c r="FC4" s="2">
        <v>144</v>
      </c>
      <c r="FD4" s="2">
        <v>145</v>
      </c>
      <c r="FE4" s="2">
        <v>146</v>
      </c>
      <c r="FF4" s="2">
        <v>147</v>
      </c>
      <c r="FG4" s="2">
        <v>148</v>
      </c>
      <c r="FH4" s="2">
        <v>149</v>
      </c>
      <c r="FI4" s="2">
        <v>150</v>
      </c>
      <c r="FJ4" s="2">
        <v>151</v>
      </c>
      <c r="FK4" s="2">
        <v>152</v>
      </c>
      <c r="FL4" s="2">
        <v>153</v>
      </c>
      <c r="FM4" s="2">
        <v>154</v>
      </c>
      <c r="FN4" s="2">
        <v>155</v>
      </c>
      <c r="FO4" s="2">
        <v>156</v>
      </c>
      <c r="FP4" s="2">
        <v>157</v>
      </c>
      <c r="FQ4" s="2">
        <v>158</v>
      </c>
      <c r="FR4" s="2">
        <v>159</v>
      </c>
      <c r="FS4" s="2">
        <v>160</v>
      </c>
      <c r="FT4" s="2">
        <v>161</v>
      </c>
      <c r="FU4" s="2">
        <v>162</v>
      </c>
      <c r="FV4" s="2">
        <v>163</v>
      </c>
      <c r="FW4" s="2">
        <v>164</v>
      </c>
      <c r="FX4" s="2">
        <v>165</v>
      </c>
      <c r="FY4" s="2">
        <v>166</v>
      </c>
      <c r="FZ4" s="2">
        <v>167</v>
      </c>
      <c r="GA4" s="2">
        <v>168</v>
      </c>
      <c r="GB4" s="2">
        <v>169</v>
      </c>
      <c r="GC4" s="2">
        <v>170</v>
      </c>
      <c r="GD4" s="2">
        <v>171</v>
      </c>
      <c r="GE4" s="2">
        <v>172</v>
      </c>
      <c r="GF4" s="2">
        <v>173</v>
      </c>
      <c r="GG4" s="2">
        <v>174</v>
      </c>
      <c r="GH4" s="2">
        <v>175</v>
      </c>
      <c r="GI4" s="2">
        <v>176</v>
      </c>
      <c r="GJ4" s="2">
        <v>177</v>
      </c>
      <c r="GK4" s="2">
        <v>178</v>
      </c>
      <c r="GL4" s="2">
        <v>179</v>
      </c>
      <c r="GM4" s="2">
        <v>180</v>
      </c>
    </row>
    <row r="5" spans="1:195">
      <c r="A5" s="20" t="s">
        <v>22</v>
      </c>
      <c r="B5" s="51">
        <v>46062</v>
      </c>
      <c r="C5" s="20">
        <f ca="1" t="shared" ref="C5:C15" si="0">TODAY()-B5+1</f>
        <v>147</v>
      </c>
      <c r="D5" s="20" t="str" cm="1">
        <f ca="1" t="array" ref="D5">_xlfn.IFS(AND(TODAY()-B5&lt;=30,TODAY()-B5&gt;=0),"新品期",AND(TODAY()-B5&gt;=31,TODAY()-B5&lt;=120),"热销期",AND(TODAY()-B5&gt;=121,TODAY()-B5&lt;=180),"清货期",TODAY()-B5&gt;180,"滞销")</f>
        <v>清货期</v>
      </c>
      <c r="E5" s="20">
        <f t="shared" ref="E5:E18" si="1">L5-G5</f>
        <v>3569</v>
      </c>
      <c r="F5" s="20"/>
      <c r="G5" s="20">
        <f>SUMIF([1]销售表!I:I,A5,[1]销售表!J:J)</f>
        <v>1431</v>
      </c>
      <c r="H5" s="38">
        <f t="shared" ref="H5:H18" si="2">G5/L5</f>
        <v>0.2862</v>
      </c>
      <c r="I5" s="20"/>
      <c r="J5" s="20">
        <f>SUMIFS([1]销售表!J:J,[1]销售表!I:I,A5,[1]销售表!E:E,"可取")</f>
        <v>41</v>
      </c>
      <c r="K5" s="20"/>
      <c r="L5" s="20">
        <v>5000</v>
      </c>
      <c r="M5" s="39">
        <f>_xlfn.XLOOKUP(A5,[1]销售表!I:I,[1]销售表!J:J,0,0,-1)</f>
        <v>8</v>
      </c>
      <c r="N5" s="39" cm="1">
        <f ca="1" t="array" ref="N5">IF(C5&gt;180,"0",INDEX(P5:GM5,C5))</f>
        <v>27.7777777777778</v>
      </c>
      <c r="O5" s="53" t="s">
        <v>28</v>
      </c>
      <c r="P5" s="54">
        <f t="shared" ref="P5:AS5" si="3">$L5*80%/180</f>
        <v>22.2222222222222</v>
      </c>
      <c r="Q5" s="54">
        <f t="shared" si="3"/>
        <v>22.2222222222222</v>
      </c>
      <c r="R5" s="54">
        <f t="shared" si="3"/>
        <v>22.2222222222222</v>
      </c>
      <c r="S5" s="54">
        <f t="shared" si="3"/>
        <v>22.2222222222222</v>
      </c>
      <c r="T5" s="54">
        <f t="shared" si="3"/>
        <v>22.2222222222222</v>
      </c>
      <c r="U5" s="54">
        <f t="shared" si="3"/>
        <v>22.2222222222222</v>
      </c>
      <c r="V5" s="54">
        <f t="shared" si="3"/>
        <v>22.2222222222222</v>
      </c>
      <c r="W5" s="54">
        <f t="shared" si="3"/>
        <v>22.2222222222222</v>
      </c>
      <c r="X5" s="54">
        <f t="shared" si="3"/>
        <v>22.2222222222222</v>
      </c>
      <c r="Y5" s="54">
        <f t="shared" si="3"/>
        <v>22.2222222222222</v>
      </c>
      <c r="Z5" s="54">
        <f t="shared" si="3"/>
        <v>22.2222222222222</v>
      </c>
      <c r="AA5" s="54">
        <f t="shared" si="3"/>
        <v>22.2222222222222</v>
      </c>
      <c r="AB5" s="54">
        <f t="shared" si="3"/>
        <v>22.2222222222222</v>
      </c>
      <c r="AC5" s="54">
        <f t="shared" si="3"/>
        <v>22.2222222222222</v>
      </c>
      <c r="AD5" s="54">
        <f t="shared" si="3"/>
        <v>22.2222222222222</v>
      </c>
      <c r="AE5" s="54">
        <f t="shared" si="3"/>
        <v>22.2222222222222</v>
      </c>
      <c r="AF5" s="54">
        <f t="shared" si="3"/>
        <v>22.2222222222222</v>
      </c>
      <c r="AG5" s="54">
        <f t="shared" si="3"/>
        <v>22.2222222222222</v>
      </c>
      <c r="AH5" s="54">
        <f t="shared" si="3"/>
        <v>22.2222222222222</v>
      </c>
      <c r="AI5" s="54">
        <f t="shared" si="3"/>
        <v>22.2222222222222</v>
      </c>
      <c r="AJ5" s="54">
        <f t="shared" si="3"/>
        <v>22.2222222222222</v>
      </c>
      <c r="AK5" s="54">
        <f t="shared" si="3"/>
        <v>22.2222222222222</v>
      </c>
      <c r="AL5" s="54">
        <f t="shared" si="3"/>
        <v>22.2222222222222</v>
      </c>
      <c r="AM5" s="54">
        <f t="shared" si="3"/>
        <v>22.2222222222222</v>
      </c>
      <c r="AN5" s="54">
        <f t="shared" si="3"/>
        <v>22.2222222222222</v>
      </c>
      <c r="AO5" s="54">
        <f t="shared" si="3"/>
        <v>22.2222222222222</v>
      </c>
      <c r="AP5" s="54">
        <f t="shared" si="3"/>
        <v>22.2222222222222</v>
      </c>
      <c r="AQ5" s="54">
        <f t="shared" si="3"/>
        <v>22.2222222222222</v>
      </c>
      <c r="AR5" s="54">
        <f t="shared" si="3"/>
        <v>22.2222222222222</v>
      </c>
      <c r="AS5" s="54">
        <f t="shared" si="3"/>
        <v>22.2222222222222</v>
      </c>
      <c r="AT5" s="54">
        <f t="shared" ref="AT5:DE5" si="4">$L5*110%/180</f>
        <v>30.5555555555556</v>
      </c>
      <c r="AU5" s="54">
        <f t="shared" si="4"/>
        <v>30.5555555555556</v>
      </c>
      <c r="AV5" s="54">
        <f t="shared" si="4"/>
        <v>30.5555555555556</v>
      </c>
      <c r="AW5" s="54">
        <f t="shared" si="4"/>
        <v>30.5555555555556</v>
      </c>
      <c r="AX5" s="54">
        <f t="shared" si="4"/>
        <v>30.5555555555556</v>
      </c>
      <c r="AY5" s="54">
        <f t="shared" si="4"/>
        <v>30.5555555555556</v>
      </c>
      <c r="AZ5" s="54">
        <f t="shared" si="4"/>
        <v>30.5555555555556</v>
      </c>
      <c r="BA5" s="54">
        <f t="shared" si="4"/>
        <v>30.5555555555556</v>
      </c>
      <c r="BB5" s="54">
        <f t="shared" si="4"/>
        <v>30.5555555555556</v>
      </c>
      <c r="BC5" s="54">
        <f t="shared" si="4"/>
        <v>30.5555555555556</v>
      </c>
      <c r="BD5" s="54">
        <f t="shared" si="4"/>
        <v>30.5555555555556</v>
      </c>
      <c r="BE5" s="54">
        <f t="shared" si="4"/>
        <v>30.5555555555556</v>
      </c>
      <c r="BF5" s="54">
        <f t="shared" si="4"/>
        <v>30.5555555555556</v>
      </c>
      <c r="BG5" s="54">
        <f t="shared" si="4"/>
        <v>30.5555555555556</v>
      </c>
      <c r="BH5" s="54">
        <f t="shared" si="4"/>
        <v>30.5555555555556</v>
      </c>
      <c r="BI5" s="54">
        <f t="shared" si="4"/>
        <v>30.5555555555556</v>
      </c>
      <c r="BJ5" s="54">
        <f t="shared" si="4"/>
        <v>30.5555555555556</v>
      </c>
      <c r="BK5" s="54">
        <f t="shared" si="4"/>
        <v>30.5555555555556</v>
      </c>
      <c r="BL5" s="54">
        <f t="shared" si="4"/>
        <v>30.5555555555556</v>
      </c>
      <c r="BM5" s="54">
        <f t="shared" si="4"/>
        <v>30.5555555555556</v>
      </c>
      <c r="BN5" s="54">
        <f t="shared" si="4"/>
        <v>30.5555555555556</v>
      </c>
      <c r="BO5" s="54">
        <f t="shared" si="4"/>
        <v>30.5555555555556</v>
      </c>
      <c r="BP5" s="54">
        <f t="shared" si="4"/>
        <v>30.5555555555556</v>
      </c>
      <c r="BQ5" s="54">
        <f t="shared" si="4"/>
        <v>30.5555555555556</v>
      </c>
      <c r="BR5" s="54">
        <f t="shared" si="4"/>
        <v>30.5555555555556</v>
      </c>
      <c r="BS5" s="54">
        <f t="shared" si="4"/>
        <v>30.5555555555556</v>
      </c>
      <c r="BT5" s="54">
        <f t="shared" si="4"/>
        <v>30.5555555555556</v>
      </c>
      <c r="BU5" s="54">
        <f t="shared" si="4"/>
        <v>30.5555555555556</v>
      </c>
      <c r="BV5" s="54">
        <f t="shared" si="4"/>
        <v>30.5555555555556</v>
      </c>
      <c r="BW5" s="54">
        <f t="shared" si="4"/>
        <v>30.5555555555556</v>
      </c>
      <c r="BX5" s="54">
        <f t="shared" si="4"/>
        <v>30.5555555555556</v>
      </c>
      <c r="BY5" s="54">
        <f t="shared" si="4"/>
        <v>30.5555555555556</v>
      </c>
      <c r="BZ5" s="54">
        <f t="shared" si="4"/>
        <v>30.5555555555556</v>
      </c>
      <c r="CA5" s="54">
        <f t="shared" si="4"/>
        <v>30.5555555555556</v>
      </c>
      <c r="CB5" s="54">
        <f t="shared" si="4"/>
        <v>30.5555555555556</v>
      </c>
      <c r="CC5" s="54">
        <f t="shared" si="4"/>
        <v>30.5555555555556</v>
      </c>
      <c r="CD5" s="54">
        <f t="shared" si="4"/>
        <v>30.5555555555556</v>
      </c>
      <c r="CE5" s="54">
        <f t="shared" si="4"/>
        <v>30.5555555555556</v>
      </c>
      <c r="CF5" s="54">
        <f t="shared" si="4"/>
        <v>30.5555555555556</v>
      </c>
      <c r="CG5" s="54">
        <f t="shared" si="4"/>
        <v>30.5555555555556</v>
      </c>
      <c r="CH5" s="54">
        <f t="shared" si="4"/>
        <v>30.5555555555556</v>
      </c>
      <c r="CI5" s="54">
        <f t="shared" si="4"/>
        <v>30.5555555555556</v>
      </c>
      <c r="CJ5" s="54">
        <f t="shared" si="4"/>
        <v>30.5555555555556</v>
      </c>
      <c r="CK5" s="54">
        <f t="shared" si="4"/>
        <v>30.5555555555556</v>
      </c>
      <c r="CL5" s="54">
        <f t="shared" si="4"/>
        <v>30.5555555555556</v>
      </c>
      <c r="CM5" s="54">
        <f t="shared" si="4"/>
        <v>30.5555555555556</v>
      </c>
      <c r="CN5" s="54">
        <f t="shared" si="4"/>
        <v>30.5555555555556</v>
      </c>
      <c r="CO5" s="54">
        <f t="shared" si="4"/>
        <v>30.5555555555556</v>
      </c>
      <c r="CP5" s="54">
        <f t="shared" si="4"/>
        <v>30.5555555555556</v>
      </c>
      <c r="CQ5" s="54">
        <f t="shared" si="4"/>
        <v>30.5555555555556</v>
      </c>
      <c r="CR5" s="54">
        <f t="shared" si="4"/>
        <v>30.5555555555556</v>
      </c>
      <c r="CS5" s="54">
        <f t="shared" si="4"/>
        <v>30.5555555555556</v>
      </c>
      <c r="CT5" s="54">
        <f t="shared" si="4"/>
        <v>30.5555555555556</v>
      </c>
      <c r="CU5" s="54">
        <f t="shared" si="4"/>
        <v>30.5555555555556</v>
      </c>
      <c r="CV5" s="54">
        <f t="shared" si="4"/>
        <v>30.5555555555556</v>
      </c>
      <c r="CW5" s="54">
        <f t="shared" si="4"/>
        <v>30.5555555555556</v>
      </c>
      <c r="CX5" s="54">
        <f t="shared" si="4"/>
        <v>30.5555555555556</v>
      </c>
      <c r="CY5" s="54">
        <f t="shared" si="4"/>
        <v>30.5555555555556</v>
      </c>
      <c r="CZ5" s="54">
        <f t="shared" si="4"/>
        <v>30.5555555555556</v>
      </c>
      <c r="DA5" s="54">
        <f t="shared" si="4"/>
        <v>30.5555555555556</v>
      </c>
      <c r="DB5" s="54">
        <f t="shared" si="4"/>
        <v>30.5555555555556</v>
      </c>
      <c r="DC5" s="54">
        <f t="shared" si="4"/>
        <v>30.5555555555556</v>
      </c>
      <c r="DD5" s="54">
        <f t="shared" si="4"/>
        <v>30.5555555555556</v>
      </c>
      <c r="DE5" s="54">
        <f t="shared" si="4"/>
        <v>30.5555555555556</v>
      </c>
      <c r="DF5" s="54">
        <f t="shared" ref="DF5:EE5" si="5">$L5*110%/180</f>
        <v>30.5555555555556</v>
      </c>
      <c r="DG5" s="54">
        <f t="shared" si="5"/>
        <v>30.5555555555556</v>
      </c>
      <c r="DH5" s="54">
        <f t="shared" si="5"/>
        <v>30.5555555555556</v>
      </c>
      <c r="DI5" s="54">
        <f t="shared" si="5"/>
        <v>30.5555555555556</v>
      </c>
      <c r="DJ5" s="54">
        <f t="shared" si="5"/>
        <v>30.5555555555556</v>
      </c>
      <c r="DK5" s="54">
        <f t="shared" si="5"/>
        <v>30.5555555555556</v>
      </c>
      <c r="DL5" s="54">
        <f t="shared" si="5"/>
        <v>30.5555555555556</v>
      </c>
      <c r="DM5" s="54">
        <f t="shared" si="5"/>
        <v>30.5555555555556</v>
      </c>
      <c r="DN5" s="54">
        <f t="shared" si="5"/>
        <v>30.5555555555556</v>
      </c>
      <c r="DO5" s="54">
        <f t="shared" si="5"/>
        <v>30.5555555555556</v>
      </c>
      <c r="DP5" s="54">
        <f t="shared" si="5"/>
        <v>30.5555555555556</v>
      </c>
      <c r="DQ5" s="54">
        <f t="shared" si="5"/>
        <v>30.5555555555556</v>
      </c>
      <c r="DR5" s="54">
        <f t="shared" si="5"/>
        <v>30.5555555555556</v>
      </c>
      <c r="DS5" s="54">
        <f t="shared" si="5"/>
        <v>30.5555555555556</v>
      </c>
      <c r="DT5" s="54">
        <f t="shared" si="5"/>
        <v>30.5555555555556</v>
      </c>
      <c r="DU5" s="54">
        <f t="shared" si="5"/>
        <v>30.5555555555556</v>
      </c>
      <c r="DV5" s="54">
        <f t="shared" si="5"/>
        <v>30.5555555555556</v>
      </c>
      <c r="DW5" s="54">
        <f t="shared" si="5"/>
        <v>30.5555555555556</v>
      </c>
      <c r="DX5" s="54">
        <f t="shared" si="5"/>
        <v>30.5555555555556</v>
      </c>
      <c r="DY5" s="54">
        <f t="shared" si="5"/>
        <v>30.5555555555556</v>
      </c>
      <c r="DZ5" s="54">
        <f t="shared" si="5"/>
        <v>30.5555555555556</v>
      </c>
      <c r="EA5" s="54">
        <f t="shared" si="5"/>
        <v>30.5555555555556</v>
      </c>
      <c r="EB5" s="54">
        <f t="shared" si="5"/>
        <v>30.5555555555556</v>
      </c>
      <c r="EC5" s="54">
        <f t="shared" si="5"/>
        <v>30.5555555555556</v>
      </c>
      <c r="ED5" s="54">
        <f t="shared" si="5"/>
        <v>30.5555555555556</v>
      </c>
      <c r="EE5" s="54">
        <f t="shared" si="5"/>
        <v>30.5555555555556</v>
      </c>
      <c r="EF5" s="54">
        <f t="shared" ref="EF5:GM5" si="6">$L5*100%/180</f>
        <v>27.7777777777778</v>
      </c>
      <c r="EG5" s="54">
        <f t="shared" si="6"/>
        <v>27.7777777777778</v>
      </c>
      <c r="EH5" s="54">
        <f t="shared" si="6"/>
        <v>27.7777777777778</v>
      </c>
      <c r="EI5" s="54">
        <f t="shared" si="6"/>
        <v>27.7777777777778</v>
      </c>
      <c r="EJ5" s="54">
        <f t="shared" si="6"/>
        <v>27.7777777777778</v>
      </c>
      <c r="EK5" s="54">
        <f t="shared" si="6"/>
        <v>27.7777777777778</v>
      </c>
      <c r="EL5" s="54">
        <f t="shared" si="6"/>
        <v>27.7777777777778</v>
      </c>
      <c r="EM5" s="54">
        <f t="shared" si="6"/>
        <v>27.7777777777778</v>
      </c>
      <c r="EN5" s="54">
        <f t="shared" si="6"/>
        <v>27.7777777777778</v>
      </c>
      <c r="EO5" s="54">
        <f t="shared" si="6"/>
        <v>27.7777777777778</v>
      </c>
      <c r="EP5" s="54">
        <f t="shared" si="6"/>
        <v>27.7777777777778</v>
      </c>
      <c r="EQ5" s="54">
        <f t="shared" si="6"/>
        <v>27.7777777777778</v>
      </c>
      <c r="ER5" s="54">
        <f t="shared" si="6"/>
        <v>27.7777777777778</v>
      </c>
      <c r="ES5" s="54">
        <f t="shared" si="6"/>
        <v>27.7777777777778</v>
      </c>
      <c r="ET5" s="54">
        <f t="shared" si="6"/>
        <v>27.7777777777778</v>
      </c>
      <c r="EU5" s="54">
        <f t="shared" si="6"/>
        <v>27.7777777777778</v>
      </c>
      <c r="EV5" s="54">
        <f t="shared" si="6"/>
        <v>27.7777777777778</v>
      </c>
      <c r="EW5" s="54">
        <f t="shared" si="6"/>
        <v>27.7777777777778</v>
      </c>
      <c r="EX5" s="54">
        <f t="shared" si="6"/>
        <v>27.7777777777778</v>
      </c>
      <c r="EY5" s="54">
        <f t="shared" si="6"/>
        <v>27.7777777777778</v>
      </c>
      <c r="EZ5" s="54">
        <f t="shared" si="6"/>
        <v>27.7777777777778</v>
      </c>
      <c r="FA5" s="54">
        <f t="shared" si="6"/>
        <v>27.7777777777778</v>
      </c>
      <c r="FB5" s="54">
        <f t="shared" si="6"/>
        <v>27.7777777777778</v>
      </c>
      <c r="FC5" s="54">
        <f t="shared" si="6"/>
        <v>27.7777777777778</v>
      </c>
      <c r="FD5" s="54">
        <f t="shared" si="6"/>
        <v>27.7777777777778</v>
      </c>
      <c r="FE5" s="54">
        <f t="shared" si="6"/>
        <v>27.7777777777778</v>
      </c>
      <c r="FF5" s="54">
        <f t="shared" si="6"/>
        <v>27.7777777777778</v>
      </c>
      <c r="FG5" s="54">
        <f t="shared" si="6"/>
        <v>27.7777777777778</v>
      </c>
      <c r="FH5" s="54">
        <f t="shared" si="6"/>
        <v>27.7777777777778</v>
      </c>
      <c r="FI5" s="54">
        <f t="shared" si="6"/>
        <v>27.7777777777778</v>
      </c>
      <c r="FJ5" s="54">
        <f t="shared" si="6"/>
        <v>27.7777777777778</v>
      </c>
      <c r="FK5" s="54">
        <f t="shared" si="6"/>
        <v>27.7777777777778</v>
      </c>
      <c r="FL5" s="54">
        <f t="shared" si="6"/>
        <v>27.7777777777778</v>
      </c>
      <c r="FM5" s="54">
        <f t="shared" si="6"/>
        <v>27.7777777777778</v>
      </c>
      <c r="FN5" s="54">
        <f t="shared" si="6"/>
        <v>27.7777777777778</v>
      </c>
      <c r="FO5" s="54">
        <f t="shared" si="6"/>
        <v>27.7777777777778</v>
      </c>
      <c r="FP5" s="54">
        <f t="shared" si="6"/>
        <v>27.7777777777778</v>
      </c>
      <c r="FQ5" s="54">
        <f t="shared" si="6"/>
        <v>27.7777777777778</v>
      </c>
      <c r="FR5" s="54">
        <f t="shared" si="6"/>
        <v>27.7777777777778</v>
      </c>
      <c r="FS5" s="54">
        <f t="shared" si="6"/>
        <v>27.7777777777778</v>
      </c>
      <c r="FT5" s="54">
        <f t="shared" si="6"/>
        <v>27.7777777777778</v>
      </c>
      <c r="FU5" s="54">
        <f t="shared" si="6"/>
        <v>27.7777777777778</v>
      </c>
      <c r="FV5" s="54">
        <f t="shared" si="6"/>
        <v>27.7777777777778</v>
      </c>
      <c r="FW5" s="54">
        <f t="shared" si="6"/>
        <v>27.7777777777778</v>
      </c>
      <c r="FX5" s="54">
        <f t="shared" si="6"/>
        <v>27.7777777777778</v>
      </c>
      <c r="FY5" s="54">
        <f t="shared" si="6"/>
        <v>27.7777777777778</v>
      </c>
      <c r="FZ5" s="54">
        <f t="shared" si="6"/>
        <v>27.7777777777778</v>
      </c>
      <c r="GA5" s="54">
        <f t="shared" si="6"/>
        <v>27.7777777777778</v>
      </c>
      <c r="GB5" s="54">
        <f t="shared" si="6"/>
        <v>27.7777777777778</v>
      </c>
      <c r="GC5" s="54">
        <f t="shared" si="6"/>
        <v>27.7777777777778</v>
      </c>
      <c r="GD5" s="54">
        <f t="shared" si="6"/>
        <v>27.7777777777778</v>
      </c>
      <c r="GE5" s="54">
        <f t="shared" si="6"/>
        <v>27.7777777777778</v>
      </c>
      <c r="GF5" s="54">
        <f t="shared" si="6"/>
        <v>27.7777777777778</v>
      </c>
      <c r="GG5" s="54">
        <f t="shared" si="6"/>
        <v>27.7777777777778</v>
      </c>
      <c r="GH5" s="54">
        <f t="shared" si="6"/>
        <v>27.7777777777778</v>
      </c>
      <c r="GI5" s="54">
        <f t="shared" si="6"/>
        <v>27.7777777777778</v>
      </c>
      <c r="GJ5" s="54">
        <f t="shared" si="6"/>
        <v>27.7777777777778</v>
      </c>
      <c r="GK5" s="54">
        <f t="shared" si="6"/>
        <v>27.7777777777778</v>
      </c>
      <c r="GL5" s="54">
        <f t="shared" si="6"/>
        <v>27.7777777777778</v>
      </c>
      <c r="GM5" s="54">
        <f t="shared" si="6"/>
        <v>27.7777777777778</v>
      </c>
    </row>
    <row r="6" spans="1:195">
      <c r="A6" s="20" t="s">
        <v>22</v>
      </c>
      <c r="B6" s="51">
        <v>46062</v>
      </c>
      <c r="C6" s="20">
        <f ca="1" t="shared" si="0"/>
        <v>147</v>
      </c>
      <c r="D6" s="20" t="str" cm="1">
        <f ca="1" t="array" ref="D6">_xlfn.IFS(AND(TODAY()-B6&lt;=30,TODAY()-B6&gt;=0),"新品期",AND(TODAY()-B6&gt;=31,TODAY()-B6&lt;=120),"热销期",AND(TODAY()-B6&gt;=121,TODAY()-B6&lt;=180),"清货期",TODAY()-B6&gt;180,"滞销")</f>
        <v>清货期</v>
      </c>
      <c r="E6" s="20">
        <f t="shared" si="1"/>
        <v>3569</v>
      </c>
      <c r="F6" s="20"/>
      <c r="G6" s="20">
        <f>SUMIF([1]销售表!I:I,A6,[1]销售表!J:J)</f>
        <v>1431</v>
      </c>
      <c r="H6" s="38">
        <f t="shared" si="2"/>
        <v>0.2862</v>
      </c>
      <c r="I6" s="20"/>
      <c r="J6" s="20">
        <f>SUMIFS([1]销售表!J:J,[1]销售表!I:I,A6,[1]销售表!E:E,"可取")</f>
        <v>41</v>
      </c>
      <c r="K6" s="20"/>
      <c r="L6" s="20">
        <v>5000</v>
      </c>
      <c r="M6" s="39">
        <f>_xlfn.XLOOKUP(A6,[1]销售表!I:I,[1]销售表!J:J,0,0,-1)</f>
        <v>8</v>
      </c>
      <c r="N6" s="39" t="e" cm="1">
        <f ca="1" t="array" ref="N6">IF(C6&gt;180,"0",INDEX(P6:GM6,C6))</f>
        <v>#REF!</v>
      </c>
      <c r="O6" s="53" t="s">
        <v>29</v>
      </c>
      <c r="P6" s="54" t="e">
        <f>SUMIFS(#REF!,#REF!,$A6,#REF!,$P$4)</f>
        <v>#REF!</v>
      </c>
      <c r="Q6" s="54" t="e">
        <f ca="1">IF($C6&gt;Q$4,SUMIFS(#REF!,#REF!,$A6,#REF!,Q$4),($L6-SUM($P6))*80%/(180-P$4))</f>
        <v>#REF!</v>
      </c>
      <c r="R6" s="54" t="e">
        <f ca="1">IF($C6&gt;R$4,SUMIFS(#REF!,#REF!,$A6,#REF!,R$4),($L6-SUM($P6:Q6))*80%/(180-Q$4))</f>
        <v>#REF!</v>
      </c>
      <c r="S6" s="54" t="e">
        <f ca="1">IF($C6&gt;S$4,SUMIFS(#REF!,#REF!,$A6,#REF!,S$4),($L6-SUM($P6:R6))*80%/(180-R$4))</f>
        <v>#REF!</v>
      </c>
      <c r="T6" s="54" t="e">
        <f ca="1">IF($C6&gt;T$4,SUMIFS(#REF!,#REF!,$A6,#REF!,T$4),($L6-SUM($P6:S6))*80%/(180-S$4))</f>
        <v>#REF!</v>
      </c>
      <c r="U6" s="54" t="e">
        <f ca="1">IF($C6&gt;U$4,SUMIFS(#REF!,#REF!,$A6,#REF!,U$4),($L6-SUM($P6:T6))*80%/(180-T$4))</f>
        <v>#REF!</v>
      </c>
      <c r="V6" s="54" t="e">
        <f ca="1">IF($C6&gt;V$4,SUMIFS(#REF!,#REF!,$A6,#REF!,V$4),($L6-SUM($P6:U6))*80%/(180-U$4))</f>
        <v>#REF!</v>
      </c>
      <c r="W6" s="54" t="e">
        <f ca="1">IF($C6&gt;W$4,SUMIFS(#REF!,#REF!,$A6,#REF!,W$4),($L6-SUM($P6:V6))*80%/(180-V$4))</f>
        <v>#REF!</v>
      </c>
      <c r="X6" s="54" t="e">
        <f ca="1">IF($C6&gt;X$4,SUMIFS(#REF!,#REF!,$A6,#REF!,X$4),($L6-SUM($P6:W6))*80%/(180-W$4))</f>
        <v>#REF!</v>
      </c>
      <c r="Y6" s="54" t="e">
        <f ca="1">IF($C6&gt;Y$4,SUMIFS(#REF!,#REF!,$A6,#REF!,Y$4),($L6-SUM($P6:X6))*80%/(180-X$4))</f>
        <v>#REF!</v>
      </c>
      <c r="Z6" s="54" t="e">
        <f ca="1">IF($C6&gt;Z$4,SUMIFS(#REF!,#REF!,$A6,#REF!,Z$4),($L6-SUM($P6:Y6))*80%/(180-Y$4))</f>
        <v>#REF!</v>
      </c>
      <c r="AA6" s="54" t="e">
        <f ca="1">IF($C6&gt;AA$4,SUMIFS(#REF!,#REF!,$A6,#REF!,AA$4),($L6-SUM($P6:Z6))*80%/(180-Z$4))</f>
        <v>#REF!</v>
      </c>
      <c r="AB6" s="54" t="e">
        <f ca="1">IF($C6&gt;AB$4,SUMIFS(#REF!,#REF!,$A6,#REF!,AB$4),($L6-SUM($P6:AA6))*80%/(180-AA$4))</f>
        <v>#REF!</v>
      </c>
      <c r="AC6" s="54" t="e">
        <f ca="1">IF($C6&gt;AC$4,SUMIFS(#REF!,#REF!,$A6,#REF!,AC$4),($L6-SUM($P6:AB6))*80%/(180-AB$4))</f>
        <v>#REF!</v>
      </c>
      <c r="AD6" s="54" t="e">
        <f ca="1">IF($C6&gt;AD$4,SUMIFS(#REF!,#REF!,$A6,#REF!,AD$4),($L6-SUM($P6:AC6))*80%/(180-AC$4))</f>
        <v>#REF!</v>
      </c>
      <c r="AE6" s="54" t="e">
        <f ca="1">IF($C6&gt;AE$4,SUMIFS(#REF!,#REF!,$A6,#REF!,AE$4),($L6-SUM($P6:AD6))*80%/(180-AD$4))</f>
        <v>#REF!</v>
      </c>
      <c r="AF6" s="54" t="e">
        <f ca="1">IF($C6&gt;AF$4,SUMIFS(#REF!,#REF!,$A6,#REF!,AF$4),($L6-SUM($P6:AE6))*80%/(180-AE$4))</f>
        <v>#REF!</v>
      </c>
      <c r="AG6" s="54" t="e">
        <f ca="1">IF($C6&gt;AG$4,SUMIFS(#REF!,#REF!,$A6,#REF!,AG$4),($L6-SUM($P6:AF6))*80%/(180-AF$4))</f>
        <v>#REF!</v>
      </c>
      <c r="AH6" s="54" t="e">
        <f ca="1">IF($C6&gt;AH$4,SUMIFS(#REF!,#REF!,$A6,#REF!,AH$4),($L6-SUM($P6:AG6))*80%/(180-AG$4))</f>
        <v>#REF!</v>
      </c>
      <c r="AI6" s="54" t="e">
        <f ca="1">IF($C6&gt;AI$4,SUMIFS(#REF!,#REF!,$A6,#REF!,AI$4),($L6-SUM($P6:AH6))*80%/(180-AH$4))</f>
        <v>#REF!</v>
      </c>
      <c r="AJ6" s="54" t="e">
        <f ca="1">IF($C6&gt;AJ$4,SUMIFS(#REF!,#REF!,$A6,#REF!,AJ$4),($L6-SUM($P6:AI6))*80%/(180-AI$4))</f>
        <v>#REF!</v>
      </c>
      <c r="AK6" s="54" t="e">
        <f ca="1">IF($C6&gt;AK$4,SUMIFS(#REF!,#REF!,$A6,#REF!,AK$4),($L6-SUM($P6:AJ6))*80%/(180-AJ$4))</f>
        <v>#REF!</v>
      </c>
      <c r="AL6" s="54" t="e">
        <f ca="1">IF($C6&gt;AL$4,SUMIFS(#REF!,#REF!,$A6,#REF!,AL$4),($L6-SUM($P6:AK6))*80%/(180-AK$4))</f>
        <v>#REF!</v>
      </c>
      <c r="AM6" s="54" t="e">
        <f ca="1">IF($C6&gt;AM$4,SUMIFS(#REF!,#REF!,$A6,#REF!,AM$4),($L6-SUM($P6:AL6))*80%/(180-AL$4))</f>
        <v>#REF!</v>
      </c>
      <c r="AN6" s="54" t="e">
        <f ca="1">IF($C6&gt;AN$4,SUMIFS(#REF!,#REF!,$A6,#REF!,AN$4),($L6-SUM($P6:AM6))*80%/(180-AM$4))</f>
        <v>#REF!</v>
      </c>
      <c r="AO6" s="54" t="e">
        <f ca="1">IF($C6&gt;AO$4,SUMIFS(#REF!,#REF!,$A6,#REF!,AO$4),($L6-SUM($P6:AN6))*80%/(180-AN$4))</f>
        <v>#REF!</v>
      </c>
      <c r="AP6" s="54" t="e">
        <f ca="1">IF($C6&gt;AP$4,SUMIFS(#REF!,#REF!,$A6,#REF!,AP$4),($L6-SUM($P6:AO6))*80%/(180-AO$4))</f>
        <v>#REF!</v>
      </c>
      <c r="AQ6" s="54" t="e">
        <f ca="1">IF($C6&gt;AQ$4,SUMIFS(#REF!,#REF!,$A6,#REF!,AQ$4),($L6-SUM($P6:AP6))*80%/(180-AP$4))</f>
        <v>#REF!</v>
      </c>
      <c r="AR6" s="54" t="e">
        <f ca="1">IF($C6&gt;AR$4,SUMIFS(#REF!,#REF!,$A6,#REF!,AR$4),($L6-SUM($P6:AQ6))*80%/(180-AQ$4))</f>
        <v>#REF!</v>
      </c>
      <c r="AS6" s="54" t="e">
        <f ca="1">IF($C6&gt;AS$4,SUMIFS(#REF!,#REF!,$A6,#REF!,AS$4),($L6-SUM($P6:AR6))*80%/(180-AR$4))</f>
        <v>#REF!</v>
      </c>
      <c r="AT6" s="54" t="e">
        <f ca="1">IF($C6&gt;AT$4,SUMIFS(#REF!,#REF!,$A6,#REF!,AT$4),($L6-SUM($P6:AS6))*110%/(180-AS$4))</f>
        <v>#REF!</v>
      </c>
      <c r="AU6" s="54" t="e">
        <f ca="1">IF($C6&gt;AU$4,SUMIFS(#REF!,#REF!,$A6,#REF!,AU$4),($L6-SUM($P6:AT6))*110%/(180-AT$4))</f>
        <v>#REF!</v>
      </c>
      <c r="AV6" s="54" t="e">
        <f ca="1">IF($C6&gt;AV$4,SUMIFS(#REF!,#REF!,$A6,#REF!,AV$4),($L6-SUM($P6:AU6))*110%/(180-AU$4))</f>
        <v>#REF!</v>
      </c>
      <c r="AW6" s="54" t="e">
        <f ca="1">IF($C6&gt;AW$4,SUMIFS(#REF!,#REF!,$A6,#REF!,AW$4),($L6-SUM($P6:AV6))*110%/(180-AV$4))</f>
        <v>#REF!</v>
      </c>
      <c r="AX6" s="54" t="e">
        <f ca="1">IF($C6&gt;AX$4,SUMIFS(#REF!,#REF!,$A6,#REF!,AX$4),($L6-SUM($P6:AW6))*110%/(180-AW$4))</f>
        <v>#REF!</v>
      </c>
      <c r="AY6" s="54" t="e">
        <f ca="1">IF($C6&gt;AY$4,SUMIFS(#REF!,#REF!,$A6,#REF!,AY$4),($L6-SUM($P6:AX6))*110%/(180-AX$4))</f>
        <v>#REF!</v>
      </c>
      <c r="AZ6" s="54" t="e">
        <f ca="1">IF($C6&gt;AZ$4,SUMIFS(#REF!,#REF!,$A6,#REF!,AZ$4),($L6-SUM($P6:AY6))*110%/(180-AY$4))</f>
        <v>#REF!</v>
      </c>
      <c r="BA6" s="54" t="e">
        <f ca="1">IF($C6&gt;BA$4,SUMIFS(#REF!,#REF!,$A6,#REF!,BA$4),($L6-SUM($P6:AZ6))*110%/(180-AZ$4))</f>
        <v>#REF!</v>
      </c>
      <c r="BB6" s="54" t="e">
        <f ca="1">IF($C6&gt;BB$4,SUMIFS(#REF!,#REF!,$A6,#REF!,BB$4),($L6-SUM($P6:BA6))*110%/(180-BA$4))</f>
        <v>#REF!</v>
      </c>
      <c r="BC6" s="54" t="e">
        <f ca="1">IF($C6&gt;BC$4,SUMIFS(#REF!,#REF!,$A6,#REF!,BC$4),($L6-SUM($P6:BB6))*110%/(180-BB$4))</f>
        <v>#REF!</v>
      </c>
      <c r="BD6" s="54" t="e">
        <f ca="1">IF($C6&gt;BD$4,SUMIFS(#REF!,#REF!,$A6,#REF!,BD$4),($L6-SUM($P6:BC6))*110%/(180-BC$4))</f>
        <v>#REF!</v>
      </c>
      <c r="BE6" s="54" t="e">
        <f ca="1">IF($C6&gt;BE$4,SUMIFS(#REF!,#REF!,$A6,#REF!,BE$4),($L6-SUM($P6:BD6))*110%/(180-BD$4))</f>
        <v>#REF!</v>
      </c>
      <c r="BF6" s="54" t="e">
        <f ca="1">IF($C6&gt;BF$4,SUMIFS(#REF!,#REF!,$A6,#REF!,BF$4),($L6-SUM($P6:BE6))*110%/(180-BE$4))</f>
        <v>#REF!</v>
      </c>
      <c r="BG6" s="54" t="e">
        <f ca="1">IF($C6&gt;BG$4,SUMIFS(#REF!,#REF!,$A6,#REF!,BG$4),($L6-SUM($P6:BF6))*110%/(180-BF$4))</f>
        <v>#REF!</v>
      </c>
      <c r="BH6" s="54" t="e">
        <f ca="1">IF($C6&gt;BH$4,SUMIFS(#REF!,#REF!,$A6,#REF!,BH$4),($L6-SUM($P6:BG6))*110%/(180-BG$4))</f>
        <v>#REF!</v>
      </c>
      <c r="BI6" s="54" t="e">
        <f ca="1">IF($C6&gt;BI$4,SUMIFS(#REF!,#REF!,$A6,#REF!,BI$4),($L6-SUM($P6:BH6))*110%/(180-BH$4))</f>
        <v>#REF!</v>
      </c>
      <c r="BJ6" s="54" t="e">
        <f ca="1">IF($C6&gt;BJ$4,SUMIFS(#REF!,#REF!,$A6,#REF!,BJ$4),($L6-SUM($P6:BI6))*110%/(180-BI$4))</f>
        <v>#REF!</v>
      </c>
      <c r="BK6" s="54" t="e">
        <f ca="1">IF($C6&gt;BK$4,SUMIFS(#REF!,#REF!,$A6,#REF!,BK$4),($L6-SUM($P6:BJ6))*110%/(180-BJ$4))</f>
        <v>#REF!</v>
      </c>
      <c r="BL6" s="54" t="e">
        <f ca="1">IF($C6&gt;BL$4,SUMIFS(#REF!,#REF!,$A6,#REF!,BL$4),($L6-SUM($P6:BK6))*110%/(180-BK$4))</f>
        <v>#REF!</v>
      </c>
      <c r="BM6" s="54" t="e">
        <f ca="1">IF($C6&gt;BM$4,SUMIFS(#REF!,#REF!,$A6,#REF!,BM$4),($L6-SUM($P6:BL6))*110%/(180-BL$4))</f>
        <v>#REF!</v>
      </c>
      <c r="BN6" s="54" t="e">
        <f ca="1">IF($C6&gt;BN$4,SUMIFS(#REF!,#REF!,$A6,#REF!,BN$4),($L6-SUM($P6:BM6))*110%/(180-BM$4))</f>
        <v>#REF!</v>
      </c>
      <c r="BO6" s="54" t="e">
        <f ca="1">IF($C6&gt;BO$4,SUMIFS(#REF!,#REF!,$A6,#REF!,BO$4),($L6-SUM($P6:BN6))*110%/(180-BN$4))</f>
        <v>#REF!</v>
      </c>
      <c r="BP6" s="54" t="e">
        <f ca="1">IF($C6&gt;BP$4,SUMIFS(#REF!,#REF!,$A6,#REF!,BP$4),($L6-SUM($P6:BO6))*110%/(180-BO$4))</f>
        <v>#REF!</v>
      </c>
      <c r="BQ6" s="54" t="e">
        <f ca="1">IF($C6&gt;BQ$4,SUMIFS(#REF!,#REF!,$A6,#REF!,BQ$4),($L6-SUM($P6:BP6))*110%/(180-BP$4))</f>
        <v>#REF!</v>
      </c>
      <c r="BR6" s="54" t="e">
        <f ca="1">IF($C6&gt;BR$4,SUMIFS(#REF!,#REF!,$A6,#REF!,BR$4),($L6-SUM($P6:BQ6))*110%/(180-BQ$4))</f>
        <v>#REF!</v>
      </c>
      <c r="BS6" s="54" t="e">
        <f ca="1">IF($C6&gt;BS$4,SUMIFS(#REF!,#REF!,$A6,#REF!,BS$4),($L6-SUM($P6:BR6))*110%/(180-BR$4))</f>
        <v>#REF!</v>
      </c>
      <c r="BT6" s="54" t="e">
        <f ca="1">IF($C6&gt;BT$4,SUMIFS(#REF!,#REF!,$A6,#REF!,BT$4),($L6-SUM($P6:BS6))*110%/(180-BS$4))</f>
        <v>#REF!</v>
      </c>
      <c r="BU6" s="54" t="e">
        <f ca="1">IF($C6&gt;BU$4,SUMIFS(#REF!,#REF!,$A6,#REF!,BU$4),($L6-SUM($P6:BT6))*110%/(180-BT$4))</f>
        <v>#REF!</v>
      </c>
      <c r="BV6" s="54" t="e">
        <f ca="1">IF($C6&gt;BV$4,SUMIFS(#REF!,#REF!,$A6,#REF!,BV$4),($L6-SUM($P6:BU6))*110%/(180-BU$4))</f>
        <v>#REF!</v>
      </c>
      <c r="BW6" s="54" t="e">
        <f ca="1">IF($C6&gt;BW$4,SUMIFS(#REF!,#REF!,$A6,#REF!,BW$4),($L6-SUM($P6:BV6))*110%/(180-BV$4))</f>
        <v>#REF!</v>
      </c>
      <c r="BX6" s="54" t="e">
        <f ca="1">IF($C6&gt;BX$4,SUMIFS(#REF!,#REF!,$A6,#REF!,BX$4),($L6-SUM($P6:BW6))*110%/(180-BW$4))</f>
        <v>#REF!</v>
      </c>
      <c r="BY6" s="54" t="e">
        <f ca="1">IF($C6&gt;BY$4,SUMIFS(#REF!,#REF!,$A6,#REF!,BY$4),($L6-SUM($P6:BX6))*110%/(180-BX$4))</f>
        <v>#REF!</v>
      </c>
      <c r="BZ6" s="54" t="e">
        <f ca="1">IF($C6&gt;BZ$4,SUMIFS(#REF!,#REF!,$A6,#REF!,BZ$4),($L6-SUM($P6:BY6))*110%/(180-BY$4))</f>
        <v>#REF!</v>
      </c>
      <c r="CA6" s="54" t="e">
        <f ca="1">IF($C6&gt;CA$4,SUMIFS(#REF!,#REF!,$A6,#REF!,CA$4),($L6-SUM($P6:BZ6))*110%/(180-BZ$4))</f>
        <v>#REF!</v>
      </c>
      <c r="CB6" s="54" t="e">
        <f ca="1">IF($C6&gt;CB$4,SUMIFS(#REF!,#REF!,$A6,#REF!,CB$4),($L6-SUM($P6:CA6))*110%/(180-CA$4))</f>
        <v>#REF!</v>
      </c>
      <c r="CC6" s="54" t="e">
        <f ca="1">IF($C6&gt;CC$4,SUMIFS(#REF!,#REF!,$A6,#REF!,CC$4),($L6-SUM($P6:CB6))*110%/(180-CB$4))</f>
        <v>#REF!</v>
      </c>
      <c r="CD6" s="54" t="e">
        <f ca="1">IF($C6&gt;CD$4,SUMIFS(#REF!,#REF!,$A6,#REF!,CD$4),($L6-SUM($P6:CC6))*110%/(180-CC$4))</f>
        <v>#REF!</v>
      </c>
      <c r="CE6" s="54" t="e">
        <f ca="1">IF($C6&gt;CE$4,SUMIFS(#REF!,#REF!,$A6,#REF!,CE$4),($L6-SUM($P6:CD6))*110%/(180-CD$4))</f>
        <v>#REF!</v>
      </c>
      <c r="CF6" s="54" t="e">
        <f ca="1">IF($C6&gt;CF$4,SUMIFS(#REF!,#REF!,$A6,#REF!,CF$4),($L6-SUM($P6:CE6))*110%/(180-CE$4))</f>
        <v>#REF!</v>
      </c>
      <c r="CG6" s="54" t="e">
        <f ca="1">IF($C6&gt;CG$4,SUMIFS(#REF!,#REF!,$A6,#REF!,CG$4),($L6-SUM($P6:CF6))*110%/(180-CF$4))</f>
        <v>#REF!</v>
      </c>
      <c r="CH6" s="54" t="e">
        <f ca="1">IF($C6&gt;CH$4,SUMIFS(#REF!,#REF!,$A6,#REF!,CH$4),($L6-SUM($P6:CG6))*110%/(180-CG$4))</f>
        <v>#REF!</v>
      </c>
      <c r="CI6" s="54" t="e">
        <f ca="1">IF($C6&gt;CI$4,SUMIFS(#REF!,#REF!,$A6,#REF!,CI$4),($L6-SUM($P6:CH6))*110%/(180-CH$4))</f>
        <v>#REF!</v>
      </c>
      <c r="CJ6" s="54" t="e">
        <f ca="1">IF($C6&gt;CJ$4,SUMIFS(#REF!,#REF!,$A6,#REF!,CJ$4),($L6-SUM($P6:CI6))*110%/(180-CI$4))</f>
        <v>#REF!</v>
      </c>
      <c r="CK6" s="54" t="e">
        <f ca="1">IF($C6&gt;CK$4,SUMIFS(#REF!,#REF!,$A6,#REF!,CK$4),($L6-SUM($P6:CJ6))*110%/(180-CJ$4))</f>
        <v>#REF!</v>
      </c>
      <c r="CL6" s="54" t="e">
        <f ca="1">IF($C6&gt;CL$4,SUMIFS(#REF!,#REF!,$A6,#REF!,CL$4),($L6-SUM($P6:CK6))*110%/(180-CK$4))</f>
        <v>#REF!</v>
      </c>
      <c r="CM6" s="54" t="e">
        <f ca="1">IF($C6&gt;CM$4,SUMIFS(#REF!,#REF!,$A6,#REF!,CM$4),($L6-SUM($P6:CL6))*110%/(180-CL$4))</f>
        <v>#REF!</v>
      </c>
      <c r="CN6" s="54" t="e">
        <f ca="1">IF($C6&gt;CN$4,SUMIFS(#REF!,#REF!,$A6,#REF!,CN$4),($L6-SUM($P6:CM6))*110%/(180-CM$4))</f>
        <v>#REF!</v>
      </c>
      <c r="CO6" s="54" t="e">
        <f ca="1">IF($C6&gt;CO$4,SUMIFS(#REF!,#REF!,$A6,#REF!,CO$4),($L6-SUM($P6:CN6))*110%/(180-CN$4))</f>
        <v>#REF!</v>
      </c>
      <c r="CP6" s="54" t="e">
        <f ca="1">IF($C6&gt;CP$4,SUMIFS(#REF!,#REF!,$A6,#REF!,CP$4),($L6-SUM($P6:CO6))*110%/(180-CO$4))</f>
        <v>#REF!</v>
      </c>
      <c r="CQ6" s="54" t="e">
        <f ca="1">IF($C6&gt;CQ$4,SUMIFS(#REF!,#REF!,$A6,#REF!,CQ$4),($L6-SUM($P6:CP6))*110%/(180-CP$4))</f>
        <v>#REF!</v>
      </c>
      <c r="CR6" s="54" t="e">
        <f ca="1">IF($C6&gt;CR$4,SUMIFS(#REF!,#REF!,$A6,#REF!,CR$4),($L6-SUM($P6:CQ6))*110%/(180-CQ$4))</f>
        <v>#REF!</v>
      </c>
      <c r="CS6" s="54" t="e">
        <f ca="1">IF($C6&gt;CS$4,SUMIFS(#REF!,#REF!,$A6,#REF!,CS$4),($L6-SUM($P6:CR6))*110%/(180-CR$4))</f>
        <v>#REF!</v>
      </c>
      <c r="CT6" s="54" t="e">
        <f ca="1">IF($C6&gt;CT$4,SUMIFS(#REF!,#REF!,$A6,#REF!,CT$4),($L6-SUM($P6:CS6))*110%/(180-CS$4))</f>
        <v>#REF!</v>
      </c>
      <c r="CU6" s="54" t="e">
        <f ca="1">IF($C6&gt;CU$4,SUMIFS(#REF!,#REF!,$A6,#REF!,CU$4),($L6-SUM($P6:CT6))*110%/(180-CT$4))</f>
        <v>#REF!</v>
      </c>
      <c r="CV6" s="54" t="e">
        <f ca="1">IF($C6&gt;CV$4,SUMIFS(#REF!,#REF!,$A6,#REF!,CV$4),($L6-SUM($P6:CU6))*110%/(180-CU$4))</f>
        <v>#REF!</v>
      </c>
      <c r="CW6" s="54" t="e">
        <f ca="1">IF($C6&gt;CW$4,SUMIFS(#REF!,#REF!,$A6,#REF!,CW$4),($L6-SUM($P6:CV6))*110%/(180-CV$4))</f>
        <v>#REF!</v>
      </c>
      <c r="CX6" s="54" t="e">
        <f ca="1">IF($C6&gt;CX$4,SUMIFS(#REF!,#REF!,$A6,#REF!,CX$4),($L6-SUM($P6:CW6))*110%/(180-CW$4))</f>
        <v>#REF!</v>
      </c>
      <c r="CY6" s="54" t="e">
        <f ca="1">IF($C6&gt;CY$4,SUMIFS(#REF!,#REF!,$A6,#REF!,CY$4),($L6-SUM($P6:CX6))*110%/(180-CX$4))</f>
        <v>#REF!</v>
      </c>
      <c r="CZ6" s="54" t="e">
        <f ca="1">IF($C6&gt;CZ$4,SUMIFS(#REF!,#REF!,$A6,#REF!,CZ$4),($L6-SUM($P6:CY6))*110%/(180-CY$4))</f>
        <v>#REF!</v>
      </c>
      <c r="DA6" s="54" t="e">
        <f ca="1">IF($C6&gt;DA$4,SUMIFS(#REF!,#REF!,$A6,#REF!,DA$4),($L6-SUM($P6:CZ6))*110%/(180-CZ$4))</f>
        <v>#REF!</v>
      </c>
      <c r="DB6" s="54" t="e">
        <f ca="1">IF($C6&gt;DB$4,SUMIFS(#REF!,#REF!,$A6,#REF!,DB$4),($L6-SUM($P6:DA6))*110%/(180-DA$4))</f>
        <v>#REF!</v>
      </c>
      <c r="DC6" s="54" t="e">
        <f ca="1">IF($C6&gt;DC$4,SUMIFS(#REF!,#REF!,$A6,#REF!,DC$4),($L6-SUM($P6:DB6))*110%/(180-DB$4))</f>
        <v>#REF!</v>
      </c>
      <c r="DD6" s="54" t="e">
        <f ca="1">IF($C6&gt;DD$4,SUMIFS(#REF!,#REF!,$A6,#REF!,DD$4),($L6-SUM($P6:DC6))*110%/(180-DC$4))</f>
        <v>#REF!</v>
      </c>
      <c r="DE6" s="54" t="e">
        <f ca="1">IF($C6&gt;DE$4,SUMIFS(#REF!,#REF!,$A6,#REF!,DE$4),($L6-SUM($P6:DD6))*110%/(180-DD$4))</f>
        <v>#REF!</v>
      </c>
      <c r="DF6" s="54" t="e">
        <f ca="1">IF($C6&gt;DF$4,SUMIFS(#REF!,#REF!,$A6,#REF!,DF$4),($L6-SUM($P6:DE6))*110%/(180-DE$4))</f>
        <v>#REF!</v>
      </c>
      <c r="DG6" s="54" t="e">
        <f ca="1">IF($C6&gt;DG$4,SUMIFS(#REF!,#REF!,$A6,#REF!,DG$4),($L6-SUM($P6:DF6))*110%/(180-DF$4))</f>
        <v>#REF!</v>
      </c>
      <c r="DH6" s="54" t="e">
        <f ca="1">IF($C6&gt;DH$4,SUMIFS(#REF!,#REF!,$A6,#REF!,DH$4),($L6-SUM($P6:DG6))*110%/(180-DG$4))</f>
        <v>#REF!</v>
      </c>
      <c r="DI6" s="54" t="e">
        <f ca="1">IF($C6&gt;DI$4,SUMIFS(#REF!,#REF!,$A6,#REF!,DI$4),($L6-SUM($P6:DH6))*110%/(180-DH$4))</f>
        <v>#REF!</v>
      </c>
      <c r="DJ6" s="54" t="e">
        <f ca="1">IF($C6&gt;DJ$4,SUMIFS(#REF!,#REF!,$A6,#REF!,DJ$4),($L6-SUM($P6:DI6))*110%/(180-DI$4))</f>
        <v>#REF!</v>
      </c>
      <c r="DK6" s="54" t="e">
        <f ca="1">IF($C6&gt;DK$4,SUMIFS(#REF!,#REF!,$A6,#REF!,DK$4),($L6-SUM($P6:DJ6))*110%/(180-DJ$4))</f>
        <v>#REF!</v>
      </c>
      <c r="DL6" s="54" t="e">
        <f ca="1">IF($C6&gt;DL$4,SUMIFS(#REF!,#REF!,$A6,#REF!,DL$4),($L6-SUM($P6:DK6))*110%/(180-DK$4))</f>
        <v>#REF!</v>
      </c>
      <c r="DM6" s="54" t="e">
        <f ca="1">IF($C6&gt;DM$4,SUMIFS(#REF!,#REF!,$A6,#REF!,DM$4),($L6-SUM($P6:DL6))*110%/(180-DL$4))</f>
        <v>#REF!</v>
      </c>
      <c r="DN6" s="54" t="e">
        <f ca="1">IF($C6&gt;DN$4,SUMIFS(#REF!,#REF!,$A6,#REF!,DN$4),($L6-SUM($P6:DM6))*110%/(180-DM$4))</f>
        <v>#REF!</v>
      </c>
      <c r="DO6" s="54" t="e">
        <f ca="1">IF($C6&gt;DO$4,SUMIFS(#REF!,#REF!,$A6,#REF!,DO$4),($L6-SUM($P6:DN6))*110%/(180-DN$4))</f>
        <v>#REF!</v>
      </c>
      <c r="DP6" s="54" t="e">
        <f ca="1">IF($C6&gt;DP$4,SUMIFS(#REF!,#REF!,$A6,#REF!,DP$4),($L6-SUM($P6:DO6))*110%/(180-DO$4))</f>
        <v>#REF!</v>
      </c>
      <c r="DQ6" s="54" t="e">
        <f ca="1">IF($C6&gt;DQ$4,SUMIFS(#REF!,#REF!,$A6,#REF!,DQ$4),($L6-SUM($P6:DP6))*110%/(180-DP$4))</f>
        <v>#REF!</v>
      </c>
      <c r="DR6" s="54" t="e">
        <f ca="1">IF($C6&gt;DR$4,SUMIFS(#REF!,#REF!,$A6,#REF!,DR$4),($L6-SUM($P6:DQ6))*110%/(180-DQ$4))</f>
        <v>#REF!</v>
      </c>
      <c r="DS6" s="54" t="e">
        <f ca="1">IF($C6&gt;DS$4,SUMIFS(#REF!,#REF!,$A6,#REF!,DS$4),($L6-SUM($P6:DR6))*110%/(180-DR$4))</f>
        <v>#REF!</v>
      </c>
      <c r="DT6" s="54" t="e">
        <f ca="1">IF($C6&gt;DT$4,SUMIFS(#REF!,#REF!,$A6,#REF!,DT$4),($L6-SUM($P6:DS6))*110%/(180-DS$4))</f>
        <v>#REF!</v>
      </c>
      <c r="DU6" s="54" t="e">
        <f ca="1">IF($C6&gt;DU$4,SUMIFS(#REF!,#REF!,$A6,#REF!,DU$4),($L6-SUM($P6:DT6))*110%/(180-DT$4))</f>
        <v>#REF!</v>
      </c>
      <c r="DV6" s="54" t="e">
        <f ca="1">IF($C6&gt;DV$4,SUMIFS(#REF!,#REF!,$A6,#REF!,DV$4),($L6-SUM($P6:DU6))*110%/(180-DU$4))</f>
        <v>#REF!</v>
      </c>
      <c r="DW6" s="54" t="e">
        <f ca="1">IF($C6&gt;DW$4,SUMIFS(#REF!,#REF!,$A6,#REF!,DW$4),($L6-SUM($P6:DV6))*110%/(180-DV$4))</f>
        <v>#REF!</v>
      </c>
      <c r="DX6" s="54" t="e">
        <f ca="1">IF($C6&gt;DX$4,SUMIFS(#REF!,#REF!,$A6,#REF!,DX$4),($L6-SUM($P6:DW6))*110%/(180-DW$4))</f>
        <v>#REF!</v>
      </c>
      <c r="DY6" s="54" t="e">
        <f ca="1">IF($C6&gt;DY$4,SUMIFS(#REF!,#REF!,$A6,#REF!,DY$4),($L6-SUM($P6:DX6))*110%/(180-DX$4))</f>
        <v>#REF!</v>
      </c>
      <c r="DZ6" s="54" t="e">
        <f ca="1">IF($C6&gt;DZ$4,SUMIFS(#REF!,#REF!,$A6,#REF!,DZ$4),($L6-SUM($P6:DY6))*110%/(180-DY$4))</f>
        <v>#REF!</v>
      </c>
      <c r="EA6" s="54" t="e">
        <f ca="1">IF($C6&gt;EA$4,SUMIFS(#REF!,#REF!,$A6,#REF!,EA$4),($L6-SUM($P6:DZ6))*110%/(180-DZ$4))</f>
        <v>#REF!</v>
      </c>
      <c r="EB6" s="54" t="e">
        <f ca="1">IF($C6&gt;EB$4,SUMIFS(#REF!,#REF!,$A6,#REF!,EB$4),($L6-SUM($P6:EA6))*110%/(180-EA$4))</f>
        <v>#REF!</v>
      </c>
      <c r="EC6" s="54" t="e">
        <f ca="1">IF($C6&gt;EC$4,SUMIFS(#REF!,#REF!,$A6,#REF!,EC$4),($L6-SUM($P6:EB6))*110%/(180-EB$4))</f>
        <v>#REF!</v>
      </c>
      <c r="ED6" s="54" t="e">
        <f ca="1">IF($C6&gt;ED$4,SUMIFS(#REF!,#REF!,$A6,#REF!,ED$4),($L6-SUM($P6:EC6))*110%/(180-EC$4))</f>
        <v>#REF!</v>
      </c>
      <c r="EE6" s="54" t="e">
        <f ca="1">IF($C6&gt;EE$4,SUMIFS(#REF!,#REF!,$A6,#REF!,EE$4),($L6-SUM($P6:ED6))*110%/(180-ED$4))</f>
        <v>#REF!</v>
      </c>
      <c r="EF6" s="54" t="e">
        <f ca="1">IF($C6&gt;EF$4,SUMIFS(#REF!,#REF!,$A6,#REF!,EF$4),($L6-SUM($P6:EE6))*100%/(180-EE$4))</f>
        <v>#REF!</v>
      </c>
      <c r="EG6" s="54" t="e">
        <f ca="1">IF($C6&gt;EG$4,SUMIFS(#REF!,#REF!,$A6,#REF!,EG$4),($L6-SUM($P6:EF6))*100%/(180-EF$4))</f>
        <v>#REF!</v>
      </c>
      <c r="EH6" s="54" t="e">
        <f ca="1">IF($C6&gt;EH$4,SUMIFS(#REF!,#REF!,$A6,#REF!,EH$4),($L6-SUM($P6:EG6))*100%/(180-EG$4))</f>
        <v>#REF!</v>
      </c>
      <c r="EI6" s="54" t="e">
        <f ca="1">IF($C6&gt;EI$4,SUMIFS(#REF!,#REF!,$A6,#REF!,EI$4),($L6-SUM($P6:EH6))*100%/(180-EH$4))</f>
        <v>#REF!</v>
      </c>
      <c r="EJ6" s="54" t="e">
        <f ca="1">IF($C6&gt;EJ$4,SUMIFS(#REF!,#REF!,$A6,#REF!,EJ$4),($L6-SUM($P6:EI6))*100%/(180-EI$4))</f>
        <v>#REF!</v>
      </c>
      <c r="EK6" s="54" t="e">
        <f ca="1">IF($C6&gt;EK$4,SUMIFS(#REF!,#REF!,$A6,#REF!,EK$4),($L6-SUM($P6:EJ6))*100%/(180-EJ$4))</f>
        <v>#REF!</v>
      </c>
      <c r="EL6" s="54" t="e">
        <f ca="1">IF($C6&gt;EL$4,SUMIFS(#REF!,#REF!,$A6,#REF!,EL$4),($L6-SUM($P6:EK6))*100%/(180-EK$4))</f>
        <v>#REF!</v>
      </c>
      <c r="EM6" s="54" t="e">
        <f ca="1">IF($C6&gt;EM$4,SUMIFS(#REF!,#REF!,$A6,#REF!,EM$4),($L6-SUM($P6:EL6))*100%/(180-EL$4))</f>
        <v>#REF!</v>
      </c>
      <c r="EN6" s="54" t="e">
        <f ca="1">IF($C6&gt;EN$4,SUMIFS(#REF!,#REF!,$A6,#REF!,EN$4),($L6-SUM($P6:EM6))*100%/(180-EM$4))</f>
        <v>#REF!</v>
      </c>
      <c r="EO6" s="54" t="e">
        <f ca="1">IF($C6&gt;EO$4,SUMIFS(#REF!,#REF!,$A6,#REF!,EO$4),($L6-SUM($P6:EN6))*100%/(180-EN$4))</f>
        <v>#REF!</v>
      </c>
      <c r="EP6" s="54" t="e">
        <f ca="1">IF($C6&gt;EP$4,SUMIFS(#REF!,#REF!,$A6,#REF!,EP$4),($L6-SUM($P6:EO6))*100%/(180-EO$4))</f>
        <v>#REF!</v>
      </c>
      <c r="EQ6" s="54" t="e">
        <f ca="1">IF($C6&gt;EQ$4,SUMIFS(#REF!,#REF!,$A6,#REF!,EQ$4),($L6-SUM($P6:EP6))*100%/(180-EP$4))</f>
        <v>#REF!</v>
      </c>
      <c r="ER6" s="54" t="e">
        <f ca="1">IF($C6&gt;ER$4,SUMIFS(#REF!,#REF!,$A6,#REF!,ER$4),($L6-SUM($P6:EQ6))*100%/(180-EQ$4))</f>
        <v>#REF!</v>
      </c>
      <c r="ES6" s="56" t="e">
        <f ca="1">IF($C6&gt;ES$4,SUMIFS(#REF!,#REF!,$A6,#REF!,ES$4),($L6-SUM($P6:ER6))*100%/(180-ER$4))</f>
        <v>#REF!</v>
      </c>
      <c r="ET6" s="56" t="e">
        <f ca="1">IF($C6&gt;ET$4,SUMIFS(#REF!,#REF!,$A6,#REF!,ET$4),($L6-SUM($P6:ES6))*100%/(180-ES$4))</f>
        <v>#REF!</v>
      </c>
      <c r="EU6" s="56" t="e">
        <f ca="1">IF($C6&gt;EU$4,SUMIFS(#REF!,#REF!,$A6,#REF!,EU$4),($L6-SUM($P6:ET6))*100%/(180-ET$4))</f>
        <v>#REF!</v>
      </c>
      <c r="EV6" s="56" t="e">
        <f ca="1">IF($C6&gt;EV$4,SUMIFS(#REF!,#REF!,$A6,#REF!,EV$4),($L6-SUM($P6:EU6))*100%/(180-EU$4))</f>
        <v>#REF!</v>
      </c>
      <c r="EW6" s="56" t="e">
        <f ca="1">IF($C6&gt;EW$4,SUMIFS(#REF!,#REF!,$A6,#REF!,EW$4),($L6-SUM($P6:EV6))*100%/(180-EV$4))</f>
        <v>#REF!</v>
      </c>
      <c r="EX6" s="56" t="e">
        <f ca="1">IF($C6&gt;EX$4,SUMIFS(#REF!,#REF!,$A6,#REF!,EX$4),($L6-SUM($P6:EW6))*100%/(180-EW$4))</f>
        <v>#REF!</v>
      </c>
      <c r="EY6" s="56" t="e">
        <f ca="1">IF($C6&gt;EY$4,SUMIFS(#REF!,#REF!,$A6,#REF!,EY$4),($L6-SUM($P6:EX6))*100%/(180-EX$4))</f>
        <v>#REF!</v>
      </c>
      <c r="EZ6" s="56" t="e">
        <f ca="1">IF($C6&gt;EZ$4,SUMIFS(#REF!,#REF!,$A6,#REF!,EZ$4),($L6-SUM($P6:EY6))*100%/(180-EY$4))</f>
        <v>#REF!</v>
      </c>
      <c r="FA6" s="56" t="e">
        <f ca="1">IF($C6&gt;FA$4,SUMIFS(#REF!,#REF!,$A6,#REF!,FA$4),($L6-SUM($P6:EZ6))*100%/(180-EZ$4))</f>
        <v>#REF!</v>
      </c>
      <c r="FB6" s="56" t="e">
        <f ca="1">IF($C6&gt;FB$4,SUMIFS(#REF!,#REF!,$A6,#REF!,FB$4),($L6-SUM($P6:FA6))*100%/(180-FA$4))</f>
        <v>#REF!</v>
      </c>
      <c r="FC6" s="56" t="e">
        <f ca="1">IF($C6&gt;FC$4,SUMIFS(#REF!,#REF!,$A6,#REF!,FC$4),($L6-SUM($P6:FB6))*100%/(180-FB$4))</f>
        <v>#REF!</v>
      </c>
      <c r="FD6" s="56" t="e">
        <f ca="1">IF($C6&gt;FD$4,SUMIFS(#REF!,#REF!,$A6,#REF!,FD$4),($L6-SUM($P6:FC6))*100%/(180-FC$4))</f>
        <v>#REF!</v>
      </c>
      <c r="FE6" s="56" t="e">
        <f ca="1">IF($C6&gt;FE$4,SUMIFS(#REF!,#REF!,$A6,#REF!,FE$4),($L6-SUM($P6:FD6))*100%/(180-FD$4))</f>
        <v>#REF!</v>
      </c>
      <c r="FF6" s="56" t="e">
        <f ca="1">IF($C6&gt;FF$4,SUMIFS(#REF!,#REF!,$A6,#REF!,FF$4),($L6-SUM($P6:FE6))*100%/(180-FE$4))</f>
        <v>#REF!</v>
      </c>
      <c r="FG6" s="56" t="e">
        <f ca="1">IF($C6&gt;FG$4,SUMIFS(#REF!,#REF!,$A6,#REF!,FG$4),($L6-SUM($P6:FF6))*100%/(180-FF$4))</f>
        <v>#REF!</v>
      </c>
      <c r="FH6" s="56" t="e">
        <f ca="1">IF($C6&gt;FH$4,SUMIFS(#REF!,#REF!,$A6,#REF!,FH$4),($L6-SUM($P6:FG6))*100%/(180-FG$4))</f>
        <v>#REF!</v>
      </c>
      <c r="FI6" s="56" t="e">
        <f ca="1">IF($C6&gt;FI$4,SUMIFS(#REF!,#REF!,$A6,#REF!,FI$4),($L6-SUM($P6:FH6))*100%/(180-FH$4))</f>
        <v>#REF!</v>
      </c>
      <c r="FJ6" s="56" t="e">
        <f ca="1">IF($C6&gt;FJ$4,SUMIFS(#REF!,#REF!,$A6,#REF!,FJ$4),($L6-SUM($P6:FI6))*100%/(180-FI$4))</f>
        <v>#REF!</v>
      </c>
      <c r="FK6" s="56" t="e">
        <f ca="1">IF($C6&gt;FK$4,SUMIFS(#REF!,#REF!,$A6,#REF!,FK$4),($L6-SUM($P6:FJ6))*100%/(180-FJ$4))</f>
        <v>#REF!</v>
      </c>
      <c r="FL6" s="56" t="e">
        <f ca="1">IF($C6&gt;FL$4,SUMIFS(#REF!,#REF!,$A6,#REF!,FL$4),($L6-SUM($P6:FK6))*100%/(180-FK$4))</f>
        <v>#REF!</v>
      </c>
      <c r="FM6" s="56" t="e">
        <f ca="1">IF($C6&gt;FM$4,SUMIFS(#REF!,#REF!,$A6,#REF!,FM$4),($L6-SUM($P6:FL6))*100%/(180-FL$4))</f>
        <v>#REF!</v>
      </c>
      <c r="FN6" s="56" t="e">
        <f ca="1">IF($C6&gt;FN$4,SUMIFS(#REF!,#REF!,$A6,#REF!,FN$4),($L6-SUM($P6:FM6))*100%/(180-FM$4))</f>
        <v>#REF!</v>
      </c>
      <c r="FO6" s="56" t="e">
        <f ca="1">IF($C6&gt;FO$4,SUMIFS(#REF!,#REF!,$A6,#REF!,FO$4),($L6-SUM($P6:FN6))*100%/(180-FN$4))</f>
        <v>#REF!</v>
      </c>
      <c r="FP6" s="56" t="e">
        <f ca="1">IF($C6&gt;FP$4,SUMIFS(#REF!,#REF!,$A6,#REF!,FP$4),($L6-SUM($P6:FO6))*100%/(180-FO$4))</f>
        <v>#REF!</v>
      </c>
      <c r="FQ6" s="56" t="e">
        <f ca="1">IF($C6&gt;FQ$4,SUMIFS(#REF!,#REF!,$A6,#REF!,FQ$4),($L6-SUM($P6:FP6))*100%/(180-FP$4))</f>
        <v>#REF!</v>
      </c>
      <c r="FR6" s="56" t="e">
        <f ca="1">IF($C6&gt;FR$4,SUMIFS(#REF!,#REF!,$A6,#REF!,FR$4),($L6-SUM($P6:FQ6))*100%/(180-FQ$4))</f>
        <v>#REF!</v>
      </c>
      <c r="FS6" s="56" t="e">
        <f ca="1">IF($C6&gt;FS$4,SUMIFS(#REF!,#REF!,$A6,#REF!,FS$4),($L6-SUM($P6:FR6))*100%/(180-FR$4))</f>
        <v>#REF!</v>
      </c>
      <c r="FT6" s="56" t="e">
        <f ca="1">IF($C6&gt;FT$4,SUMIFS(#REF!,#REF!,$A6,#REF!,FT$4),($L6-SUM($P6:FS6))*100%/(180-FS$4))</f>
        <v>#REF!</v>
      </c>
      <c r="FU6" s="56" t="e">
        <f ca="1">IF($C6&gt;FU$4,SUMIFS(#REF!,#REF!,$A6,#REF!,FU$4),($L6-SUM($P6:FT6))*100%/(180-FT$4))</f>
        <v>#REF!</v>
      </c>
      <c r="FV6" s="56" t="e">
        <f ca="1">IF($C6&gt;FV$4,SUMIFS(#REF!,#REF!,$A6,#REF!,FV$4),($L6-SUM($P6:FU6))*100%/(180-FU$4))</f>
        <v>#REF!</v>
      </c>
      <c r="FW6" s="56" t="e">
        <f ca="1">IF($C6&gt;FW$4,SUMIFS(#REF!,#REF!,$A6,#REF!,FW$4),($L6-SUM($P6:FV6))*100%/(180-FV$4))</f>
        <v>#REF!</v>
      </c>
      <c r="FX6" s="56" t="e">
        <f ca="1">IF($C6&gt;FX$4,SUMIFS(#REF!,#REF!,$A6,#REF!,FX$4),($L6-SUM($P6:FW6))*100%/(180-FW$4))</f>
        <v>#REF!</v>
      </c>
      <c r="FY6" s="56" t="e">
        <f ca="1">IF($C6&gt;FY$4,SUMIFS(#REF!,#REF!,$A6,#REF!,FY$4),($L6-SUM($P6:FX6))*100%/(180-FX$4))</f>
        <v>#REF!</v>
      </c>
      <c r="FZ6" s="56" t="e">
        <f ca="1">IF($C6&gt;FZ$4,SUMIFS(#REF!,#REF!,$A6,#REF!,FZ$4),($L6-SUM($P6:FY6))*100%/(180-FY$4))</f>
        <v>#REF!</v>
      </c>
      <c r="GA6" s="56" t="e">
        <f ca="1">IF($C6&gt;GA$4,SUMIFS(#REF!,#REF!,$A6,#REF!,GA$4),($L6-SUM($P6:FZ6))*100%/(180-FZ$4))</f>
        <v>#REF!</v>
      </c>
      <c r="GB6" s="56" t="e">
        <f ca="1">IF($C6&gt;GB$4,SUMIFS(#REF!,#REF!,$A6,#REF!,GB$4),($L6-SUM($P6:GA6))*100%/(180-GA$4))</f>
        <v>#REF!</v>
      </c>
      <c r="GC6" s="56" t="e">
        <f ca="1">IF($C6&gt;GC$4,SUMIFS(#REF!,#REF!,$A6,#REF!,GC$4),($L6-SUM($P6:GB6))*100%/(180-GB$4))</f>
        <v>#REF!</v>
      </c>
      <c r="GD6" s="56" t="e">
        <f ca="1">IF($C6&gt;GD$4,SUMIFS(#REF!,#REF!,$A6,#REF!,GD$4),($L6-SUM($P6:GC6))*100%/(180-GC$4))</f>
        <v>#REF!</v>
      </c>
      <c r="GE6" s="56" t="e">
        <f ca="1">IF($C6&gt;GE$4,SUMIFS(#REF!,#REF!,$A6,#REF!,GE$4),($L6-SUM($P6:GD6))*100%/(180-GD$4))</f>
        <v>#REF!</v>
      </c>
      <c r="GF6" s="56" t="e">
        <f ca="1">IF($C6&gt;GF$4,SUMIFS(#REF!,#REF!,$A6,#REF!,GF$4),($L6-SUM($P6:GE6))*100%/(180-GE$4))</f>
        <v>#REF!</v>
      </c>
      <c r="GG6" s="56" t="e">
        <f ca="1">IF($C6&gt;GG$4,SUMIFS(#REF!,#REF!,$A6,#REF!,GG$4),($L6-SUM($P6:GF6))*100%/(180-GF$4))</f>
        <v>#REF!</v>
      </c>
      <c r="GH6" s="56" t="e">
        <f ca="1">IF($C6&gt;GH$4,SUMIFS(#REF!,#REF!,$A6,#REF!,GH$4),($L6-SUM($P6:GG6))*100%/(180-GG$4))</f>
        <v>#REF!</v>
      </c>
      <c r="GI6" s="56" t="e">
        <f ca="1">IF($C6&gt;GI$4,SUMIFS(#REF!,#REF!,$A6,#REF!,GI$4),($L6-SUM($P6:GH6))*100%/(180-GH$4))</f>
        <v>#REF!</v>
      </c>
      <c r="GJ6" s="56" t="e">
        <f ca="1">IF($C6&gt;GJ$4,SUMIFS(#REF!,#REF!,$A6,#REF!,GJ$4),($L6-SUM($P6:GI6))*100%/(180-GI$4))</f>
        <v>#REF!</v>
      </c>
      <c r="GK6" s="56" t="e">
        <f ca="1">IF($C6&gt;GK$4,SUMIFS(#REF!,#REF!,$A6,#REF!,GK$4),($L6-SUM($P6:GJ6))*100%/(180-GJ$4))</f>
        <v>#REF!</v>
      </c>
      <c r="GL6" s="56" t="e">
        <f ca="1">IF($C6&gt;GL$4,SUMIFS(#REF!,#REF!,$A6,#REF!,GL$4),($L6-SUM($P6:GK6))*100%/(180-GK$4))</f>
        <v>#REF!</v>
      </c>
      <c r="GM6" s="56" t="e">
        <f ca="1">IF($C6&gt;GM$4,SUMIFS(#REF!,#REF!,$A6,#REF!,GM$4),($L6-SUM($P6:GL6))*100%/(180-GL$4))</f>
        <v>#REF!</v>
      </c>
    </row>
    <row r="7" s="55" customFormat="1" ht="27" spans="1:195">
      <c r="A7" s="57" t="s">
        <v>22</v>
      </c>
      <c r="B7" s="58">
        <v>46062</v>
      </c>
      <c r="C7" s="57">
        <f ca="1" t="shared" si="0"/>
        <v>147</v>
      </c>
      <c r="D7" s="57" t="str" cm="1">
        <f ca="1" t="array" ref="D7">_xlfn.IFS(AND(TODAY()-B7&lt;=30,TODAY()-B7&gt;=0),"新品期",AND(TODAY()-B7&gt;=31,TODAY()-B7&lt;=120),"热销期",AND(TODAY()-B7&gt;=121,TODAY()-B7&lt;=180),"清货期",TODAY()-B7&gt;180,"滞销")</f>
        <v>清货期</v>
      </c>
      <c r="E7" s="57">
        <f t="shared" si="1"/>
        <v>3569</v>
      </c>
      <c r="F7" s="57"/>
      <c r="G7" s="57">
        <f>SUMIF([1]销售表!I:I,A7,[1]销售表!J:J)</f>
        <v>1431</v>
      </c>
      <c r="H7" s="59">
        <f t="shared" si="2"/>
        <v>0.2862</v>
      </c>
      <c r="I7" s="57"/>
      <c r="J7" s="57">
        <f>SUMIFS([1]销售表!J:J,[1]销售表!I:I,A7,[1]销售表!E:E,"可取")</f>
        <v>41</v>
      </c>
      <c r="K7" s="57"/>
      <c r="L7" s="57">
        <v>5000</v>
      </c>
      <c r="M7" s="60">
        <f>_xlfn.XLOOKUP(A7,[1]销售表!I:I,[1]销售表!J:J,0,0,-1)</f>
        <v>8</v>
      </c>
      <c r="N7" s="60" t="e" cm="1">
        <f ca="1" t="array" ref="N7">IF(C7&gt;180,"0",INDEX(P7:GM7,C7))</f>
        <v>#REF!</v>
      </c>
      <c r="O7" s="61" t="s">
        <v>30</v>
      </c>
      <c r="P7" s="62">
        <f t="shared" ref="P7:P11" si="7">$L7*80%/180</f>
        <v>22.2222222222222</v>
      </c>
      <c r="Q7" s="63" t="e" cm="1">
        <f ca="1" t="array" ref="Q7">_xlfn.IFS(Q$4&lt;$C7,($L7-SUMIFS(#REF!,#REF!,$A7,#REF!,"&lt;="&amp;P$4))*80%/(180-P$4),Q$4&gt;=$C7,($L7-SUM(#REF!))*80%/(180-P$4))</f>
        <v>#REF!</v>
      </c>
      <c r="R7" s="63" t="e" cm="1">
        <f ca="1" t="array" ref="R7">_xlfn.IFS(R$4&lt;$C7,($L7-SUMIFS(#REF!,#REF!,$A7,#REF!,"&lt;="&amp;Q$4))*80%/(180-Q$4),R$4&gt;=$C7,($L7-SUM(#REF!))*80%/(180-Q$4))</f>
        <v>#REF!</v>
      </c>
      <c r="S7" s="63" t="e" cm="1">
        <f ca="1" t="array" ref="S7">_xlfn.IFS(S$4&lt;$C7,($L7-SUMIFS(#REF!,#REF!,$A7,#REF!,"&lt;="&amp;R$4))*80%/(180-R$4),S$4&gt;=$C7,($L7-SUM(#REF!))*80%/(180-R$4))</f>
        <v>#REF!</v>
      </c>
      <c r="T7" s="63" t="e" cm="1">
        <f ca="1" t="array" ref="T7">_xlfn.IFS(T$4&lt;$C7,($L7-SUMIFS(#REF!,#REF!,$A7,#REF!,"&lt;="&amp;S$4))*80%/(180-S$4),T$4&gt;=$C7,($L7-SUM(#REF!))*80%/(180-S$4))</f>
        <v>#REF!</v>
      </c>
      <c r="U7" s="63" t="e" cm="1">
        <f ca="1" t="array" ref="U7">_xlfn.IFS(U$4&lt;$C7,($L7-SUMIFS(#REF!,#REF!,$A7,#REF!,"&lt;="&amp;T$4))*80%/(180-T$4),U$4&gt;=$C7,($L7-SUM(#REF!))*80%/(180-T$4))</f>
        <v>#REF!</v>
      </c>
      <c r="V7" s="63" t="e" cm="1">
        <f ca="1" t="array" ref="V7">_xlfn.IFS(V$4&lt;$C7,($L7-SUMIFS(#REF!,#REF!,$A7,#REF!,"&lt;="&amp;U$4))*80%/(180-U$4),V$4&gt;=$C7,($L7-SUM(#REF!))*80%/(180-U$4))</f>
        <v>#REF!</v>
      </c>
      <c r="W7" s="63" t="e" cm="1">
        <f ca="1" t="array" ref="W7">_xlfn.IFS(W$4&lt;$C7,($L7-SUMIFS(#REF!,#REF!,$A7,#REF!,"&lt;="&amp;V$4))*80%/(180-V$4),W$4&gt;=$C7,($L7-SUM(#REF!))*80%/(180-V$4))</f>
        <v>#REF!</v>
      </c>
      <c r="X7" s="63" t="e" cm="1">
        <f ca="1" t="array" ref="X7">_xlfn.IFS(X$4&lt;$C7,($L7-SUMIFS(#REF!,#REF!,$A7,#REF!,"&lt;="&amp;W$4))*80%/(180-W$4),X$4&gt;=$C7,($L7-SUM(#REF!))*80%/(180-W$4))</f>
        <v>#REF!</v>
      </c>
      <c r="Y7" s="63" t="e" cm="1">
        <f ca="1" t="array" ref="Y7">_xlfn.IFS(Y$4&lt;$C7,($L7-SUMIFS(#REF!,#REF!,$A7,#REF!,"&lt;="&amp;X$4))*80%/(180-X$4),Y$4&gt;=$C7,($L7-SUM(#REF!))*80%/(180-X$4))</f>
        <v>#REF!</v>
      </c>
      <c r="Z7" s="63" t="e" cm="1">
        <f ca="1" t="array" ref="Z7">_xlfn.IFS(Z$4&lt;$C7,($L7-SUMIFS(#REF!,#REF!,$A7,#REF!,"&lt;="&amp;Y$4))*80%/(180-Y$4),Z$4&gt;=$C7,($L7-SUM(#REF!))*80%/(180-Y$4))</f>
        <v>#REF!</v>
      </c>
      <c r="AA7" s="63" t="e" cm="1">
        <f ca="1" t="array" ref="AA7">_xlfn.IFS(AA$4&lt;$C7,($L7-SUMIFS(#REF!,#REF!,$A7,#REF!,"&lt;="&amp;Z$4))*80%/(180-Z$4),AA$4&gt;=$C7,($L7-SUM(#REF!))*80%/(180-Z$4))</f>
        <v>#REF!</v>
      </c>
      <c r="AB7" s="63" t="e" cm="1">
        <f ca="1" t="array" ref="AB7">_xlfn.IFS(AB$4&lt;$C7,($L7-SUMIFS(#REF!,#REF!,$A7,#REF!,"&lt;="&amp;AA$4))*80%/(180-AA$4),AB$4&gt;=$C7,($L7-SUM(#REF!))*80%/(180-AA$4))</f>
        <v>#REF!</v>
      </c>
      <c r="AC7" s="63" t="e" cm="1">
        <f ca="1" t="array" ref="AC7">_xlfn.IFS(AC$4&lt;$C7,($L7-SUMIFS(#REF!,#REF!,$A7,#REF!,"&lt;="&amp;AB$4))*80%/(180-AB$4),AC$4&gt;=$C7,($L7-SUM(#REF!))*80%/(180-AB$4))</f>
        <v>#REF!</v>
      </c>
      <c r="AD7" s="63" t="e" cm="1">
        <f ca="1" t="array" ref="AD7">_xlfn.IFS(AD$4&lt;$C7,($L7-SUMIFS(#REF!,#REF!,$A7,#REF!,"&lt;="&amp;AC$4))*80%/(180-AC$4),AD$4&gt;=$C7,($L7-SUM(#REF!))*80%/(180-AC$4))</f>
        <v>#REF!</v>
      </c>
      <c r="AE7" s="63" t="e" cm="1">
        <f ca="1" t="array" ref="AE7">_xlfn.IFS(AE$4&lt;$C7,($L7-SUMIFS(#REF!,#REF!,$A7,#REF!,"&lt;="&amp;AD$4))*80%/(180-AD$4),AE$4&gt;=$C7,($L7-SUM(#REF!))*80%/(180-AD$4))</f>
        <v>#REF!</v>
      </c>
      <c r="AF7" s="63" t="e" cm="1">
        <f ca="1" t="array" ref="AF7">_xlfn.IFS(AF$4&lt;$C7,($L7-SUMIFS(#REF!,#REF!,$A7,#REF!,"&lt;="&amp;AE$4))*80%/(180-AE$4),AF$4&gt;=$C7,($L7-SUM(#REF!))*80%/(180-AE$4))</f>
        <v>#REF!</v>
      </c>
      <c r="AG7" s="63" t="e" cm="1">
        <f ca="1" t="array" ref="AG7">_xlfn.IFS(AG$4&lt;$C7,($L7-SUMIFS(#REF!,#REF!,$A7,#REF!,"&lt;="&amp;AF$4))*80%/(180-AF$4),AG$4&gt;=$C7,($L7-SUM(#REF!))*80%/(180-AF$4))</f>
        <v>#REF!</v>
      </c>
      <c r="AH7" s="63" t="e" cm="1">
        <f ca="1" t="array" ref="AH7">_xlfn.IFS(AH$4&lt;$C7,($L7-SUMIFS(#REF!,#REF!,$A7,#REF!,"&lt;="&amp;AG$4))*80%/(180-AG$4),AH$4&gt;=$C7,($L7-SUM(#REF!))*80%/(180-AG$4))</f>
        <v>#REF!</v>
      </c>
      <c r="AI7" s="63" t="e" cm="1">
        <f ca="1" t="array" ref="AI7">_xlfn.IFS(AI$4&lt;$C7,($L7-SUMIFS(#REF!,#REF!,$A7,#REF!,"&lt;="&amp;AH$4))*80%/(180-AH$4),AI$4&gt;=$C7,($L7-SUM(#REF!))*80%/(180-AH$4))</f>
        <v>#REF!</v>
      </c>
      <c r="AJ7" s="63" t="e" cm="1">
        <f ca="1" t="array" ref="AJ7">_xlfn.IFS(AJ$4&lt;$C7,($L7-SUMIFS(#REF!,#REF!,$A7,#REF!,"&lt;="&amp;AI$4))*80%/(180-AI$4),AJ$4&gt;=$C7,($L7-SUM(#REF!))*80%/(180-AI$4))</f>
        <v>#REF!</v>
      </c>
      <c r="AK7" s="63" t="e" cm="1">
        <f ca="1" t="array" ref="AK7">_xlfn.IFS(AK$4&lt;$C7,($L7-SUMIFS(#REF!,#REF!,$A7,#REF!,"&lt;="&amp;AJ$4))*80%/(180-AJ$4),AK$4&gt;=$C7,($L7-SUM(#REF!))*80%/(180-AJ$4))</f>
        <v>#REF!</v>
      </c>
      <c r="AL7" s="63" t="e" cm="1">
        <f ca="1" t="array" ref="AL7">_xlfn.IFS(AL$4&lt;$C7,($L7-SUMIFS(#REF!,#REF!,$A7,#REF!,"&lt;="&amp;AK$4))*80%/(180-AK$4),AL$4&gt;=$C7,($L7-SUM(#REF!))*80%/(180-AK$4))</f>
        <v>#REF!</v>
      </c>
      <c r="AM7" s="63" t="e" cm="1">
        <f ca="1" t="array" ref="AM7">_xlfn.IFS(AM$4&lt;$C7,($L7-SUMIFS(#REF!,#REF!,$A7,#REF!,"&lt;="&amp;AL$4))*80%/(180-AL$4),AM$4&gt;=$C7,($L7-SUM(#REF!))*80%/(180-AL$4))</f>
        <v>#REF!</v>
      </c>
      <c r="AN7" s="63" t="e" cm="1">
        <f ca="1" t="array" ref="AN7">_xlfn.IFS(AN$4&lt;$C7,($L7-SUMIFS(#REF!,#REF!,$A7,#REF!,"&lt;="&amp;AM$4))*80%/(180-AM$4),AN$4&gt;=$C7,($L7-SUM(#REF!))*80%/(180-AM$4))</f>
        <v>#REF!</v>
      </c>
      <c r="AO7" s="63" t="e" cm="1">
        <f ca="1" t="array" ref="AO7">_xlfn.IFS(AO$4&lt;$C7,($L7-SUMIFS(#REF!,#REF!,$A7,#REF!,"&lt;="&amp;AN$4))*80%/(180-AN$4),AO$4&gt;=$C7,($L7-SUM(#REF!))*80%/(180-AN$4))</f>
        <v>#REF!</v>
      </c>
      <c r="AP7" s="63" t="e" cm="1">
        <f ca="1" t="array" ref="AP7">_xlfn.IFS(AP$4&lt;$C7,($L7-SUMIFS(#REF!,#REF!,$A7,#REF!,"&lt;="&amp;AO$4))*80%/(180-AO$4),AP$4&gt;=$C7,($L7-SUM(#REF!))*80%/(180-AO$4))</f>
        <v>#REF!</v>
      </c>
      <c r="AQ7" s="63" t="e" cm="1">
        <f ca="1" t="array" ref="AQ7">_xlfn.IFS(AQ$4&lt;$C7,($L7-SUMIFS(#REF!,#REF!,$A7,#REF!,"&lt;="&amp;AP$4))*80%/(180-AP$4),AQ$4&gt;=$C7,($L7-SUM(#REF!))*80%/(180-AP$4))</f>
        <v>#REF!</v>
      </c>
      <c r="AR7" s="63" t="e" cm="1">
        <f ca="1" t="array" ref="AR7">_xlfn.IFS(AR$4&lt;$C7,($L7-SUMIFS(#REF!,#REF!,$A7,#REF!,"&lt;="&amp;AQ$4))*80%/(180-AQ$4),AR$4&gt;=$C7,($L7-SUM(#REF!))*80%/(180-AQ$4))</f>
        <v>#REF!</v>
      </c>
      <c r="AS7" s="63" t="e" cm="1">
        <f ca="1" t="array" ref="AS7">_xlfn.IFS(AS$4&lt;$C7,($L7-SUMIFS(#REF!,#REF!,$A7,#REF!,"&lt;="&amp;AR$4))*80%/(180-AR$4),AS$4&gt;=$C7,($L7-SUM(#REF!))*80%/(180-AR$4))</f>
        <v>#REF!</v>
      </c>
      <c r="AT7" s="63" t="e" cm="1">
        <f ca="1" t="array" ref="AT7">_xlfn.IFS(AT$4&lt;$C7,($L7-SUMIFS(#REF!,#REF!,$A7,#REF!,"&lt;="&amp;AS$4))*110%/(180-AS$4),AT$4&gt;=$C7,($L7-SUM(#REF!))*110%/(180-AS$4))</f>
        <v>#REF!</v>
      </c>
      <c r="AU7" s="63" t="e" cm="1">
        <f ca="1" t="array" ref="AU7">_xlfn.IFS(AU$4&lt;$C7,($L7-SUMIFS(#REF!,#REF!,$A7,#REF!,"&lt;="&amp;AT$4))*110%/(180-AT$4),AU$4&gt;=$C7,($L7-SUM(#REF!))*110%/(180-AT$4))</f>
        <v>#REF!</v>
      </c>
      <c r="AV7" s="63" t="e" cm="1">
        <f ca="1" t="array" ref="AV7">_xlfn.IFS(AV$4&lt;$C7,($L7-SUMIFS(#REF!,#REF!,$A7,#REF!,"&lt;="&amp;AU$4))*110%/(180-AU$4),AV$4&gt;=$C7,($L7-SUM(#REF!))*110%/(180-AU$4))</f>
        <v>#REF!</v>
      </c>
      <c r="AW7" s="63" t="e" cm="1">
        <f ca="1" t="array" ref="AW7">_xlfn.IFS(AW$4&lt;$C7,($L7-SUMIFS(#REF!,#REF!,$A7,#REF!,"&lt;="&amp;AV$4))*110%/(180-AV$4),AW$4&gt;=$C7,($L7-SUM(#REF!))*110%/(180-AV$4))</f>
        <v>#REF!</v>
      </c>
      <c r="AX7" s="63" t="e" cm="1">
        <f ca="1" t="array" ref="AX7">_xlfn.IFS(AX$4&lt;$C7,($L7-SUMIFS(#REF!,#REF!,$A7,#REF!,"&lt;="&amp;AW$4))*110%/(180-AW$4),AX$4&gt;=$C7,($L7-SUM(#REF!))*110%/(180-AW$4))</f>
        <v>#REF!</v>
      </c>
      <c r="AY7" s="63" t="e" cm="1">
        <f ca="1" t="array" ref="AY7">_xlfn.IFS(AY$4&lt;$C7,($L7-SUMIFS(#REF!,#REF!,$A7,#REF!,"&lt;="&amp;AX$4))*110%/(180-AX$4),AY$4&gt;=$C7,($L7-SUM(#REF!))*110%/(180-AX$4))</f>
        <v>#REF!</v>
      </c>
      <c r="AZ7" s="63" t="e" cm="1">
        <f ca="1" t="array" ref="AZ7">_xlfn.IFS(AZ$4&lt;$C7,($L7-SUMIFS(#REF!,#REF!,$A7,#REF!,"&lt;="&amp;AY$4))*110%/(180-AY$4),AZ$4&gt;=$C7,($L7-SUM(#REF!))*110%/(180-AY$4))</f>
        <v>#REF!</v>
      </c>
      <c r="BA7" s="63" t="e" cm="1">
        <f ca="1" t="array" ref="BA7">_xlfn.IFS(BA$4&lt;$C7,($L7-SUMIFS(#REF!,#REF!,$A7,#REF!,"&lt;="&amp;AZ$4))*110%/(180-AZ$4),BA$4&gt;=$C7,($L7-SUM(#REF!))*110%/(180-AZ$4))</f>
        <v>#REF!</v>
      </c>
      <c r="BB7" s="63" t="e" cm="1">
        <f ca="1" t="array" ref="BB7">_xlfn.IFS(BB$4&lt;$C7,($L7-SUMIFS(#REF!,#REF!,$A7,#REF!,"&lt;="&amp;BA$4))*110%/(180-BA$4),BB$4&gt;=$C7,($L7-SUM(#REF!))*110%/(180-BA$4))</f>
        <v>#REF!</v>
      </c>
      <c r="BC7" s="63" t="e" cm="1">
        <f ca="1" t="array" ref="BC7">_xlfn.IFS(BC$4&lt;$C7,($L7-SUMIFS(#REF!,#REF!,$A7,#REF!,"&lt;="&amp;BB$4))*110%/(180-BB$4),BC$4&gt;=$C7,($L7-SUM(#REF!))*110%/(180-BB$4))</f>
        <v>#REF!</v>
      </c>
      <c r="BD7" s="63" t="e" cm="1">
        <f ca="1" t="array" ref="BD7">_xlfn.IFS(BD$4&lt;$C7,($L7-SUMIFS(#REF!,#REF!,$A7,#REF!,"&lt;="&amp;BC$4))*110%/(180-BC$4),BD$4&gt;=$C7,($L7-SUM(#REF!))*110%/(180-BC$4))</f>
        <v>#REF!</v>
      </c>
      <c r="BE7" s="63" t="e" cm="1">
        <f ca="1" t="array" ref="BE7">_xlfn.IFS(BE$4&lt;$C7,($L7-SUMIFS(#REF!,#REF!,$A7,#REF!,"&lt;="&amp;BD$4))*110%/(180-BD$4),BE$4&gt;=$C7,($L7-SUM(#REF!))*110%/(180-BD$4))</f>
        <v>#REF!</v>
      </c>
      <c r="BF7" s="63" t="e" cm="1">
        <f ca="1" t="array" ref="BF7">_xlfn.IFS(BF$4&lt;$C7,($L7-SUMIFS(#REF!,#REF!,$A7,#REF!,"&lt;="&amp;BE$4))*110%/(180-BE$4),BF$4&gt;=$C7,($L7-SUM(#REF!))*110%/(180-BE$4))</f>
        <v>#REF!</v>
      </c>
      <c r="BG7" s="63" t="e" cm="1">
        <f ca="1" t="array" ref="BG7">_xlfn.IFS(BG$4&lt;$C7,($L7-SUMIFS(#REF!,#REF!,$A7,#REF!,"&lt;="&amp;BF$4))*110%/(180-BF$4),BG$4&gt;=$C7,($L7-SUM(#REF!))*110%/(180-BF$4))</f>
        <v>#REF!</v>
      </c>
      <c r="BH7" s="63" t="e" cm="1">
        <f ca="1" t="array" ref="BH7">_xlfn.IFS(BH$4&lt;$C7,($L7-SUMIFS(#REF!,#REF!,$A7,#REF!,"&lt;="&amp;BG$4))*110%/(180-BG$4),BH$4&gt;=$C7,($L7-SUM(#REF!))*110%/(180-BG$4))</f>
        <v>#REF!</v>
      </c>
      <c r="BI7" s="63" t="e" cm="1">
        <f ca="1" t="array" ref="BI7">_xlfn.IFS(BI$4&lt;$C7,($L7-SUMIFS(#REF!,#REF!,$A7,#REF!,"&lt;="&amp;BH$4))*110%/(180-BH$4),BI$4&gt;=$C7,($L7-SUM(#REF!))*110%/(180-BH$4))</f>
        <v>#REF!</v>
      </c>
      <c r="BJ7" s="63" t="e" cm="1">
        <f ca="1" t="array" ref="BJ7">_xlfn.IFS(BJ$4&lt;$C7,($L7-SUMIFS(#REF!,#REF!,$A7,#REF!,"&lt;="&amp;BI$4))*110%/(180-BI$4),BJ$4&gt;=$C7,($L7-SUM(#REF!))*110%/(180-BI$4))</f>
        <v>#REF!</v>
      </c>
      <c r="BK7" s="63" t="e" cm="1">
        <f ca="1" t="array" ref="BK7">_xlfn.IFS(BK$4&lt;$C7,($L7-SUMIFS(#REF!,#REF!,$A7,#REF!,"&lt;="&amp;BJ$4))*110%/(180-BJ$4),BK$4&gt;=$C7,($L7-SUM(#REF!))*110%/(180-BJ$4))</f>
        <v>#REF!</v>
      </c>
      <c r="BL7" s="63" t="e" cm="1">
        <f ca="1" t="array" ref="BL7">_xlfn.IFS(BL$4&lt;$C7,($L7-SUMIFS(#REF!,#REF!,$A7,#REF!,"&lt;="&amp;BK$4))*110%/(180-BK$4),BL$4&gt;=$C7,($L7-SUM(#REF!))*110%/(180-BK$4))</f>
        <v>#REF!</v>
      </c>
      <c r="BM7" s="63" t="e" cm="1">
        <f ca="1" t="array" ref="BM7">_xlfn.IFS(BM$4&lt;$C7,($L7-SUMIFS(#REF!,#REF!,$A7,#REF!,"&lt;="&amp;BL$4))*110%/(180-BL$4),BM$4&gt;=$C7,($L7-SUM(#REF!))*110%/(180-BL$4))</f>
        <v>#REF!</v>
      </c>
      <c r="BN7" s="63" t="e" cm="1">
        <f ca="1" t="array" ref="BN7">_xlfn.IFS(BN$4&lt;$C7,($L7-SUMIFS(#REF!,#REF!,$A7,#REF!,"&lt;="&amp;BM$4))*110%/(180-BM$4),BN$4&gt;=$C7,($L7-SUM(#REF!))*110%/(180-BM$4))</f>
        <v>#REF!</v>
      </c>
      <c r="BO7" s="63" t="e" cm="1">
        <f ca="1" t="array" ref="BO7">_xlfn.IFS(BO$4&lt;$C7,($L7-SUMIFS(#REF!,#REF!,$A7,#REF!,"&lt;="&amp;BN$4))*110%/(180-BN$4),BO$4&gt;=$C7,($L7-SUM(#REF!))*110%/(180-BN$4))</f>
        <v>#REF!</v>
      </c>
      <c r="BP7" s="63" t="e" cm="1">
        <f ca="1" t="array" ref="BP7">_xlfn.IFS(BP$4&lt;$C7,($L7-SUMIFS(#REF!,#REF!,$A7,#REF!,"&lt;="&amp;BO$4))*110%/(180-BO$4),BP$4&gt;=$C7,($L7-SUM(#REF!))*110%/(180-BO$4))</f>
        <v>#REF!</v>
      </c>
      <c r="BQ7" s="63" t="e" cm="1">
        <f ca="1" t="array" ref="BQ7">_xlfn.IFS(BQ$4&lt;$C7,($L7-SUMIFS(#REF!,#REF!,$A7,#REF!,"&lt;="&amp;BP$4))*110%/(180-BP$4),BQ$4&gt;=$C7,($L7-SUM(#REF!))*110%/(180-BP$4))</f>
        <v>#REF!</v>
      </c>
      <c r="BR7" s="63" t="e" cm="1">
        <f ca="1" t="array" ref="BR7">_xlfn.IFS(BR$4&lt;$C7,($L7-SUMIFS(#REF!,#REF!,$A7,#REF!,"&lt;="&amp;BQ$4))*110%/(180-BQ$4),BR$4&gt;=$C7,($L7-SUM(#REF!))*110%/(180-BQ$4))</f>
        <v>#REF!</v>
      </c>
      <c r="BS7" s="63" t="e" cm="1">
        <f ca="1" t="array" ref="BS7">_xlfn.IFS(BS$4&lt;$C7,($L7-SUMIFS(#REF!,#REF!,$A7,#REF!,"&lt;="&amp;BR$4))*110%/(180-BR$4),BS$4&gt;=$C7,($L7-SUM(#REF!))*110%/(180-BR$4))</f>
        <v>#REF!</v>
      </c>
      <c r="BT7" s="63" t="e" cm="1">
        <f ca="1" t="array" ref="BT7">_xlfn.IFS(BT$4&lt;$C7,($L7-SUMIFS(#REF!,#REF!,$A7,#REF!,"&lt;="&amp;BS$4))*110%/(180-BS$4),BT$4&gt;=$C7,($L7-SUM(#REF!))*110%/(180-BS$4))</f>
        <v>#REF!</v>
      </c>
      <c r="BU7" s="63" t="e" cm="1">
        <f ca="1" t="array" ref="BU7">_xlfn.IFS(BU$4&lt;$C7,($L7-SUMIFS(#REF!,#REF!,$A7,#REF!,"&lt;="&amp;BT$4))*110%/(180-BT$4),BU$4&gt;=$C7,($L7-SUM(#REF!))*110%/(180-BT$4))</f>
        <v>#REF!</v>
      </c>
      <c r="BV7" s="63" t="e" cm="1">
        <f ca="1" t="array" ref="BV7">_xlfn.IFS(BV$4&lt;$C7,($L7-SUMIFS(#REF!,#REF!,$A7,#REF!,"&lt;="&amp;BU$4))*110%/(180-BU$4),BV$4&gt;=$C7,($L7-SUM(#REF!))*110%/(180-BU$4))</f>
        <v>#REF!</v>
      </c>
      <c r="BW7" s="63" t="e" cm="1">
        <f ca="1" t="array" ref="BW7">_xlfn.IFS(BW$4&lt;$C7,($L7-SUMIFS(#REF!,#REF!,$A7,#REF!,"&lt;="&amp;BV$4))*110%/(180-BV$4),BW$4&gt;=$C7,($L7-SUM(#REF!))*110%/(180-BV$4))</f>
        <v>#REF!</v>
      </c>
      <c r="BX7" s="63" t="e" cm="1">
        <f ca="1" t="array" ref="BX7">_xlfn.IFS(BX$4&lt;$C7,($L7-SUMIFS(#REF!,#REF!,$A7,#REF!,"&lt;="&amp;BW$4))*110%/(180-BW$4),BX$4&gt;=$C7,($L7-SUM(#REF!))*110%/(180-BW$4))</f>
        <v>#REF!</v>
      </c>
      <c r="BY7" s="63" t="e" cm="1">
        <f ca="1" t="array" ref="BY7">_xlfn.IFS(BY$4&lt;$C7,($L7-SUMIFS(#REF!,#REF!,$A7,#REF!,"&lt;="&amp;BX$4))*110%/(180-BX$4),BY$4&gt;=$C7,($L7-SUM(#REF!))*110%/(180-BX$4))</f>
        <v>#REF!</v>
      </c>
      <c r="BZ7" s="63" t="e" cm="1">
        <f ca="1" t="array" ref="BZ7">_xlfn.IFS(BZ$4&lt;$C7,($L7-SUMIFS(#REF!,#REF!,$A7,#REF!,"&lt;="&amp;BY$4))*110%/(180-BY$4),BZ$4&gt;=$C7,($L7-SUM(#REF!))*110%/(180-BY$4))</f>
        <v>#REF!</v>
      </c>
      <c r="CA7" s="63" t="e" cm="1">
        <f ca="1" t="array" ref="CA7">_xlfn.IFS(CA$4&lt;$C7,($L7-SUMIFS(#REF!,#REF!,$A7,#REF!,"&lt;="&amp;BZ$4))*110%/(180-BZ$4),CA$4&gt;=$C7,($L7-SUM(#REF!))*110%/(180-BZ$4))</f>
        <v>#REF!</v>
      </c>
      <c r="CB7" s="63" t="e" cm="1">
        <f ca="1" t="array" ref="CB7">_xlfn.IFS(CB$4&lt;$C7,($L7-SUMIFS(#REF!,#REF!,$A7,#REF!,"&lt;="&amp;CA$4))*110%/(180-CA$4),CB$4&gt;=$C7,($L7-SUM(#REF!))*110%/(180-CA$4))</f>
        <v>#REF!</v>
      </c>
      <c r="CC7" s="63" t="e" cm="1">
        <f ca="1" t="array" ref="CC7">_xlfn.IFS(CC$4&lt;$C7,($L7-SUMIFS(#REF!,#REF!,$A7,#REF!,"&lt;="&amp;CB$4))*110%/(180-CB$4),CC$4&gt;=$C7,($L7-SUM(#REF!))*110%/(180-CB$4))</f>
        <v>#REF!</v>
      </c>
      <c r="CD7" s="63" t="e" cm="1">
        <f ca="1" t="array" ref="CD7">_xlfn.IFS(CD$4&lt;$C7,($L7-SUMIFS(#REF!,#REF!,$A7,#REF!,"&lt;="&amp;CC$4))*110%/(180-CC$4),CD$4&gt;=$C7,($L7-SUM(#REF!))*110%/(180-CC$4))</f>
        <v>#REF!</v>
      </c>
      <c r="CE7" s="63" t="e" cm="1">
        <f ca="1" t="array" ref="CE7">_xlfn.IFS(CE$4&lt;$C7,($L7-SUMIFS(#REF!,#REF!,$A7,#REF!,"&lt;="&amp;CD$4))*110%/(180-CD$4),CE$4&gt;=$C7,($L7-SUM(#REF!))*110%/(180-CD$4))</f>
        <v>#REF!</v>
      </c>
      <c r="CF7" s="63" t="e" cm="1">
        <f ca="1" t="array" ref="CF7">_xlfn.IFS(CF$4&lt;$C7,($L7-SUMIFS(#REF!,#REF!,$A7,#REF!,"&lt;="&amp;CE$4))*110%/(180-CE$4),CF$4&gt;=$C7,($L7-SUM(#REF!))*110%/(180-CE$4))</f>
        <v>#REF!</v>
      </c>
      <c r="CG7" s="63" t="e" cm="1">
        <f ca="1" t="array" ref="CG7">_xlfn.IFS(CG$4&lt;$C7,($L7-SUMIFS(#REF!,#REF!,$A7,#REF!,"&lt;="&amp;CF$4))*110%/(180-CF$4),CG$4&gt;=$C7,($L7-SUM(#REF!))*110%/(180-CF$4))</f>
        <v>#REF!</v>
      </c>
      <c r="CH7" s="63" t="e" cm="1">
        <f ca="1" t="array" ref="CH7">_xlfn.IFS(CH$4&lt;$C7,($L7-SUMIFS(#REF!,#REF!,$A7,#REF!,"&lt;="&amp;CG$4))*110%/(180-CG$4),CH$4&gt;=$C7,($L7-SUM(#REF!))*110%/(180-CG$4))</f>
        <v>#REF!</v>
      </c>
      <c r="CI7" s="63" t="e" cm="1">
        <f ca="1" t="array" ref="CI7">_xlfn.IFS(CI$4&lt;$C7,($L7-SUMIFS(#REF!,#REF!,$A7,#REF!,"&lt;="&amp;CH$4))*110%/(180-CH$4),CI$4&gt;=$C7,($L7-SUM(#REF!))*110%/(180-CH$4))</f>
        <v>#REF!</v>
      </c>
      <c r="CJ7" s="63" t="e" cm="1">
        <f ca="1" t="array" ref="CJ7">_xlfn.IFS(CJ$4&lt;$C7,($L7-SUMIFS(#REF!,#REF!,$A7,#REF!,"&lt;="&amp;CI$4))*110%/(180-CI$4),CJ$4&gt;=$C7,($L7-SUM(#REF!))*110%/(180-CI$4))</f>
        <v>#REF!</v>
      </c>
      <c r="CK7" s="63" t="e" cm="1">
        <f ca="1" t="array" ref="CK7">_xlfn.IFS(CK$4&lt;$C7,($L7-SUMIFS(#REF!,#REF!,$A7,#REF!,"&lt;="&amp;CJ$4))*110%/(180-CJ$4),CK$4&gt;=$C7,($L7-SUM(#REF!))*110%/(180-CJ$4))</f>
        <v>#REF!</v>
      </c>
      <c r="CL7" s="63" t="e" cm="1">
        <f ca="1" t="array" ref="CL7">_xlfn.IFS(CL$4&lt;$C7,($L7-SUMIFS(#REF!,#REF!,$A7,#REF!,"&lt;="&amp;CK$4))*110%/(180-CK$4),CL$4&gt;=$C7,($L7-SUM(#REF!))*110%/(180-CK$4))</f>
        <v>#REF!</v>
      </c>
      <c r="CM7" s="63" t="e" cm="1">
        <f ca="1" t="array" ref="CM7">_xlfn.IFS(CM$4&lt;$C7,($L7-SUMIFS(#REF!,#REF!,$A7,#REF!,"&lt;="&amp;CL$4))*110%/(180-CL$4),CM$4&gt;=$C7,($L7-SUM(#REF!))*110%/(180-CL$4))</f>
        <v>#REF!</v>
      </c>
      <c r="CN7" s="63" t="e" cm="1">
        <f ca="1" t="array" ref="CN7">_xlfn.IFS(CN$4&lt;$C7,($L7-SUMIFS(#REF!,#REF!,$A7,#REF!,"&lt;="&amp;CM$4))*110%/(180-CM$4),CN$4&gt;=$C7,($L7-SUM(#REF!))*110%/(180-CM$4))</f>
        <v>#REF!</v>
      </c>
      <c r="CO7" s="63" t="e" cm="1">
        <f ca="1" t="array" ref="CO7">_xlfn.IFS(CO$4&lt;$C7,($L7-SUMIFS(#REF!,#REF!,$A7,#REF!,"&lt;="&amp;CN$4))*110%/(180-CN$4),CO$4&gt;=$C7,($L7-SUM(#REF!))*110%/(180-CN$4))</f>
        <v>#REF!</v>
      </c>
      <c r="CP7" s="63" t="e" cm="1">
        <f ca="1" t="array" ref="CP7">_xlfn.IFS(CP$4&lt;$C7,($L7-SUMIFS(#REF!,#REF!,$A7,#REF!,"&lt;="&amp;CO$4))*110%/(180-CO$4),CP$4&gt;=$C7,($L7-SUM(#REF!))*110%/(180-CO$4))</f>
        <v>#REF!</v>
      </c>
      <c r="CQ7" s="63" t="e" cm="1">
        <f ca="1" t="array" ref="CQ7">_xlfn.IFS(CQ$4&lt;$C7,($L7-SUMIFS(#REF!,#REF!,$A7,#REF!,"&lt;="&amp;CP$4))*110%/(180-CP$4),CQ$4&gt;=$C7,($L7-SUM(#REF!))*110%/(180-CP$4))</f>
        <v>#REF!</v>
      </c>
      <c r="CR7" s="63" t="e" cm="1">
        <f ca="1" t="array" ref="CR7">_xlfn.IFS(CR$4&lt;$C7,($L7-SUMIFS(#REF!,#REF!,$A7,#REF!,"&lt;="&amp;CQ$4))*110%/(180-CQ$4),CR$4&gt;=$C7,($L7-SUM(#REF!))*110%/(180-CQ$4))</f>
        <v>#REF!</v>
      </c>
      <c r="CS7" s="63" t="e" cm="1">
        <f ca="1" t="array" ref="CS7">_xlfn.IFS(CS$4&lt;$C7,($L7-SUMIFS(#REF!,#REF!,$A7,#REF!,"&lt;="&amp;CR$4))*110%/(180-CR$4),CS$4&gt;=$C7,($L7-SUM(#REF!))*110%/(180-CR$4))</f>
        <v>#REF!</v>
      </c>
      <c r="CT7" s="63" t="e" cm="1">
        <f ca="1" t="array" ref="CT7">_xlfn.IFS(CT$4&lt;$C7,($L7-SUMIFS(#REF!,#REF!,$A7,#REF!,"&lt;="&amp;CS$4))*110%/(180-CS$4),CT$4&gt;=$C7,($L7-SUM(#REF!))*110%/(180-CS$4))</f>
        <v>#REF!</v>
      </c>
      <c r="CU7" s="63" t="e" cm="1">
        <f ca="1" t="array" ref="CU7">_xlfn.IFS(CU$4&lt;$C7,($L7-SUMIFS(#REF!,#REF!,$A7,#REF!,"&lt;="&amp;CT$4))*110%/(180-CT$4),CU$4&gt;=$C7,($L7-SUM(#REF!))*110%/(180-CT$4))</f>
        <v>#REF!</v>
      </c>
      <c r="CV7" s="63" t="e" cm="1">
        <f ca="1" t="array" ref="CV7">_xlfn.IFS(CV$4&lt;$C7,($L7-SUMIFS(#REF!,#REF!,$A7,#REF!,"&lt;="&amp;CU$4))*110%/(180-CU$4),CV$4&gt;=$C7,($L7-SUM(#REF!))*110%/(180-CU$4))</f>
        <v>#REF!</v>
      </c>
      <c r="CW7" s="63" t="e" cm="1">
        <f ca="1" t="array" ref="CW7">_xlfn.IFS(CW$4&lt;$C7,($L7-SUMIFS(#REF!,#REF!,$A7,#REF!,"&lt;="&amp;CV$4))*110%/(180-CV$4),CW$4&gt;=$C7,($L7-SUM(#REF!))*110%/(180-CV$4))</f>
        <v>#REF!</v>
      </c>
      <c r="CX7" s="63" t="e" cm="1">
        <f ca="1" t="array" ref="CX7">_xlfn.IFS(CX$4&lt;$C7,($L7-SUMIFS(#REF!,#REF!,$A7,#REF!,"&lt;="&amp;CW$4))*110%/(180-CW$4),CX$4&gt;=$C7,($L7-SUM(#REF!))*110%/(180-CW$4))</f>
        <v>#REF!</v>
      </c>
      <c r="CY7" s="63" t="e" cm="1">
        <f ca="1" t="array" ref="CY7">_xlfn.IFS(CY$4&lt;$C7,($L7-SUMIFS(#REF!,#REF!,$A7,#REF!,"&lt;="&amp;CX$4))*110%/(180-CX$4),CY$4&gt;=$C7,($L7-SUM(#REF!))*110%/(180-CX$4))</f>
        <v>#REF!</v>
      </c>
      <c r="CZ7" s="63" t="e" cm="1">
        <f ca="1" t="array" ref="CZ7">_xlfn.IFS(CZ$4&lt;$C7,($L7-SUMIFS(#REF!,#REF!,$A7,#REF!,"&lt;="&amp;CY$4))*110%/(180-CY$4),CZ$4&gt;=$C7,($L7-SUM(#REF!))*110%/(180-CY$4))</f>
        <v>#REF!</v>
      </c>
      <c r="DA7" s="63" t="e" cm="1">
        <f ca="1" t="array" ref="DA7">_xlfn.IFS(DA$4&lt;$C7,($L7-SUMIFS(#REF!,#REF!,$A7,#REF!,"&lt;="&amp;CZ$4))*110%/(180-CZ$4),DA$4&gt;=$C7,($L7-SUM(#REF!))*110%/(180-CZ$4))</f>
        <v>#REF!</v>
      </c>
      <c r="DB7" s="63" t="e" cm="1">
        <f ca="1" t="array" ref="DB7">_xlfn.IFS(DB$4&lt;$C7,($L7-SUMIFS(#REF!,#REF!,$A7,#REF!,"&lt;="&amp;DA$4))*110%/(180-DA$4),DB$4&gt;=$C7,($L7-SUM(#REF!))*110%/(180-DA$4))</f>
        <v>#REF!</v>
      </c>
      <c r="DC7" s="63" t="e" cm="1">
        <f ca="1" t="array" ref="DC7">_xlfn.IFS(DC$4&lt;$C7,($L7-SUMIFS(#REF!,#REF!,$A7,#REF!,"&lt;="&amp;DB$4))*110%/(180-DB$4),DC$4&gt;=$C7,($L7-SUM(#REF!))*110%/(180-DB$4))</f>
        <v>#REF!</v>
      </c>
      <c r="DD7" s="63" t="e" cm="1">
        <f ca="1" t="array" ref="DD7">_xlfn.IFS(DD$4&lt;$C7,($L7-SUMIFS(#REF!,#REF!,$A7,#REF!,"&lt;="&amp;DC$4))*110%/(180-DC$4),DD$4&gt;=$C7,($L7-SUM(#REF!))*110%/(180-DC$4))</f>
        <v>#REF!</v>
      </c>
      <c r="DE7" s="63" t="e" cm="1">
        <f ca="1" t="array" ref="DE7">_xlfn.IFS(DE$4&lt;$C7,($L7-SUMIFS(#REF!,#REF!,$A7,#REF!,"&lt;="&amp;DD$4))*110%/(180-DD$4),DE$4&gt;=$C7,($L7-SUM(#REF!))*110%/(180-DD$4))</f>
        <v>#REF!</v>
      </c>
      <c r="DF7" s="63" t="e" cm="1">
        <f ca="1" t="array" ref="DF7">_xlfn.IFS(DF$4&lt;$C7,($L7-SUMIFS(#REF!,#REF!,$A7,#REF!,"&lt;="&amp;DE$4))*110%/(180-DE$4),DF$4&gt;=$C7,($L7-SUM(#REF!))*110%/(180-DE$4))</f>
        <v>#REF!</v>
      </c>
      <c r="DG7" s="63" t="e" cm="1">
        <f ca="1" t="array" ref="DG7">_xlfn.IFS(DG$4&lt;$C7,($L7-SUMIFS(#REF!,#REF!,$A7,#REF!,"&lt;="&amp;DF$4))*110%/(180-DF$4),DG$4&gt;=$C7,($L7-SUM(#REF!))*110%/(180-DF$4))</f>
        <v>#REF!</v>
      </c>
      <c r="DH7" s="63" t="e" cm="1">
        <f ca="1" t="array" ref="DH7">_xlfn.IFS(DH$4&lt;$C7,($L7-SUMIFS(#REF!,#REF!,$A7,#REF!,"&lt;="&amp;DG$4))*110%/(180-DG$4),DH$4&gt;=$C7,($L7-SUM(#REF!))*110%/(180-DG$4))</f>
        <v>#REF!</v>
      </c>
      <c r="DI7" s="63" t="e" cm="1">
        <f ca="1" t="array" ref="DI7">_xlfn.IFS(DI$4&lt;$C7,($L7-SUMIFS(#REF!,#REF!,$A7,#REF!,"&lt;="&amp;DH$4))*110%/(180-DH$4),DI$4&gt;=$C7,($L7-SUM(#REF!))*110%/(180-DH$4))</f>
        <v>#REF!</v>
      </c>
      <c r="DJ7" s="63" t="e" cm="1">
        <f ca="1" t="array" ref="DJ7">_xlfn.IFS(DJ$4&lt;$C7,($L7-SUMIFS(#REF!,#REF!,$A7,#REF!,"&lt;="&amp;DI$4))*110%/(180-DI$4),DJ$4&gt;=$C7,($L7-SUM(#REF!))*110%/(180-DI$4))</f>
        <v>#REF!</v>
      </c>
      <c r="DK7" s="63" t="e" cm="1">
        <f ca="1" t="array" ref="DK7">_xlfn.IFS(DK$4&lt;$C7,($L7-SUMIFS(#REF!,#REF!,$A7,#REF!,"&lt;="&amp;DJ$4))*110%/(180-DJ$4),DK$4&gt;=$C7,($L7-SUM(#REF!))*110%/(180-DJ$4))</f>
        <v>#REF!</v>
      </c>
      <c r="DL7" s="63" t="e" cm="1">
        <f ca="1" t="array" ref="DL7">_xlfn.IFS(DL$4&lt;$C7,($L7-SUMIFS(#REF!,#REF!,$A7,#REF!,"&lt;="&amp;DK$4))*110%/(180-DK$4),DL$4&gt;=$C7,($L7-SUM(#REF!))*110%/(180-DK$4))</f>
        <v>#REF!</v>
      </c>
      <c r="DM7" s="63" t="e" cm="1">
        <f ca="1" t="array" ref="DM7">_xlfn.IFS(DM$4&lt;$C7,($L7-SUMIFS(#REF!,#REF!,$A7,#REF!,"&lt;="&amp;DL$4))*110%/(180-DL$4),DM$4&gt;=$C7,($L7-SUM(#REF!))*110%/(180-DL$4))</f>
        <v>#REF!</v>
      </c>
      <c r="DN7" s="63" t="e" cm="1">
        <f ca="1" t="array" ref="DN7">_xlfn.IFS(DN$4&lt;$C7,($L7-SUMIFS(#REF!,#REF!,$A7,#REF!,"&lt;="&amp;DM$4))*110%/(180-DM$4),DN$4&gt;=$C7,($L7-SUM(#REF!))*110%/(180-DM$4))</f>
        <v>#REF!</v>
      </c>
      <c r="DO7" s="63" t="e" cm="1">
        <f ca="1" t="array" ref="DO7">_xlfn.IFS(DO$4&lt;$C7,($L7-SUMIFS(#REF!,#REF!,$A7,#REF!,"&lt;="&amp;DN$4))*110%/(180-DN$4),DO$4&gt;=$C7,($L7-SUM(#REF!))*110%/(180-DN$4))</f>
        <v>#REF!</v>
      </c>
      <c r="DP7" s="63" t="e" cm="1">
        <f ca="1" t="array" ref="DP7">_xlfn.IFS(DP$4&lt;$C7,($L7-SUMIFS(#REF!,#REF!,$A7,#REF!,"&lt;="&amp;DO$4))*110%/(180-DO$4),DP$4&gt;=$C7,($L7-SUM(#REF!))*110%/(180-DO$4))</f>
        <v>#REF!</v>
      </c>
      <c r="DQ7" s="63" t="e" cm="1">
        <f ca="1" t="array" ref="DQ7">_xlfn.IFS(DQ$4&lt;$C7,($L7-SUMIFS(#REF!,#REF!,$A7,#REF!,"&lt;="&amp;DP$4))*110%/(180-DP$4),DQ$4&gt;=$C7,($L7-SUM(#REF!))*110%/(180-DP$4))</f>
        <v>#REF!</v>
      </c>
      <c r="DR7" s="63" t="e" cm="1">
        <f ca="1" t="array" ref="DR7">_xlfn.IFS(DR$4&lt;$C7,($L7-SUMIFS(#REF!,#REF!,$A7,#REF!,"&lt;="&amp;DQ$4))*110%/(180-DQ$4),DR$4&gt;=$C7,($L7-SUM(#REF!))*110%/(180-DQ$4))</f>
        <v>#REF!</v>
      </c>
      <c r="DS7" s="63" t="e" cm="1">
        <f ca="1" t="array" ref="DS7">_xlfn.IFS(DS$4&lt;$C7,($L7-SUMIFS(#REF!,#REF!,$A7,#REF!,"&lt;="&amp;DR$4))*110%/(180-DR$4),DS$4&gt;=$C7,($L7-SUM(#REF!))*110%/(180-DR$4))</f>
        <v>#REF!</v>
      </c>
      <c r="DT7" s="63" t="e" cm="1">
        <f ca="1" t="array" ref="DT7">_xlfn.IFS(DT$4&lt;$C7,($L7-SUMIFS(#REF!,#REF!,$A7,#REF!,"&lt;="&amp;DS$4))*110%/(180-DS$4),DT$4&gt;=$C7,($L7-SUM(#REF!))*110%/(180-DS$4))</f>
        <v>#REF!</v>
      </c>
      <c r="DU7" s="63" t="e" cm="1">
        <f ca="1" t="array" ref="DU7">_xlfn.IFS(DU$4&lt;$C7,($L7-SUMIFS(#REF!,#REF!,$A7,#REF!,"&lt;="&amp;DT$4))*110%/(180-DT$4),DU$4&gt;=$C7,($L7-SUM(#REF!))*110%/(180-DT$4))</f>
        <v>#REF!</v>
      </c>
      <c r="DV7" s="63" t="e" cm="1">
        <f ca="1" t="array" ref="DV7">_xlfn.IFS(DV$4&lt;$C7,($L7-SUMIFS(#REF!,#REF!,$A7,#REF!,"&lt;="&amp;DU$4))*110%/(180-DU$4),DV$4&gt;=$C7,($L7-SUM(#REF!))*110%/(180-DU$4))</f>
        <v>#REF!</v>
      </c>
      <c r="DW7" s="63" t="e" cm="1">
        <f ca="1" t="array" ref="DW7">_xlfn.IFS(DW$4&lt;$C7,($L7-SUMIFS(#REF!,#REF!,$A7,#REF!,"&lt;="&amp;DV$4))*110%/(180-DV$4),DW$4&gt;=$C7,($L7-SUM(#REF!))*110%/(180-DV$4))</f>
        <v>#REF!</v>
      </c>
      <c r="DX7" s="63" t="e" cm="1">
        <f ca="1" t="array" ref="DX7">_xlfn.IFS(DX$4&lt;$C7,($L7-SUMIFS(#REF!,#REF!,$A7,#REF!,"&lt;="&amp;DW$4))*110%/(180-DW$4),DX$4&gt;=$C7,($L7-SUM(#REF!))*110%/(180-DW$4))</f>
        <v>#REF!</v>
      </c>
      <c r="DY7" s="63" t="e" cm="1">
        <f ca="1" t="array" ref="DY7">_xlfn.IFS(DY$4&lt;$C7,($L7-SUMIFS(#REF!,#REF!,$A7,#REF!,"&lt;="&amp;DX$4))*110%/(180-DX$4),DY$4&gt;=$C7,($L7-SUM(#REF!))*110%/(180-DX$4))</f>
        <v>#REF!</v>
      </c>
      <c r="DZ7" s="63" t="e" cm="1">
        <f ca="1" t="array" ref="DZ7">_xlfn.IFS(DZ$4&lt;$C7,($L7-SUMIFS(#REF!,#REF!,$A7,#REF!,"&lt;="&amp;DY$4))*110%/(180-DY$4),DZ$4&gt;=$C7,($L7-SUM(#REF!))*110%/(180-DY$4))</f>
        <v>#REF!</v>
      </c>
      <c r="EA7" s="63" t="e" cm="1">
        <f ca="1" t="array" ref="EA7">_xlfn.IFS(EA$4&lt;$C7,($L7-SUMIFS(#REF!,#REF!,$A7,#REF!,"&lt;="&amp;DZ$4))*110%/(180-DZ$4),EA$4&gt;=$C7,($L7-SUM(#REF!))*110%/(180-DZ$4))</f>
        <v>#REF!</v>
      </c>
      <c r="EB7" s="63" t="e" cm="1">
        <f ca="1" t="array" ref="EB7">_xlfn.IFS(EB$4&lt;$C7,($L7-SUMIFS(#REF!,#REF!,$A7,#REF!,"&lt;="&amp;EA$4))*110%/(180-EA$4),EB$4&gt;=$C7,($L7-SUM(#REF!))*110%/(180-EA$4))</f>
        <v>#REF!</v>
      </c>
      <c r="EC7" s="63" t="e" cm="1">
        <f ca="1" t="array" ref="EC7">_xlfn.IFS(EC$4&lt;$C7,($L7-SUMIFS(#REF!,#REF!,$A7,#REF!,"&lt;="&amp;EB$4))*110%/(180-EB$4),EC$4&gt;=$C7,($L7-SUM(#REF!))*110%/(180-EB$4))</f>
        <v>#REF!</v>
      </c>
      <c r="ED7" s="63" t="e" cm="1">
        <f ca="1" t="array" ref="ED7">_xlfn.IFS(ED$4&lt;$C7,($L7-SUMIFS(#REF!,#REF!,$A7,#REF!,"&lt;="&amp;EC$4))*110%/(180-EC$4),ED$4&gt;=$C7,($L7-SUM(#REF!))*110%/(180-EC$4))</f>
        <v>#REF!</v>
      </c>
      <c r="EE7" s="63" t="e" cm="1">
        <f ca="1" t="array" ref="EE7">_xlfn.IFS(EE$4&lt;$C7,($L7-SUMIFS(#REF!,#REF!,$A7,#REF!,"&lt;="&amp;ED$4))*110%/(180-ED$4),EE$4&gt;=$C7,($L7-SUM(#REF!))*110%/(180-ED$4))</f>
        <v>#REF!</v>
      </c>
      <c r="EF7" s="63" t="e" cm="1">
        <f ca="1" t="array" ref="EF7">_xlfn.IFS(EF$4&lt;$C7,($L7-SUMIFS(#REF!,#REF!,$A7,#REF!,"&lt;="&amp;EE$4))*100%/(180-EE$4),EF$4&gt;=$C7,($L7-SUM(#REF!))*100%/(180-EE$4))</f>
        <v>#REF!</v>
      </c>
      <c r="EG7" s="63" t="e" cm="1">
        <f ca="1" t="array" ref="EG7">_xlfn.IFS(EG$4&lt;$C7,($L7-SUMIFS(#REF!,#REF!,$A7,#REF!,"&lt;="&amp;EF$4))*100%/(180-EF$4),EG$4&gt;=$C7,($L7-SUM(#REF!))*100%/(180-EF$4))</f>
        <v>#REF!</v>
      </c>
      <c r="EH7" s="63" t="e" cm="1">
        <f ca="1" t="array" ref="EH7">_xlfn.IFS(EH$4&lt;$C7,($L7-SUMIFS(#REF!,#REF!,$A7,#REF!,"&lt;="&amp;EG$4))*100%/(180-EG$4),EH$4&gt;=$C7,($L7-SUM(#REF!))*100%/(180-EG$4))</f>
        <v>#REF!</v>
      </c>
      <c r="EI7" s="63" t="e" cm="1">
        <f ca="1" t="array" ref="EI7">_xlfn.IFS(EI$4&lt;$C7,($L7-SUMIFS(#REF!,#REF!,$A7,#REF!,"&lt;="&amp;EH$4))*100%/(180-EH$4),EI$4&gt;=$C7,($L7-SUM(#REF!))*100%/(180-EH$4))</f>
        <v>#REF!</v>
      </c>
      <c r="EJ7" s="63" t="e" cm="1">
        <f ca="1" t="array" ref="EJ7">_xlfn.IFS(EJ$4&lt;$C7,($L7-SUMIFS(#REF!,#REF!,$A7,#REF!,"&lt;="&amp;EI$4))*100%/(180-EI$4),EJ$4&gt;=$C7,($L7-SUM(#REF!))*100%/(180-EI$4))</f>
        <v>#REF!</v>
      </c>
      <c r="EK7" s="63" t="e" cm="1">
        <f ca="1" t="array" ref="EK7">_xlfn.IFS(EK$4&lt;$C7,($L7-SUMIFS(#REF!,#REF!,$A7,#REF!,"&lt;="&amp;EJ$4))*100%/(180-EJ$4),EK$4&gt;=$C7,($L7-SUM(#REF!))*100%/(180-EJ$4))</f>
        <v>#REF!</v>
      </c>
      <c r="EL7" s="63" t="e" cm="1">
        <f ca="1" t="array" ref="EL7">_xlfn.IFS(EL$4&lt;$C7,($L7-SUMIFS(#REF!,#REF!,$A7,#REF!,"&lt;="&amp;EK$4))*100%/(180-EK$4),EL$4&gt;=$C7,($L7-SUM(#REF!))*100%/(180-EK$4))</f>
        <v>#REF!</v>
      </c>
      <c r="EM7" s="63" t="e" cm="1">
        <f ca="1" t="array" ref="EM7">_xlfn.IFS(EM$4&lt;$C7,($L7-SUMIFS(#REF!,#REF!,$A7,#REF!,"&lt;="&amp;EL$4))*100%/(180-EL$4),EM$4&gt;=$C7,($L7-SUM(#REF!))*100%/(180-EL$4))</f>
        <v>#REF!</v>
      </c>
      <c r="EN7" s="63" t="e" cm="1">
        <f ca="1" t="array" ref="EN7">_xlfn.IFS(EN$4&lt;$C7,($L7-SUMIFS(#REF!,#REF!,$A7,#REF!,"&lt;="&amp;EM$4))*100%/(180-EM$4),EN$4&gt;=$C7,($L7-SUM(#REF!))*100%/(180-EM$4))</f>
        <v>#REF!</v>
      </c>
      <c r="EO7" s="63" t="e" cm="1">
        <f ca="1" t="array" ref="EO7">_xlfn.IFS(EO$4&lt;$C7,($L7-SUMIFS(#REF!,#REF!,$A7,#REF!,"&lt;="&amp;EN$4))*100%/(180-EN$4),EO$4&gt;=$C7,($L7-SUM(#REF!))*100%/(180-EN$4))</f>
        <v>#REF!</v>
      </c>
      <c r="EP7" s="63" t="e" cm="1">
        <f ca="1" t="array" ref="EP7">_xlfn.IFS(EP$4&lt;$C7,($L7-SUMIFS(#REF!,#REF!,$A7,#REF!,"&lt;="&amp;EO$4))*100%/(180-EO$4),EP$4&gt;=$C7,($L7-SUM(#REF!))*100%/(180-EO$4))</f>
        <v>#REF!</v>
      </c>
      <c r="EQ7" s="63" t="e" cm="1">
        <f ca="1" t="array" ref="EQ7">_xlfn.IFS(EQ$4&lt;$C7,($L7-SUMIFS(#REF!,#REF!,$A7,#REF!,"&lt;="&amp;EP$4))*100%/(180-EP$4),EQ$4&gt;=$C7,($L7-SUM(#REF!))*100%/(180-EP$4))</f>
        <v>#REF!</v>
      </c>
      <c r="ER7" s="63" t="e" cm="1">
        <f ca="1" t="array" ref="ER7">_xlfn.IFS(ER$4&lt;$C7,($L7-SUMIFS(#REF!,#REF!,$A7,#REF!,"&lt;="&amp;EQ$4))*100%/(180-EQ$4),ER$4&gt;=$C7,($L7-SUM(#REF!))*100%/(180-EQ$4))</f>
        <v>#REF!</v>
      </c>
      <c r="ES7" s="63" t="e" cm="1">
        <f ca="1" t="array" ref="ES7">_xlfn.IFS(ES$4&lt;$C7,($L7-SUMIFS(#REF!,#REF!,$A7,#REF!,"&lt;="&amp;ER$4))*100%/(180-ER$4),ES$4&gt;=$C7,($L7-SUM(#REF!))*100%/(180-ER$4))</f>
        <v>#REF!</v>
      </c>
      <c r="ET7" s="63" t="e" cm="1">
        <f ca="1" t="array" ref="ET7">_xlfn.IFS(ET$4&lt;$C7,($L7-SUMIFS(#REF!,#REF!,$A7,#REF!,"&lt;="&amp;ES$4))*100%/(180-ES$4),ET$4&gt;=$C7,($L7-SUM(#REF!))*100%/(180-ES$4))</f>
        <v>#REF!</v>
      </c>
      <c r="EU7" s="63" t="e" cm="1">
        <f ca="1" t="array" ref="EU7">_xlfn.IFS(EU$4&lt;$C7,($L7-SUMIFS(#REF!,#REF!,$A7,#REF!,"&lt;="&amp;ET$4))*100%/(180-ET$4),EU$4&gt;=$C7,($L7-SUM(#REF!))*100%/(180-ET$4))</f>
        <v>#REF!</v>
      </c>
      <c r="EV7" s="63" t="e" cm="1">
        <f ca="1" t="array" ref="EV7">_xlfn.IFS(EV$4&lt;$C7,($L7-SUMIFS(#REF!,#REF!,$A7,#REF!,"&lt;="&amp;EU$4))*100%/(180-EU$4),EV$4&gt;=$C7,($L7-SUM(#REF!))*100%/(180-EU$4))</f>
        <v>#REF!</v>
      </c>
      <c r="EW7" s="63" t="e" cm="1">
        <f ca="1" t="array" ref="EW7">_xlfn.IFS(EW$4&lt;$C7,($L7-SUMIFS(#REF!,#REF!,$A7,#REF!,"&lt;="&amp;EV$4))*100%/(180-EV$4),EW$4&gt;=$C7,($L7-SUM(#REF!))*100%/(180-EV$4))</f>
        <v>#REF!</v>
      </c>
      <c r="EX7" s="63" t="e" cm="1">
        <f ca="1" t="array" ref="EX7">_xlfn.IFS(EX$4&lt;$C7,($L7-SUMIFS(#REF!,#REF!,$A7,#REF!,"&lt;="&amp;EW$4))*100%/(180-EW$4),EX$4&gt;=$C7,($L7-SUM(#REF!))*100%/(180-EW$4))</f>
        <v>#REF!</v>
      </c>
      <c r="EY7" s="63" t="e" cm="1">
        <f ca="1" t="array" ref="EY7">_xlfn.IFS(EY$4&lt;$C7,($L7-SUMIFS(#REF!,#REF!,$A7,#REF!,"&lt;="&amp;EX$4))*100%/(180-EX$4),EY$4&gt;=$C7,($L7-SUM(#REF!))*100%/(180-EX$4))</f>
        <v>#REF!</v>
      </c>
      <c r="EZ7" s="63" t="e" cm="1">
        <f ca="1" t="array" ref="EZ7">_xlfn.IFS(EZ$4&lt;$C7,($L7-SUMIFS(#REF!,#REF!,$A7,#REF!,"&lt;="&amp;EY$4))*100%/(180-EY$4),EZ$4&gt;=$C7,($L7-SUM(#REF!))*100%/(180-EY$4))</f>
        <v>#REF!</v>
      </c>
      <c r="FA7" s="63" t="e" cm="1">
        <f ca="1" t="array" ref="FA7">_xlfn.IFS(FA$4&lt;$C7,($L7-SUMIFS(#REF!,#REF!,$A7,#REF!,"&lt;="&amp;EZ$4))*100%/(180-EZ$4),FA$4&gt;=$C7,($L7-SUM(#REF!))*100%/(180-EZ$4))</f>
        <v>#REF!</v>
      </c>
      <c r="FB7" s="63" t="e" cm="1">
        <f ca="1" t="array" ref="FB7">_xlfn.IFS(FB$4&lt;$C7,($L7-SUMIFS(#REF!,#REF!,$A7,#REF!,"&lt;="&amp;FA$4))*100%/(180-FA$4),FB$4&gt;=$C7,($L7-SUM(#REF!))*100%/(180-FA$4))</f>
        <v>#REF!</v>
      </c>
      <c r="FC7" s="63" t="e" cm="1">
        <f ca="1" t="array" ref="FC7">_xlfn.IFS(FC$4&lt;$C7,($L7-SUMIFS(#REF!,#REF!,$A7,#REF!,"&lt;="&amp;FB$4))*100%/(180-FB$4),FC$4&gt;=$C7,($L7-SUM(#REF!))*100%/(180-FB$4))</f>
        <v>#REF!</v>
      </c>
      <c r="FD7" s="63" t="e" cm="1">
        <f ca="1" t="array" ref="FD7">_xlfn.IFS(FD$4&lt;$C7,($L7-SUMIFS(#REF!,#REF!,$A7,#REF!,"&lt;="&amp;FC$4))*100%/(180-FC$4),FD$4&gt;=$C7,($L7-SUM(#REF!))*100%/(180-FC$4))</f>
        <v>#REF!</v>
      </c>
      <c r="FE7" s="63" t="e" cm="1">
        <f ca="1" t="array" ref="FE7">_xlfn.IFS(FE$4&lt;$C7,($L7-SUMIFS(#REF!,#REF!,$A7,#REF!,"&lt;="&amp;FD$4))*100%/(180-FD$4),FE$4&gt;=$C7,($L7-SUM(#REF!))*100%/(180-FD$4))</f>
        <v>#REF!</v>
      </c>
      <c r="FF7" s="63" t="e" cm="1">
        <f ca="1" t="array" ref="FF7">_xlfn.IFS(FF$4&lt;$C7,($L7-SUMIFS(#REF!,#REF!,$A7,#REF!,"&lt;="&amp;FE$4))*100%/(180-FE$4),FF$4&gt;=$C7,($L7-SUM(#REF!))*100%/(180-FE$4))</f>
        <v>#REF!</v>
      </c>
      <c r="FG7" s="63" t="e" cm="1">
        <f ca="1" t="array" ref="FG7">_xlfn.IFS(FG$4&lt;$C7,($L7-SUMIFS(#REF!,#REF!,$A7,#REF!,"&lt;="&amp;FF$4))*100%/(180-FF$4),FG$4&gt;=$C7,($L7-SUM(#REF!))*100%/(180-FF$4))</f>
        <v>#REF!</v>
      </c>
      <c r="FH7" s="63" t="e" cm="1">
        <f ca="1" t="array" ref="FH7">_xlfn.IFS(FH$4&lt;$C7,($L7-SUMIFS(#REF!,#REF!,$A7,#REF!,"&lt;="&amp;FG$4))*100%/(180-FG$4),FH$4&gt;=$C7,($L7-SUM(#REF!))*100%/(180-FG$4))</f>
        <v>#REF!</v>
      </c>
      <c r="FI7" s="63" t="e" cm="1">
        <f ca="1" t="array" ref="FI7">_xlfn.IFS(FI$4&lt;$C7,($L7-SUMIFS(#REF!,#REF!,$A7,#REF!,"&lt;="&amp;FH$4))*100%/(180-FH$4),FI$4&gt;=$C7,($L7-SUM(#REF!))*100%/(180-FH$4))</f>
        <v>#REF!</v>
      </c>
      <c r="FJ7" s="63" t="e" cm="1">
        <f ca="1" t="array" ref="FJ7">_xlfn.IFS(FJ$4&lt;$C7,($L7-SUMIFS(#REF!,#REF!,$A7,#REF!,"&lt;="&amp;FI$4))*100%/(180-FI$4),FJ$4&gt;=$C7,($L7-SUM(#REF!))*100%/(180-FI$4))</f>
        <v>#REF!</v>
      </c>
      <c r="FK7" s="63" t="e" cm="1">
        <f ca="1" t="array" ref="FK7">_xlfn.IFS(FK$4&lt;$C7,($L7-SUMIFS(#REF!,#REF!,$A7,#REF!,"&lt;="&amp;FJ$4))*100%/(180-FJ$4),FK$4&gt;=$C7,($L7-SUM(#REF!))*100%/(180-FJ$4))</f>
        <v>#REF!</v>
      </c>
      <c r="FL7" s="63" t="e" cm="1">
        <f ca="1" t="array" ref="FL7">_xlfn.IFS(FL$4&lt;$C7,($L7-SUMIFS(#REF!,#REF!,$A7,#REF!,"&lt;="&amp;FK$4))*100%/(180-FK$4),FL$4&gt;=$C7,($L7-SUM(#REF!))*100%/(180-FK$4))</f>
        <v>#REF!</v>
      </c>
      <c r="FM7" s="63" t="e" cm="1">
        <f ca="1" t="array" ref="FM7">_xlfn.IFS(FM$4&lt;$C7,($L7-SUMIFS(#REF!,#REF!,$A7,#REF!,"&lt;="&amp;FL$4))*100%/(180-FL$4),FM$4&gt;=$C7,($L7-SUM(#REF!))*100%/(180-FL$4))</f>
        <v>#REF!</v>
      </c>
      <c r="FN7" s="63" t="e" cm="1">
        <f ca="1" t="array" ref="FN7">_xlfn.IFS(FN$4&lt;$C7,($L7-SUMIFS(#REF!,#REF!,$A7,#REF!,"&lt;="&amp;FM$4))*100%/(180-FM$4),FN$4&gt;=$C7,($L7-SUM(#REF!))*100%/(180-FM$4))</f>
        <v>#REF!</v>
      </c>
      <c r="FO7" s="63" t="e" cm="1">
        <f ca="1" t="array" ref="FO7">_xlfn.IFS(FO$4&lt;$C7,($L7-SUMIFS(#REF!,#REF!,$A7,#REF!,"&lt;="&amp;FN$4))*100%/(180-FN$4),FO$4&gt;=$C7,($L7-SUM(#REF!))*100%/(180-FN$4))</f>
        <v>#REF!</v>
      </c>
      <c r="FP7" s="63" t="e" cm="1">
        <f ca="1" t="array" ref="FP7">_xlfn.IFS(FP$4&lt;$C7,($L7-SUMIFS(#REF!,#REF!,$A7,#REF!,"&lt;="&amp;FO$4))*100%/(180-FO$4),FP$4&gt;=$C7,($L7-SUM(#REF!))*100%/(180-FO$4))</f>
        <v>#REF!</v>
      </c>
      <c r="FQ7" s="63" t="e" cm="1">
        <f ca="1" t="array" ref="FQ7">_xlfn.IFS(FQ$4&lt;$C7,($L7-SUMIFS(#REF!,#REF!,$A7,#REF!,"&lt;="&amp;FP$4))*100%/(180-FP$4),FQ$4&gt;=$C7,($L7-SUM(#REF!))*100%/(180-FP$4))</f>
        <v>#REF!</v>
      </c>
      <c r="FR7" s="63" t="e" cm="1">
        <f ca="1" t="array" ref="FR7">_xlfn.IFS(FR$4&lt;$C7,($L7-SUMIFS(#REF!,#REF!,$A7,#REF!,"&lt;="&amp;FQ$4))*100%/(180-FQ$4),FR$4&gt;=$C7,($L7-SUM(#REF!))*100%/(180-FQ$4))</f>
        <v>#REF!</v>
      </c>
      <c r="FS7" s="63" t="e" cm="1">
        <f ca="1" t="array" ref="FS7">_xlfn.IFS(FS$4&lt;$C7,($L7-SUMIFS(#REF!,#REF!,$A7,#REF!,"&lt;="&amp;FR$4))*100%/(180-FR$4),FS$4&gt;=$C7,($L7-SUM(#REF!))*100%/(180-FR$4))</f>
        <v>#REF!</v>
      </c>
      <c r="FT7" s="63" t="e" cm="1">
        <f ca="1" t="array" ref="FT7">_xlfn.IFS(FT$4&lt;$C7,($L7-SUMIFS(#REF!,#REF!,$A7,#REF!,"&lt;="&amp;FS$4))*100%/(180-FS$4),FT$4&gt;=$C7,($L7-SUM(#REF!))*100%/(180-FS$4))</f>
        <v>#REF!</v>
      </c>
      <c r="FU7" s="63" t="e" cm="1">
        <f ca="1" t="array" ref="FU7">_xlfn.IFS(FU$4&lt;$C7,($L7-SUMIFS(#REF!,#REF!,$A7,#REF!,"&lt;="&amp;FT$4))*100%/(180-FT$4),FU$4&gt;=$C7,($L7-SUM(#REF!))*100%/(180-FT$4))</f>
        <v>#REF!</v>
      </c>
      <c r="FV7" s="63" t="e" cm="1">
        <f ca="1" t="array" ref="FV7">_xlfn.IFS(FV$4&lt;$C7,($L7-SUMIFS(#REF!,#REF!,$A7,#REF!,"&lt;="&amp;FU$4))*100%/(180-FU$4),FV$4&gt;=$C7,($L7-SUM(#REF!))*100%/(180-FU$4))</f>
        <v>#REF!</v>
      </c>
      <c r="FW7" s="63" t="e" cm="1">
        <f ca="1" t="array" ref="FW7">_xlfn.IFS(FW$4&lt;$C7,($L7-SUMIFS(#REF!,#REF!,$A7,#REF!,"&lt;="&amp;FV$4))*100%/(180-FV$4),FW$4&gt;=$C7,($L7-SUM(#REF!))*100%/(180-FV$4))</f>
        <v>#REF!</v>
      </c>
      <c r="FX7" s="63" t="e" cm="1">
        <f ca="1" t="array" ref="FX7">_xlfn.IFS(FX$4&lt;$C7,($L7-SUMIFS(#REF!,#REF!,$A7,#REF!,"&lt;="&amp;FW$4))*100%/(180-FW$4),FX$4&gt;=$C7,($L7-SUM(#REF!))*100%/(180-FW$4))</f>
        <v>#REF!</v>
      </c>
      <c r="FY7" s="63" t="e" cm="1">
        <f ca="1" t="array" ref="FY7">_xlfn.IFS(FY$4&lt;$C7,($L7-SUMIFS(#REF!,#REF!,$A7,#REF!,"&lt;="&amp;FX$4))*100%/(180-FX$4),FY$4&gt;=$C7,($L7-SUM(#REF!))*100%/(180-FX$4))</f>
        <v>#REF!</v>
      </c>
      <c r="FZ7" s="63" t="e" cm="1">
        <f ca="1" t="array" ref="FZ7">_xlfn.IFS(FZ$4&lt;$C7,($L7-SUMIFS(#REF!,#REF!,$A7,#REF!,"&lt;="&amp;FY$4))*100%/(180-FY$4),FZ$4&gt;=$C7,($L7-SUM(#REF!))*100%/(180-FY$4))</f>
        <v>#REF!</v>
      </c>
      <c r="GA7" s="63" t="e" cm="1">
        <f ca="1" t="array" ref="GA7">_xlfn.IFS(GA$4&lt;$C7,($L7-SUMIFS(#REF!,#REF!,$A7,#REF!,"&lt;="&amp;FZ$4))*100%/(180-FZ$4),GA$4&gt;=$C7,($L7-SUM(#REF!))*100%/(180-FZ$4))</f>
        <v>#REF!</v>
      </c>
      <c r="GB7" s="63" t="e" cm="1">
        <f ca="1" t="array" ref="GB7">_xlfn.IFS(GB$4&lt;$C7,($L7-SUMIFS(#REF!,#REF!,$A7,#REF!,"&lt;="&amp;GA$4))*100%/(180-GA$4),GB$4&gt;=$C7,($L7-SUM(#REF!))*100%/(180-GA$4))</f>
        <v>#REF!</v>
      </c>
      <c r="GC7" s="63" t="e" cm="1">
        <f ca="1" t="array" ref="GC7">_xlfn.IFS(GC$4&lt;$C7,($L7-SUMIFS(#REF!,#REF!,$A7,#REF!,"&lt;="&amp;GB$4))*100%/(180-GB$4),GC$4&gt;=$C7,($L7-SUM(#REF!))*100%/(180-GB$4))</f>
        <v>#REF!</v>
      </c>
      <c r="GD7" s="63" t="e" cm="1">
        <f ca="1" t="array" ref="GD7">_xlfn.IFS(GD$4&lt;$C7,($L7-SUMIFS(#REF!,#REF!,$A7,#REF!,"&lt;="&amp;GC$4))*100%/(180-GC$4),GD$4&gt;=$C7,($L7-SUM(#REF!))*100%/(180-GC$4))</f>
        <v>#REF!</v>
      </c>
      <c r="GE7" s="63" t="e" cm="1">
        <f ca="1" t="array" ref="GE7">_xlfn.IFS(GE$4&lt;$C7,($L7-SUMIFS(#REF!,#REF!,$A7,#REF!,"&lt;="&amp;GD$4))*100%/(180-GD$4),GE$4&gt;=$C7,($L7-SUM(#REF!))*100%/(180-GD$4))</f>
        <v>#REF!</v>
      </c>
      <c r="GF7" s="63" t="e" cm="1">
        <f ca="1" t="array" ref="GF7">_xlfn.IFS(GF$4&lt;$C7,($L7-SUMIFS(#REF!,#REF!,$A7,#REF!,"&lt;="&amp;GE$4))*100%/(180-GE$4),GF$4&gt;=$C7,($L7-SUM(#REF!))*100%/(180-GE$4))</f>
        <v>#REF!</v>
      </c>
      <c r="GG7" s="63" t="e" cm="1">
        <f ca="1" t="array" ref="GG7">_xlfn.IFS(GG$4&lt;$C7,($L7-SUMIFS(#REF!,#REF!,$A7,#REF!,"&lt;="&amp;GF$4))*100%/(180-GF$4),GG$4&gt;=$C7,($L7-SUM(#REF!))*100%/(180-GF$4))</f>
        <v>#REF!</v>
      </c>
      <c r="GH7" s="63" t="e" cm="1">
        <f ca="1" t="array" ref="GH7">_xlfn.IFS(GH$4&lt;$C7,($L7-SUMIFS(#REF!,#REF!,$A7,#REF!,"&lt;="&amp;GG$4))*100%/(180-GG$4),GH$4&gt;=$C7,($L7-SUM(#REF!))*100%/(180-GG$4))</f>
        <v>#REF!</v>
      </c>
      <c r="GI7" s="63" t="e" cm="1">
        <f ca="1" t="array" ref="GI7">_xlfn.IFS(GI$4&lt;$C7,($L7-SUMIFS(#REF!,#REF!,$A7,#REF!,"&lt;="&amp;GH$4))*100%/(180-GH$4),GI$4&gt;=$C7,($L7-SUM(#REF!))*100%/(180-GH$4))</f>
        <v>#REF!</v>
      </c>
      <c r="GJ7" s="63" t="e" cm="1">
        <f ca="1" t="array" ref="GJ7">_xlfn.IFS(GJ$4&lt;$C7,($L7-SUMIFS(#REF!,#REF!,$A7,#REF!,"&lt;="&amp;GI$4))*100%/(180-GI$4),GJ$4&gt;=$C7,($L7-SUM(#REF!))*100%/(180-GI$4))</f>
        <v>#REF!</v>
      </c>
      <c r="GK7" s="63" t="e" cm="1">
        <f ca="1" t="array" ref="GK7">_xlfn.IFS(GK$4&lt;$C7,($L7-SUMIFS(#REF!,#REF!,$A7,#REF!,"&lt;="&amp;GJ$4))*100%/(180-GJ$4),GK$4&gt;=$C7,($L7-SUM(#REF!))*100%/(180-GJ$4))</f>
        <v>#REF!</v>
      </c>
      <c r="GL7" s="63" t="e" cm="1">
        <f ca="1" t="array" ref="GL7">_xlfn.IFS(GL$4&lt;$C7,($L7-SUMIFS(#REF!,#REF!,$A7,#REF!,"&lt;="&amp;GK$4))*100%/(180-GK$4),GL$4&gt;=$C7,($L7-SUM(#REF!))*100%/(180-GK$4))</f>
        <v>#REF!</v>
      </c>
      <c r="GM7" s="63" t="e" cm="1">
        <f ca="1" t="array" ref="GM7">_xlfn.IFS(GM$4&lt;$C7,($L7-SUMIFS(#REF!,#REF!,$A7,#REF!,"&lt;="&amp;GL$4))*100%/(180-GL$4),GM$4&gt;=$C7,($L7-SUM(#REF!))*100%/(180-GL$4))</f>
        <v>#REF!</v>
      </c>
    </row>
    <row r="8" s="55" customFormat="1" spans="1:195">
      <c r="A8" s="57" t="s">
        <v>23</v>
      </c>
      <c r="B8" s="58">
        <v>46134</v>
      </c>
      <c r="C8" s="57">
        <f ca="1" t="shared" si="0"/>
        <v>75</v>
      </c>
      <c r="D8" s="57" t="str" cm="1">
        <f ca="1" t="array" ref="D8">_xlfn.IFS(AND(TODAY()-B8&lt;=30,TODAY()-B8&gt;=0),"新品期",AND(TODAY()-B8&gt;=31,TODAY()-B8&lt;=120),"热销期",AND(TODAY()-B8&gt;=121,TODAY()-B8&lt;=180),"清货期",TODAY()-B8&gt;180,"滞销")</f>
        <v>热销期</v>
      </c>
      <c r="E8" s="57">
        <f t="shared" si="1"/>
        <v>2366</v>
      </c>
      <c r="F8" s="57"/>
      <c r="G8" s="57">
        <f>SUMIF([1]销售表!I:I,A8,[1]销售表!J:J)</f>
        <v>634</v>
      </c>
      <c r="H8" s="59">
        <f t="shared" si="2"/>
        <v>0.211333333333333</v>
      </c>
      <c r="I8" s="57"/>
      <c r="J8" s="57">
        <f>SUMIFS([1]销售表!J:J,[1]销售表!I:I,A8,[1]销售表!E:E,"可取")</f>
        <v>82</v>
      </c>
      <c r="K8" s="57"/>
      <c r="L8" s="57">
        <v>3000</v>
      </c>
      <c r="M8" s="60"/>
      <c r="N8" s="60"/>
      <c r="O8" s="53" t="s">
        <v>28</v>
      </c>
      <c r="P8" s="54">
        <f t="shared" ref="P8:AS8" si="8">$L8*80%/180</f>
        <v>13.3333333333333</v>
      </c>
      <c r="Q8" s="54">
        <f t="shared" si="8"/>
        <v>13.3333333333333</v>
      </c>
      <c r="R8" s="54">
        <f t="shared" si="8"/>
        <v>13.3333333333333</v>
      </c>
      <c r="S8" s="54">
        <f t="shared" si="8"/>
        <v>13.3333333333333</v>
      </c>
      <c r="T8" s="54">
        <f t="shared" si="8"/>
        <v>13.3333333333333</v>
      </c>
      <c r="U8" s="54">
        <f t="shared" si="8"/>
        <v>13.3333333333333</v>
      </c>
      <c r="V8" s="54">
        <f t="shared" si="8"/>
        <v>13.3333333333333</v>
      </c>
      <c r="W8" s="54">
        <f t="shared" si="8"/>
        <v>13.3333333333333</v>
      </c>
      <c r="X8" s="54">
        <f t="shared" si="8"/>
        <v>13.3333333333333</v>
      </c>
      <c r="Y8" s="54">
        <f t="shared" si="8"/>
        <v>13.3333333333333</v>
      </c>
      <c r="Z8" s="54">
        <f t="shared" si="8"/>
        <v>13.3333333333333</v>
      </c>
      <c r="AA8" s="54">
        <f t="shared" si="8"/>
        <v>13.3333333333333</v>
      </c>
      <c r="AB8" s="54">
        <f t="shared" si="8"/>
        <v>13.3333333333333</v>
      </c>
      <c r="AC8" s="54">
        <f t="shared" si="8"/>
        <v>13.3333333333333</v>
      </c>
      <c r="AD8" s="54">
        <f t="shared" si="8"/>
        <v>13.3333333333333</v>
      </c>
      <c r="AE8" s="54">
        <f t="shared" si="8"/>
        <v>13.3333333333333</v>
      </c>
      <c r="AF8" s="54">
        <f t="shared" si="8"/>
        <v>13.3333333333333</v>
      </c>
      <c r="AG8" s="54">
        <f t="shared" si="8"/>
        <v>13.3333333333333</v>
      </c>
      <c r="AH8" s="54">
        <f t="shared" si="8"/>
        <v>13.3333333333333</v>
      </c>
      <c r="AI8" s="54">
        <f t="shared" si="8"/>
        <v>13.3333333333333</v>
      </c>
      <c r="AJ8" s="54">
        <f t="shared" si="8"/>
        <v>13.3333333333333</v>
      </c>
      <c r="AK8" s="54">
        <f t="shared" si="8"/>
        <v>13.3333333333333</v>
      </c>
      <c r="AL8" s="54">
        <f t="shared" si="8"/>
        <v>13.3333333333333</v>
      </c>
      <c r="AM8" s="54">
        <f t="shared" si="8"/>
        <v>13.3333333333333</v>
      </c>
      <c r="AN8" s="54">
        <f t="shared" si="8"/>
        <v>13.3333333333333</v>
      </c>
      <c r="AO8" s="54">
        <f t="shared" si="8"/>
        <v>13.3333333333333</v>
      </c>
      <c r="AP8" s="54">
        <f t="shared" si="8"/>
        <v>13.3333333333333</v>
      </c>
      <c r="AQ8" s="54">
        <f t="shared" si="8"/>
        <v>13.3333333333333</v>
      </c>
      <c r="AR8" s="54">
        <f t="shared" si="8"/>
        <v>13.3333333333333</v>
      </c>
      <c r="AS8" s="54">
        <f t="shared" si="8"/>
        <v>13.3333333333333</v>
      </c>
      <c r="AT8" s="54">
        <f t="shared" ref="AT8:DE8" si="9">$L8*110%/180</f>
        <v>18.3333333333333</v>
      </c>
      <c r="AU8" s="54">
        <f t="shared" si="9"/>
        <v>18.3333333333333</v>
      </c>
      <c r="AV8" s="54">
        <f t="shared" si="9"/>
        <v>18.3333333333333</v>
      </c>
      <c r="AW8" s="54">
        <f t="shared" si="9"/>
        <v>18.3333333333333</v>
      </c>
      <c r="AX8" s="54">
        <f t="shared" si="9"/>
        <v>18.3333333333333</v>
      </c>
      <c r="AY8" s="54">
        <f t="shared" si="9"/>
        <v>18.3333333333333</v>
      </c>
      <c r="AZ8" s="54">
        <f t="shared" si="9"/>
        <v>18.3333333333333</v>
      </c>
      <c r="BA8" s="54">
        <f t="shared" si="9"/>
        <v>18.3333333333333</v>
      </c>
      <c r="BB8" s="54">
        <f t="shared" si="9"/>
        <v>18.3333333333333</v>
      </c>
      <c r="BC8" s="54">
        <f t="shared" si="9"/>
        <v>18.3333333333333</v>
      </c>
      <c r="BD8" s="54">
        <f t="shared" si="9"/>
        <v>18.3333333333333</v>
      </c>
      <c r="BE8" s="54">
        <f t="shared" si="9"/>
        <v>18.3333333333333</v>
      </c>
      <c r="BF8" s="54">
        <f t="shared" si="9"/>
        <v>18.3333333333333</v>
      </c>
      <c r="BG8" s="54">
        <f t="shared" si="9"/>
        <v>18.3333333333333</v>
      </c>
      <c r="BH8" s="54">
        <f t="shared" si="9"/>
        <v>18.3333333333333</v>
      </c>
      <c r="BI8" s="54">
        <f t="shared" si="9"/>
        <v>18.3333333333333</v>
      </c>
      <c r="BJ8" s="54">
        <f t="shared" si="9"/>
        <v>18.3333333333333</v>
      </c>
      <c r="BK8" s="54">
        <f t="shared" si="9"/>
        <v>18.3333333333333</v>
      </c>
      <c r="BL8" s="54">
        <f t="shared" si="9"/>
        <v>18.3333333333333</v>
      </c>
      <c r="BM8" s="54">
        <f t="shared" si="9"/>
        <v>18.3333333333333</v>
      </c>
      <c r="BN8" s="54">
        <f t="shared" si="9"/>
        <v>18.3333333333333</v>
      </c>
      <c r="BO8" s="54">
        <f t="shared" si="9"/>
        <v>18.3333333333333</v>
      </c>
      <c r="BP8" s="54">
        <f t="shared" si="9"/>
        <v>18.3333333333333</v>
      </c>
      <c r="BQ8" s="54">
        <f t="shared" si="9"/>
        <v>18.3333333333333</v>
      </c>
      <c r="BR8" s="54">
        <f t="shared" si="9"/>
        <v>18.3333333333333</v>
      </c>
      <c r="BS8" s="54">
        <f t="shared" si="9"/>
        <v>18.3333333333333</v>
      </c>
      <c r="BT8" s="54">
        <f t="shared" si="9"/>
        <v>18.3333333333333</v>
      </c>
      <c r="BU8" s="54">
        <f t="shared" si="9"/>
        <v>18.3333333333333</v>
      </c>
      <c r="BV8" s="54">
        <f t="shared" si="9"/>
        <v>18.3333333333333</v>
      </c>
      <c r="BW8" s="54">
        <f t="shared" si="9"/>
        <v>18.3333333333333</v>
      </c>
      <c r="BX8" s="54">
        <f t="shared" si="9"/>
        <v>18.3333333333333</v>
      </c>
      <c r="BY8" s="54">
        <f t="shared" si="9"/>
        <v>18.3333333333333</v>
      </c>
      <c r="BZ8" s="54">
        <f t="shared" si="9"/>
        <v>18.3333333333333</v>
      </c>
      <c r="CA8" s="54">
        <f t="shared" si="9"/>
        <v>18.3333333333333</v>
      </c>
      <c r="CB8" s="54">
        <f t="shared" si="9"/>
        <v>18.3333333333333</v>
      </c>
      <c r="CC8" s="54">
        <f t="shared" si="9"/>
        <v>18.3333333333333</v>
      </c>
      <c r="CD8" s="54">
        <f t="shared" si="9"/>
        <v>18.3333333333333</v>
      </c>
      <c r="CE8" s="54">
        <f t="shared" si="9"/>
        <v>18.3333333333333</v>
      </c>
      <c r="CF8" s="54">
        <f t="shared" si="9"/>
        <v>18.3333333333333</v>
      </c>
      <c r="CG8" s="54">
        <f t="shared" si="9"/>
        <v>18.3333333333333</v>
      </c>
      <c r="CH8" s="54">
        <f t="shared" si="9"/>
        <v>18.3333333333333</v>
      </c>
      <c r="CI8" s="54">
        <f t="shared" si="9"/>
        <v>18.3333333333333</v>
      </c>
      <c r="CJ8" s="54">
        <f t="shared" si="9"/>
        <v>18.3333333333333</v>
      </c>
      <c r="CK8" s="54">
        <f t="shared" si="9"/>
        <v>18.3333333333333</v>
      </c>
      <c r="CL8" s="54">
        <f t="shared" si="9"/>
        <v>18.3333333333333</v>
      </c>
      <c r="CM8" s="54">
        <f t="shared" si="9"/>
        <v>18.3333333333333</v>
      </c>
      <c r="CN8" s="54">
        <f t="shared" si="9"/>
        <v>18.3333333333333</v>
      </c>
      <c r="CO8" s="54">
        <f t="shared" si="9"/>
        <v>18.3333333333333</v>
      </c>
      <c r="CP8" s="54">
        <f t="shared" si="9"/>
        <v>18.3333333333333</v>
      </c>
      <c r="CQ8" s="54">
        <f t="shared" si="9"/>
        <v>18.3333333333333</v>
      </c>
      <c r="CR8" s="54">
        <f t="shared" si="9"/>
        <v>18.3333333333333</v>
      </c>
      <c r="CS8" s="54">
        <f t="shared" si="9"/>
        <v>18.3333333333333</v>
      </c>
      <c r="CT8" s="54">
        <f t="shared" si="9"/>
        <v>18.3333333333333</v>
      </c>
      <c r="CU8" s="54">
        <f t="shared" si="9"/>
        <v>18.3333333333333</v>
      </c>
      <c r="CV8" s="54">
        <f t="shared" si="9"/>
        <v>18.3333333333333</v>
      </c>
      <c r="CW8" s="54">
        <f t="shared" si="9"/>
        <v>18.3333333333333</v>
      </c>
      <c r="CX8" s="54">
        <f t="shared" si="9"/>
        <v>18.3333333333333</v>
      </c>
      <c r="CY8" s="54">
        <f t="shared" si="9"/>
        <v>18.3333333333333</v>
      </c>
      <c r="CZ8" s="54">
        <f t="shared" si="9"/>
        <v>18.3333333333333</v>
      </c>
      <c r="DA8" s="54">
        <f t="shared" si="9"/>
        <v>18.3333333333333</v>
      </c>
      <c r="DB8" s="54">
        <f t="shared" si="9"/>
        <v>18.3333333333333</v>
      </c>
      <c r="DC8" s="54">
        <f t="shared" si="9"/>
        <v>18.3333333333333</v>
      </c>
      <c r="DD8" s="54">
        <f t="shared" si="9"/>
        <v>18.3333333333333</v>
      </c>
      <c r="DE8" s="54">
        <f t="shared" si="9"/>
        <v>18.3333333333333</v>
      </c>
      <c r="DF8" s="54">
        <f t="shared" ref="DF8:EE8" si="10">$L8*110%/180</f>
        <v>18.3333333333333</v>
      </c>
      <c r="DG8" s="54">
        <f t="shared" si="10"/>
        <v>18.3333333333333</v>
      </c>
      <c r="DH8" s="54">
        <f t="shared" si="10"/>
        <v>18.3333333333333</v>
      </c>
      <c r="DI8" s="54">
        <f t="shared" si="10"/>
        <v>18.3333333333333</v>
      </c>
      <c r="DJ8" s="54">
        <f t="shared" si="10"/>
        <v>18.3333333333333</v>
      </c>
      <c r="DK8" s="54">
        <f t="shared" si="10"/>
        <v>18.3333333333333</v>
      </c>
      <c r="DL8" s="54">
        <f t="shared" si="10"/>
        <v>18.3333333333333</v>
      </c>
      <c r="DM8" s="54">
        <f t="shared" si="10"/>
        <v>18.3333333333333</v>
      </c>
      <c r="DN8" s="54">
        <f t="shared" si="10"/>
        <v>18.3333333333333</v>
      </c>
      <c r="DO8" s="54">
        <f t="shared" si="10"/>
        <v>18.3333333333333</v>
      </c>
      <c r="DP8" s="54">
        <f t="shared" si="10"/>
        <v>18.3333333333333</v>
      </c>
      <c r="DQ8" s="54">
        <f t="shared" si="10"/>
        <v>18.3333333333333</v>
      </c>
      <c r="DR8" s="54">
        <f t="shared" si="10"/>
        <v>18.3333333333333</v>
      </c>
      <c r="DS8" s="54">
        <f t="shared" si="10"/>
        <v>18.3333333333333</v>
      </c>
      <c r="DT8" s="54">
        <f t="shared" si="10"/>
        <v>18.3333333333333</v>
      </c>
      <c r="DU8" s="54">
        <f t="shared" si="10"/>
        <v>18.3333333333333</v>
      </c>
      <c r="DV8" s="54">
        <f t="shared" si="10"/>
        <v>18.3333333333333</v>
      </c>
      <c r="DW8" s="54">
        <f t="shared" si="10"/>
        <v>18.3333333333333</v>
      </c>
      <c r="DX8" s="54">
        <f t="shared" si="10"/>
        <v>18.3333333333333</v>
      </c>
      <c r="DY8" s="54">
        <f t="shared" si="10"/>
        <v>18.3333333333333</v>
      </c>
      <c r="DZ8" s="54">
        <f t="shared" si="10"/>
        <v>18.3333333333333</v>
      </c>
      <c r="EA8" s="54">
        <f t="shared" si="10"/>
        <v>18.3333333333333</v>
      </c>
      <c r="EB8" s="54">
        <f t="shared" si="10"/>
        <v>18.3333333333333</v>
      </c>
      <c r="EC8" s="54">
        <f t="shared" si="10"/>
        <v>18.3333333333333</v>
      </c>
      <c r="ED8" s="54">
        <f t="shared" si="10"/>
        <v>18.3333333333333</v>
      </c>
      <c r="EE8" s="54">
        <f t="shared" si="10"/>
        <v>18.3333333333333</v>
      </c>
      <c r="EF8" s="54">
        <f t="shared" ref="EF8:GM8" si="11">$L8*100%/180</f>
        <v>16.6666666666667</v>
      </c>
      <c r="EG8" s="54">
        <f t="shared" si="11"/>
        <v>16.6666666666667</v>
      </c>
      <c r="EH8" s="54">
        <f t="shared" si="11"/>
        <v>16.6666666666667</v>
      </c>
      <c r="EI8" s="54">
        <f t="shared" si="11"/>
        <v>16.6666666666667</v>
      </c>
      <c r="EJ8" s="54">
        <f t="shared" si="11"/>
        <v>16.6666666666667</v>
      </c>
      <c r="EK8" s="54">
        <f t="shared" si="11"/>
        <v>16.6666666666667</v>
      </c>
      <c r="EL8" s="54">
        <f t="shared" si="11"/>
        <v>16.6666666666667</v>
      </c>
      <c r="EM8" s="54">
        <f t="shared" si="11"/>
        <v>16.6666666666667</v>
      </c>
      <c r="EN8" s="54">
        <f t="shared" si="11"/>
        <v>16.6666666666667</v>
      </c>
      <c r="EO8" s="54">
        <f t="shared" si="11"/>
        <v>16.6666666666667</v>
      </c>
      <c r="EP8" s="54">
        <f t="shared" si="11"/>
        <v>16.6666666666667</v>
      </c>
      <c r="EQ8" s="54">
        <f t="shared" si="11"/>
        <v>16.6666666666667</v>
      </c>
      <c r="ER8" s="54">
        <f t="shared" si="11"/>
        <v>16.6666666666667</v>
      </c>
      <c r="ES8" s="54">
        <f t="shared" si="11"/>
        <v>16.6666666666667</v>
      </c>
      <c r="ET8" s="54">
        <f t="shared" si="11"/>
        <v>16.6666666666667</v>
      </c>
      <c r="EU8" s="54">
        <f t="shared" si="11"/>
        <v>16.6666666666667</v>
      </c>
      <c r="EV8" s="54">
        <f t="shared" si="11"/>
        <v>16.6666666666667</v>
      </c>
      <c r="EW8" s="54">
        <f t="shared" si="11"/>
        <v>16.6666666666667</v>
      </c>
      <c r="EX8" s="54">
        <f t="shared" si="11"/>
        <v>16.6666666666667</v>
      </c>
      <c r="EY8" s="54">
        <f t="shared" si="11"/>
        <v>16.6666666666667</v>
      </c>
      <c r="EZ8" s="54">
        <f t="shared" si="11"/>
        <v>16.6666666666667</v>
      </c>
      <c r="FA8" s="54">
        <f t="shared" si="11"/>
        <v>16.6666666666667</v>
      </c>
      <c r="FB8" s="54">
        <f t="shared" si="11"/>
        <v>16.6666666666667</v>
      </c>
      <c r="FC8" s="54">
        <f t="shared" si="11"/>
        <v>16.6666666666667</v>
      </c>
      <c r="FD8" s="54">
        <f t="shared" si="11"/>
        <v>16.6666666666667</v>
      </c>
      <c r="FE8" s="54">
        <f t="shared" si="11"/>
        <v>16.6666666666667</v>
      </c>
      <c r="FF8" s="54">
        <f t="shared" si="11"/>
        <v>16.6666666666667</v>
      </c>
      <c r="FG8" s="54">
        <f t="shared" si="11"/>
        <v>16.6666666666667</v>
      </c>
      <c r="FH8" s="54">
        <f t="shared" si="11"/>
        <v>16.6666666666667</v>
      </c>
      <c r="FI8" s="54">
        <f t="shared" si="11"/>
        <v>16.6666666666667</v>
      </c>
      <c r="FJ8" s="54">
        <f t="shared" si="11"/>
        <v>16.6666666666667</v>
      </c>
      <c r="FK8" s="54">
        <f t="shared" si="11"/>
        <v>16.6666666666667</v>
      </c>
      <c r="FL8" s="54">
        <f t="shared" si="11"/>
        <v>16.6666666666667</v>
      </c>
      <c r="FM8" s="54">
        <f t="shared" si="11"/>
        <v>16.6666666666667</v>
      </c>
      <c r="FN8" s="54">
        <f t="shared" si="11"/>
        <v>16.6666666666667</v>
      </c>
      <c r="FO8" s="54">
        <f t="shared" si="11"/>
        <v>16.6666666666667</v>
      </c>
      <c r="FP8" s="54">
        <f t="shared" si="11"/>
        <v>16.6666666666667</v>
      </c>
      <c r="FQ8" s="54">
        <f t="shared" si="11"/>
        <v>16.6666666666667</v>
      </c>
      <c r="FR8" s="54">
        <f t="shared" si="11"/>
        <v>16.6666666666667</v>
      </c>
      <c r="FS8" s="54">
        <f t="shared" si="11"/>
        <v>16.6666666666667</v>
      </c>
      <c r="FT8" s="54">
        <f t="shared" si="11"/>
        <v>16.6666666666667</v>
      </c>
      <c r="FU8" s="54">
        <f t="shared" si="11"/>
        <v>16.6666666666667</v>
      </c>
      <c r="FV8" s="54">
        <f t="shared" si="11"/>
        <v>16.6666666666667</v>
      </c>
      <c r="FW8" s="54">
        <f t="shared" si="11"/>
        <v>16.6666666666667</v>
      </c>
      <c r="FX8" s="54">
        <f t="shared" si="11"/>
        <v>16.6666666666667</v>
      </c>
      <c r="FY8" s="54">
        <f t="shared" si="11"/>
        <v>16.6666666666667</v>
      </c>
      <c r="FZ8" s="54">
        <f t="shared" si="11"/>
        <v>16.6666666666667</v>
      </c>
      <c r="GA8" s="54">
        <f t="shared" si="11"/>
        <v>16.6666666666667</v>
      </c>
      <c r="GB8" s="54">
        <f t="shared" si="11"/>
        <v>16.6666666666667</v>
      </c>
      <c r="GC8" s="54">
        <f t="shared" si="11"/>
        <v>16.6666666666667</v>
      </c>
      <c r="GD8" s="54">
        <f t="shared" si="11"/>
        <v>16.6666666666667</v>
      </c>
      <c r="GE8" s="54">
        <f t="shared" si="11"/>
        <v>16.6666666666667</v>
      </c>
      <c r="GF8" s="54">
        <f t="shared" si="11"/>
        <v>16.6666666666667</v>
      </c>
      <c r="GG8" s="54">
        <f t="shared" si="11"/>
        <v>16.6666666666667</v>
      </c>
      <c r="GH8" s="54">
        <f t="shared" si="11"/>
        <v>16.6666666666667</v>
      </c>
      <c r="GI8" s="54">
        <f t="shared" si="11"/>
        <v>16.6666666666667</v>
      </c>
      <c r="GJ8" s="54">
        <f t="shared" si="11"/>
        <v>16.6666666666667</v>
      </c>
      <c r="GK8" s="54">
        <f t="shared" si="11"/>
        <v>16.6666666666667</v>
      </c>
      <c r="GL8" s="54">
        <f t="shared" si="11"/>
        <v>16.6666666666667</v>
      </c>
      <c r="GM8" s="54">
        <f t="shared" si="11"/>
        <v>16.6666666666667</v>
      </c>
    </row>
    <row r="9" spans="1:195">
      <c r="A9" s="20" t="s">
        <v>23</v>
      </c>
      <c r="B9" s="51">
        <v>46134</v>
      </c>
      <c r="C9" s="20">
        <f ca="1" t="shared" si="0"/>
        <v>75</v>
      </c>
      <c r="D9" s="20" t="str" cm="1">
        <f ca="1" t="array" ref="D9">_xlfn.IFS(AND(TODAY()-B9&lt;=30,TODAY()-B9&gt;=0),"新品期",AND(TODAY()-B9&gt;=31,TODAY()-B9&lt;=120),"热销期",AND(TODAY()-B9&gt;=121,TODAY()-B9&lt;=180),"清货期",TODAY()-B9&gt;180,"滞销")</f>
        <v>热销期</v>
      </c>
      <c r="E9" s="20">
        <f t="shared" si="1"/>
        <v>2366</v>
      </c>
      <c r="F9" s="20"/>
      <c r="G9" s="20">
        <f>SUMIF([1]销售表!I:I,A9,[1]销售表!J:J)</f>
        <v>634</v>
      </c>
      <c r="H9" s="38">
        <f t="shared" si="2"/>
        <v>0.211333333333333</v>
      </c>
      <c r="I9" s="20"/>
      <c r="J9" s="20">
        <f>SUMIFS([1]销售表!J:J,[1]销售表!I:I,A9,[1]销售表!E:E,"可取")</f>
        <v>61</v>
      </c>
      <c r="K9" s="20"/>
      <c r="L9" s="20">
        <v>3000</v>
      </c>
      <c r="M9" s="39">
        <f>_xlfn.XLOOKUP(A9,[1]销售表!I:I,[1]销售表!J:J,0,0,-1)</f>
        <v>15</v>
      </c>
      <c r="N9" s="39" t="e" cm="1">
        <f ca="1" t="array" ref="N9">IF(C9&gt;180,"0",INDEX(P9:GM9,C9))</f>
        <v>#REF!</v>
      </c>
      <c r="O9" s="53" t="s">
        <v>29</v>
      </c>
      <c r="P9" s="54" t="e">
        <f>SUMIFS(#REF!,#REF!,$A9,#REF!,$P$4)</f>
        <v>#REF!</v>
      </c>
      <c r="Q9" s="54" t="e">
        <f ca="1">IF($C9&gt;Q$4,SUMIFS(#REF!,#REF!,$A9,#REF!,Q$4),($L9-SUM($P9))*80%/(180-P$4))</f>
        <v>#REF!</v>
      </c>
      <c r="R9" s="54" t="e">
        <f ca="1">IF($C9&gt;R$4,SUMIFS(#REF!,#REF!,$A9,#REF!,R$4),($L9-SUM($P9:Q9))*80%/(180-Q$4))</f>
        <v>#REF!</v>
      </c>
      <c r="S9" s="54" t="e">
        <f ca="1">IF($C9&gt;S$4,SUMIFS(#REF!,#REF!,$A9,#REF!,S$4),($L9-SUM($P9:R9))*80%/(180-R$4))</f>
        <v>#REF!</v>
      </c>
      <c r="T9" s="54" t="e">
        <f ca="1">IF($C9&gt;T$4,SUMIFS(#REF!,#REF!,$A9,#REF!,T$4),($L9-SUM($P9:S9))*80%/(180-S$4))</f>
        <v>#REF!</v>
      </c>
      <c r="U9" s="54" t="e">
        <f ca="1">IF($C9&gt;U$4,SUMIFS(#REF!,#REF!,$A9,#REF!,U$4),($L9-SUM($P9:T9))*80%/(180-T$4))</f>
        <v>#REF!</v>
      </c>
      <c r="V9" s="54" t="e">
        <f ca="1">IF($C9&gt;V$4,SUMIFS(#REF!,#REF!,$A9,#REF!,V$4),($L9-SUM($P9:U9))*80%/(180-U$4))</f>
        <v>#REF!</v>
      </c>
      <c r="W9" s="54" t="e">
        <f ca="1">IF($C9&gt;W$4,SUMIFS(#REF!,#REF!,$A9,#REF!,W$4),($L9-SUM($P9:V9))*80%/(180-V$4))</f>
        <v>#REF!</v>
      </c>
      <c r="X9" s="54" t="e">
        <f ca="1">IF($C9&gt;X$4,SUMIFS(#REF!,#REF!,$A9,#REF!,X$4),($L9-SUM($P9:W9))*80%/(180-W$4))</f>
        <v>#REF!</v>
      </c>
      <c r="Y9" s="54" t="e">
        <f ca="1">IF($C9&gt;Y$4,SUMIFS(#REF!,#REF!,$A9,#REF!,Y$4),($L9-SUM($P9:X9))*80%/(180-X$4))</f>
        <v>#REF!</v>
      </c>
      <c r="Z9" s="54" t="e">
        <f ca="1">IF($C9&gt;Z$4,SUMIFS(#REF!,#REF!,$A9,#REF!,Z$4),($L9-SUM($P9:Y9))*80%/(180-Y$4))</f>
        <v>#REF!</v>
      </c>
      <c r="AA9" s="54" t="e">
        <f ca="1">IF($C9&gt;AA$4,SUMIFS(#REF!,#REF!,$A9,#REF!,AA$4),($L9-SUM($P9:Z9))*80%/(180-Z$4))</f>
        <v>#REF!</v>
      </c>
      <c r="AB9" s="54" t="e">
        <f ca="1">IF($C9&gt;AB$4,SUMIFS(#REF!,#REF!,$A9,#REF!,AB$4),($L9-SUM($P9:AA9))*80%/(180-AA$4))</f>
        <v>#REF!</v>
      </c>
      <c r="AC9" s="54" t="e">
        <f ca="1">IF($C9&gt;AC$4,SUMIFS(#REF!,#REF!,$A9,#REF!,AC$4),($L9-SUM($P9:AB9))*80%/(180-AB$4))</f>
        <v>#REF!</v>
      </c>
      <c r="AD9" s="54" t="e">
        <f ca="1">IF($C9&gt;AD$4,SUMIFS(#REF!,#REF!,$A9,#REF!,AD$4),($L9-SUM($P9:AC9))*80%/(180-AC$4))</f>
        <v>#REF!</v>
      </c>
      <c r="AE9" s="54" t="e">
        <f ca="1">IF($C9&gt;AE$4,SUMIFS(#REF!,#REF!,$A9,#REF!,AE$4),($L9-SUM($P9:AD9))*80%/(180-AD$4))</f>
        <v>#REF!</v>
      </c>
      <c r="AF9" s="54" t="e">
        <f ca="1">IF($C9&gt;AF$4,SUMIFS(#REF!,#REF!,$A9,#REF!,AF$4),($L9-SUM($P9:AE9))*80%/(180-AE$4))</f>
        <v>#REF!</v>
      </c>
      <c r="AG9" s="54" t="e">
        <f ca="1">IF($C9&gt;AG$4,SUMIFS(#REF!,#REF!,$A9,#REF!,AG$4),($L9-SUM($P9:AF9))*80%/(180-AF$4))</f>
        <v>#REF!</v>
      </c>
      <c r="AH9" s="54" t="e">
        <f ca="1">IF($C9&gt;AH$4,SUMIFS(#REF!,#REF!,$A9,#REF!,AH$4),($L9-SUM($P9:AG9))*80%/(180-AG$4))</f>
        <v>#REF!</v>
      </c>
      <c r="AI9" s="54" t="e">
        <f ca="1">IF($C9&gt;AI$4,SUMIFS(#REF!,#REF!,$A9,#REF!,AI$4),($L9-SUM($P9:AH9))*80%/(180-AH$4))</f>
        <v>#REF!</v>
      </c>
      <c r="AJ9" s="54" t="e">
        <f ca="1">IF($C9&gt;AJ$4,SUMIFS(#REF!,#REF!,$A9,#REF!,AJ$4),($L9-SUM($P9:AI9))*80%/(180-AI$4))</f>
        <v>#REF!</v>
      </c>
      <c r="AK9" s="54" t="e">
        <f ca="1">IF($C9&gt;AK$4,SUMIFS(#REF!,#REF!,$A9,#REF!,AK$4),($L9-SUM($P9:AJ9))*80%/(180-AJ$4))</f>
        <v>#REF!</v>
      </c>
      <c r="AL9" s="54" t="e">
        <f ca="1">IF($C9&gt;AL$4,SUMIFS(#REF!,#REF!,$A9,#REF!,AL$4),($L9-SUM($P9:AK9))*80%/(180-AK$4))</f>
        <v>#REF!</v>
      </c>
      <c r="AM9" s="54" t="e">
        <f ca="1">IF($C9&gt;AM$4,SUMIFS(#REF!,#REF!,$A9,#REF!,AM$4),($L9-SUM($P9:AL9))*80%/(180-AL$4))</f>
        <v>#REF!</v>
      </c>
      <c r="AN9" s="54" t="e">
        <f ca="1">IF($C9&gt;AN$4,SUMIFS(#REF!,#REF!,$A9,#REF!,AN$4),($L9-SUM($P9:AM9))*80%/(180-AM$4))</f>
        <v>#REF!</v>
      </c>
      <c r="AO9" s="54" t="e">
        <f ca="1">IF($C9&gt;AO$4,SUMIFS(#REF!,#REF!,$A9,#REF!,AO$4),($L9-SUM($P9:AN9))*80%/(180-AN$4))</f>
        <v>#REF!</v>
      </c>
      <c r="AP9" s="54" t="e">
        <f ca="1">IF($C9&gt;AP$4,SUMIFS(#REF!,#REF!,$A9,#REF!,AP$4),($L9-SUM($P9:AO9))*80%/(180-AO$4))</f>
        <v>#REF!</v>
      </c>
      <c r="AQ9" s="54" t="e">
        <f ca="1">IF($C9&gt;AQ$4,SUMIFS(#REF!,#REF!,$A9,#REF!,AQ$4),($L9-SUM($P9:AP9))*80%/(180-AP$4))</f>
        <v>#REF!</v>
      </c>
      <c r="AR9" s="54" t="e">
        <f ca="1">IF($C9&gt;AR$4,SUMIFS(#REF!,#REF!,$A9,#REF!,AR$4),($L9-SUM($P9:AQ9))*80%/(180-AQ$4))</f>
        <v>#REF!</v>
      </c>
      <c r="AS9" s="54" t="e">
        <f ca="1">IF($C9&gt;AS$4,SUMIFS(#REF!,#REF!,$A9,#REF!,AS$4),($L9-SUM($P9:AR9))*80%/(180-AR$4))</f>
        <v>#REF!</v>
      </c>
      <c r="AT9" s="54" t="e">
        <f ca="1">IF($C9&gt;AT$4,SUMIFS(#REF!,#REF!,$A9,#REF!,AT$4),($L9-SUM($P9:AS9))*110%/(180-AS$4))</f>
        <v>#REF!</v>
      </c>
      <c r="AU9" s="54" t="e">
        <f ca="1">IF($C9&gt;AU$4,SUMIFS(#REF!,#REF!,$A9,#REF!,AU$4),($L9-SUM($P9:AT9))*110%/(180-AT$4))</f>
        <v>#REF!</v>
      </c>
      <c r="AV9" s="54" t="e">
        <f ca="1">IF($C9&gt;AV$4,SUMIFS(#REF!,#REF!,$A9,#REF!,AV$4),($L9-SUM($P9:AU9))*110%/(180-AU$4))</f>
        <v>#REF!</v>
      </c>
      <c r="AW9" s="54" t="e">
        <f ca="1">IF($C9&gt;AW$4,SUMIFS(#REF!,#REF!,$A9,#REF!,AW$4),($L9-SUM($P9:AV9))*110%/(180-AV$4))</f>
        <v>#REF!</v>
      </c>
      <c r="AX9" s="54" t="e">
        <f ca="1">IF($C9&gt;AX$4,SUMIFS(#REF!,#REF!,$A9,#REF!,AX$4),($L9-SUM($P9:AW9))*110%/(180-AW$4))</f>
        <v>#REF!</v>
      </c>
      <c r="AY9" s="54" t="e">
        <f ca="1">IF($C9&gt;AY$4,SUMIFS(#REF!,#REF!,$A9,#REF!,AY$4),($L9-SUM($P9:AX9))*110%/(180-AX$4))</f>
        <v>#REF!</v>
      </c>
      <c r="AZ9" s="54" t="e">
        <f ca="1">IF($C9&gt;AZ$4,SUMIFS(#REF!,#REF!,$A9,#REF!,AZ$4),($L9-SUM($P9:AY9))*110%/(180-AY$4))</f>
        <v>#REF!</v>
      </c>
      <c r="BA9" s="54" t="e">
        <f ca="1">IF($C9&gt;BA$4,SUMIFS(#REF!,#REF!,$A9,#REF!,BA$4),($L9-SUM($P9:AZ9))*110%/(180-AZ$4))</f>
        <v>#REF!</v>
      </c>
      <c r="BB9" s="54" t="e">
        <f ca="1">IF($C9&gt;BB$4,SUMIFS(#REF!,#REF!,$A9,#REF!,BB$4),($L9-SUM($P9:BA9))*110%/(180-BA$4))</f>
        <v>#REF!</v>
      </c>
      <c r="BC9" s="54" t="e">
        <f ca="1">IF($C9&gt;BC$4,SUMIFS(#REF!,#REF!,$A9,#REF!,BC$4),($L9-SUM($P9:BB9))*110%/(180-BB$4))</f>
        <v>#REF!</v>
      </c>
      <c r="BD9" s="54" t="e">
        <f ca="1">IF($C9&gt;BD$4,SUMIFS(#REF!,#REF!,$A9,#REF!,BD$4),($L9-SUM($P9:BC9))*110%/(180-BC$4))</f>
        <v>#REF!</v>
      </c>
      <c r="BE9" s="54" t="e">
        <f ca="1">IF($C9&gt;BE$4,SUMIFS(#REF!,#REF!,$A9,#REF!,BE$4),($L9-SUM($P9:BD9))*110%/(180-BD$4))</f>
        <v>#REF!</v>
      </c>
      <c r="BF9" s="54" t="e">
        <f ca="1">IF($C9&gt;BF$4,SUMIFS(#REF!,#REF!,$A9,#REF!,BF$4),($L9-SUM($P9:BE9))*110%/(180-BE$4))</f>
        <v>#REF!</v>
      </c>
      <c r="BG9" s="54" t="e">
        <f ca="1">IF($C9&gt;BG$4,SUMIFS(#REF!,#REF!,$A9,#REF!,BG$4),($L9-SUM($P9:BF9))*110%/(180-BF$4))</f>
        <v>#REF!</v>
      </c>
      <c r="BH9" s="54" t="e">
        <f ca="1">IF($C9&gt;BH$4,SUMIFS(#REF!,#REF!,$A9,#REF!,BH$4),($L9-SUM($P9:BG9))*110%/(180-BG$4))</f>
        <v>#REF!</v>
      </c>
      <c r="BI9" s="54" t="e">
        <f ca="1">IF($C9&gt;BI$4,SUMIFS(#REF!,#REF!,$A9,#REF!,BI$4),($L9-SUM($P9:BH9))*110%/(180-BH$4))</f>
        <v>#REF!</v>
      </c>
      <c r="BJ9" s="54" t="e">
        <f ca="1">IF($C9&gt;BJ$4,SUMIFS(#REF!,#REF!,$A9,#REF!,BJ$4),($L9-SUM($P9:BI9))*110%/(180-BI$4))</f>
        <v>#REF!</v>
      </c>
      <c r="BK9" s="54" t="e">
        <f ca="1">IF($C9&gt;BK$4,SUMIFS(#REF!,#REF!,$A9,#REF!,BK$4),($L9-SUM($P9:BJ9))*110%/(180-BJ$4))</f>
        <v>#REF!</v>
      </c>
      <c r="BL9" s="54" t="e">
        <f ca="1">IF($C9&gt;BL$4,SUMIFS(#REF!,#REF!,$A9,#REF!,BL$4),($L9-SUM($P9:BK9))*110%/(180-BK$4))</f>
        <v>#REF!</v>
      </c>
      <c r="BM9" s="54" t="e">
        <f ca="1">IF($C9&gt;BM$4,SUMIFS(#REF!,#REF!,$A9,#REF!,BM$4),($L9-SUM($P9:BL9))*110%/(180-BL$4))</f>
        <v>#REF!</v>
      </c>
      <c r="BN9" s="54" t="e">
        <f ca="1">IF($C9&gt;BN$4,SUMIFS(#REF!,#REF!,$A9,#REF!,BN$4),($L9-SUM($P9:BM9))*110%/(180-BM$4))</f>
        <v>#REF!</v>
      </c>
      <c r="BO9" s="54" t="e">
        <f ca="1">IF($C9&gt;BO$4,SUMIFS(#REF!,#REF!,$A9,#REF!,BO$4),($L9-SUM($P9:BN9))*110%/(180-BN$4))</f>
        <v>#REF!</v>
      </c>
      <c r="BP9" s="54" t="e">
        <f ca="1">IF($C9&gt;BP$4,SUMIFS(#REF!,#REF!,$A9,#REF!,BP$4),($L9-SUM($P9:BO9))*110%/(180-BO$4))</f>
        <v>#REF!</v>
      </c>
      <c r="BQ9" s="54" t="e">
        <f ca="1">IF($C9&gt;BQ$4,SUMIFS(#REF!,#REF!,$A9,#REF!,BQ$4),($L9-SUM($P9:BP9))*110%/(180-BP$4))</f>
        <v>#REF!</v>
      </c>
      <c r="BR9" s="54" t="e">
        <f ca="1">IF($C9&gt;BR$4,SUMIFS(#REF!,#REF!,$A9,#REF!,BR$4),($L9-SUM($P9:BQ9))*110%/(180-BQ$4))</f>
        <v>#REF!</v>
      </c>
      <c r="BS9" s="54" t="e">
        <f ca="1">IF($C9&gt;BS$4,SUMIFS(#REF!,#REF!,$A9,#REF!,BS$4),($L9-SUM($P9:BR9))*110%/(180-BR$4))</f>
        <v>#REF!</v>
      </c>
      <c r="BT9" s="54" t="e">
        <f ca="1">IF($C9&gt;BT$4,SUMIFS(#REF!,#REF!,$A9,#REF!,BT$4),($L9-SUM($P9:BS9))*110%/(180-BS$4))</f>
        <v>#REF!</v>
      </c>
      <c r="BU9" s="54" t="e">
        <f ca="1">IF($C9&gt;BU$4,SUMIFS(#REF!,#REF!,$A9,#REF!,BU$4),($L9-SUM($P9:BT9))*110%/(180-BT$4))</f>
        <v>#REF!</v>
      </c>
      <c r="BV9" s="54" t="e">
        <f ca="1">IF($C9&gt;BV$4,SUMIFS(#REF!,#REF!,$A9,#REF!,BV$4),($L9-SUM($P9:BU9))*110%/(180-BU$4))</f>
        <v>#REF!</v>
      </c>
      <c r="BW9" s="54" t="e">
        <f ca="1">IF($C9&gt;BW$4,SUMIFS(#REF!,#REF!,$A9,#REF!,BW$4),($L9-SUM($P9:BV9))*110%/(180-BV$4))</f>
        <v>#REF!</v>
      </c>
      <c r="BX9" s="54" t="e">
        <f ca="1">IF($C9&gt;BX$4,SUMIFS(#REF!,#REF!,$A9,#REF!,BX$4),($L9-SUM($P9:BW9))*110%/(180-BW$4))</f>
        <v>#REF!</v>
      </c>
      <c r="BY9" s="56" t="e">
        <f ca="1">IF($C9&gt;BY$4,SUMIFS(#REF!,#REF!,$A9,#REF!,BY$4),($L9-SUM($P9:BX9))*110%/(180-BX$4))</f>
        <v>#REF!</v>
      </c>
      <c r="BZ9" s="56" t="e">
        <f ca="1">IF($C9&gt;BZ$4,SUMIFS(#REF!,#REF!,$A9,#REF!,BZ$4),($L9-SUM($P9:BY9))*110%/(180-BY$4))</f>
        <v>#REF!</v>
      </c>
      <c r="CA9" s="56" t="e">
        <f ca="1">IF($C9&gt;CA$4,SUMIFS(#REF!,#REF!,$A9,#REF!,CA$4),($L9-SUM($P9:BZ9))*110%/(180-BZ$4))</f>
        <v>#REF!</v>
      </c>
      <c r="CB9" s="56" t="e">
        <f ca="1">IF($C9&gt;CB$4,SUMIFS(#REF!,#REF!,$A9,#REF!,CB$4),($L9-SUM($P9:CA9))*110%/(180-CA$4))</f>
        <v>#REF!</v>
      </c>
      <c r="CC9" s="56" t="e">
        <f ca="1">IF($C9&gt;CC$4,SUMIFS(#REF!,#REF!,$A9,#REF!,CC$4),($L9-SUM($P9:CB9))*110%/(180-CB$4))</f>
        <v>#REF!</v>
      </c>
      <c r="CD9" s="56" t="e">
        <f ca="1">IF($C9&gt;CD$4,SUMIFS(#REF!,#REF!,$A9,#REF!,CD$4),($L9-SUM($P9:CC9))*110%/(180-CC$4))</f>
        <v>#REF!</v>
      </c>
      <c r="CE9" s="56" t="e">
        <f ca="1">IF($C9&gt;CE$4,SUMIFS(#REF!,#REF!,$A9,#REF!,CE$4),($L9-SUM($P9:CD9))*110%/(180-CD$4))</f>
        <v>#REF!</v>
      </c>
      <c r="CF9" s="56" t="e">
        <f ca="1">IF($C9&gt;CF$4,SUMIFS(#REF!,#REF!,$A9,#REF!,CF$4),($L9-SUM($P9:CE9))*110%/(180-CE$4))</f>
        <v>#REF!</v>
      </c>
      <c r="CG9" s="56" t="e">
        <f ca="1">IF($C9&gt;CG$4,SUMIFS(#REF!,#REF!,$A9,#REF!,CG$4),($L9-SUM($P9:CF9))*110%/(180-CF$4))</f>
        <v>#REF!</v>
      </c>
      <c r="CH9" s="56" t="e">
        <f ca="1">IF($C9&gt;CH$4,SUMIFS(#REF!,#REF!,$A9,#REF!,CH$4),($L9-SUM($P9:CG9))*110%/(180-CG$4))</f>
        <v>#REF!</v>
      </c>
      <c r="CI9" s="56" t="e">
        <f ca="1">IF($C9&gt;CI$4,SUMIFS(#REF!,#REF!,$A9,#REF!,CI$4),($L9-SUM($P9:CH9))*110%/(180-CH$4))</f>
        <v>#REF!</v>
      </c>
      <c r="CJ9" s="56" t="e">
        <f ca="1">IF($C9&gt;CJ$4,SUMIFS(#REF!,#REF!,$A9,#REF!,CJ$4),($L9-SUM($P9:CI9))*110%/(180-CI$4))</f>
        <v>#REF!</v>
      </c>
      <c r="CK9" s="56" t="e">
        <f ca="1">IF($C9&gt;CK$4,SUMIFS(#REF!,#REF!,$A9,#REF!,CK$4),($L9-SUM($P9:CJ9))*110%/(180-CJ$4))</f>
        <v>#REF!</v>
      </c>
      <c r="CL9" s="56" t="e">
        <f ca="1">IF($C9&gt;CL$4,SUMIFS(#REF!,#REF!,$A9,#REF!,CL$4),($L9-SUM($P9:CK9))*110%/(180-CK$4))</f>
        <v>#REF!</v>
      </c>
      <c r="CM9" s="56" t="e">
        <f ca="1">IF($C9&gt;CM$4,SUMIFS(#REF!,#REF!,$A9,#REF!,CM$4),($L9-SUM($P9:CL9))*110%/(180-CL$4))</f>
        <v>#REF!</v>
      </c>
      <c r="CN9" s="56" t="e">
        <f ca="1">IF($C9&gt;CN$4,SUMIFS(#REF!,#REF!,$A9,#REF!,CN$4),($L9-SUM($P9:CM9))*110%/(180-CM$4))</f>
        <v>#REF!</v>
      </c>
      <c r="CO9" s="56" t="e">
        <f ca="1">IF($C9&gt;CO$4,SUMIFS(#REF!,#REF!,$A9,#REF!,CO$4),($L9-SUM($P9:CN9))*110%/(180-CN$4))</f>
        <v>#REF!</v>
      </c>
      <c r="CP9" s="56" t="e">
        <f ca="1">IF($C9&gt;CP$4,SUMIFS(#REF!,#REF!,$A9,#REF!,CP$4),($L9-SUM($P9:CO9))*110%/(180-CO$4))</f>
        <v>#REF!</v>
      </c>
      <c r="CQ9" s="56" t="e">
        <f ca="1">IF($C9&gt;CQ$4,SUMIFS(#REF!,#REF!,$A9,#REF!,CQ$4),($L9-SUM($P9:CP9))*110%/(180-CP$4))</f>
        <v>#REF!</v>
      </c>
      <c r="CR9" s="56" t="e">
        <f ca="1">IF($C9&gt;CR$4,SUMIFS(#REF!,#REF!,$A9,#REF!,CR$4),($L9-SUM($P9:CQ9))*110%/(180-CQ$4))</f>
        <v>#REF!</v>
      </c>
      <c r="CS9" s="56" t="e">
        <f ca="1">IF($C9&gt;CS$4,SUMIFS(#REF!,#REF!,$A9,#REF!,CS$4),($L9-SUM($P9:CR9))*110%/(180-CR$4))</f>
        <v>#REF!</v>
      </c>
      <c r="CT9" s="56" t="e">
        <f ca="1">IF($C9&gt;CT$4,SUMIFS(#REF!,#REF!,$A9,#REF!,CT$4),($L9-SUM($P9:CS9))*110%/(180-CS$4))</f>
        <v>#REF!</v>
      </c>
      <c r="CU9" s="56" t="e">
        <f ca="1">IF($C9&gt;CU$4,SUMIFS(#REF!,#REF!,$A9,#REF!,CU$4),($L9-SUM($P9:CT9))*110%/(180-CT$4))</f>
        <v>#REF!</v>
      </c>
      <c r="CV9" s="56" t="e">
        <f ca="1">IF($C9&gt;CV$4,SUMIFS(#REF!,#REF!,$A9,#REF!,CV$4),($L9-SUM($P9:CU9))*110%/(180-CU$4))</f>
        <v>#REF!</v>
      </c>
      <c r="CW9" s="56" t="e">
        <f ca="1">IF($C9&gt;CW$4,SUMIFS(#REF!,#REF!,$A9,#REF!,CW$4),($L9-SUM($P9:CV9))*110%/(180-CV$4))</f>
        <v>#REF!</v>
      </c>
      <c r="CX9" s="56" t="e">
        <f ca="1">IF($C9&gt;CX$4,SUMIFS(#REF!,#REF!,$A9,#REF!,CX$4),($L9-SUM($P9:CW9))*110%/(180-CW$4))</f>
        <v>#REF!</v>
      </c>
      <c r="CY9" s="56" t="e">
        <f ca="1">IF($C9&gt;CY$4,SUMIFS(#REF!,#REF!,$A9,#REF!,CY$4),($L9-SUM($P9:CX9))*110%/(180-CX$4))</f>
        <v>#REF!</v>
      </c>
      <c r="CZ9" s="56" t="e">
        <f ca="1">IF($C9&gt;CZ$4,SUMIFS(#REF!,#REF!,$A9,#REF!,CZ$4),($L9-SUM($P9:CY9))*110%/(180-CY$4))</f>
        <v>#REF!</v>
      </c>
      <c r="DA9" s="56" t="e">
        <f ca="1">IF($C9&gt;DA$4,SUMIFS(#REF!,#REF!,$A9,#REF!,DA$4),($L9-SUM($P9:CZ9))*110%/(180-CZ$4))</f>
        <v>#REF!</v>
      </c>
      <c r="DB9" s="56" t="e">
        <f ca="1">IF($C9&gt;DB$4,SUMIFS(#REF!,#REF!,$A9,#REF!,DB$4),($L9-SUM($P9:DA9))*110%/(180-DA$4))</f>
        <v>#REF!</v>
      </c>
      <c r="DC9" s="56" t="e">
        <f ca="1">IF($C9&gt;DC$4,SUMIFS(#REF!,#REF!,$A9,#REF!,DC$4),($L9-SUM($P9:DB9))*110%/(180-DB$4))</f>
        <v>#REF!</v>
      </c>
      <c r="DD9" s="56" t="e">
        <f ca="1">IF($C9&gt;DD$4,SUMIFS(#REF!,#REF!,$A9,#REF!,DD$4),($L9-SUM($P9:DC9))*110%/(180-DC$4))</f>
        <v>#REF!</v>
      </c>
      <c r="DE9" s="56" t="e">
        <f ca="1">IF($C9&gt;DE$4,SUMIFS(#REF!,#REF!,$A9,#REF!,DE$4),($L9-SUM($P9:DD9))*110%/(180-DD$4))</f>
        <v>#REF!</v>
      </c>
      <c r="DF9" s="56" t="e">
        <f ca="1">IF($C9&gt;DF$4,SUMIFS(#REF!,#REF!,$A9,#REF!,DF$4),($L9-SUM($P9:DE9))*110%/(180-DE$4))</f>
        <v>#REF!</v>
      </c>
      <c r="DG9" s="56" t="e">
        <f ca="1">IF($C9&gt;DG$4,SUMIFS(#REF!,#REF!,$A9,#REF!,DG$4),($L9-SUM($P9:DF9))*110%/(180-DF$4))</f>
        <v>#REF!</v>
      </c>
      <c r="DH9" s="56" t="e">
        <f ca="1">IF($C9&gt;DH$4,SUMIFS(#REF!,#REF!,$A9,#REF!,DH$4),($L9-SUM($P9:DG9))*110%/(180-DG$4))</f>
        <v>#REF!</v>
      </c>
      <c r="DI9" s="56" t="e">
        <f ca="1">IF($C9&gt;DI$4,SUMIFS(#REF!,#REF!,$A9,#REF!,DI$4),($L9-SUM($P9:DH9))*110%/(180-DH$4))</f>
        <v>#REF!</v>
      </c>
      <c r="DJ9" s="56" t="e">
        <f ca="1">IF($C9&gt;DJ$4,SUMIFS(#REF!,#REF!,$A9,#REF!,DJ$4),($L9-SUM($P9:DI9))*110%/(180-DI$4))</f>
        <v>#REF!</v>
      </c>
      <c r="DK9" s="56" t="e">
        <f ca="1">IF($C9&gt;DK$4,SUMIFS(#REF!,#REF!,$A9,#REF!,DK$4),($L9-SUM($P9:DJ9))*110%/(180-DJ$4))</f>
        <v>#REF!</v>
      </c>
      <c r="DL9" s="56" t="e">
        <f ca="1">IF($C9&gt;DL$4,SUMIFS(#REF!,#REF!,$A9,#REF!,DL$4),($L9-SUM($P9:DK9))*110%/(180-DK$4))</f>
        <v>#REF!</v>
      </c>
      <c r="DM9" s="56" t="e">
        <f ca="1">IF($C9&gt;DM$4,SUMIFS(#REF!,#REF!,$A9,#REF!,DM$4),($L9-SUM($P9:DL9))*110%/(180-DL$4))</f>
        <v>#REF!</v>
      </c>
      <c r="DN9" s="56" t="e">
        <f ca="1">IF($C9&gt;DN$4,SUMIFS(#REF!,#REF!,$A9,#REF!,DN$4),($L9-SUM($P9:DM9))*110%/(180-DM$4))</f>
        <v>#REF!</v>
      </c>
      <c r="DO9" s="56" t="e">
        <f ca="1">IF($C9&gt;DO$4,SUMIFS(#REF!,#REF!,$A9,#REF!,DO$4),($L9-SUM($P9:DN9))*110%/(180-DN$4))</f>
        <v>#REF!</v>
      </c>
      <c r="DP9" s="56" t="e">
        <f ca="1">IF($C9&gt;DP$4,SUMIFS(#REF!,#REF!,$A9,#REF!,DP$4),($L9-SUM($P9:DO9))*110%/(180-DO$4))</f>
        <v>#REF!</v>
      </c>
      <c r="DQ9" s="56" t="e">
        <f ca="1">IF($C9&gt;DQ$4,SUMIFS(#REF!,#REF!,$A9,#REF!,DQ$4),($L9-SUM($P9:DP9))*110%/(180-DP$4))</f>
        <v>#REF!</v>
      </c>
      <c r="DR9" s="56" t="e">
        <f ca="1">IF($C9&gt;DR$4,SUMIFS(#REF!,#REF!,$A9,#REF!,DR$4),($L9-SUM($P9:DQ9))*110%/(180-DQ$4))</f>
        <v>#REF!</v>
      </c>
      <c r="DS9" s="56" t="e">
        <f ca="1">IF($C9&gt;DS$4,SUMIFS(#REF!,#REF!,$A9,#REF!,DS$4),($L9-SUM($P9:DR9))*110%/(180-DR$4))</f>
        <v>#REF!</v>
      </c>
      <c r="DT9" s="56" t="e">
        <f ca="1">IF($C9&gt;DT$4,SUMIFS(#REF!,#REF!,$A9,#REF!,DT$4),($L9-SUM($P9:DS9))*110%/(180-DS$4))</f>
        <v>#REF!</v>
      </c>
      <c r="DU9" s="56" t="e">
        <f ca="1">IF($C9&gt;DU$4,SUMIFS(#REF!,#REF!,$A9,#REF!,DU$4),($L9-SUM($P9:DT9))*110%/(180-DT$4))</f>
        <v>#REF!</v>
      </c>
      <c r="DV9" s="56" t="e">
        <f ca="1">IF($C9&gt;DV$4,SUMIFS(#REF!,#REF!,$A9,#REF!,DV$4),($L9-SUM($P9:DU9))*110%/(180-DU$4))</f>
        <v>#REF!</v>
      </c>
      <c r="DW9" s="56" t="e">
        <f ca="1">IF($C9&gt;DW$4,SUMIFS(#REF!,#REF!,$A9,#REF!,DW$4),($L9-SUM($P9:DV9))*110%/(180-DV$4))</f>
        <v>#REF!</v>
      </c>
      <c r="DX9" s="56" t="e">
        <f ca="1">IF($C9&gt;DX$4,SUMIFS(#REF!,#REF!,$A9,#REF!,DX$4),($L9-SUM($P9:DW9))*110%/(180-DW$4))</f>
        <v>#REF!</v>
      </c>
      <c r="DY9" s="56" t="e">
        <f ca="1">IF($C9&gt;DY$4,SUMIFS(#REF!,#REF!,$A9,#REF!,DY$4),($L9-SUM($P9:DX9))*110%/(180-DX$4))</f>
        <v>#REF!</v>
      </c>
      <c r="DZ9" s="56" t="e">
        <f ca="1">IF($C9&gt;DZ$4,SUMIFS(#REF!,#REF!,$A9,#REF!,DZ$4),($L9-SUM($P9:DY9))*110%/(180-DY$4))</f>
        <v>#REF!</v>
      </c>
      <c r="EA9" s="56" t="e">
        <f ca="1">IF($C9&gt;EA$4,SUMIFS(#REF!,#REF!,$A9,#REF!,EA$4),($L9-SUM($P9:DZ9))*110%/(180-DZ$4))</f>
        <v>#REF!</v>
      </c>
      <c r="EB9" s="56" t="e">
        <f ca="1">IF($C9&gt;EB$4,SUMIFS(#REF!,#REF!,$A9,#REF!,EB$4),($L9-SUM($P9:EA9))*110%/(180-EA$4))</f>
        <v>#REF!</v>
      </c>
      <c r="EC9" s="56" t="e">
        <f ca="1">IF($C9&gt;EC$4,SUMIFS(#REF!,#REF!,$A9,#REF!,EC$4),($L9-SUM($P9:EB9))*110%/(180-EB$4))</f>
        <v>#REF!</v>
      </c>
      <c r="ED9" s="56" t="e">
        <f ca="1">IF($C9&gt;ED$4,SUMIFS(#REF!,#REF!,$A9,#REF!,ED$4),($L9-SUM($P9:EC9))*110%/(180-EC$4))</f>
        <v>#REF!</v>
      </c>
      <c r="EE9" s="56" t="e">
        <f ca="1">IF($C9&gt;EE$4,SUMIFS(#REF!,#REF!,$A9,#REF!,EE$4),($L9-SUM($P9:ED9))*110%/(180-ED$4))</f>
        <v>#REF!</v>
      </c>
      <c r="EF9" s="56" t="e">
        <f ca="1">IF($C9&gt;EF$4,SUMIFS(#REF!,#REF!,$A9,#REF!,EF$4),($L9-SUM($P9:EE9))*100%/(180-EE$4))</f>
        <v>#REF!</v>
      </c>
      <c r="EG9" s="56" t="e">
        <f ca="1">IF($C9&gt;EG$4,SUMIFS(#REF!,#REF!,$A9,#REF!,EG$4),($L9-SUM($P9:EF9))*100%/(180-EF$4))</f>
        <v>#REF!</v>
      </c>
      <c r="EH9" s="56" t="e">
        <f ca="1">IF($C9&gt;EH$4,SUMIFS(#REF!,#REF!,$A9,#REF!,EH$4),($L9-SUM($P9:EG9))*100%/(180-EG$4))</f>
        <v>#REF!</v>
      </c>
      <c r="EI9" s="56" t="e">
        <f ca="1">IF($C9&gt;EI$4,SUMIFS(#REF!,#REF!,$A9,#REF!,EI$4),($L9-SUM($P9:EH9))*100%/(180-EH$4))</f>
        <v>#REF!</v>
      </c>
      <c r="EJ9" s="56" t="e">
        <f ca="1">IF($C9&gt;EJ$4,SUMIFS(#REF!,#REF!,$A9,#REF!,EJ$4),($L9-SUM($P9:EI9))*100%/(180-EI$4))</f>
        <v>#REF!</v>
      </c>
      <c r="EK9" s="56" t="e">
        <f ca="1">IF($C9&gt;EK$4,SUMIFS(#REF!,#REF!,$A9,#REF!,EK$4),($L9-SUM($P9:EJ9))*100%/(180-EJ$4))</f>
        <v>#REF!</v>
      </c>
      <c r="EL9" s="56" t="e">
        <f ca="1">IF($C9&gt;EL$4,SUMIFS(#REF!,#REF!,$A9,#REF!,EL$4),($L9-SUM($P9:EK9))*100%/(180-EK$4))</f>
        <v>#REF!</v>
      </c>
      <c r="EM9" s="56" t="e">
        <f ca="1">IF($C9&gt;EM$4,SUMIFS(#REF!,#REF!,$A9,#REF!,EM$4),($L9-SUM($P9:EL9))*100%/(180-EL$4))</f>
        <v>#REF!</v>
      </c>
      <c r="EN9" s="56" t="e">
        <f ca="1">IF($C9&gt;EN$4,SUMIFS(#REF!,#REF!,$A9,#REF!,EN$4),($L9-SUM($P9:EM9))*100%/(180-EM$4))</f>
        <v>#REF!</v>
      </c>
      <c r="EO9" s="56" t="e">
        <f ca="1">IF($C9&gt;EO$4,SUMIFS(#REF!,#REF!,$A9,#REF!,EO$4),($L9-SUM($P9:EN9))*100%/(180-EN$4))</f>
        <v>#REF!</v>
      </c>
      <c r="EP9" s="56" t="e">
        <f ca="1">IF($C9&gt;EP$4,SUMIFS(#REF!,#REF!,$A9,#REF!,EP$4),($L9-SUM($P9:EO9))*100%/(180-EO$4))</f>
        <v>#REF!</v>
      </c>
      <c r="EQ9" s="56" t="e">
        <f ca="1">IF($C9&gt;EQ$4,SUMIFS(#REF!,#REF!,$A9,#REF!,EQ$4),($L9-SUM($P9:EP9))*100%/(180-EP$4))</f>
        <v>#REF!</v>
      </c>
      <c r="ER9" s="56" t="e">
        <f ca="1">IF($C9&gt;ER$4,SUMIFS(#REF!,#REF!,$A9,#REF!,ER$4),($L9-SUM($P9:EQ9))*100%/(180-EQ$4))</f>
        <v>#REF!</v>
      </c>
      <c r="ES9" s="56" t="e">
        <f ca="1">IF($C9&gt;ES$4,SUMIFS(#REF!,#REF!,$A9,#REF!,ES$4),($L9-SUM($P9:ER9))*100%/(180-ER$4))</f>
        <v>#REF!</v>
      </c>
      <c r="ET9" s="56" t="e">
        <f ca="1">IF($C9&gt;ET$4,SUMIFS(#REF!,#REF!,$A9,#REF!,ET$4),($L9-SUM($P9:ES9))*100%/(180-ES$4))</f>
        <v>#REF!</v>
      </c>
      <c r="EU9" s="56" t="e">
        <f ca="1">IF($C9&gt;EU$4,SUMIFS(#REF!,#REF!,$A9,#REF!,EU$4),($L9-SUM($P9:ET9))*100%/(180-ET$4))</f>
        <v>#REF!</v>
      </c>
      <c r="EV9" s="56" t="e">
        <f ca="1">IF($C9&gt;EV$4,SUMIFS(#REF!,#REF!,$A9,#REF!,EV$4),($L9-SUM($P9:EU9))*100%/(180-EU$4))</f>
        <v>#REF!</v>
      </c>
      <c r="EW9" s="56" t="e">
        <f ca="1">IF($C9&gt;EW$4,SUMIFS(#REF!,#REF!,$A9,#REF!,EW$4),($L9-SUM($P9:EV9))*100%/(180-EV$4))</f>
        <v>#REF!</v>
      </c>
      <c r="EX9" s="56" t="e">
        <f ca="1">IF($C9&gt;EX$4,SUMIFS(#REF!,#REF!,$A9,#REF!,EX$4),($L9-SUM($P9:EW9))*100%/(180-EW$4))</f>
        <v>#REF!</v>
      </c>
      <c r="EY9" s="56" t="e">
        <f ca="1">IF($C9&gt;EY$4,SUMIFS(#REF!,#REF!,$A9,#REF!,EY$4),($L9-SUM($P9:EX9))*100%/(180-EX$4))</f>
        <v>#REF!</v>
      </c>
      <c r="EZ9" s="56" t="e">
        <f ca="1">IF($C9&gt;EZ$4,SUMIFS(#REF!,#REF!,$A9,#REF!,EZ$4),($L9-SUM($P9:EY9))*100%/(180-EY$4))</f>
        <v>#REF!</v>
      </c>
      <c r="FA9" s="56" t="e">
        <f ca="1">IF($C9&gt;FA$4,SUMIFS(#REF!,#REF!,$A9,#REF!,FA$4),($L9-SUM($P9:EZ9))*100%/(180-EZ$4))</f>
        <v>#REF!</v>
      </c>
      <c r="FB9" s="56" t="e">
        <f ca="1">IF($C9&gt;FB$4,SUMIFS(#REF!,#REF!,$A9,#REF!,FB$4),($L9-SUM($P9:FA9))*100%/(180-FA$4))</f>
        <v>#REF!</v>
      </c>
      <c r="FC9" s="56" t="e">
        <f ca="1">IF($C9&gt;FC$4,SUMIFS(#REF!,#REF!,$A9,#REF!,FC$4),($L9-SUM($P9:FB9))*100%/(180-FB$4))</f>
        <v>#REF!</v>
      </c>
      <c r="FD9" s="56" t="e">
        <f ca="1">IF($C9&gt;FD$4,SUMIFS(#REF!,#REF!,$A9,#REF!,FD$4),($L9-SUM($P9:FC9))*100%/(180-FC$4))</f>
        <v>#REF!</v>
      </c>
      <c r="FE9" s="56" t="e">
        <f ca="1">IF($C9&gt;FE$4,SUMIFS(#REF!,#REF!,$A9,#REF!,FE$4),($L9-SUM($P9:FD9))*100%/(180-FD$4))</f>
        <v>#REF!</v>
      </c>
      <c r="FF9" s="56" t="e">
        <f ca="1">IF($C9&gt;FF$4,SUMIFS(#REF!,#REF!,$A9,#REF!,FF$4),($L9-SUM($P9:FE9))*100%/(180-FE$4))</f>
        <v>#REF!</v>
      </c>
      <c r="FG9" s="56" t="e">
        <f ca="1">IF($C9&gt;FG$4,SUMIFS(#REF!,#REF!,$A9,#REF!,FG$4),($L9-SUM($P9:FF9))*100%/(180-FF$4))</f>
        <v>#REF!</v>
      </c>
      <c r="FH9" s="56" t="e">
        <f ca="1">IF($C9&gt;FH$4,SUMIFS(#REF!,#REF!,$A9,#REF!,FH$4),($L9-SUM($P9:FG9))*100%/(180-FG$4))</f>
        <v>#REF!</v>
      </c>
      <c r="FI9" s="56" t="e">
        <f ca="1">IF($C9&gt;FI$4,SUMIFS(#REF!,#REF!,$A9,#REF!,FI$4),($L9-SUM($P9:FH9))*100%/(180-FH$4))</f>
        <v>#REF!</v>
      </c>
      <c r="FJ9" s="56" t="e">
        <f ca="1">IF($C9&gt;FJ$4,SUMIFS(#REF!,#REF!,$A9,#REF!,FJ$4),($L9-SUM($P9:FI9))*100%/(180-FI$4))</f>
        <v>#REF!</v>
      </c>
      <c r="FK9" s="56" t="e">
        <f ca="1">IF($C9&gt;FK$4,SUMIFS(#REF!,#REF!,$A9,#REF!,FK$4),($L9-SUM($P9:FJ9))*100%/(180-FJ$4))</f>
        <v>#REF!</v>
      </c>
      <c r="FL9" s="56" t="e">
        <f ca="1">IF($C9&gt;FL$4,SUMIFS(#REF!,#REF!,$A9,#REF!,FL$4),($L9-SUM($P9:FK9))*100%/(180-FK$4))</f>
        <v>#REF!</v>
      </c>
      <c r="FM9" s="56" t="e">
        <f ca="1">IF($C9&gt;FM$4,SUMIFS(#REF!,#REF!,$A9,#REF!,FM$4),($L9-SUM($P9:FL9))*100%/(180-FL$4))</f>
        <v>#REF!</v>
      </c>
      <c r="FN9" s="56" t="e">
        <f ca="1">IF($C9&gt;FN$4,SUMIFS(#REF!,#REF!,$A9,#REF!,FN$4),($L9-SUM($P9:FM9))*100%/(180-FM$4))</f>
        <v>#REF!</v>
      </c>
      <c r="FO9" s="56" t="e">
        <f ca="1">IF($C9&gt;FO$4,SUMIFS(#REF!,#REF!,$A9,#REF!,FO$4),($L9-SUM($P9:FN9))*100%/(180-FN$4))</f>
        <v>#REF!</v>
      </c>
      <c r="FP9" s="56" t="e">
        <f ca="1">IF($C9&gt;FP$4,SUMIFS(#REF!,#REF!,$A9,#REF!,FP$4),($L9-SUM($P9:FO9))*100%/(180-FO$4))</f>
        <v>#REF!</v>
      </c>
      <c r="FQ9" s="56" t="e">
        <f ca="1">IF($C9&gt;FQ$4,SUMIFS(#REF!,#REF!,$A9,#REF!,FQ$4),($L9-SUM($P9:FP9))*100%/(180-FP$4))</f>
        <v>#REF!</v>
      </c>
      <c r="FR9" s="56" t="e">
        <f ca="1">IF($C9&gt;FR$4,SUMIFS(#REF!,#REF!,$A9,#REF!,FR$4),($L9-SUM($P9:FQ9))*100%/(180-FQ$4))</f>
        <v>#REF!</v>
      </c>
      <c r="FS9" s="56" t="e">
        <f ca="1">IF($C9&gt;FS$4,SUMIFS(#REF!,#REF!,$A9,#REF!,FS$4),($L9-SUM($P9:FR9))*100%/(180-FR$4))</f>
        <v>#REF!</v>
      </c>
      <c r="FT9" s="56" t="e">
        <f ca="1">IF($C9&gt;FT$4,SUMIFS(#REF!,#REF!,$A9,#REF!,FT$4),($L9-SUM($P9:FS9))*100%/(180-FS$4))</f>
        <v>#REF!</v>
      </c>
      <c r="FU9" s="56" t="e">
        <f ca="1">IF($C9&gt;FU$4,SUMIFS(#REF!,#REF!,$A9,#REF!,FU$4),($L9-SUM($P9:FT9))*100%/(180-FT$4))</f>
        <v>#REF!</v>
      </c>
      <c r="FV9" s="56" t="e">
        <f ca="1">IF($C9&gt;FV$4,SUMIFS(#REF!,#REF!,$A9,#REF!,FV$4),($L9-SUM($P9:FU9))*100%/(180-FU$4))</f>
        <v>#REF!</v>
      </c>
      <c r="FW9" s="56" t="e">
        <f ca="1">IF($C9&gt;FW$4,SUMIFS(#REF!,#REF!,$A9,#REF!,FW$4),($L9-SUM($P9:FV9))*100%/(180-FV$4))</f>
        <v>#REF!</v>
      </c>
      <c r="FX9" s="56" t="e">
        <f ca="1">IF($C9&gt;FX$4,SUMIFS(#REF!,#REF!,$A9,#REF!,FX$4),($L9-SUM($P9:FW9))*100%/(180-FW$4))</f>
        <v>#REF!</v>
      </c>
      <c r="FY9" s="56" t="e">
        <f ca="1">IF($C9&gt;FY$4,SUMIFS(#REF!,#REF!,$A9,#REF!,FY$4),($L9-SUM($P9:FX9))*100%/(180-FX$4))</f>
        <v>#REF!</v>
      </c>
      <c r="FZ9" s="56" t="e">
        <f ca="1">IF($C9&gt;FZ$4,SUMIFS(#REF!,#REF!,$A9,#REF!,FZ$4),($L9-SUM($P9:FY9))*100%/(180-FY$4))</f>
        <v>#REF!</v>
      </c>
      <c r="GA9" s="56" t="e">
        <f ca="1">IF($C9&gt;GA$4,SUMIFS(#REF!,#REF!,$A9,#REF!,GA$4),($L9-SUM($P9:FZ9))*100%/(180-FZ$4))</f>
        <v>#REF!</v>
      </c>
      <c r="GB9" s="56" t="e">
        <f ca="1">IF($C9&gt;GB$4,SUMIFS(#REF!,#REF!,$A9,#REF!,GB$4),($L9-SUM($P9:GA9))*100%/(180-GA$4))</f>
        <v>#REF!</v>
      </c>
      <c r="GC9" s="56" t="e">
        <f ca="1">IF($C9&gt;GC$4,SUMIFS(#REF!,#REF!,$A9,#REF!,GC$4),($L9-SUM($P9:GB9))*100%/(180-GB$4))</f>
        <v>#REF!</v>
      </c>
      <c r="GD9" s="56" t="e">
        <f ca="1">IF($C9&gt;GD$4,SUMIFS(#REF!,#REF!,$A9,#REF!,GD$4),($L9-SUM($P9:GC9))*100%/(180-GC$4))</f>
        <v>#REF!</v>
      </c>
      <c r="GE9" s="56" t="e">
        <f ca="1">IF($C9&gt;GE$4,SUMIFS(#REF!,#REF!,$A9,#REF!,GE$4),($L9-SUM($P9:GD9))*100%/(180-GD$4))</f>
        <v>#REF!</v>
      </c>
      <c r="GF9" s="56" t="e">
        <f ca="1">IF($C9&gt;GF$4,SUMIFS(#REF!,#REF!,$A9,#REF!,GF$4),($L9-SUM($P9:GE9))*100%/(180-GE$4))</f>
        <v>#REF!</v>
      </c>
      <c r="GG9" s="56" t="e">
        <f ca="1">IF($C9&gt;GG$4,SUMIFS(#REF!,#REF!,$A9,#REF!,GG$4),($L9-SUM($P9:GF9))*100%/(180-GF$4))</f>
        <v>#REF!</v>
      </c>
      <c r="GH9" s="56" t="e">
        <f ca="1">IF($C9&gt;GH$4,SUMIFS(#REF!,#REF!,$A9,#REF!,GH$4),($L9-SUM($P9:GG9))*100%/(180-GG$4))</f>
        <v>#REF!</v>
      </c>
      <c r="GI9" s="56" t="e">
        <f ca="1">IF($C9&gt;GI$4,SUMIFS(#REF!,#REF!,$A9,#REF!,GI$4),($L9-SUM($P9:GH9))*100%/(180-GH$4))</f>
        <v>#REF!</v>
      </c>
      <c r="GJ9" s="56" t="e">
        <f ca="1">IF($C9&gt;GJ$4,SUMIFS(#REF!,#REF!,$A9,#REF!,GJ$4),($L9-SUM($P9:GI9))*100%/(180-GI$4))</f>
        <v>#REF!</v>
      </c>
      <c r="GK9" s="56" t="e">
        <f ca="1">IF($C9&gt;GK$4,SUMIFS(#REF!,#REF!,$A9,#REF!,GK$4),($L9-SUM($P9:GJ9))*100%/(180-GJ$4))</f>
        <v>#REF!</v>
      </c>
      <c r="GL9" s="56" t="e">
        <f ca="1">IF($C9&gt;GL$4,SUMIFS(#REF!,#REF!,$A9,#REF!,GL$4),($L9-SUM($P9:GK9))*100%/(180-GK$4))</f>
        <v>#REF!</v>
      </c>
      <c r="GM9" s="56" t="e">
        <f ca="1">IF($C9&gt;GM$4,SUMIFS(#REF!,#REF!,$A9,#REF!,GM$4),($L9-SUM($P9:GL9))*100%/(180-GL$4))</f>
        <v>#REF!</v>
      </c>
    </row>
    <row r="10" ht="27" spans="1:195">
      <c r="A10" s="20" t="s">
        <v>23</v>
      </c>
      <c r="B10" s="51">
        <v>46134</v>
      </c>
      <c r="C10" s="20">
        <f ca="1" t="shared" si="0"/>
        <v>75</v>
      </c>
      <c r="D10" s="20" t="str" cm="1">
        <f ca="1" t="array" ref="D10">_xlfn.IFS(AND(TODAY()-B10&lt;=30,TODAY()-B10&gt;=0),"新品期",AND(TODAY()-B10&gt;=31,TODAY()-B10&lt;=120),"热销期",AND(TODAY()-B10&gt;=121,TODAY()-B10&lt;=180),"清货期",TODAY()-B10&gt;180,"滞销")</f>
        <v>热销期</v>
      </c>
      <c r="E10" s="20">
        <f t="shared" si="1"/>
        <v>2366</v>
      </c>
      <c r="F10" s="20"/>
      <c r="G10" s="20">
        <f>SUMIF([1]销售表!I:I,A10,[1]销售表!J:J)</f>
        <v>634</v>
      </c>
      <c r="H10" s="38">
        <f t="shared" si="2"/>
        <v>0.211333333333333</v>
      </c>
      <c r="I10" s="20"/>
      <c r="J10" s="20">
        <f>SUMIFS([1]销售表!J:J,[1]销售表!I:I,A10,[1]销售表!E:E,"可取")</f>
        <v>61</v>
      </c>
      <c r="K10" s="20"/>
      <c r="L10" s="20">
        <v>3000</v>
      </c>
      <c r="M10" s="39"/>
      <c r="N10" s="39"/>
      <c r="O10" s="61" t="s">
        <v>30</v>
      </c>
      <c r="P10" s="62">
        <f t="shared" si="7"/>
        <v>13.3333333333333</v>
      </c>
      <c r="Q10" s="63" t="e" cm="1">
        <f ca="1" t="array" ref="Q10">_xlfn.IFS(Q$4&lt;$C10,($L10-SUMIFS(#REF!,#REF!,$A10,#REF!,"&lt;="&amp;P$4))*80%/(180-P$4),Q$4&gt;=$C10,($L10-SUM(#REF!))*80%/(180-P$4))</f>
        <v>#REF!</v>
      </c>
      <c r="R10" s="63" t="e" cm="1">
        <f ca="1" t="array" ref="R10">_xlfn.IFS(R$4&lt;$C10,($L10-SUMIFS(#REF!,#REF!,$A10,#REF!,"&lt;="&amp;Q$4))*80%/(180-Q$4),R$4&gt;=$C10,($L10-SUM(#REF!))*80%/(180-Q$4))</f>
        <v>#REF!</v>
      </c>
      <c r="S10" s="63" t="e" cm="1">
        <f ca="1" t="array" ref="S10">_xlfn.IFS(S$4&lt;$C10,($L10-SUMIFS(#REF!,#REF!,$A10,#REF!,"&lt;="&amp;R$4))*80%/(180-R$4),S$4&gt;=$C10,($L10-SUM(#REF!))*80%/(180-R$4))</f>
        <v>#REF!</v>
      </c>
      <c r="T10" s="63" t="e" cm="1">
        <f ca="1" t="array" ref="T10">_xlfn.IFS(T$4&lt;$C10,($L10-SUMIFS(#REF!,#REF!,$A10,#REF!,"&lt;="&amp;S$4))*80%/(180-S$4),T$4&gt;=$C10,($L10-SUM(#REF!))*80%/(180-S$4))</f>
        <v>#REF!</v>
      </c>
      <c r="U10" s="63" t="e" cm="1">
        <f ca="1" t="array" ref="U10">_xlfn.IFS(U$4&lt;$C10,($L10-SUMIFS(#REF!,#REF!,$A10,#REF!,"&lt;="&amp;T$4))*80%/(180-T$4),U$4&gt;=$C10,($L10-SUM(#REF!))*80%/(180-T$4))</f>
        <v>#REF!</v>
      </c>
      <c r="V10" s="63" t="e" cm="1">
        <f ca="1" t="array" ref="V10">_xlfn.IFS(V$4&lt;$C10,($L10-SUMIFS(#REF!,#REF!,$A10,#REF!,"&lt;="&amp;U$4))*80%/(180-U$4),V$4&gt;=$C10,($L10-SUM(#REF!))*80%/(180-U$4))</f>
        <v>#REF!</v>
      </c>
      <c r="W10" s="63" t="e" cm="1">
        <f ca="1" t="array" ref="W10">_xlfn.IFS(W$4&lt;$C10,($L10-SUMIFS(#REF!,#REF!,$A10,#REF!,"&lt;="&amp;V$4))*80%/(180-V$4),W$4&gt;=$C10,($L10-SUM(#REF!))*80%/(180-V$4))</f>
        <v>#REF!</v>
      </c>
      <c r="X10" s="63" t="e" cm="1">
        <f ca="1" t="array" ref="X10">_xlfn.IFS(X$4&lt;$C10,($L10-SUMIFS(#REF!,#REF!,$A10,#REF!,"&lt;="&amp;W$4))*80%/(180-W$4),X$4&gt;=$C10,($L10-SUM(#REF!))*80%/(180-W$4))</f>
        <v>#REF!</v>
      </c>
      <c r="Y10" s="63" t="e" cm="1">
        <f ca="1" t="array" ref="Y10">_xlfn.IFS(Y$4&lt;$C10,($L10-SUMIFS(#REF!,#REF!,$A10,#REF!,"&lt;="&amp;X$4))*80%/(180-X$4),Y$4&gt;=$C10,($L10-SUM(#REF!))*80%/(180-X$4))</f>
        <v>#REF!</v>
      </c>
      <c r="Z10" s="63" t="e" cm="1">
        <f ca="1" t="array" ref="Z10">_xlfn.IFS(Z$4&lt;$C10,($L10-SUMIFS(#REF!,#REF!,$A10,#REF!,"&lt;="&amp;Y$4))*80%/(180-Y$4),Z$4&gt;=$C10,($L10-SUM(#REF!))*80%/(180-Y$4))</f>
        <v>#REF!</v>
      </c>
      <c r="AA10" s="63" t="e" cm="1">
        <f ca="1" t="array" ref="AA10">_xlfn.IFS(AA$4&lt;$C10,($L10-SUMIFS(#REF!,#REF!,$A10,#REF!,"&lt;="&amp;Z$4))*80%/(180-Z$4),AA$4&gt;=$C10,($L10-SUM(#REF!))*80%/(180-Z$4))</f>
        <v>#REF!</v>
      </c>
      <c r="AB10" s="63" t="e" cm="1">
        <f ca="1" t="array" ref="AB10">_xlfn.IFS(AB$4&lt;$C10,($L10-SUMIFS(#REF!,#REF!,$A10,#REF!,"&lt;="&amp;AA$4))*80%/(180-AA$4),AB$4&gt;=$C10,($L10-SUM(#REF!))*80%/(180-AA$4))</f>
        <v>#REF!</v>
      </c>
      <c r="AC10" s="63" t="e" cm="1">
        <f ca="1" t="array" ref="AC10">_xlfn.IFS(AC$4&lt;$C10,($L10-SUMIFS(#REF!,#REF!,$A10,#REF!,"&lt;="&amp;AB$4))*80%/(180-AB$4),AC$4&gt;=$C10,($L10-SUM(#REF!))*80%/(180-AB$4))</f>
        <v>#REF!</v>
      </c>
      <c r="AD10" s="63" t="e" cm="1">
        <f ca="1" t="array" ref="AD10">_xlfn.IFS(AD$4&lt;$C10,($L10-SUMIFS(#REF!,#REF!,$A10,#REF!,"&lt;="&amp;AC$4))*80%/(180-AC$4),AD$4&gt;=$C10,($L10-SUM(#REF!))*80%/(180-AC$4))</f>
        <v>#REF!</v>
      </c>
      <c r="AE10" s="63" t="e" cm="1">
        <f ca="1" t="array" ref="AE10">_xlfn.IFS(AE$4&lt;$C10,($L10-SUMIFS(#REF!,#REF!,$A10,#REF!,"&lt;="&amp;AD$4))*80%/(180-AD$4),AE$4&gt;=$C10,($L10-SUM(#REF!))*80%/(180-AD$4))</f>
        <v>#REF!</v>
      </c>
      <c r="AF10" s="63" t="e" cm="1">
        <f ca="1" t="array" ref="AF10">_xlfn.IFS(AF$4&lt;$C10,($L10-SUMIFS(#REF!,#REF!,$A10,#REF!,"&lt;="&amp;AE$4))*80%/(180-AE$4),AF$4&gt;=$C10,($L10-SUM(#REF!))*80%/(180-AE$4))</f>
        <v>#REF!</v>
      </c>
      <c r="AG10" s="63" t="e" cm="1">
        <f ca="1" t="array" ref="AG10">_xlfn.IFS(AG$4&lt;$C10,($L10-SUMIFS(#REF!,#REF!,$A10,#REF!,"&lt;="&amp;AF$4))*80%/(180-AF$4),AG$4&gt;=$C10,($L10-SUM(#REF!))*80%/(180-AF$4))</f>
        <v>#REF!</v>
      </c>
      <c r="AH10" s="63" t="e" cm="1">
        <f ca="1" t="array" ref="AH10">_xlfn.IFS(AH$4&lt;$C10,($L10-SUMIFS(#REF!,#REF!,$A10,#REF!,"&lt;="&amp;AG$4))*80%/(180-AG$4),AH$4&gt;=$C10,($L10-SUM(#REF!))*80%/(180-AG$4))</f>
        <v>#REF!</v>
      </c>
      <c r="AI10" s="63" t="e" cm="1">
        <f ca="1" t="array" ref="AI10">_xlfn.IFS(AI$4&lt;$C10,($L10-SUMIFS(#REF!,#REF!,$A10,#REF!,"&lt;="&amp;AH$4))*80%/(180-AH$4),AI$4&gt;=$C10,($L10-SUM(#REF!))*80%/(180-AH$4))</f>
        <v>#REF!</v>
      </c>
      <c r="AJ10" s="63" t="e" cm="1">
        <f ca="1" t="array" ref="AJ10">_xlfn.IFS(AJ$4&lt;$C10,($L10-SUMIFS(#REF!,#REF!,$A10,#REF!,"&lt;="&amp;AI$4))*80%/(180-AI$4),AJ$4&gt;=$C10,($L10-SUM(#REF!))*80%/(180-AI$4))</f>
        <v>#REF!</v>
      </c>
      <c r="AK10" s="63" t="e" cm="1">
        <f ca="1" t="array" ref="AK10">_xlfn.IFS(AK$4&lt;$C10,($L10-SUMIFS(#REF!,#REF!,$A10,#REF!,"&lt;="&amp;AJ$4))*80%/(180-AJ$4),AK$4&gt;=$C10,($L10-SUM(#REF!))*80%/(180-AJ$4))</f>
        <v>#REF!</v>
      </c>
      <c r="AL10" s="63" t="e" cm="1">
        <f ca="1" t="array" ref="AL10">_xlfn.IFS(AL$4&lt;$C10,($L10-SUMIFS(#REF!,#REF!,$A10,#REF!,"&lt;="&amp;AK$4))*80%/(180-AK$4),AL$4&gt;=$C10,($L10-SUM(#REF!))*80%/(180-AK$4))</f>
        <v>#REF!</v>
      </c>
      <c r="AM10" s="63" t="e" cm="1">
        <f ca="1" t="array" ref="AM10">_xlfn.IFS(AM$4&lt;$C10,($L10-SUMIFS(#REF!,#REF!,$A10,#REF!,"&lt;="&amp;AL$4))*80%/(180-AL$4),AM$4&gt;=$C10,($L10-SUM(#REF!))*80%/(180-AL$4))</f>
        <v>#REF!</v>
      </c>
      <c r="AN10" s="63" t="e" cm="1">
        <f ca="1" t="array" ref="AN10">_xlfn.IFS(AN$4&lt;$C10,($L10-SUMIFS(#REF!,#REF!,$A10,#REF!,"&lt;="&amp;AM$4))*80%/(180-AM$4),AN$4&gt;=$C10,($L10-SUM(#REF!))*80%/(180-AM$4))</f>
        <v>#REF!</v>
      </c>
      <c r="AO10" s="63" t="e" cm="1">
        <f ca="1" t="array" ref="AO10">_xlfn.IFS(AO$4&lt;$C10,($L10-SUMIFS(#REF!,#REF!,$A10,#REF!,"&lt;="&amp;AN$4))*80%/(180-AN$4),AO$4&gt;=$C10,($L10-SUM(#REF!))*80%/(180-AN$4))</f>
        <v>#REF!</v>
      </c>
      <c r="AP10" s="63" t="e" cm="1">
        <f ca="1" t="array" ref="AP10">_xlfn.IFS(AP$4&lt;$C10,($L10-SUMIFS(#REF!,#REF!,$A10,#REF!,"&lt;="&amp;AO$4))*80%/(180-AO$4),AP$4&gt;=$C10,($L10-SUM(#REF!))*80%/(180-AO$4))</f>
        <v>#REF!</v>
      </c>
      <c r="AQ10" s="63" t="e" cm="1">
        <f ca="1" t="array" ref="AQ10">_xlfn.IFS(AQ$4&lt;$C10,($L10-SUMIFS(#REF!,#REF!,$A10,#REF!,"&lt;="&amp;AP$4))*80%/(180-AP$4),AQ$4&gt;=$C10,($L10-SUM(#REF!))*80%/(180-AP$4))</f>
        <v>#REF!</v>
      </c>
      <c r="AR10" s="63" t="e" cm="1">
        <f ca="1" t="array" ref="AR10">_xlfn.IFS(AR$4&lt;$C10,($L10-SUMIFS(#REF!,#REF!,$A10,#REF!,"&lt;="&amp;AQ$4))*80%/(180-AQ$4),AR$4&gt;=$C10,($L10-SUM(#REF!))*80%/(180-AQ$4))</f>
        <v>#REF!</v>
      </c>
      <c r="AS10" s="63" t="e" cm="1">
        <f ca="1" t="array" ref="AS10">_xlfn.IFS(AS$4&lt;$C10,($L10-SUMIFS(#REF!,#REF!,$A10,#REF!,"&lt;="&amp;AR$4))*80%/(180-AR$4),AS$4&gt;=$C10,($L10-SUM(#REF!))*80%/(180-AR$4))</f>
        <v>#REF!</v>
      </c>
      <c r="AT10" s="63" t="e" cm="1">
        <f ca="1" t="array" ref="AT10">_xlfn.IFS(AT$4&lt;$C10,($L10-SUMIFS(#REF!,#REF!,$A10,#REF!,"&lt;="&amp;AS$4))*110%/(180-AS$4),AT$4&gt;=$C10,($L10-SUM(#REF!))*110%/(180-AS$4))</f>
        <v>#REF!</v>
      </c>
      <c r="AU10" s="63" t="e" cm="1">
        <f ca="1" t="array" ref="AU10">_xlfn.IFS(AU$4&lt;$C10,($L10-SUMIFS(#REF!,#REF!,$A10,#REF!,"&lt;="&amp;AT$4))*110%/(180-AT$4),AU$4&gt;=$C10,($L10-SUM(#REF!))*110%/(180-AT$4))</f>
        <v>#REF!</v>
      </c>
      <c r="AV10" s="63" t="e" cm="1">
        <f ca="1" t="array" ref="AV10">_xlfn.IFS(AV$4&lt;$C10,($L10-SUMIFS(#REF!,#REF!,$A10,#REF!,"&lt;="&amp;AU$4))*110%/(180-AU$4),AV$4&gt;=$C10,($L10-SUM(#REF!))*110%/(180-AU$4))</f>
        <v>#REF!</v>
      </c>
      <c r="AW10" s="63" t="e" cm="1">
        <f ca="1" t="array" ref="AW10">_xlfn.IFS(AW$4&lt;$C10,($L10-SUMIFS(#REF!,#REF!,$A10,#REF!,"&lt;="&amp;AV$4))*110%/(180-AV$4),AW$4&gt;=$C10,($L10-SUM(#REF!))*110%/(180-AV$4))</f>
        <v>#REF!</v>
      </c>
      <c r="AX10" s="63" t="e" cm="1">
        <f ca="1" t="array" ref="AX10">_xlfn.IFS(AX$4&lt;$C10,($L10-SUMIFS(#REF!,#REF!,$A10,#REF!,"&lt;="&amp;AW$4))*110%/(180-AW$4),AX$4&gt;=$C10,($L10-SUM(#REF!))*110%/(180-AW$4))</f>
        <v>#REF!</v>
      </c>
      <c r="AY10" s="63" t="e" cm="1">
        <f ca="1" t="array" ref="AY10">_xlfn.IFS(AY$4&lt;$C10,($L10-SUMIFS(#REF!,#REF!,$A10,#REF!,"&lt;="&amp;AX$4))*110%/(180-AX$4),AY$4&gt;=$C10,($L10-SUM(#REF!))*110%/(180-AX$4))</f>
        <v>#REF!</v>
      </c>
      <c r="AZ10" s="63" t="e" cm="1">
        <f ca="1" t="array" ref="AZ10">_xlfn.IFS(AZ$4&lt;$C10,($L10-SUMIFS(#REF!,#REF!,$A10,#REF!,"&lt;="&amp;AY$4))*110%/(180-AY$4),AZ$4&gt;=$C10,($L10-SUM(#REF!))*110%/(180-AY$4))</f>
        <v>#REF!</v>
      </c>
      <c r="BA10" s="63" t="e" cm="1">
        <f ca="1" t="array" ref="BA10">_xlfn.IFS(BA$4&lt;$C10,($L10-SUMIFS(#REF!,#REF!,$A10,#REF!,"&lt;="&amp;AZ$4))*110%/(180-AZ$4),BA$4&gt;=$C10,($L10-SUM(#REF!))*110%/(180-AZ$4))</f>
        <v>#REF!</v>
      </c>
      <c r="BB10" s="63" t="e" cm="1">
        <f ca="1" t="array" ref="BB10">_xlfn.IFS(BB$4&lt;$C10,($L10-SUMIFS(#REF!,#REF!,$A10,#REF!,"&lt;="&amp;BA$4))*110%/(180-BA$4),BB$4&gt;=$C10,($L10-SUM(#REF!))*110%/(180-BA$4))</f>
        <v>#REF!</v>
      </c>
      <c r="BC10" s="63" t="e" cm="1">
        <f ca="1" t="array" ref="BC10">_xlfn.IFS(BC$4&lt;$C10,($L10-SUMIFS(#REF!,#REF!,$A10,#REF!,"&lt;="&amp;BB$4))*110%/(180-BB$4),BC$4&gt;=$C10,($L10-SUM(#REF!))*110%/(180-BB$4))</f>
        <v>#REF!</v>
      </c>
      <c r="BD10" s="63" t="e" cm="1">
        <f ca="1" t="array" ref="BD10">_xlfn.IFS(BD$4&lt;$C10,($L10-SUMIFS(#REF!,#REF!,$A10,#REF!,"&lt;="&amp;BC$4))*110%/(180-BC$4),BD$4&gt;=$C10,($L10-SUM(#REF!))*110%/(180-BC$4))</f>
        <v>#REF!</v>
      </c>
      <c r="BE10" s="63" t="e" cm="1">
        <f ca="1" t="array" ref="BE10">_xlfn.IFS(BE$4&lt;$C10,($L10-SUMIFS(#REF!,#REF!,$A10,#REF!,"&lt;="&amp;BD$4))*110%/(180-BD$4),BE$4&gt;=$C10,($L10-SUM(#REF!))*110%/(180-BD$4))</f>
        <v>#REF!</v>
      </c>
      <c r="BF10" s="63" t="e" cm="1">
        <f ca="1" t="array" ref="BF10">_xlfn.IFS(BF$4&lt;$C10,($L10-SUMIFS(#REF!,#REF!,$A10,#REF!,"&lt;="&amp;BE$4))*110%/(180-BE$4),BF$4&gt;=$C10,($L10-SUM(#REF!))*110%/(180-BE$4))</f>
        <v>#REF!</v>
      </c>
      <c r="BG10" s="63" t="e" cm="1">
        <f ca="1" t="array" ref="BG10">_xlfn.IFS(BG$4&lt;$C10,($L10-SUMIFS(#REF!,#REF!,$A10,#REF!,"&lt;="&amp;BF$4))*110%/(180-BF$4),BG$4&gt;=$C10,($L10-SUM(#REF!))*110%/(180-BF$4))</f>
        <v>#REF!</v>
      </c>
      <c r="BH10" s="63" t="e" cm="1">
        <f ca="1" t="array" ref="BH10">_xlfn.IFS(BH$4&lt;$C10,($L10-SUMIFS(#REF!,#REF!,$A10,#REF!,"&lt;="&amp;BG$4))*110%/(180-BG$4),BH$4&gt;=$C10,($L10-SUM(#REF!))*110%/(180-BG$4))</f>
        <v>#REF!</v>
      </c>
      <c r="BI10" s="63" t="e" cm="1">
        <f ca="1" t="array" ref="BI10">_xlfn.IFS(BI$4&lt;$C10,($L10-SUMIFS(#REF!,#REF!,$A10,#REF!,"&lt;="&amp;BH$4))*110%/(180-BH$4),BI$4&gt;=$C10,($L10-SUM(#REF!))*110%/(180-BH$4))</f>
        <v>#REF!</v>
      </c>
      <c r="BJ10" s="63" t="e" cm="1">
        <f ca="1" t="array" ref="BJ10">_xlfn.IFS(BJ$4&lt;$C10,($L10-SUMIFS(#REF!,#REF!,$A10,#REF!,"&lt;="&amp;BI$4))*110%/(180-BI$4),BJ$4&gt;=$C10,($L10-SUM(#REF!))*110%/(180-BI$4))</f>
        <v>#REF!</v>
      </c>
      <c r="BK10" s="63" t="e" cm="1">
        <f ca="1" t="array" ref="BK10">_xlfn.IFS(BK$4&lt;$C10,($L10-SUMIFS(#REF!,#REF!,$A10,#REF!,"&lt;="&amp;BJ$4))*110%/(180-BJ$4),BK$4&gt;=$C10,($L10-SUM(#REF!))*110%/(180-BJ$4))</f>
        <v>#REF!</v>
      </c>
      <c r="BL10" s="63" t="e" cm="1">
        <f ca="1" t="array" ref="BL10">_xlfn.IFS(BL$4&lt;$C10,($L10-SUMIFS(#REF!,#REF!,$A10,#REF!,"&lt;="&amp;BK$4))*110%/(180-BK$4),BL$4&gt;=$C10,($L10-SUM(#REF!))*110%/(180-BK$4))</f>
        <v>#REF!</v>
      </c>
      <c r="BM10" s="63" t="e" cm="1">
        <f ca="1" t="array" ref="BM10">_xlfn.IFS(BM$4&lt;$C10,($L10-SUMIFS(#REF!,#REF!,$A10,#REF!,"&lt;="&amp;BL$4))*110%/(180-BL$4),BM$4&gt;=$C10,($L10-SUM(#REF!))*110%/(180-BL$4))</f>
        <v>#REF!</v>
      </c>
      <c r="BN10" s="63" t="e" cm="1">
        <f ca="1" t="array" ref="BN10">_xlfn.IFS(BN$4&lt;$C10,($L10-SUMIFS(#REF!,#REF!,$A10,#REF!,"&lt;="&amp;BM$4))*110%/(180-BM$4),BN$4&gt;=$C10,($L10-SUM(#REF!))*110%/(180-BM$4))</f>
        <v>#REF!</v>
      </c>
      <c r="BO10" s="63" t="e" cm="1">
        <f ca="1" t="array" ref="BO10">_xlfn.IFS(BO$4&lt;$C10,($L10-SUMIFS(#REF!,#REF!,$A10,#REF!,"&lt;="&amp;BN$4))*110%/(180-BN$4),BO$4&gt;=$C10,($L10-SUM(#REF!))*110%/(180-BN$4))</f>
        <v>#REF!</v>
      </c>
      <c r="BP10" s="63" t="e" cm="1">
        <f ca="1" t="array" ref="BP10">_xlfn.IFS(BP$4&lt;$C10,($L10-SUMIFS(#REF!,#REF!,$A10,#REF!,"&lt;="&amp;BO$4))*110%/(180-BO$4),BP$4&gt;=$C10,($L10-SUM(#REF!))*110%/(180-BO$4))</f>
        <v>#REF!</v>
      </c>
      <c r="BQ10" s="63" t="e" cm="1">
        <f ca="1" t="array" ref="BQ10">_xlfn.IFS(BQ$4&lt;$C10,($L10-SUMIFS(#REF!,#REF!,$A10,#REF!,"&lt;="&amp;BP$4))*110%/(180-BP$4),BQ$4&gt;=$C10,($L10-SUM(#REF!))*110%/(180-BP$4))</f>
        <v>#REF!</v>
      </c>
      <c r="BR10" s="63" t="e" cm="1">
        <f ca="1" t="array" ref="BR10">_xlfn.IFS(BR$4&lt;$C10,($L10-SUMIFS(#REF!,#REF!,$A10,#REF!,"&lt;="&amp;BQ$4))*110%/(180-BQ$4),BR$4&gt;=$C10,($L10-SUM(#REF!))*110%/(180-BQ$4))</f>
        <v>#REF!</v>
      </c>
      <c r="BS10" s="63" t="e" cm="1">
        <f ca="1" t="array" ref="BS10">_xlfn.IFS(BS$4&lt;$C10,($L10-SUMIFS(#REF!,#REF!,$A10,#REF!,"&lt;="&amp;BR$4))*110%/(180-BR$4),BS$4&gt;=$C10,($L10-SUM(#REF!))*110%/(180-BR$4))</f>
        <v>#REF!</v>
      </c>
      <c r="BT10" s="63" t="e" cm="1">
        <f ca="1" t="array" ref="BT10">_xlfn.IFS(BT$4&lt;$C10,($L10-SUMIFS(#REF!,#REF!,$A10,#REF!,"&lt;="&amp;BS$4))*110%/(180-BS$4),BT$4&gt;=$C10,($L10-SUM(#REF!))*110%/(180-BS$4))</f>
        <v>#REF!</v>
      </c>
      <c r="BU10" s="63" t="e" cm="1">
        <f ca="1" t="array" ref="BU10">_xlfn.IFS(BU$4&lt;$C10,($L10-SUMIFS(#REF!,#REF!,$A10,#REF!,"&lt;="&amp;BT$4))*110%/(180-BT$4),BU$4&gt;=$C10,($L10-SUM(#REF!))*110%/(180-BT$4))</f>
        <v>#REF!</v>
      </c>
      <c r="BV10" s="63" t="e" cm="1">
        <f ca="1" t="array" ref="BV10">_xlfn.IFS(BV$4&lt;$C10,($L10-SUMIFS(#REF!,#REF!,$A10,#REF!,"&lt;="&amp;BU$4))*110%/(180-BU$4),BV$4&gt;=$C10,($L10-SUM(#REF!))*110%/(180-BU$4))</f>
        <v>#REF!</v>
      </c>
      <c r="BW10" s="63" t="e" cm="1">
        <f ca="1" t="array" ref="BW10">_xlfn.IFS(BW$4&lt;$C10,($L10-SUMIFS(#REF!,#REF!,$A10,#REF!,"&lt;="&amp;BV$4))*110%/(180-BV$4),BW$4&gt;=$C10,($L10-SUM(#REF!))*110%/(180-BV$4))</f>
        <v>#REF!</v>
      </c>
      <c r="BX10" s="63" t="e" cm="1">
        <f ca="1" t="array" ref="BX10">_xlfn.IFS(BX$4&lt;$C10,($L10-SUMIFS(#REF!,#REF!,$A10,#REF!,"&lt;="&amp;BW$4))*110%/(180-BW$4),BX$4&gt;=$C10,($L10-SUM(#REF!))*110%/(180-BW$4))</f>
        <v>#REF!</v>
      </c>
      <c r="BY10" s="63" t="e" cm="1">
        <f ca="1" t="array" ref="BY10">_xlfn.IFS(BY$4&lt;$C10,($L10-SUMIFS(#REF!,#REF!,$A10,#REF!,"&lt;="&amp;BX$4))*110%/(180-BX$4),BY$4&gt;=$C10,($L10-SUM(#REF!))*110%/(180-BX$4))</f>
        <v>#REF!</v>
      </c>
      <c r="BZ10" s="63" t="e" cm="1">
        <f ca="1" t="array" ref="BZ10">_xlfn.IFS(BZ$4&lt;$C10,($L10-SUMIFS(#REF!,#REF!,$A10,#REF!,"&lt;="&amp;BY$4))*110%/(180-BY$4),BZ$4&gt;=$C10,($L10-SUM(#REF!))*110%/(180-BY$4))</f>
        <v>#REF!</v>
      </c>
      <c r="CA10" s="63" t="e" cm="1">
        <f ca="1" t="array" ref="CA10">_xlfn.IFS(CA$4&lt;$C10,($L10-SUMIFS(#REF!,#REF!,$A10,#REF!,"&lt;="&amp;BZ$4))*110%/(180-BZ$4),CA$4&gt;=$C10,($L10-SUM(#REF!))*110%/(180-BZ$4))</f>
        <v>#REF!</v>
      </c>
      <c r="CB10" s="63" t="e" cm="1">
        <f ca="1" t="array" ref="CB10">_xlfn.IFS(CB$4&lt;$C10,($L10-SUMIFS(#REF!,#REF!,$A10,#REF!,"&lt;="&amp;CA$4))*110%/(180-CA$4),CB$4&gt;=$C10,($L10-SUM(#REF!))*110%/(180-CA$4))</f>
        <v>#REF!</v>
      </c>
      <c r="CC10" s="63" t="e" cm="1">
        <f ca="1" t="array" ref="CC10">_xlfn.IFS(CC$4&lt;$C10,($L10-SUMIFS(#REF!,#REF!,$A10,#REF!,"&lt;="&amp;CB$4))*110%/(180-CB$4),CC$4&gt;=$C10,($L10-SUM(#REF!))*110%/(180-CB$4))</f>
        <v>#REF!</v>
      </c>
      <c r="CD10" s="63" t="e" cm="1">
        <f ca="1" t="array" ref="CD10">_xlfn.IFS(CD$4&lt;$C10,($L10-SUMIFS(#REF!,#REF!,$A10,#REF!,"&lt;="&amp;CC$4))*110%/(180-CC$4),CD$4&gt;=$C10,($L10-SUM(#REF!))*110%/(180-CC$4))</f>
        <v>#REF!</v>
      </c>
      <c r="CE10" s="63" t="e" cm="1">
        <f ca="1" t="array" ref="CE10">_xlfn.IFS(CE$4&lt;$C10,($L10-SUMIFS(#REF!,#REF!,$A10,#REF!,"&lt;="&amp;CD$4))*110%/(180-CD$4),CE$4&gt;=$C10,($L10-SUM(#REF!))*110%/(180-CD$4))</f>
        <v>#REF!</v>
      </c>
      <c r="CF10" s="63" t="e" cm="1">
        <f ca="1" t="array" ref="CF10">_xlfn.IFS(CF$4&lt;$C10,($L10-SUMIFS(#REF!,#REF!,$A10,#REF!,"&lt;="&amp;CE$4))*110%/(180-CE$4),CF$4&gt;=$C10,($L10-SUM(#REF!))*110%/(180-CE$4))</f>
        <v>#REF!</v>
      </c>
      <c r="CG10" s="63" t="e" cm="1">
        <f ca="1" t="array" ref="CG10">_xlfn.IFS(CG$4&lt;$C10,($L10-SUMIFS(#REF!,#REF!,$A10,#REF!,"&lt;="&amp;CF$4))*110%/(180-CF$4),CG$4&gt;=$C10,($L10-SUM(#REF!))*110%/(180-CF$4))</f>
        <v>#REF!</v>
      </c>
      <c r="CH10" s="63" t="e" cm="1">
        <f ca="1" t="array" ref="CH10">_xlfn.IFS(CH$4&lt;$C10,($L10-SUMIFS(#REF!,#REF!,$A10,#REF!,"&lt;="&amp;CG$4))*110%/(180-CG$4),CH$4&gt;=$C10,($L10-SUM(#REF!))*110%/(180-CG$4))</f>
        <v>#REF!</v>
      </c>
      <c r="CI10" s="63" t="e" cm="1">
        <f ca="1" t="array" ref="CI10">_xlfn.IFS(CI$4&lt;$C10,($L10-SUMIFS(#REF!,#REF!,$A10,#REF!,"&lt;="&amp;CH$4))*110%/(180-CH$4),CI$4&gt;=$C10,($L10-SUM(#REF!))*110%/(180-CH$4))</f>
        <v>#REF!</v>
      </c>
      <c r="CJ10" s="63" t="e" cm="1">
        <f ca="1" t="array" ref="CJ10">_xlfn.IFS(CJ$4&lt;$C10,($L10-SUMIFS(#REF!,#REF!,$A10,#REF!,"&lt;="&amp;CI$4))*110%/(180-CI$4),CJ$4&gt;=$C10,($L10-SUM(#REF!))*110%/(180-CI$4))</f>
        <v>#REF!</v>
      </c>
      <c r="CK10" s="63" t="e" cm="1">
        <f ca="1" t="array" ref="CK10">_xlfn.IFS(CK$4&lt;$C10,($L10-SUMIFS(#REF!,#REF!,$A10,#REF!,"&lt;="&amp;CJ$4))*110%/(180-CJ$4),CK$4&gt;=$C10,($L10-SUM(#REF!))*110%/(180-CJ$4))</f>
        <v>#REF!</v>
      </c>
      <c r="CL10" s="63" t="e" cm="1">
        <f ca="1" t="array" ref="CL10">_xlfn.IFS(CL$4&lt;$C10,($L10-SUMIFS(#REF!,#REF!,$A10,#REF!,"&lt;="&amp;CK$4))*110%/(180-CK$4),CL$4&gt;=$C10,($L10-SUM(#REF!))*110%/(180-CK$4))</f>
        <v>#REF!</v>
      </c>
      <c r="CM10" s="63" t="e" cm="1">
        <f ca="1" t="array" ref="CM10">_xlfn.IFS(CM$4&lt;$C10,($L10-SUMIFS(#REF!,#REF!,$A10,#REF!,"&lt;="&amp;CL$4))*110%/(180-CL$4),CM$4&gt;=$C10,($L10-SUM(#REF!))*110%/(180-CL$4))</f>
        <v>#REF!</v>
      </c>
      <c r="CN10" s="63" t="e" cm="1">
        <f ca="1" t="array" ref="CN10">_xlfn.IFS(CN$4&lt;$C10,($L10-SUMIFS(#REF!,#REF!,$A10,#REF!,"&lt;="&amp;CM$4))*110%/(180-CM$4),CN$4&gt;=$C10,($L10-SUM(#REF!))*110%/(180-CM$4))</f>
        <v>#REF!</v>
      </c>
      <c r="CO10" s="63" t="e" cm="1">
        <f ca="1" t="array" ref="CO10">_xlfn.IFS(CO$4&lt;$C10,($L10-SUMIFS(#REF!,#REF!,$A10,#REF!,"&lt;="&amp;CN$4))*110%/(180-CN$4),CO$4&gt;=$C10,($L10-SUM(#REF!))*110%/(180-CN$4))</f>
        <v>#REF!</v>
      </c>
      <c r="CP10" s="63" t="e" cm="1">
        <f ca="1" t="array" ref="CP10">_xlfn.IFS(CP$4&lt;$C10,($L10-SUMIFS(#REF!,#REF!,$A10,#REF!,"&lt;="&amp;CO$4))*110%/(180-CO$4),CP$4&gt;=$C10,($L10-SUM(#REF!))*110%/(180-CO$4))</f>
        <v>#REF!</v>
      </c>
      <c r="CQ10" s="63" t="e" cm="1">
        <f ca="1" t="array" ref="CQ10">_xlfn.IFS(CQ$4&lt;$C10,($L10-SUMIFS(#REF!,#REF!,$A10,#REF!,"&lt;="&amp;CP$4))*110%/(180-CP$4),CQ$4&gt;=$C10,($L10-SUM(#REF!))*110%/(180-CP$4))</f>
        <v>#REF!</v>
      </c>
      <c r="CR10" s="63" t="e" cm="1">
        <f ca="1" t="array" ref="CR10">_xlfn.IFS(CR$4&lt;$C10,($L10-SUMIFS(#REF!,#REF!,$A10,#REF!,"&lt;="&amp;CQ$4))*110%/(180-CQ$4),CR$4&gt;=$C10,($L10-SUM(#REF!))*110%/(180-CQ$4))</f>
        <v>#REF!</v>
      </c>
      <c r="CS10" s="63" t="e" cm="1">
        <f ca="1" t="array" ref="CS10">_xlfn.IFS(CS$4&lt;$C10,($L10-SUMIFS(#REF!,#REF!,$A10,#REF!,"&lt;="&amp;CR$4))*110%/(180-CR$4),CS$4&gt;=$C10,($L10-SUM(#REF!))*110%/(180-CR$4))</f>
        <v>#REF!</v>
      </c>
      <c r="CT10" s="63" t="e" cm="1">
        <f ca="1" t="array" ref="CT10">_xlfn.IFS(CT$4&lt;$C10,($L10-SUMIFS(#REF!,#REF!,$A10,#REF!,"&lt;="&amp;CS$4))*110%/(180-CS$4),CT$4&gt;=$C10,($L10-SUM(#REF!))*110%/(180-CS$4))</f>
        <v>#REF!</v>
      </c>
      <c r="CU10" s="63" t="e" cm="1">
        <f ca="1" t="array" ref="CU10">_xlfn.IFS(CU$4&lt;$C10,($L10-SUMIFS(#REF!,#REF!,$A10,#REF!,"&lt;="&amp;CT$4))*110%/(180-CT$4),CU$4&gt;=$C10,($L10-SUM(#REF!))*110%/(180-CT$4))</f>
        <v>#REF!</v>
      </c>
      <c r="CV10" s="63" t="e" cm="1">
        <f ca="1" t="array" ref="CV10">_xlfn.IFS(CV$4&lt;$C10,($L10-SUMIFS(#REF!,#REF!,$A10,#REF!,"&lt;="&amp;CU$4))*110%/(180-CU$4),CV$4&gt;=$C10,($L10-SUM(#REF!))*110%/(180-CU$4))</f>
        <v>#REF!</v>
      </c>
      <c r="CW10" s="63" t="e" cm="1">
        <f ca="1" t="array" ref="CW10">_xlfn.IFS(CW$4&lt;$C10,($L10-SUMIFS(#REF!,#REF!,$A10,#REF!,"&lt;="&amp;CV$4))*110%/(180-CV$4),CW$4&gt;=$C10,($L10-SUM(#REF!))*110%/(180-CV$4))</f>
        <v>#REF!</v>
      </c>
      <c r="CX10" s="63" t="e" cm="1">
        <f ca="1" t="array" ref="CX10">_xlfn.IFS(CX$4&lt;$C10,($L10-SUMIFS(#REF!,#REF!,$A10,#REF!,"&lt;="&amp;CW$4))*110%/(180-CW$4),CX$4&gt;=$C10,($L10-SUM(#REF!))*110%/(180-CW$4))</f>
        <v>#REF!</v>
      </c>
      <c r="CY10" s="63" t="e" cm="1">
        <f ca="1" t="array" ref="CY10">_xlfn.IFS(CY$4&lt;$C10,($L10-SUMIFS(#REF!,#REF!,$A10,#REF!,"&lt;="&amp;CX$4))*110%/(180-CX$4),CY$4&gt;=$C10,($L10-SUM(#REF!))*110%/(180-CX$4))</f>
        <v>#REF!</v>
      </c>
      <c r="CZ10" s="63" t="e" cm="1">
        <f ca="1" t="array" ref="CZ10">_xlfn.IFS(CZ$4&lt;$C10,($L10-SUMIFS(#REF!,#REF!,$A10,#REF!,"&lt;="&amp;CY$4))*110%/(180-CY$4),CZ$4&gt;=$C10,($L10-SUM(#REF!))*110%/(180-CY$4))</f>
        <v>#REF!</v>
      </c>
      <c r="DA10" s="63" t="e" cm="1">
        <f ca="1" t="array" ref="DA10">_xlfn.IFS(DA$4&lt;$C10,($L10-SUMIFS(#REF!,#REF!,$A10,#REF!,"&lt;="&amp;CZ$4))*110%/(180-CZ$4),DA$4&gt;=$C10,($L10-SUM(#REF!))*110%/(180-CZ$4))</f>
        <v>#REF!</v>
      </c>
      <c r="DB10" s="63" t="e" cm="1">
        <f ca="1" t="array" ref="DB10">_xlfn.IFS(DB$4&lt;$C10,($L10-SUMIFS(#REF!,#REF!,$A10,#REF!,"&lt;="&amp;DA$4))*110%/(180-DA$4),DB$4&gt;=$C10,($L10-SUM(#REF!))*110%/(180-DA$4))</f>
        <v>#REF!</v>
      </c>
      <c r="DC10" s="63" t="e" cm="1">
        <f ca="1" t="array" ref="DC10">_xlfn.IFS(DC$4&lt;$C10,($L10-SUMIFS(#REF!,#REF!,$A10,#REF!,"&lt;="&amp;DB$4))*110%/(180-DB$4),DC$4&gt;=$C10,($L10-SUM(#REF!))*110%/(180-DB$4))</f>
        <v>#REF!</v>
      </c>
      <c r="DD10" s="63" t="e" cm="1">
        <f ca="1" t="array" ref="DD10">_xlfn.IFS(DD$4&lt;$C10,($L10-SUMIFS(#REF!,#REF!,$A10,#REF!,"&lt;="&amp;DC$4))*110%/(180-DC$4),DD$4&gt;=$C10,($L10-SUM(#REF!))*110%/(180-DC$4))</f>
        <v>#REF!</v>
      </c>
      <c r="DE10" s="63" t="e" cm="1">
        <f ca="1" t="array" ref="DE10">_xlfn.IFS(DE$4&lt;$C10,($L10-SUMIFS(#REF!,#REF!,$A10,#REF!,"&lt;="&amp;DD$4))*110%/(180-DD$4),DE$4&gt;=$C10,($L10-SUM(#REF!))*110%/(180-DD$4))</f>
        <v>#REF!</v>
      </c>
      <c r="DF10" s="63" t="e" cm="1">
        <f ca="1" t="array" ref="DF10">_xlfn.IFS(DF$4&lt;$C10,($L10-SUMIFS(#REF!,#REF!,$A10,#REF!,"&lt;="&amp;DE$4))*110%/(180-DE$4),DF$4&gt;=$C10,($L10-SUM(#REF!))*110%/(180-DE$4))</f>
        <v>#REF!</v>
      </c>
      <c r="DG10" s="63" t="e" cm="1">
        <f ca="1" t="array" ref="DG10">_xlfn.IFS(DG$4&lt;$C10,($L10-SUMIFS(#REF!,#REF!,$A10,#REF!,"&lt;="&amp;DF$4))*110%/(180-DF$4),DG$4&gt;=$C10,($L10-SUM(#REF!))*110%/(180-DF$4))</f>
        <v>#REF!</v>
      </c>
      <c r="DH10" s="63" t="e" cm="1">
        <f ca="1" t="array" ref="DH10">_xlfn.IFS(DH$4&lt;$C10,($L10-SUMIFS(#REF!,#REF!,$A10,#REF!,"&lt;="&amp;DG$4))*110%/(180-DG$4),DH$4&gt;=$C10,($L10-SUM(#REF!))*110%/(180-DG$4))</f>
        <v>#REF!</v>
      </c>
      <c r="DI10" s="63" t="e" cm="1">
        <f ca="1" t="array" ref="DI10">_xlfn.IFS(DI$4&lt;$C10,($L10-SUMIFS(#REF!,#REF!,$A10,#REF!,"&lt;="&amp;DH$4))*110%/(180-DH$4),DI$4&gt;=$C10,($L10-SUM(#REF!))*110%/(180-DH$4))</f>
        <v>#REF!</v>
      </c>
      <c r="DJ10" s="63" t="e" cm="1">
        <f ca="1" t="array" ref="DJ10">_xlfn.IFS(DJ$4&lt;$C10,($L10-SUMIFS(#REF!,#REF!,$A10,#REF!,"&lt;="&amp;DI$4))*110%/(180-DI$4),DJ$4&gt;=$C10,($L10-SUM(#REF!))*110%/(180-DI$4))</f>
        <v>#REF!</v>
      </c>
      <c r="DK10" s="63" t="e" cm="1">
        <f ca="1" t="array" ref="DK10">_xlfn.IFS(DK$4&lt;$C10,($L10-SUMIFS(#REF!,#REF!,$A10,#REF!,"&lt;="&amp;DJ$4))*110%/(180-DJ$4),DK$4&gt;=$C10,($L10-SUM(#REF!))*110%/(180-DJ$4))</f>
        <v>#REF!</v>
      </c>
      <c r="DL10" s="63" t="e" cm="1">
        <f ca="1" t="array" ref="DL10">_xlfn.IFS(DL$4&lt;$C10,($L10-SUMIFS(#REF!,#REF!,$A10,#REF!,"&lt;="&amp;DK$4))*110%/(180-DK$4),DL$4&gt;=$C10,($L10-SUM(#REF!))*110%/(180-DK$4))</f>
        <v>#REF!</v>
      </c>
      <c r="DM10" s="63" t="e" cm="1">
        <f ca="1" t="array" ref="DM10">_xlfn.IFS(DM$4&lt;$C10,($L10-SUMIFS(#REF!,#REF!,$A10,#REF!,"&lt;="&amp;DL$4))*110%/(180-DL$4),DM$4&gt;=$C10,($L10-SUM(#REF!))*110%/(180-DL$4))</f>
        <v>#REF!</v>
      </c>
      <c r="DN10" s="63" t="e" cm="1">
        <f ca="1" t="array" ref="DN10">_xlfn.IFS(DN$4&lt;$C10,($L10-SUMIFS(#REF!,#REF!,$A10,#REF!,"&lt;="&amp;DM$4))*110%/(180-DM$4),DN$4&gt;=$C10,($L10-SUM(#REF!))*110%/(180-DM$4))</f>
        <v>#REF!</v>
      </c>
      <c r="DO10" s="63" t="e" cm="1">
        <f ca="1" t="array" ref="DO10">_xlfn.IFS(DO$4&lt;$C10,($L10-SUMIFS(#REF!,#REF!,$A10,#REF!,"&lt;="&amp;DN$4))*110%/(180-DN$4),DO$4&gt;=$C10,($L10-SUM(#REF!))*110%/(180-DN$4))</f>
        <v>#REF!</v>
      </c>
      <c r="DP10" s="63" t="e" cm="1">
        <f ca="1" t="array" ref="DP10">_xlfn.IFS(DP$4&lt;$C10,($L10-SUMIFS(#REF!,#REF!,$A10,#REF!,"&lt;="&amp;DO$4))*110%/(180-DO$4),DP$4&gt;=$C10,($L10-SUM(#REF!))*110%/(180-DO$4))</f>
        <v>#REF!</v>
      </c>
      <c r="DQ10" s="63" t="e" cm="1">
        <f ca="1" t="array" ref="DQ10">_xlfn.IFS(DQ$4&lt;$C10,($L10-SUMIFS(#REF!,#REF!,$A10,#REF!,"&lt;="&amp;DP$4))*110%/(180-DP$4),DQ$4&gt;=$C10,($L10-SUM(#REF!))*110%/(180-DP$4))</f>
        <v>#REF!</v>
      </c>
      <c r="DR10" s="63" t="e" cm="1">
        <f ca="1" t="array" ref="DR10">_xlfn.IFS(DR$4&lt;$C10,($L10-SUMIFS(#REF!,#REF!,$A10,#REF!,"&lt;="&amp;DQ$4))*110%/(180-DQ$4),DR$4&gt;=$C10,($L10-SUM(#REF!))*110%/(180-DQ$4))</f>
        <v>#REF!</v>
      </c>
      <c r="DS10" s="63" t="e" cm="1">
        <f ca="1" t="array" ref="DS10">_xlfn.IFS(DS$4&lt;$C10,($L10-SUMIFS(#REF!,#REF!,$A10,#REF!,"&lt;="&amp;DR$4))*110%/(180-DR$4),DS$4&gt;=$C10,($L10-SUM(#REF!))*110%/(180-DR$4))</f>
        <v>#REF!</v>
      </c>
      <c r="DT10" s="63" t="e" cm="1">
        <f ca="1" t="array" ref="DT10">_xlfn.IFS(DT$4&lt;$C10,($L10-SUMIFS(#REF!,#REF!,$A10,#REF!,"&lt;="&amp;DS$4))*110%/(180-DS$4),DT$4&gt;=$C10,($L10-SUM(#REF!))*110%/(180-DS$4))</f>
        <v>#REF!</v>
      </c>
      <c r="DU10" s="63" t="e" cm="1">
        <f ca="1" t="array" ref="DU10">_xlfn.IFS(DU$4&lt;$C10,($L10-SUMIFS(#REF!,#REF!,$A10,#REF!,"&lt;="&amp;DT$4))*110%/(180-DT$4),DU$4&gt;=$C10,($L10-SUM(#REF!))*110%/(180-DT$4))</f>
        <v>#REF!</v>
      </c>
      <c r="DV10" s="63" t="e" cm="1">
        <f ca="1" t="array" ref="DV10">_xlfn.IFS(DV$4&lt;$C10,($L10-SUMIFS(#REF!,#REF!,$A10,#REF!,"&lt;="&amp;DU$4))*110%/(180-DU$4),DV$4&gt;=$C10,($L10-SUM(#REF!))*110%/(180-DU$4))</f>
        <v>#REF!</v>
      </c>
      <c r="DW10" s="63" t="e" cm="1">
        <f ca="1" t="array" ref="DW10">_xlfn.IFS(DW$4&lt;$C10,($L10-SUMIFS(#REF!,#REF!,$A10,#REF!,"&lt;="&amp;DV$4))*110%/(180-DV$4),DW$4&gt;=$C10,($L10-SUM(#REF!))*110%/(180-DV$4))</f>
        <v>#REF!</v>
      </c>
      <c r="DX10" s="63" t="e" cm="1">
        <f ca="1" t="array" ref="DX10">_xlfn.IFS(DX$4&lt;$C10,($L10-SUMIFS(#REF!,#REF!,$A10,#REF!,"&lt;="&amp;DW$4))*110%/(180-DW$4),DX$4&gt;=$C10,($L10-SUM(#REF!))*110%/(180-DW$4))</f>
        <v>#REF!</v>
      </c>
      <c r="DY10" s="63" t="e" cm="1">
        <f ca="1" t="array" ref="DY10">_xlfn.IFS(DY$4&lt;$C10,($L10-SUMIFS(#REF!,#REF!,$A10,#REF!,"&lt;="&amp;DX$4))*110%/(180-DX$4),DY$4&gt;=$C10,($L10-SUM(#REF!))*110%/(180-DX$4))</f>
        <v>#REF!</v>
      </c>
      <c r="DZ10" s="63" t="e" cm="1">
        <f ca="1" t="array" ref="DZ10">_xlfn.IFS(DZ$4&lt;$C10,($L10-SUMIFS(#REF!,#REF!,$A10,#REF!,"&lt;="&amp;DY$4))*110%/(180-DY$4),DZ$4&gt;=$C10,($L10-SUM(#REF!))*110%/(180-DY$4))</f>
        <v>#REF!</v>
      </c>
      <c r="EA10" s="63" t="e" cm="1">
        <f ca="1" t="array" ref="EA10">_xlfn.IFS(EA$4&lt;$C10,($L10-SUMIFS(#REF!,#REF!,$A10,#REF!,"&lt;="&amp;DZ$4))*110%/(180-DZ$4),EA$4&gt;=$C10,($L10-SUM(#REF!))*110%/(180-DZ$4))</f>
        <v>#REF!</v>
      </c>
      <c r="EB10" s="63" t="e" cm="1">
        <f ca="1" t="array" ref="EB10">_xlfn.IFS(EB$4&lt;$C10,($L10-SUMIFS(#REF!,#REF!,$A10,#REF!,"&lt;="&amp;EA$4))*110%/(180-EA$4),EB$4&gt;=$C10,($L10-SUM(#REF!))*110%/(180-EA$4))</f>
        <v>#REF!</v>
      </c>
      <c r="EC10" s="63" t="e" cm="1">
        <f ca="1" t="array" ref="EC10">_xlfn.IFS(EC$4&lt;$C10,($L10-SUMIFS(#REF!,#REF!,$A10,#REF!,"&lt;="&amp;EB$4))*110%/(180-EB$4),EC$4&gt;=$C10,($L10-SUM(#REF!))*110%/(180-EB$4))</f>
        <v>#REF!</v>
      </c>
      <c r="ED10" s="63" t="e" cm="1">
        <f ca="1" t="array" ref="ED10">_xlfn.IFS(ED$4&lt;$C10,($L10-SUMIFS(#REF!,#REF!,$A10,#REF!,"&lt;="&amp;EC$4))*110%/(180-EC$4),ED$4&gt;=$C10,($L10-SUM(#REF!))*110%/(180-EC$4))</f>
        <v>#REF!</v>
      </c>
      <c r="EE10" s="63" t="e" cm="1">
        <f ca="1" t="array" ref="EE10">_xlfn.IFS(EE$4&lt;$C10,($L10-SUMIFS(#REF!,#REF!,$A10,#REF!,"&lt;="&amp;ED$4))*110%/(180-ED$4),EE$4&gt;=$C10,($L10-SUM(#REF!))*110%/(180-ED$4))</f>
        <v>#REF!</v>
      </c>
      <c r="EF10" s="63" t="e" cm="1">
        <f ca="1" t="array" ref="EF10">_xlfn.IFS(EF$4&lt;$C10,($L10-SUMIFS(#REF!,#REF!,$A10,#REF!,"&lt;="&amp;EE$4))*100%/(180-EE$4),EF$4&gt;=$C10,($L10-SUM(#REF!))*100%/(180-EE$4))</f>
        <v>#REF!</v>
      </c>
      <c r="EG10" s="63" t="e" cm="1">
        <f ca="1" t="array" ref="EG10">_xlfn.IFS(EG$4&lt;$C10,($L10-SUMIFS(#REF!,#REF!,$A10,#REF!,"&lt;="&amp;EF$4))*100%/(180-EF$4),EG$4&gt;=$C10,($L10-SUM(#REF!))*100%/(180-EF$4))</f>
        <v>#REF!</v>
      </c>
      <c r="EH10" s="63" t="e" cm="1">
        <f ca="1" t="array" ref="EH10">_xlfn.IFS(EH$4&lt;$C10,($L10-SUMIFS(#REF!,#REF!,$A10,#REF!,"&lt;="&amp;EG$4))*100%/(180-EG$4),EH$4&gt;=$C10,($L10-SUM(#REF!))*100%/(180-EG$4))</f>
        <v>#REF!</v>
      </c>
      <c r="EI10" s="63" t="e" cm="1">
        <f ca="1" t="array" ref="EI10">_xlfn.IFS(EI$4&lt;$C10,($L10-SUMIFS(#REF!,#REF!,$A10,#REF!,"&lt;="&amp;EH$4))*100%/(180-EH$4),EI$4&gt;=$C10,($L10-SUM(#REF!))*100%/(180-EH$4))</f>
        <v>#REF!</v>
      </c>
      <c r="EJ10" s="63" t="e" cm="1">
        <f ca="1" t="array" ref="EJ10">_xlfn.IFS(EJ$4&lt;$C10,($L10-SUMIFS(#REF!,#REF!,$A10,#REF!,"&lt;="&amp;EI$4))*100%/(180-EI$4),EJ$4&gt;=$C10,($L10-SUM(#REF!))*100%/(180-EI$4))</f>
        <v>#REF!</v>
      </c>
      <c r="EK10" s="63" t="e" cm="1">
        <f ca="1" t="array" ref="EK10">_xlfn.IFS(EK$4&lt;$C10,($L10-SUMIFS(#REF!,#REF!,$A10,#REF!,"&lt;="&amp;EJ$4))*100%/(180-EJ$4),EK$4&gt;=$C10,($L10-SUM(#REF!))*100%/(180-EJ$4))</f>
        <v>#REF!</v>
      </c>
      <c r="EL10" s="63" t="e" cm="1">
        <f ca="1" t="array" ref="EL10">_xlfn.IFS(EL$4&lt;$C10,($L10-SUMIFS(#REF!,#REF!,$A10,#REF!,"&lt;="&amp;EK$4))*100%/(180-EK$4),EL$4&gt;=$C10,($L10-SUM(#REF!))*100%/(180-EK$4))</f>
        <v>#REF!</v>
      </c>
      <c r="EM10" s="63" t="e" cm="1">
        <f ca="1" t="array" ref="EM10">_xlfn.IFS(EM$4&lt;$C10,($L10-SUMIFS(#REF!,#REF!,$A10,#REF!,"&lt;="&amp;EL$4))*100%/(180-EL$4),EM$4&gt;=$C10,($L10-SUM(#REF!))*100%/(180-EL$4))</f>
        <v>#REF!</v>
      </c>
      <c r="EN10" s="63" t="e" cm="1">
        <f ca="1" t="array" ref="EN10">_xlfn.IFS(EN$4&lt;$C10,($L10-SUMIFS(#REF!,#REF!,$A10,#REF!,"&lt;="&amp;EM$4))*100%/(180-EM$4),EN$4&gt;=$C10,($L10-SUM(#REF!))*100%/(180-EM$4))</f>
        <v>#REF!</v>
      </c>
      <c r="EO10" s="63" t="e" cm="1">
        <f ca="1" t="array" ref="EO10">_xlfn.IFS(EO$4&lt;$C10,($L10-SUMIFS(#REF!,#REF!,$A10,#REF!,"&lt;="&amp;EN$4))*100%/(180-EN$4),EO$4&gt;=$C10,($L10-SUM(#REF!))*100%/(180-EN$4))</f>
        <v>#REF!</v>
      </c>
      <c r="EP10" s="63" t="e" cm="1">
        <f ca="1" t="array" ref="EP10">_xlfn.IFS(EP$4&lt;$C10,($L10-SUMIFS(#REF!,#REF!,$A10,#REF!,"&lt;="&amp;EO$4))*100%/(180-EO$4),EP$4&gt;=$C10,($L10-SUM(#REF!))*100%/(180-EO$4))</f>
        <v>#REF!</v>
      </c>
      <c r="EQ10" s="63" t="e" cm="1">
        <f ca="1" t="array" ref="EQ10">_xlfn.IFS(EQ$4&lt;$C10,($L10-SUMIFS(#REF!,#REF!,$A10,#REF!,"&lt;="&amp;EP$4))*100%/(180-EP$4),EQ$4&gt;=$C10,($L10-SUM(#REF!))*100%/(180-EP$4))</f>
        <v>#REF!</v>
      </c>
      <c r="ER10" s="63" t="e" cm="1">
        <f ca="1" t="array" ref="ER10">_xlfn.IFS(ER$4&lt;$C10,($L10-SUMIFS(#REF!,#REF!,$A10,#REF!,"&lt;="&amp;EQ$4))*100%/(180-EQ$4),ER$4&gt;=$C10,($L10-SUM(#REF!))*100%/(180-EQ$4))</f>
        <v>#REF!</v>
      </c>
      <c r="ES10" s="63" t="e" cm="1">
        <f ca="1" t="array" ref="ES10">_xlfn.IFS(ES$4&lt;$C10,($L10-SUMIFS(#REF!,#REF!,$A10,#REF!,"&lt;="&amp;ER$4))*100%/(180-ER$4),ES$4&gt;=$C10,($L10-SUM(#REF!))*100%/(180-ER$4))</f>
        <v>#REF!</v>
      </c>
      <c r="ET10" s="63" t="e" cm="1">
        <f ca="1" t="array" ref="ET10">_xlfn.IFS(ET$4&lt;$C10,($L10-SUMIFS(#REF!,#REF!,$A10,#REF!,"&lt;="&amp;ES$4))*100%/(180-ES$4),ET$4&gt;=$C10,($L10-SUM(#REF!))*100%/(180-ES$4))</f>
        <v>#REF!</v>
      </c>
      <c r="EU10" s="63" t="e" cm="1">
        <f ca="1" t="array" ref="EU10">_xlfn.IFS(EU$4&lt;$C10,($L10-SUMIFS(#REF!,#REF!,$A10,#REF!,"&lt;="&amp;ET$4))*100%/(180-ET$4),EU$4&gt;=$C10,($L10-SUM(#REF!))*100%/(180-ET$4))</f>
        <v>#REF!</v>
      </c>
      <c r="EV10" s="63" t="e" cm="1">
        <f ca="1" t="array" ref="EV10">_xlfn.IFS(EV$4&lt;$C10,($L10-SUMIFS(#REF!,#REF!,$A10,#REF!,"&lt;="&amp;EU$4))*100%/(180-EU$4),EV$4&gt;=$C10,($L10-SUM(#REF!))*100%/(180-EU$4))</f>
        <v>#REF!</v>
      </c>
      <c r="EW10" s="63" t="e" cm="1">
        <f ca="1" t="array" ref="EW10">_xlfn.IFS(EW$4&lt;$C10,($L10-SUMIFS(#REF!,#REF!,$A10,#REF!,"&lt;="&amp;EV$4))*100%/(180-EV$4),EW$4&gt;=$C10,($L10-SUM(#REF!))*100%/(180-EV$4))</f>
        <v>#REF!</v>
      </c>
      <c r="EX10" s="63" t="e" cm="1">
        <f ca="1" t="array" ref="EX10">_xlfn.IFS(EX$4&lt;$C10,($L10-SUMIFS(#REF!,#REF!,$A10,#REF!,"&lt;="&amp;EW$4))*100%/(180-EW$4),EX$4&gt;=$C10,($L10-SUM(#REF!))*100%/(180-EW$4))</f>
        <v>#REF!</v>
      </c>
      <c r="EY10" s="63" t="e" cm="1">
        <f ca="1" t="array" ref="EY10">_xlfn.IFS(EY$4&lt;$C10,($L10-SUMIFS(#REF!,#REF!,$A10,#REF!,"&lt;="&amp;EX$4))*100%/(180-EX$4),EY$4&gt;=$C10,($L10-SUM(#REF!))*100%/(180-EX$4))</f>
        <v>#REF!</v>
      </c>
      <c r="EZ10" s="63" t="e" cm="1">
        <f ca="1" t="array" ref="EZ10">_xlfn.IFS(EZ$4&lt;$C10,($L10-SUMIFS(#REF!,#REF!,$A10,#REF!,"&lt;="&amp;EY$4))*100%/(180-EY$4),EZ$4&gt;=$C10,($L10-SUM(#REF!))*100%/(180-EY$4))</f>
        <v>#REF!</v>
      </c>
      <c r="FA10" s="63" t="e" cm="1">
        <f ca="1" t="array" ref="FA10">_xlfn.IFS(FA$4&lt;$C10,($L10-SUMIFS(#REF!,#REF!,$A10,#REF!,"&lt;="&amp;EZ$4))*100%/(180-EZ$4),FA$4&gt;=$C10,($L10-SUM(#REF!))*100%/(180-EZ$4))</f>
        <v>#REF!</v>
      </c>
      <c r="FB10" s="63" t="e" cm="1">
        <f ca="1" t="array" ref="FB10">_xlfn.IFS(FB$4&lt;$C10,($L10-SUMIFS(#REF!,#REF!,$A10,#REF!,"&lt;="&amp;FA$4))*100%/(180-FA$4),FB$4&gt;=$C10,($L10-SUM(#REF!))*100%/(180-FA$4))</f>
        <v>#REF!</v>
      </c>
      <c r="FC10" s="63" t="e" cm="1">
        <f ca="1" t="array" ref="FC10">_xlfn.IFS(FC$4&lt;$C10,($L10-SUMIFS(#REF!,#REF!,$A10,#REF!,"&lt;="&amp;FB$4))*100%/(180-FB$4),FC$4&gt;=$C10,($L10-SUM(#REF!))*100%/(180-FB$4))</f>
        <v>#REF!</v>
      </c>
      <c r="FD10" s="63" t="e" cm="1">
        <f ca="1" t="array" ref="FD10">_xlfn.IFS(FD$4&lt;$C10,($L10-SUMIFS(#REF!,#REF!,$A10,#REF!,"&lt;="&amp;FC$4))*100%/(180-FC$4),FD$4&gt;=$C10,($L10-SUM(#REF!))*100%/(180-FC$4))</f>
        <v>#REF!</v>
      </c>
      <c r="FE10" s="63" t="e" cm="1">
        <f ca="1" t="array" ref="FE10">_xlfn.IFS(FE$4&lt;$C10,($L10-SUMIFS(#REF!,#REF!,$A10,#REF!,"&lt;="&amp;FD$4))*100%/(180-FD$4),FE$4&gt;=$C10,($L10-SUM(#REF!))*100%/(180-FD$4))</f>
        <v>#REF!</v>
      </c>
      <c r="FF10" s="63" t="e" cm="1">
        <f ca="1" t="array" ref="FF10">_xlfn.IFS(FF$4&lt;$C10,($L10-SUMIFS(#REF!,#REF!,$A10,#REF!,"&lt;="&amp;FE$4))*100%/(180-FE$4),FF$4&gt;=$C10,($L10-SUM(#REF!))*100%/(180-FE$4))</f>
        <v>#REF!</v>
      </c>
      <c r="FG10" s="63" t="e" cm="1">
        <f ca="1" t="array" ref="FG10">_xlfn.IFS(FG$4&lt;$C10,($L10-SUMIFS(#REF!,#REF!,$A10,#REF!,"&lt;="&amp;FF$4))*100%/(180-FF$4),FG$4&gt;=$C10,($L10-SUM(#REF!))*100%/(180-FF$4))</f>
        <v>#REF!</v>
      </c>
      <c r="FH10" s="63" t="e" cm="1">
        <f ca="1" t="array" ref="FH10">_xlfn.IFS(FH$4&lt;$C10,($L10-SUMIFS(#REF!,#REF!,$A10,#REF!,"&lt;="&amp;FG$4))*100%/(180-FG$4),FH$4&gt;=$C10,($L10-SUM(#REF!))*100%/(180-FG$4))</f>
        <v>#REF!</v>
      </c>
      <c r="FI10" s="63" t="e" cm="1">
        <f ca="1" t="array" ref="FI10">_xlfn.IFS(FI$4&lt;$C10,($L10-SUMIFS(#REF!,#REF!,$A10,#REF!,"&lt;="&amp;FH$4))*100%/(180-FH$4),FI$4&gt;=$C10,($L10-SUM(#REF!))*100%/(180-FH$4))</f>
        <v>#REF!</v>
      </c>
      <c r="FJ10" s="63" t="e" cm="1">
        <f ca="1" t="array" ref="FJ10">_xlfn.IFS(FJ$4&lt;$C10,($L10-SUMIFS(#REF!,#REF!,$A10,#REF!,"&lt;="&amp;FI$4))*100%/(180-FI$4),FJ$4&gt;=$C10,($L10-SUM(#REF!))*100%/(180-FI$4))</f>
        <v>#REF!</v>
      </c>
      <c r="FK10" s="63" t="e" cm="1">
        <f ca="1" t="array" ref="FK10">_xlfn.IFS(FK$4&lt;$C10,($L10-SUMIFS(#REF!,#REF!,$A10,#REF!,"&lt;="&amp;FJ$4))*100%/(180-FJ$4),FK$4&gt;=$C10,($L10-SUM(#REF!))*100%/(180-FJ$4))</f>
        <v>#REF!</v>
      </c>
      <c r="FL10" s="63" t="e" cm="1">
        <f ca="1" t="array" ref="FL10">_xlfn.IFS(FL$4&lt;$C10,($L10-SUMIFS(#REF!,#REF!,$A10,#REF!,"&lt;="&amp;FK$4))*100%/(180-FK$4),FL$4&gt;=$C10,($L10-SUM(#REF!))*100%/(180-FK$4))</f>
        <v>#REF!</v>
      </c>
      <c r="FM10" s="63" t="e" cm="1">
        <f ca="1" t="array" ref="FM10">_xlfn.IFS(FM$4&lt;$C10,($L10-SUMIFS(#REF!,#REF!,$A10,#REF!,"&lt;="&amp;FL$4))*100%/(180-FL$4),FM$4&gt;=$C10,($L10-SUM(#REF!))*100%/(180-FL$4))</f>
        <v>#REF!</v>
      </c>
      <c r="FN10" s="63" t="e" cm="1">
        <f ca="1" t="array" ref="FN10">_xlfn.IFS(FN$4&lt;$C10,($L10-SUMIFS(#REF!,#REF!,$A10,#REF!,"&lt;="&amp;FM$4))*100%/(180-FM$4),FN$4&gt;=$C10,($L10-SUM(#REF!))*100%/(180-FM$4))</f>
        <v>#REF!</v>
      </c>
      <c r="FO10" s="63" t="e" cm="1">
        <f ca="1" t="array" ref="FO10">_xlfn.IFS(FO$4&lt;$C10,($L10-SUMIFS(#REF!,#REF!,$A10,#REF!,"&lt;="&amp;FN$4))*100%/(180-FN$4),FO$4&gt;=$C10,($L10-SUM(#REF!))*100%/(180-FN$4))</f>
        <v>#REF!</v>
      </c>
      <c r="FP10" s="63" t="e" cm="1">
        <f ca="1" t="array" ref="FP10">_xlfn.IFS(FP$4&lt;$C10,($L10-SUMIFS(#REF!,#REF!,$A10,#REF!,"&lt;="&amp;FO$4))*100%/(180-FO$4),FP$4&gt;=$C10,($L10-SUM(#REF!))*100%/(180-FO$4))</f>
        <v>#REF!</v>
      </c>
      <c r="FQ10" s="63" t="e" cm="1">
        <f ca="1" t="array" ref="FQ10">_xlfn.IFS(FQ$4&lt;$C10,($L10-SUMIFS(#REF!,#REF!,$A10,#REF!,"&lt;="&amp;FP$4))*100%/(180-FP$4),FQ$4&gt;=$C10,($L10-SUM(#REF!))*100%/(180-FP$4))</f>
        <v>#REF!</v>
      </c>
      <c r="FR10" s="63" t="e" cm="1">
        <f ca="1" t="array" ref="FR10">_xlfn.IFS(FR$4&lt;$C10,($L10-SUMIFS(#REF!,#REF!,$A10,#REF!,"&lt;="&amp;FQ$4))*100%/(180-FQ$4),FR$4&gt;=$C10,($L10-SUM(#REF!))*100%/(180-FQ$4))</f>
        <v>#REF!</v>
      </c>
      <c r="FS10" s="63" t="e" cm="1">
        <f ca="1" t="array" ref="FS10">_xlfn.IFS(FS$4&lt;$C10,($L10-SUMIFS(#REF!,#REF!,$A10,#REF!,"&lt;="&amp;FR$4))*100%/(180-FR$4),FS$4&gt;=$C10,($L10-SUM(#REF!))*100%/(180-FR$4))</f>
        <v>#REF!</v>
      </c>
      <c r="FT10" s="63" t="e" cm="1">
        <f ca="1" t="array" ref="FT10">_xlfn.IFS(FT$4&lt;$C10,($L10-SUMIFS(#REF!,#REF!,$A10,#REF!,"&lt;="&amp;FS$4))*100%/(180-FS$4),FT$4&gt;=$C10,($L10-SUM(#REF!))*100%/(180-FS$4))</f>
        <v>#REF!</v>
      </c>
      <c r="FU10" s="63" t="e" cm="1">
        <f ca="1" t="array" ref="FU10">_xlfn.IFS(FU$4&lt;$C10,($L10-SUMIFS(#REF!,#REF!,$A10,#REF!,"&lt;="&amp;FT$4))*100%/(180-FT$4),FU$4&gt;=$C10,($L10-SUM(#REF!))*100%/(180-FT$4))</f>
        <v>#REF!</v>
      </c>
      <c r="FV10" s="63" t="e" cm="1">
        <f ca="1" t="array" ref="FV10">_xlfn.IFS(FV$4&lt;$C10,($L10-SUMIFS(#REF!,#REF!,$A10,#REF!,"&lt;="&amp;FU$4))*100%/(180-FU$4),FV$4&gt;=$C10,($L10-SUM(#REF!))*100%/(180-FU$4))</f>
        <v>#REF!</v>
      </c>
      <c r="FW10" s="63" t="e" cm="1">
        <f ca="1" t="array" ref="FW10">_xlfn.IFS(FW$4&lt;$C10,($L10-SUMIFS(#REF!,#REF!,$A10,#REF!,"&lt;="&amp;FV$4))*100%/(180-FV$4),FW$4&gt;=$C10,($L10-SUM(#REF!))*100%/(180-FV$4))</f>
        <v>#REF!</v>
      </c>
      <c r="FX10" s="63" t="e" cm="1">
        <f ca="1" t="array" ref="FX10">_xlfn.IFS(FX$4&lt;$C10,($L10-SUMIFS(#REF!,#REF!,$A10,#REF!,"&lt;="&amp;FW$4))*100%/(180-FW$4),FX$4&gt;=$C10,($L10-SUM(#REF!))*100%/(180-FW$4))</f>
        <v>#REF!</v>
      </c>
      <c r="FY10" s="63" t="e" cm="1">
        <f ca="1" t="array" ref="FY10">_xlfn.IFS(FY$4&lt;$C10,($L10-SUMIFS(#REF!,#REF!,$A10,#REF!,"&lt;="&amp;FX$4))*100%/(180-FX$4),FY$4&gt;=$C10,($L10-SUM(#REF!))*100%/(180-FX$4))</f>
        <v>#REF!</v>
      </c>
      <c r="FZ10" s="63" t="e" cm="1">
        <f ca="1" t="array" ref="FZ10">_xlfn.IFS(FZ$4&lt;$C10,($L10-SUMIFS(#REF!,#REF!,$A10,#REF!,"&lt;="&amp;FY$4))*100%/(180-FY$4),FZ$4&gt;=$C10,($L10-SUM(#REF!))*100%/(180-FY$4))</f>
        <v>#REF!</v>
      </c>
      <c r="GA10" s="63" t="e" cm="1">
        <f ca="1" t="array" ref="GA10">_xlfn.IFS(GA$4&lt;$C10,($L10-SUMIFS(#REF!,#REF!,$A10,#REF!,"&lt;="&amp;FZ$4))*100%/(180-FZ$4),GA$4&gt;=$C10,($L10-SUM(#REF!))*100%/(180-FZ$4))</f>
        <v>#REF!</v>
      </c>
      <c r="GB10" s="63" t="e" cm="1">
        <f ca="1" t="array" ref="GB10">_xlfn.IFS(GB$4&lt;$C10,($L10-SUMIFS(#REF!,#REF!,$A10,#REF!,"&lt;="&amp;GA$4))*100%/(180-GA$4),GB$4&gt;=$C10,($L10-SUM(#REF!))*100%/(180-GA$4))</f>
        <v>#REF!</v>
      </c>
      <c r="GC10" s="63" t="e" cm="1">
        <f ca="1" t="array" ref="GC10">_xlfn.IFS(GC$4&lt;$C10,($L10-SUMIFS(#REF!,#REF!,$A10,#REF!,"&lt;="&amp;GB$4))*100%/(180-GB$4),GC$4&gt;=$C10,($L10-SUM(#REF!))*100%/(180-GB$4))</f>
        <v>#REF!</v>
      </c>
      <c r="GD10" s="63" t="e" cm="1">
        <f ca="1" t="array" ref="GD10">_xlfn.IFS(GD$4&lt;$C10,($L10-SUMIFS(#REF!,#REF!,$A10,#REF!,"&lt;="&amp;GC$4))*100%/(180-GC$4),GD$4&gt;=$C10,($L10-SUM(#REF!))*100%/(180-GC$4))</f>
        <v>#REF!</v>
      </c>
      <c r="GE10" s="63" t="e" cm="1">
        <f ca="1" t="array" ref="GE10">_xlfn.IFS(GE$4&lt;$C10,($L10-SUMIFS(#REF!,#REF!,$A10,#REF!,"&lt;="&amp;GD$4))*100%/(180-GD$4),GE$4&gt;=$C10,($L10-SUM(#REF!))*100%/(180-GD$4))</f>
        <v>#REF!</v>
      </c>
      <c r="GF10" s="63" t="e" cm="1">
        <f ca="1" t="array" ref="GF10">_xlfn.IFS(GF$4&lt;$C10,($L10-SUMIFS(#REF!,#REF!,$A10,#REF!,"&lt;="&amp;GE$4))*100%/(180-GE$4),GF$4&gt;=$C10,($L10-SUM(#REF!))*100%/(180-GE$4))</f>
        <v>#REF!</v>
      </c>
      <c r="GG10" s="63" t="e" cm="1">
        <f ca="1" t="array" ref="GG10">_xlfn.IFS(GG$4&lt;$C10,($L10-SUMIFS(#REF!,#REF!,$A10,#REF!,"&lt;="&amp;GF$4))*100%/(180-GF$4),GG$4&gt;=$C10,($L10-SUM(#REF!))*100%/(180-GF$4))</f>
        <v>#REF!</v>
      </c>
      <c r="GH10" s="63" t="e" cm="1">
        <f ca="1" t="array" ref="GH10">_xlfn.IFS(GH$4&lt;$C10,($L10-SUMIFS(#REF!,#REF!,$A10,#REF!,"&lt;="&amp;GG$4))*100%/(180-GG$4),GH$4&gt;=$C10,($L10-SUM(#REF!))*100%/(180-GG$4))</f>
        <v>#REF!</v>
      </c>
      <c r="GI10" s="63" t="e" cm="1">
        <f ca="1" t="array" ref="GI10">_xlfn.IFS(GI$4&lt;$C10,($L10-SUMIFS(#REF!,#REF!,$A10,#REF!,"&lt;="&amp;GH$4))*100%/(180-GH$4),GI$4&gt;=$C10,($L10-SUM(#REF!))*100%/(180-GH$4))</f>
        <v>#REF!</v>
      </c>
      <c r="GJ10" s="63" t="e" cm="1">
        <f ca="1" t="array" ref="GJ10">_xlfn.IFS(GJ$4&lt;$C10,($L10-SUMIFS(#REF!,#REF!,$A10,#REF!,"&lt;="&amp;GI$4))*100%/(180-GI$4),GJ$4&gt;=$C10,($L10-SUM(#REF!))*100%/(180-GI$4))</f>
        <v>#REF!</v>
      </c>
      <c r="GK10" s="63" t="e" cm="1">
        <f ca="1" t="array" ref="GK10">_xlfn.IFS(GK$4&lt;$C10,($L10-SUMIFS(#REF!,#REF!,$A10,#REF!,"&lt;="&amp;GJ$4))*100%/(180-GJ$4),GK$4&gt;=$C10,($L10-SUM(#REF!))*100%/(180-GJ$4))</f>
        <v>#REF!</v>
      </c>
      <c r="GL10" s="63" t="e" cm="1">
        <f ca="1" t="array" ref="GL10">_xlfn.IFS(GL$4&lt;$C10,($L10-SUMIFS(#REF!,#REF!,$A10,#REF!,"&lt;="&amp;GK$4))*100%/(180-GK$4),GL$4&gt;=$C10,($L10-SUM(#REF!))*100%/(180-GK$4))</f>
        <v>#REF!</v>
      </c>
      <c r="GM10" s="63" t="e" cm="1">
        <f ca="1" t="array" ref="GM10">_xlfn.IFS(GM$4&lt;$C10,($L10-SUMIFS(#REF!,#REF!,$A10,#REF!,"&lt;="&amp;GL$4))*100%/(180-GL$4),GM$4&gt;=$C10,($L10-SUM(#REF!))*100%/(180-GL$4))</f>
        <v>#REF!</v>
      </c>
    </row>
    <row r="11" spans="1:195">
      <c r="A11" s="20" t="s">
        <v>24</v>
      </c>
      <c r="B11" s="51">
        <v>46170</v>
      </c>
      <c r="C11" s="20">
        <f ca="1" t="shared" si="0"/>
        <v>39</v>
      </c>
      <c r="D11" s="20" t="str" cm="1">
        <f ca="1" t="array" ref="D11">_xlfn.IFS(AND(TODAY()-B11&lt;=30,TODAY()-B11&gt;=0),"新品期",AND(TODAY()-B11&gt;=31,TODAY()-B11&lt;=120),"热销期",AND(TODAY()-B11&gt;=121,TODAY()-B11&lt;=180),"清货期",TODAY()-B11&gt;180,"滞销")</f>
        <v>热销期</v>
      </c>
      <c r="E11" s="20">
        <f t="shared" si="1"/>
        <v>780</v>
      </c>
      <c r="F11" s="20"/>
      <c r="G11" s="20">
        <f>SUMIF([1]销售表!I:I,A11,[1]销售表!J:J)</f>
        <v>220</v>
      </c>
      <c r="H11" s="38">
        <f t="shared" si="2"/>
        <v>0.22</v>
      </c>
      <c r="I11" s="20"/>
      <c r="J11" s="20">
        <f>SUMIFS([1]销售表!J:J,[1]销售表!I:I,A11,[1]销售表!E:E,"可取")</f>
        <v>49</v>
      </c>
      <c r="K11" s="20"/>
      <c r="L11" s="20">
        <v>1000</v>
      </c>
      <c r="M11" s="39">
        <f>_xlfn.XLOOKUP(A11,[1]销售表!I:I,[1]销售表!J:J,0,0,-1)</f>
        <v>6</v>
      </c>
      <c r="N11" s="39" cm="1">
        <f ca="1" t="array" ref="N11">IF(C11&gt;180,"0",INDEX(P11:GM11,C11))</f>
        <v>6.11111111111111</v>
      </c>
      <c r="O11" s="53" t="s">
        <v>28</v>
      </c>
      <c r="P11" s="54">
        <f t="shared" si="7"/>
        <v>4.44444444444444</v>
      </c>
      <c r="Q11" s="54">
        <f t="shared" ref="Q11:AS11" si="12">$L11*80%/180</f>
        <v>4.44444444444444</v>
      </c>
      <c r="R11" s="54">
        <f t="shared" si="12"/>
        <v>4.44444444444444</v>
      </c>
      <c r="S11" s="54">
        <f t="shared" si="12"/>
        <v>4.44444444444444</v>
      </c>
      <c r="T11" s="54">
        <f t="shared" si="12"/>
        <v>4.44444444444444</v>
      </c>
      <c r="U11" s="54">
        <f t="shared" si="12"/>
        <v>4.44444444444444</v>
      </c>
      <c r="V11" s="54">
        <f t="shared" si="12"/>
        <v>4.44444444444444</v>
      </c>
      <c r="W11" s="54">
        <f t="shared" si="12"/>
        <v>4.44444444444444</v>
      </c>
      <c r="X11" s="54">
        <f t="shared" si="12"/>
        <v>4.44444444444444</v>
      </c>
      <c r="Y11" s="54">
        <f t="shared" si="12"/>
        <v>4.44444444444444</v>
      </c>
      <c r="Z11" s="54">
        <f t="shared" si="12"/>
        <v>4.44444444444444</v>
      </c>
      <c r="AA11" s="54">
        <f t="shared" si="12"/>
        <v>4.44444444444444</v>
      </c>
      <c r="AB11" s="54">
        <f t="shared" si="12"/>
        <v>4.44444444444444</v>
      </c>
      <c r="AC11" s="54">
        <f t="shared" si="12"/>
        <v>4.44444444444444</v>
      </c>
      <c r="AD11" s="54">
        <f t="shared" si="12"/>
        <v>4.44444444444444</v>
      </c>
      <c r="AE11" s="54">
        <f t="shared" si="12"/>
        <v>4.44444444444444</v>
      </c>
      <c r="AF11" s="54">
        <f t="shared" si="12"/>
        <v>4.44444444444444</v>
      </c>
      <c r="AG11" s="54">
        <f t="shared" si="12"/>
        <v>4.44444444444444</v>
      </c>
      <c r="AH11" s="54">
        <f t="shared" si="12"/>
        <v>4.44444444444444</v>
      </c>
      <c r="AI11" s="54">
        <f t="shared" si="12"/>
        <v>4.44444444444444</v>
      </c>
      <c r="AJ11" s="54">
        <f t="shared" si="12"/>
        <v>4.44444444444444</v>
      </c>
      <c r="AK11" s="54">
        <f t="shared" si="12"/>
        <v>4.44444444444444</v>
      </c>
      <c r="AL11" s="54">
        <f t="shared" si="12"/>
        <v>4.44444444444444</v>
      </c>
      <c r="AM11" s="54">
        <f t="shared" si="12"/>
        <v>4.44444444444444</v>
      </c>
      <c r="AN11" s="54">
        <f t="shared" si="12"/>
        <v>4.44444444444444</v>
      </c>
      <c r="AO11" s="54">
        <f t="shared" si="12"/>
        <v>4.44444444444444</v>
      </c>
      <c r="AP11" s="54">
        <f t="shared" si="12"/>
        <v>4.44444444444444</v>
      </c>
      <c r="AQ11" s="54">
        <f t="shared" si="12"/>
        <v>4.44444444444444</v>
      </c>
      <c r="AR11" s="54">
        <f t="shared" si="12"/>
        <v>4.44444444444444</v>
      </c>
      <c r="AS11" s="54">
        <f t="shared" si="12"/>
        <v>4.44444444444444</v>
      </c>
      <c r="AT11" s="54">
        <f t="shared" ref="AT11:DE11" si="13">$L11*110%/180</f>
        <v>6.11111111111111</v>
      </c>
      <c r="AU11" s="54">
        <f t="shared" si="13"/>
        <v>6.11111111111111</v>
      </c>
      <c r="AV11" s="54">
        <f t="shared" si="13"/>
        <v>6.11111111111111</v>
      </c>
      <c r="AW11" s="54">
        <f t="shared" si="13"/>
        <v>6.11111111111111</v>
      </c>
      <c r="AX11" s="54">
        <f t="shared" si="13"/>
        <v>6.11111111111111</v>
      </c>
      <c r="AY11" s="54">
        <f t="shared" si="13"/>
        <v>6.11111111111111</v>
      </c>
      <c r="AZ11" s="54">
        <f t="shared" si="13"/>
        <v>6.11111111111111</v>
      </c>
      <c r="BA11" s="54">
        <f t="shared" si="13"/>
        <v>6.11111111111111</v>
      </c>
      <c r="BB11" s="54">
        <f t="shared" si="13"/>
        <v>6.11111111111111</v>
      </c>
      <c r="BC11" s="54">
        <f t="shared" si="13"/>
        <v>6.11111111111111</v>
      </c>
      <c r="BD11" s="54">
        <f t="shared" si="13"/>
        <v>6.11111111111111</v>
      </c>
      <c r="BE11" s="54">
        <f t="shared" si="13"/>
        <v>6.11111111111111</v>
      </c>
      <c r="BF11" s="54">
        <f t="shared" si="13"/>
        <v>6.11111111111111</v>
      </c>
      <c r="BG11" s="54">
        <f t="shared" si="13"/>
        <v>6.11111111111111</v>
      </c>
      <c r="BH11" s="54">
        <f t="shared" si="13"/>
        <v>6.11111111111111</v>
      </c>
      <c r="BI11" s="54">
        <f t="shared" si="13"/>
        <v>6.11111111111111</v>
      </c>
      <c r="BJ11" s="54">
        <f t="shared" si="13"/>
        <v>6.11111111111111</v>
      </c>
      <c r="BK11" s="54">
        <f t="shared" si="13"/>
        <v>6.11111111111111</v>
      </c>
      <c r="BL11" s="54">
        <f t="shared" si="13"/>
        <v>6.11111111111111</v>
      </c>
      <c r="BM11" s="54">
        <f t="shared" si="13"/>
        <v>6.11111111111111</v>
      </c>
      <c r="BN11" s="54">
        <f t="shared" si="13"/>
        <v>6.11111111111111</v>
      </c>
      <c r="BO11" s="54">
        <f t="shared" si="13"/>
        <v>6.11111111111111</v>
      </c>
      <c r="BP11" s="54">
        <f t="shared" si="13"/>
        <v>6.11111111111111</v>
      </c>
      <c r="BQ11" s="54">
        <f t="shared" si="13"/>
        <v>6.11111111111111</v>
      </c>
      <c r="BR11" s="54">
        <f t="shared" si="13"/>
        <v>6.11111111111111</v>
      </c>
      <c r="BS11" s="54">
        <f t="shared" si="13"/>
        <v>6.11111111111111</v>
      </c>
      <c r="BT11" s="54">
        <f t="shared" si="13"/>
        <v>6.11111111111111</v>
      </c>
      <c r="BU11" s="54">
        <f t="shared" si="13"/>
        <v>6.11111111111111</v>
      </c>
      <c r="BV11" s="54">
        <f t="shared" si="13"/>
        <v>6.11111111111111</v>
      </c>
      <c r="BW11" s="54">
        <f t="shared" si="13"/>
        <v>6.11111111111111</v>
      </c>
      <c r="BX11" s="54">
        <f t="shared" si="13"/>
        <v>6.11111111111111</v>
      </c>
      <c r="BY11" s="54">
        <f t="shared" si="13"/>
        <v>6.11111111111111</v>
      </c>
      <c r="BZ11" s="54">
        <f t="shared" si="13"/>
        <v>6.11111111111111</v>
      </c>
      <c r="CA11" s="54">
        <f t="shared" si="13"/>
        <v>6.11111111111111</v>
      </c>
      <c r="CB11" s="54">
        <f t="shared" si="13"/>
        <v>6.11111111111111</v>
      </c>
      <c r="CC11" s="54">
        <f t="shared" si="13"/>
        <v>6.11111111111111</v>
      </c>
      <c r="CD11" s="54">
        <f t="shared" si="13"/>
        <v>6.11111111111111</v>
      </c>
      <c r="CE11" s="54">
        <f t="shared" si="13"/>
        <v>6.11111111111111</v>
      </c>
      <c r="CF11" s="54">
        <f t="shared" si="13"/>
        <v>6.11111111111111</v>
      </c>
      <c r="CG11" s="54">
        <f t="shared" si="13"/>
        <v>6.11111111111111</v>
      </c>
      <c r="CH11" s="54">
        <f t="shared" si="13"/>
        <v>6.11111111111111</v>
      </c>
      <c r="CI11" s="54">
        <f t="shared" si="13"/>
        <v>6.11111111111111</v>
      </c>
      <c r="CJ11" s="54">
        <f t="shared" si="13"/>
        <v>6.11111111111111</v>
      </c>
      <c r="CK11" s="54">
        <f t="shared" si="13"/>
        <v>6.11111111111111</v>
      </c>
      <c r="CL11" s="54">
        <f t="shared" si="13"/>
        <v>6.11111111111111</v>
      </c>
      <c r="CM11" s="54">
        <f t="shared" si="13"/>
        <v>6.11111111111111</v>
      </c>
      <c r="CN11" s="54">
        <f t="shared" si="13"/>
        <v>6.11111111111111</v>
      </c>
      <c r="CO11" s="54">
        <f t="shared" si="13"/>
        <v>6.11111111111111</v>
      </c>
      <c r="CP11" s="54">
        <f t="shared" si="13"/>
        <v>6.11111111111111</v>
      </c>
      <c r="CQ11" s="54">
        <f t="shared" si="13"/>
        <v>6.11111111111111</v>
      </c>
      <c r="CR11" s="54">
        <f t="shared" si="13"/>
        <v>6.11111111111111</v>
      </c>
      <c r="CS11" s="54">
        <f t="shared" si="13"/>
        <v>6.11111111111111</v>
      </c>
      <c r="CT11" s="54">
        <f t="shared" si="13"/>
        <v>6.11111111111111</v>
      </c>
      <c r="CU11" s="54">
        <f t="shared" si="13"/>
        <v>6.11111111111111</v>
      </c>
      <c r="CV11" s="54">
        <f t="shared" si="13"/>
        <v>6.11111111111111</v>
      </c>
      <c r="CW11" s="54">
        <f t="shared" si="13"/>
        <v>6.11111111111111</v>
      </c>
      <c r="CX11" s="54">
        <f t="shared" si="13"/>
        <v>6.11111111111111</v>
      </c>
      <c r="CY11" s="54">
        <f t="shared" si="13"/>
        <v>6.11111111111111</v>
      </c>
      <c r="CZ11" s="54">
        <f t="shared" si="13"/>
        <v>6.11111111111111</v>
      </c>
      <c r="DA11" s="54">
        <f t="shared" si="13"/>
        <v>6.11111111111111</v>
      </c>
      <c r="DB11" s="54">
        <f t="shared" si="13"/>
        <v>6.11111111111111</v>
      </c>
      <c r="DC11" s="54">
        <f t="shared" si="13"/>
        <v>6.11111111111111</v>
      </c>
      <c r="DD11" s="54">
        <f t="shared" si="13"/>
        <v>6.11111111111111</v>
      </c>
      <c r="DE11" s="54">
        <f t="shared" si="13"/>
        <v>6.11111111111111</v>
      </c>
      <c r="DF11" s="54">
        <f t="shared" ref="DF11:EE11" si="14">$L11*110%/180</f>
        <v>6.11111111111111</v>
      </c>
      <c r="DG11" s="54">
        <f t="shared" si="14"/>
        <v>6.11111111111111</v>
      </c>
      <c r="DH11" s="54">
        <f t="shared" si="14"/>
        <v>6.11111111111111</v>
      </c>
      <c r="DI11" s="54">
        <f t="shared" si="14"/>
        <v>6.11111111111111</v>
      </c>
      <c r="DJ11" s="54">
        <f t="shared" si="14"/>
        <v>6.11111111111111</v>
      </c>
      <c r="DK11" s="54">
        <f t="shared" si="14"/>
        <v>6.11111111111111</v>
      </c>
      <c r="DL11" s="54">
        <f t="shared" si="14"/>
        <v>6.11111111111111</v>
      </c>
      <c r="DM11" s="54">
        <f t="shared" si="14"/>
        <v>6.11111111111111</v>
      </c>
      <c r="DN11" s="54">
        <f t="shared" si="14"/>
        <v>6.11111111111111</v>
      </c>
      <c r="DO11" s="54">
        <f t="shared" si="14"/>
        <v>6.11111111111111</v>
      </c>
      <c r="DP11" s="54">
        <f t="shared" si="14"/>
        <v>6.11111111111111</v>
      </c>
      <c r="DQ11" s="54">
        <f t="shared" si="14"/>
        <v>6.11111111111111</v>
      </c>
      <c r="DR11" s="54">
        <f t="shared" si="14"/>
        <v>6.11111111111111</v>
      </c>
      <c r="DS11" s="54">
        <f t="shared" si="14"/>
        <v>6.11111111111111</v>
      </c>
      <c r="DT11" s="54">
        <f t="shared" si="14"/>
        <v>6.11111111111111</v>
      </c>
      <c r="DU11" s="54">
        <f t="shared" si="14"/>
        <v>6.11111111111111</v>
      </c>
      <c r="DV11" s="54">
        <f t="shared" si="14"/>
        <v>6.11111111111111</v>
      </c>
      <c r="DW11" s="54">
        <f t="shared" si="14"/>
        <v>6.11111111111111</v>
      </c>
      <c r="DX11" s="54">
        <f t="shared" si="14"/>
        <v>6.11111111111111</v>
      </c>
      <c r="DY11" s="54">
        <f t="shared" si="14"/>
        <v>6.11111111111111</v>
      </c>
      <c r="DZ11" s="54">
        <f t="shared" si="14"/>
        <v>6.11111111111111</v>
      </c>
      <c r="EA11" s="54">
        <f t="shared" si="14"/>
        <v>6.11111111111111</v>
      </c>
      <c r="EB11" s="54">
        <f t="shared" si="14"/>
        <v>6.11111111111111</v>
      </c>
      <c r="EC11" s="54">
        <f t="shared" si="14"/>
        <v>6.11111111111111</v>
      </c>
      <c r="ED11" s="54">
        <f t="shared" si="14"/>
        <v>6.11111111111111</v>
      </c>
      <c r="EE11" s="54">
        <f t="shared" si="14"/>
        <v>6.11111111111111</v>
      </c>
      <c r="EF11" s="54">
        <f t="shared" ref="EF11:GM11" si="15">$L11*100%/180</f>
        <v>5.55555555555556</v>
      </c>
      <c r="EG11" s="54">
        <f t="shared" si="15"/>
        <v>5.55555555555556</v>
      </c>
      <c r="EH11" s="54">
        <f t="shared" si="15"/>
        <v>5.55555555555556</v>
      </c>
      <c r="EI11" s="54">
        <f t="shared" si="15"/>
        <v>5.55555555555556</v>
      </c>
      <c r="EJ11" s="54">
        <f t="shared" si="15"/>
        <v>5.55555555555556</v>
      </c>
      <c r="EK11" s="54">
        <f t="shared" si="15"/>
        <v>5.55555555555556</v>
      </c>
      <c r="EL11" s="54">
        <f t="shared" si="15"/>
        <v>5.55555555555556</v>
      </c>
      <c r="EM11" s="54">
        <f t="shared" si="15"/>
        <v>5.55555555555556</v>
      </c>
      <c r="EN11" s="54">
        <f t="shared" si="15"/>
        <v>5.55555555555556</v>
      </c>
      <c r="EO11" s="54">
        <f t="shared" si="15"/>
        <v>5.55555555555556</v>
      </c>
      <c r="EP11" s="54">
        <f t="shared" si="15"/>
        <v>5.55555555555556</v>
      </c>
      <c r="EQ11" s="54">
        <f t="shared" si="15"/>
        <v>5.55555555555556</v>
      </c>
      <c r="ER11" s="54">
        <f t="shared" si="15"/>
        <v>5.55555555555556</v>
      </c>
      <c r="ES11" s="54">
        <f t="shared" si="15"/>
        <v>5.55555555555556</v>
      </c>
      <c r="ET11" s="54">
        <f t="shared" si="15"/>
        <v>5.55555555555556</v>
      </c>
      <c r="EU11" s="54">
        <f t="shared" si="15"/>
        <v>5.55555555555556</v>
      </c>
      <c r="EV11" s="54">
        <f t="shared" si="15"/>
        <v>5.55555555555556</v>
      </c>
      <c r="EW11" s="54">
        <f t="shared" si="15"/>
        <v>5.55555555555556</v>
      </c>
      <c r="EX11" s="54">
        <f t="shared" si="15"/>
        <v>5.55555555555556</v>
      </c>
      <c r="EY11" s="54">
        <f t="shared" si="15"/>
        <v>5.55555555555556</v>
      </c>
      <c r="EZ11" s="54">
        <f t="shared" si="15"/>
        <v>5.55555555555556</v>
      </c>
      <c r="FA11" s="54">
        <f t="shared" si="15"/>
        <v>5.55555555555556</v>
      </c>
      <c r="FB11" s="54">
        <f t="shared" si="15"/>
        <v>5.55555555555556</v>
      </c>
      <c r="FC11" s="54">
        <f t="shared" si="15"/>
        <v>5.55555555555556</v>
      </c>
      <c r="FD11" s="54">
        <f t="shared" si="15"/>
        <v>5.55555555555556</v>
      </c>
      <c r="FE11" s="54">
        <f t="shared" si="15"/>
        <v>5.55555555555556</v>
      </c>
      <c r="FF11" s="54">
        <f t="shared" si="15"/>
        <v>5.55555555555556</v>
      </c>
      <c r="FG11" s="54">
        <f t="shared" si="15"/>
        <v>5.55555555555556</v>
      </c>
      <c r="FH11" s="54">
        <f t="shared" si="15"/>
        <v>5.55555555555556</v>
      </c>
      <c r="FI11" s="54">
        <f t="shared" si="15"/>
        <v>5.55555555555556</v>
      </c>
      <c r="FJ11" s="54">
        <f t="shared" si="15"/>
        <v>5.55555555555556</v>
      </c>
      <c r="FK11" s="54">
        <f t="shared" si="15"/>
        <v>5.55555555555556</v>
      </c>
      <c r="FL11" s="54">
        <f t="shared" si="15"/>
        <v>5.55555555555556</v>
      </c>
      <c r="FM11" s="54">
        <f t="shared" si="15"/>
        <v>5.55555555555556</v>
      </c>
      <c r="FN11" s="54">
        <f t="shared" si="15"/>
        <v>5.55555555555556</v>
      </c>
      <c r="FO11" s="54">
        <f t="shared" si="15"/>
        <v>5.55555555555556</v>
      </c>
      <c r="FP11" s="54">
        <f t="shared" si="15"/>
        <v>5.55555555555556</v>
      </c>
      <c r="FQ11" s="54">
        <f t="shared" si="15"/>
        <v>5.55555555555556</v>
      </c>
      <c r="FR11" s="54">
        <f t="shared" si="15"/>
        <v>5.55555555555556</v>
      </c>
      <c r="FS11" s="54">
        <f t="shared" si="15"/>
        <v>5.55555555555556</v>
      </c>
      <c r="FT11" s="54">
        <f t="shared" si="15"/>
        <v>5.55555555555556</v>
      </c>
      <c r="FU11" s="54">
        <f t="shared" si="15"/>
        <v>5.55555555555556</v>
      </c>
      <c r="FV11" s="54">
        <f t="shared" si="15"/>
        <v>5.55555555555556</v>
      </c>
      <c r="FW11" s="54">
        <f t="shared" si="15"/>
        <v>5.55555555555556</v>
      </c>
      <c r="FX11" s="54">
        <f t="shared" si="15"/>
        <v>5.55555555555556</v>
      </c>
      <c r="FY11" s="54">
        <f t="shared" si="15"/>
        <v>5.55555555555556</v>
      </c>
      <c r="FZ11" s="54">
        <f t="shared" si="15"/>
        <v>5.55555555555556</v>
      </c>
      <c r="GA11" s="54">
        <f t="shared" si="15"/>
        <v>5.55555555555556</v>
      </c>
      <c r="GB11" s="54">
        <f t="shared" si="15"/>
        <v>5.55555555555556</v>
      </c>
      <c r="GC11" s="54">
        <f t="shared" si="15"/>
        <v>5.55555555555556</v>
      </c>
      <c r="GD11" s="54">
        <f t="shared" si="15"/>
        <v>5.55555555555556</v>
      </c>
      <c r="GE11" s="54">
        <f t="shared" si="15"/>
        <v>5.55555555555556</v>
      </c>
      <c r="GF11" s="54">
        <f t="shared" si="15"/>
        <v>5.55555555555556</v>
      </c>
      <c r="GG11" s="54">
        <f t="shared" si="15"/>
        <v>5.55555555555556</v>
      </c>
      <c r="GH11" s="54">
        <f t="shared" si="15"/>
        <v>5.55555555555556</v>
      </c>
      <c r="GI11" s="54">
        <f t="shared" si="15"/>
        <v>5.55555555555556</v>
      </c>
      <c r="GJ11" s="54">
        <f t="shared" si="15"/>
        <v>5.55555555555556</v>
      </c>
      <c r="GK11" s="54">
        <f t="shared" si="15"/>
        <v>5.55555555555556</v>
      </c>
      <c r="GL11" s="54">
        <f t="shared" si="15"/>
        <v>5.55555555555556</v>
      </c>
      <c r="GM11" s="54">
        <f t="shared" si="15"/>
        <v>5.55555555555556</v>
      </c>
    </row>
    <row r="12" spans="1:195">
      <c r="A12" s="20" t="s">
        <v>24</v>
      </c>
      <c r="B12" s="51">
        <v>46170</v>
      </c>
      <c r="C12" s="20">
        <f ca="1" t="shared" si="0"/>
        <v>39</v>
      </c>
      <c r="D12" s="20" t="str" cm="1">
        <f ca="1" t="array" ref="D12">_xlfn.IFS(AND(TODAY()-B12&lt;=30,TODAY()-B12&gt;=0),"新品期",AND(TODAY()-B12&gt;=31,TODAY()-B12&lt;=120),"热销期",AND(TODAY()-B12&gt;=121,TODAY()-B12&lt;=180),"清货期",TODAY()-B12&gt;180,"滞销")</f>
        <v>热销期</v>
      </c>
      <c r="E12" s="20">
        <f t="shared" si="1"/>
        <v>780</v>
      </c>
      <c r="F12" s="20"/>
      <c r="G12" s="20">
        <f>SUMIF([1]销售表!I:I,A12,[1]销售表!J:J)</f>
        <v>220</v>
      </c>
      <c r="H12" s="38">
        <f t="shared" si="2"/>
        <v>0.22</v>
      </c>
      <c r="I12" s="20"/>
      <c r="J12" s="20">
        <f>SUMIFS([1]销售表!J:J,[1]销售表!I:I,A12,[1]销售表!E:E,"可取")</f>
        <v>49</v>
      </c>
      <c r="K12" s="20"/>
      <c r="L12" s="20">
        <v>1000</v>
      </c>
      <c r="M12" s="39">
        <f>_xlfn.XLOOKUP(A12,[1]销售表!I:I,[1]销售表!J:J,0,0,-1)</f>
        <v>6</v>
      </c>
      <c r="N12" s="39" t="e" cm="1">
        <f ca="1" t="array" ref="N12">IF(C12&gt;180,"0",INDEX(P12:GM12,C12))</f>
        <v>#REF!</v>
      </c>
      <c r="O12" s="53" t="s">
        <v>29</v>
      </c>
      <c r="P12" s="54" t="e">
        <f>SUMIFS(#REF!,#REF!,$A12,#REF!,$P$4)</f>
        <v>#REF!</v>
      </c>
      <c r="Q12" s="54" t="e">
        <f ca="1">IF($C12&gt;Q$4,SUMIFS(#REF!,#REF!,$A12,#REF!,Q$4),($L12-SUM($P12))*80%/(180-P$4))</f>
        <v>#REF!</v>
      </c>
      <c r="R12" s="54" t="e">
        <f ca="1">IF($C12&gt;R$4,SUMIFS(#REF!,#REF!,$A12,#REF!,R$4),($L12-SUM($P12:Q12))*80%/(180-Q$4))</f>
        <v>#REF!</v>
      </c>
      <c r="S12" s="54" t="e">
        <f ca="1">IF($C12&gt;S$4,SUMIFS(#REF!,#REF!,$A12,#REF!,S$4),($L12-SUM($P12:R12))*80%/(180-R$4))</f>
        <v>#REF!</v>
      </c>
      <c r="T12" s="54" t="e">
        <f ca="1">IF($C12&gt;T$4,SUMIFS(#REF!,#REF!,$A12,#REF!,T$4),($L12-SUM($P12:S12))*80%/(180-S$4))</f>
        <v>#REF!</v>
      </c>
      <c r="U12" s="54" t="e">
        <f ca="1">IF($C12&gt;U$4,SUMIFS(#REF!,#REF!,$A12,#REF!,U$4),($L12-SUM($P12:T12))*80%/(180-T$4))</f>
        <v>#REF!</v>
      </c>
      <c r="V12" s="54" t="e">
        <f ca="1">IF($C12&gt;V$4,SUMIFS(#REF!,#REF!,$A12,#REF!,V$4),($L12-SUM($P12:U12))*80%/(180-U$4))</f>
        <v>#REF!</v>
      </c>
      <c r="W12" s="54" t="e">
        <f ca="1">IF($C12&gt;W$4,SUMIFS(#REF!,#REF!,$A12,#REF!,W$4),($L12-SUM($P12:V12))*80%/(180-V$4))</f>
        <v>#REF!</v>
      </c>
      <c r="X12" s="54" t="e">
        <f ca="1">IF($C12&gt;X$4,SUMIFS(#REF!,#REF!,$A12,#REF!,X$4),($L12-SUM($P12:W12))*80%/(180-W$4))</f>
        <v>#REF!</v>
      </c>
      <c r="Y12" s="54" t="e">
        <f ca="1">IF($C12&gt;Y$4,SUMIFS(#REF!,#REF!,$A12,#REF!,Y$4),($L12-SUM($P12:X12))*80%/(180-X$4))</f>
        <v>#REF!</v>
      </c>
      <c r="Z12" s="54" t="e">
        <f ca="1">IF($C12&gt;Z$4,SUMIFS(#REF!,#REF!,$A12,#REF!,Z$4),($L12-SUM($P12:Y12))*80%/(180-Y$4))</f>
        <v>#REF!</v>
      </c>
      <c r="AA12" s="54" t="e">
        <f ca="1">IF($C12&gt;AA$4,SUMIFS(#REF!,#REF!,$A12,#REF!,AA$4),($L12-SUM($P12:Z12))*80%/(180-Z$4))</f>
        <v>#REF!</v>
      </c>
      <c r="AB12" s="54" t="e">
        <f ca="1">IF($C12&gt;AB$4,SUMIFS(#REF!,#REF!,$A12,#REF!,AB$4),($L12-SUM($P12:AA12))*80%/(180-AA$4))</f>
        <v>#REF!</v>
      </c>
      <c r="AC12" s="54" t="e">
        <f ca="1">IF($C12&gt;AC$4,SUMIFS(#REF!,#REF!,$A12,#REF!,AC$4),($L12-SUM($P12:AB12))*80%/(180-AB$4))</f>
        <v>#REF!</v>
      </c>
      <c r="AD12" s="54" t="e">
        <f ca="1">IF($C12&gt;AD$4,SUMIFS(#REF!,#REF!,$A12,#REF!,AD$4),($L12-SUM($P12:AC12))*80%/(180-AC$4))</f>
        <v>#REF!</v>
      </c>
      <c r="AE12" s="54" t="e">
        <f ca="1">IF($C12&gt;AE$4,SUMIFS(#REF!,#REF!,$A12,#REF!,AE$4),($L12-SUM($P12:AD12))*80%/(180-AD$4))</f>
        <v>#REF!</v>
      </c>
      <c r="AF12" s="54" t="e">
        <f ca="1">IF($C12&gt;AF$4,SUMIFS(#REF!,#REF!,$A12,#REF!,AF$4),($L12-SUM($P12:AE12))*80%/(180-AE$4))</f>
        <v>#REF!</v>
      </c>
      <c r="AG12" s="54" t="e">
        <f ca="1">IF($C12&gt;AG$4,SUMIFS(#REF!,#REF!,$A12,#REF!,AG$4),($L12-SUM($P12:AF12))*80%/(180-AF$4))</f>
        <v>#REF!</v>
      </c>
      <c r="AH12" s="54" t="e">
        <f ca="1">IF($C12&gt;AH$4,SUMIFS(#REF!,#REF!,$A12,#REF!,AH$4),($L12-SUM($P12:AG12))*80%/(180-AG$4))</f>
        <v>#REF!</v>
      </c>
      <c r="AI12" s="54" t="e">
        <f ca="1">IF($C12&gt;AI$4,SUMIFS(#REF!,#REF!,$A12,#REF!,AI$4),($L12-SUM($P12:AH12))*80%/(180-AH$4))</f>
        <v>#REF!</v>
      </c>
      <c r="AJ12" s="54" t="e">
        <f ca="1">IF($C12&gt;AJ$4,SUMIFS(#REF!,#REF!,$A12,#REF!,AJ$4),($L12-SUM($P12:AI12))*80%/(180-AI$4))</f>
        <v>#REF!</v>
      </c>
      <c r="AK12" s="54" t="e">
        <f ca="1">IF($C12&gt;AK$4,SUMIFS(#REF!,#REF!,$A12,#REF!,AK$4),($L12-SUM($P12:AJ12))*80%/(180-AJ$4))</f>
        <v>#REF!</v>
      </c>
      <c r="AL12" s="54" t="e">
        <f ca="1">IF($C12&gt;AL$4,SUMIFS(#REF!,#REF!,$A12,#REF!,AL$4),($L12-SUM($P12:AK12))*80%/(180-AK$4))</f>
        <v>#REF!</v>
      </c>
      <c r="AM12" s="54" t="e">
        <f ca="1">IF($C12&gt;AM$4,SUMIFS(#REF!,#REF!,$A12,#REF!,AM$4),($L12-SUM($P12:AL12))*80%/(180-AL$4))</f>
        <v>#REF!</v>
      </c>
      <c r="AN12" s="54" t="e">
        <f ca="1">IF($C12&gt;AN$4,SUMIFS(#REF!,#REF!,$A12,#REF!,AN$4),($L12-SUM($P12:AM12))*80%/(180-AM$4))</f>
        <v>#REF!</v>
      </c>
      <c r="AO12" s="56" t="e">
        <f ca="1">IF($C12&gt;AO$4,SUMIFS(#REF!,#REF!,$A12,#REF!,AO$4),($L12-SUM($P12:AN12))*80%/(180-AN$4))</f>
        <v>#REF!</v>
      </c>
      <c r="AP12" s="56" t="e">
        <f ca="1">IF($C12&gt;AP$4,SUMIFS(#REF!,#REF!,$A12,#REF!,AP$4),($L12-SUM($P12:AO12))*80%/(180-AO$4))</f>
        <v>#REF!</v>
      </c>
      <c r="AQ12" s="56" t="e">
        <f ca="1">IF($C12&gt;AQ$4,SUMIFS(#REF!,#REF!,$A12,#REF!,AQ$4),($L12-SUM($P12:AP12))*80%/(180-AP$4))</f>
        <v>#REF!</v>
      </c>
      <c r="AR12" s="56" t="e">
        <f ca="1">IF($C12&gt;AR$4,SUMIFS(#REF!,#REF!,$A12,#REF!,AR$4),($L12-SUM($P12:AQ12))*80%/(180-AQ$4))</f>
        <v>#REF!</v>
      </c>
      <c r="AS12" s="56" t="e">
        <f ca="1">IF($C12&gt;AS$4,SUMIFS(#REF!,#REF!,$A12,#REF!,AS$4),($L12-SUM($P12:AR12))*80%/(180-AR$4))</f>
        <v>#REF!</v>
      </c>
      <c r="AT12" s="56" t="e">
        <f ca="1">IF($C12&gt;AT$4,SUMIFS(#REF!,#REF!,$A12,#REF!,AT$4),($L12-SUM($P12:AS12))*110%/(180-AS$4))</f>
        <v>#REF!</v>
      </c>
      <c r="AU12" s="56" t="e">
        <f ca="1">IF($C12&gt;AU$4,SUMIFS(#REF!,#REF!,$A12,#REF!,AU$4),($L12-SUM($P12:AT12))*110%/(180-AT$4))</f>
        <v>#REF!</v>
      </c>
      <c r="AV12" s="56" t="e">
        <f ca="1">IF($C12&gt;AV$4,SUMIFS(#REF!,#REF!,$A12,#REF!,AV$4),($L12-SUM($P12:AU12))*110%/(180-AU$4))</f>
        <v>#REF!</v>
      </c>
      <c r="AW12" s="56" t="e">
        <f ca="1">IF($C12&gt;AW$4,SUMIFS(#REF!,#REF!,$A12,#REF!,AW$4),($L12-SUM($P12:AV12))*110%/(180-AV$4))</f>
        <v>#REF!</v>
      </c>
      <c r="AX12" s="56" t="e">
        <f ca="1">IF($C12&gt;AX$4,SUMIFS(#REF!,#REF!,$A12,#REF!,AX$4),($L12-SUM($P12:AW12))*110%/(180-AW$4))</f>
        <v>#REF!</v>
      </c>
      <c r="AY12" s="56" t="e">
        <f ca="1">IF($C12&gt;AY$4,SUMIFS(#REF!,#REF!,$A12,#REF!,AY$4),($L12-SUM($P12:AX12))*110%/(180-AX$4))</f>
        <v>#REF!</v>
      </c>
      <c r="AZ12" s="56" t="e">
        <f ca="1">IF($C12&gt;AZ$4,SUMIFS(#REF!,#REF!,$A12,#REF!,AZ$4),($L12-SUM($P12:AY12))*110%/(180-AY$4))</f>
        <v>#REF!</v>
      </c>
      <c r="BA12" s="56" t="e">
        <f ca="1">IF($C12&gt;BA$4,SUMIFS(#REF!,#REF!,$A12,#REF!,BA$4),($L12-SUM($P12:AZ12))*110%/(180-AZ$4))</f>
        <v>#REF!</v>
      </c>
      <c r="BB12" s="56" t="e">
        <f ca="1">IF($C12&gt;BB$4,SUMIFS(#REF!,#REF!,$A12,#REF!,BB$4),($L12-SUM($P12:BA12))*110%/(180-BA$4))</f>
        <v>#REF!</v>
      </c>
      <c r="BC12" s="56" t="e">
        <f ca="1">IF($C12&gt;BC$4,SUMIFS(#REF!,#REF!,$A12,#REF!,BC$4),($L12-SUM($P12:BB12))*110%/(180-BB$4))</f>
        <v>#REF!</v>
      </c>
      <c r="BD12" s="56" t="e">
        <f ca="1">IF($C12&gt;BD$4,SUMIFS(#REF!,#REF!,$A12,#REF!,BD$4),($L12-SUM($P12:BC12))*110%/(180-BC$4))</f>
        <v>#REF!</v>
      </c>
      <c r="BE12" s="56" t="e">
        <f ca="1">IF($C12&gt;BE$4,SUMIFS(#REF!,#REF!,$A12,#REF!,BE$4),($L12-SUM($P12:BD12))*110%/(180-BD$4))</f>
        <v>#REF!</v>
      </c>
      <c r="BF12" s="56" t="e">
        <f ca="1">IF($C12&gt;BF$4,SUMIFS(#REF!,#REF!,$A12,#REF!,BF$4),($L12-SUM($P12:BE12))*110%/(180-BE$4))</f>
        <v>#REF!</v>
      </c>
      <c r="BG12" s="56" t="e">
        <f ca="1">IF($C12&gt;BG$4,SUMIFS(#REF!,#REF!,$A12,#REF!,BG$4),($L12-SUM($P12:BF12))*110%/(180-BF$4))</f>
        <v>#REF!</v>
      </c>
      <c r="BH12" s="56" t="e">
        <f ca="1">IF($C12&gt;BH$4,SUMIFS(#REF!,#REF!,$A12,#REF!,BH$4),($L12-SUM($P12:BG12))*110%/(180-BG$4))</f>
        <v>#REF!</v>
      </c>
      <c r="BI12" s="56" t="e">
        <f ca="1">IF($C12&gt;BI$4,SUMIFS(#REF!,#REF!,$A12,#REF!,BI$4),($L12-SUM($P12:BH12))*110%/(180-BH$4))</f>
        <v>#REF!</v>
      </c>
      <c r="BJ12" s="56" t="e">
        <f ca="1">IF($C12&gt;BJ$4,SUMIFS(#REF!,#REF!,$A12,#REF!,BJ$4),($L12-SUM($P12:BI12))*110%/(180-BI$4))</f>
        <v>#REF!</v>
      </c>
      <c r="BK12" s="56" t="e">
        <f ca="1">IF($C12&gt;BK$4,SUMIFS(#REF!,#REF!,$A12,#REF!,BK$4),($L12-SUM($P12:BJ12))*110%/(180-BJ$4))</f>
        <v>#REF!</v>
      </c>
      <c r="BL12" s="56" t="e">
        <f ca="1">IF($C12&gt;BL$4,SUMIFS(#REF!,#REF!,$A12,#REF!,BL$4),($L12-SUM($P12:BK12))*110%/(180-BK$4))</f>
        <v>#REF!</v>
      </c>
      <c r="BM12" s="56" t="e">
        <f ca="1">IF($C12&gt;BM$4,SUMIFS(#REF!,#REF!,$A12,#REF!,BM$4),($L12-SUM($P12:BL12))*110%/(180-BL$4))</f>
        <v>#REF!</v>
      </c>
      <c r="BN12" s="56" t="e">
        <f ca="1">IF($C12&gt;BN$4,SUMIFS(#REF!,#REF!,$A12,#REF!,BN$4),($L12-SUM($P12:BM12))*110%/(180-BM$4))</f>
        <v>#REF!</v>
      </c>
      <c r="BO12" s="56" t="e">
        <f ca="1">IF($C12&gt;BO$4,SUMIFS(#REF!,#REF!,$A12,#REF!,BO$4),($L12-SUM($P12:BN12))*110%/(180-BN$4))</f>
        <v>#REF!</v>
      </c>
      <c r="BP12" s="56" t="e">
        <f ca="1">IF($C12&gt;BP$4,SUMIFS(#REF!,#REF!,$A12,#REF!,BP$4),($L12-SUM($P12:BO12))*110%/(180-BO$4))</f>
        <v>#REF!</v>
      </c>
      <c r="BQ12" s="56" t="e">
        <f ca="1">IF($C12&gt;BQ$4,SUMIFS(#REF!,#REF!,$A12,#REF!,BQ$4),($L12-SUM($P12:BP12))*110%/(180-BP$4))</f>
        <v>#REF!</v>
      </c>
      <c r="BR12" s="56" t="e">
        <f ca="1">IF($C12&gt;BR$4,SUMIFS(#REF!,#REF!,$A12,#REF!,BR$4),($L12-SUM($P12:BQ12))*110%/(180-BQ$4))</f>
        <v>#REF!</v>
      </c>
      <c r="BS12" s="56" t="e">
        <f ca="1">IF($C12&gt;BS$4,SUMIFS(#REF!,#REF!,$A12,#REF!,BS$4),($L12-SUM($P12:BR12))*110%/(180-BR$4))</f>
        <v>#REF!</v>
      </c>
      <c r="BT12" s="56" t="e">
        <f ca="1">IF($C12&gt;BT$4,SUMIFS(#REF!,#REF!,$A12,#REF!,BT$4),($L12-SUM($P12:BS12))*110%/(180-BS$4))</f>
        <v>#REF!</v>
      </c>
      <c r="BU12" s="56" t="e">
        <f ca="1">IF($C12&gt;BU$4,SUMIFS(#REF!,#REF!,$A12,#REF!,BU$4),($L12-SUM($P12:BT12))*110%/(180-BT$4))</f>
        <v>#REF!</v>
      </c>
      <c r="BV12" s="56" t="e">
        <f ca="1">IF($C12&gt;BV$4,SUMIFS(#REF!,#REF!,$A12,#REF!,BV$4),($L12-SUM($P12:BU12))*110%/(180-BU$4))</f>
        <v>#REF!</v>
      </c>
      <c r="BW12" s="56" t="e">
        <f ca="1">IF($C12&gt;BW$4,SUMIFS(#REF!,#REF!,$A12,#REF!,BW$4),($L12-SUM($P12:BV12))*110%/(180-BV$4))</f>
        <v>#REF!</v>
      </c>
      <c r="BX12" s="56" t="e">
        <f ca="1">IF($C12&gt;BX$4,SUMIFS(#REF!,#REF!,$A12,#REF!,BX$4),($L12-SUM($P12:BW12))*110%/(180-BW$4))</f>
        <v>#REF!</v>
      </c>
      <c r="BY12" s="56" t="e">
        <f ca="1">IF($C12&gt;BY$4,SUMIFS(#REF!,#REF!,$A12,#REF!,BY$4),($L12-SUM($P12:BX12))*110%/(180-BX$4))</f>
        <v>#REF!</v>
      </c>
      <c r="BZ12" s="56" t="e">
        <f ca="1">IF($C12&gt;BZ$4,SUMIFS(#REF!,#REF!,$A12,#REF!,BZ$4),($L12-SUM($P12:BY12))*110%/(180-BY$4))</f>
        <v>#REF!</v>
      </c>
      <c r="CA12" s="56" t="e">
        <f ca="1">IF($C12&gt;CA$4,SUMIFS(#REF!,#REF!,$A12,#REF!,CA$4),($L12-SUM($P12:BZ12))*110%/(180-BZ$4))</f>
        <v>#REF!</v>
      </c>
      <c r="CB12" s="56" t="e">
        <f ca="1">IF($C12&gt;CB$4,SUMIFS(#REF!,#REF!,$A12,#REF!,CB$4),($L12-SUM($P12:CA12))*110%/(180-CA$4))</f>
        <v>#REF!</v>
      </c>
      <c r="CC12" s="56" t="e">
        <f ca="1">IF($C12&gt;CC$4,SUMIFS(#REF!,#REF!,$A12,#REF!,CC$4),($L12-SUM($P12:CB12))*110%/(180-CB$4))</f>
        <v>#REF!</v>
      </c>
      <c r="CD12" s="56" t="e">
        <f ca="1">IF($C12&gt;CD$4,SUMIFS(#REF!,#REF!,$A12,#REF!,CD$4),($L12-SUM($P12:CC12))*110%/(180-CC$4))</f>
        <v>#REF!</v>
      </c>
      <c r="CE12" s="56" t="e">
        <f ca="1">IF($C12&gt;CE$4,SUMIFS(#REF!,#REF!,$A12,#REF!,CE$4),($L12-SUM($P12:CD12))*110%/(180-CD$4))</f>
        <v>#REF!</v>
      </c>
      <c r="CF12" s="56" t="e">
        <f ca="1">IF($C12&gt;CF$4,SUMIFS(#REF!,#REF!,$A12,#REF!,CF$4),($L12-SUM($P12:CE12))*110%/(180-CE$4))</f>
        <v>#REF!</v>
      </c>
      <c r="CG12" s="56" t="e">
        <f ca="1">IF($C12&gt;CG$4,SUMIFS(#REF!,#REF!,$A12,#REF!,CG$4),($L12-SUM($P12:CF12))*110%/(180-CF$4))</f>
        <v>#REF!</v>
      </c>
      <c r="CH12" s="56" t="e">
        <f ca="1">IF($C12&gt;CH$4,SUMIFS(#REF!,#REF!,$A12,#REF!,CH$4),($L12-SUM($P12:CG12))*110%/(180-CG$4))</f>
        <v>#REF!</v>
      </c>
      <c r="CI12" s="56" t="e">
        <f ca="1">IF($C12&gt;CI$4,SUMIFS(#REF!,#REF!,$A12,#REF!,CI$4),($L12-SUM($P12:CH12))*110%/(180-CH$4))</f>
        <v>#REF!</v>
      </c>
      <c r="CJ12" s="56" t="e">
        <f ca="1">IF($C12&gt;CJ$4,SUMIFS(#REF!,#REF!,$A12,#REF!,CJ$4),($L12-SUM($P12:CI12))*110%/(180-CI$4))</f>
        <v>#REF!</v>
      </c>
      <c r="CK12" s="56" t="e">
        <f ca="1">IF($C12&gt;CK$4,SUMIFS(#REF!,#REF!,$A12,#REF!,CK$4),($L12-SUM($P12:CJ12))*110%/(180-CJ$4))</f>
        <v>#REF!</v>
      </c>
      <c r="CL12" s="56" t="e">
        <f ca="1">IF($C12&gt;CL$4,SUMIFS(#REF!,#REF!,$A12,#REF!,CL$4),($L12-SUM($P12:CK12))*110%/(180-CK$4))</f>
        <v>#REF!</v>
      </c>
      <c r="CM12" s="56" t="e">
        <f ca="1">IF($C12&gt;CM$4,SUMIFS(#REF!,#REF!,$A12,#REF!,CM$4),($L12-SUM($P12:CL12))*110%/(180-CL$4))</f>
        <v>#REF!</v>
      </c>
      <c r="CN12" s="56" t="e">
        <f ca="1">IF($C12&gt;CN$4,SUMIFS(#REF!,#REF!,$A12,#REF!,CN$4),($L12-SUM($P12:CM12))*110%/(180-CM$4))</f>
        <v>#REF!</v>
      </c>
      <c r="CO12" s="56" t="e">
        <f ca="1">IF($C12&gt;CO$4,SUMIFS(#REF!,#REF!,$A12,#REF!,CO$4),($L12-SUM($P12:CN12))*110%/(180-CN$4))</f>
        <v>#REF!</v>
      </c>
      <c r="CP12" s="56" t="e">
        <f ca="1">IF($C12&gt;CP$4,SUMIFS(#REF!,#REF!,$A12,#REF!,CP$4),($L12-SUM($P12:CO12))*110%/(180-CO$4))</f>
        <v>#REF!</v>
      </c>
      <c r="CQ12" s="56" t="e">
        <f ca="1">IF($C12&gt;CQ$4,SUMIFS(#REF!,#REF!,$A12,#REF!,CQ$4),($L12-SUM($P12:CP12))*110%/(180-CP$4))</f>
        <v>#REF!</v>
      </c>
      <c r="CR12" s="56" t="e">
        <f ca="1">IF($C12&gt;CR$4,SUMIFS(#REF!,#REF!,$A12,#REF!,CR$4),($L12-SUM($P12:CQ12))*110%/(180-CQ$4))</f>
        <v>#REF!</v>
      </c>
      <c r="CS12" s="56" t="e">
        <f ca="1">IF($C12&gt;CS$4,SUMIFS(#REF!,#REF!,$A12,#REF!,CS$4),($L12-SUM($P12:CR12))*110%/(180-CR$4))</f>
        <v>#REF!</v>
      </c>
      <c r="CT12" s="56" t="e">
        <f ca="1">IF($C12&gt;CT$4,SUMIFS(#REF!,#REF!,$A12,#REF!,CT$4),($L12-SUM($P12:CS12))*110%/(180-CS$4))</f>
        <v>#REF!</v>
      </c>
      <c r="CU12" s="56" t="e">
        <f ca="1">IF($C12&gt;CU$4,SUMIFS(#REF!,#REF!,$A12,#REF!,CU$4),($L12-SUM($P12:CT12))*110%/(180-CT$4))</f>
        <v>#REF!</v>
      </c>
      <c r="CV12" s="56" t="e">
        <f ca="1">IF($C12&gt;CV$4,SUMIFS(#REF!,#REF!,$A12,#REF!,CV$4),($L12-SUM($P12:CU12))*110%/(180-CU$4))</f>
        <v>#REF!</v>
      </c>
      <c r="CW12" s="56" t="e">
        <f ca="1">IF($C12&gt;CW$4,SUMIFS(#REF!,#REF!,$A12,#REF!,CW$4),($L12-SUM($P12:CV12))*110%/(180-CV$4))</f>
        <v>#REF!</v>
      </c>
      <c r="CX12" s="56" t="e">
        <f ca="1">IF($C12&gt;CX$4,SUMIFS(#REF!,#REF!,$A12,#REF!,CX$4),($L12-SUM($P12:CW12))*110%/(180-CW$4))</f>
        <v>#REF!</v>
      </c>
      <c r="CY12" s="56" t="e">
        <f ca="1">IF($C12&gt;CY$4,SUMIFS(#REF!,#REF!,$A12,#REF!,CY$4),($L12-SUM($P12:CX12))*110%/(180-CX$4))</f>
        <v>#REF!</v>
      </c>
      <c r="CZ12" s="56" t="e">
        <f ca="1">IF($C12&gt;CZ$4,SUMIFS(#REF!,#REF!,$A12,#REF!,CZ$4),($L12-SUM($P12:CY12))*110%/(180-CY$4))</f>
        <v>#REF!</v>
      </c>
      <c r="DA12" s="56" t="e">
        <f ca="1">IF($C12&gt;DA$4,SUMIFS(#REF!,#REF!,$A12,#REF!,DA$4),($L12-SUM($P12:CZ12))*110%/(180-CZ$4))</f>
        <v>#REF!</v>
      </c>
      <c r="DB12" s="56" t="e">
        <f ca="1">IF($C12&gt;DB$4,SUMIFS(#REF!,#REF!,$A12,#REF!,DB$4),($L12-SUM($P12:DA12))*110%/(180-DA$4))</f>
        <v>#REF!</v>
      </c>
      <c r="DC12" s="56" t="e">
        <f ca="1">IF($C12&gt;DC$4,SUMIFS(#REF!,#REF!,$A12,#REF!,DC$4),($L12-SUM($P12:DB12))*110%/(180-DB$4))</f>
        <v>#REF!</v>
      </c>
      <c r="DD12" s="56" t="e">
        <f ca="1">IF($C12&gt;DD$4,SUMIFS(#REF!,#REF!,$A12,#REF!,DD$4),($L12-SUM($P12:DC12))*110%/(180-DC$4))</f>
        <v>#REF!</v>
      </c>
      <c r="DE12" s="56" t="e">
        <f ca="1">IF($C12&gt;DE$4,SUMIFS(#REF!,#REF!,$A12,#REF!,DE$4),($L12-SUM($P12:DD12))*110%/(180-DD$4))</f>
        <v>#REF!</v>
      </c>
      <c r="DF12" s="56" t="e">
        <f ca="1">IF($C12&gt;DF$4,SUMIFS(#REF!,#REF!,$A12,#REF!,DF$4),($L12-SUM($P12:DE12))*110%/(180-DE$4))</f>
        <v>#REF!</v>
      </c>
      <c r="DG12" s="56" t="e">
        <f ca="1">IF($C12&gt;DG$4,SUMIFS(#REF!,#REF!,$A12,#REF!,DG$4),($L12-SUM($P12:DF12))*110%/(180-DF$4))</f>
        <v>#REF!</v>
      </c>
      <c r="DH12" s="56" t="e">
        <f ca="1">IF($C12&gt;DH$4,SUMIFS(#REF!,#REF!,$A12,#REF!,DH$4),($L12-SUM($P12:DG12))*110%/(180-DG$4))</f>
        <v>#REF!</v>
      </c>
      <c r="DI12" s="56" t="e">
        <f ca="1">IF($C12&gt;DI$4,SUMIFS(#REF!,#REF!,$A12,#REF!,DI$4),($L12-SUM($P12:DH12))*110%/(180-DH$4))</f>
        <v>#REF!</v>
      </c>
      <c r="DJ12" s="56" t="e">
        <f ca="1">IF($C12&gt;DJ$4,SUMIFS(#REF!,#REF!,$A12,#REF!,DJ$4),($L12-SUM($P12:DI12))*110%/(180-DI$4))</f>
        <v>#REF!</v>
      </c>
      <c r="DK12" s="56" t="e">
        <f ca="1">IF($C12&gt;DK$4,SUMIFS(#REF!,#REF!,$A12,#REF!,DK$4),($L12-SUM($P12:DJ12))*110%/(180-DJ$4))</f>
        <v>#REF!</v>
      </c>
      <c r="DL12" s="56" t="e">
        <f ca="1">IF($C12&gt;DL$4,SUMIFS(#REF!,#REF!,$A12,#REF!,DL$4),($L12-SUM($P12:DK12))*110%/(180-DK$4))</f>
        <v>#REF!</v>
      </c>
      <c r="DM12" s="56" t="e">
        <f ca="1">IF($C12&gt;DM$4,SUMIFS(#REF!,#REF!,$A12,#REF!,DM$4),($L12-SUM($P12:DL12))*110%/(180-DL$4))</f>
        <v>#REF!</v>
      </c>
      <c r="DN12" s="56" t="e">
        <f ca="1">IF($C12&gt;DN$4,SUMIFS(#REF!,#REF!,$A12,#REF!,DN$4),($L12-SUM($P12:DM12))*110%/(180-DM$4))</f>
        <v>#REF!</v>
      </c>
      <c r="DO12" s="56" t="e">
        <f ca="1">IF($C12&gt;DO$4,SUMIFS(#REF!,#REF!,$A12,#REF!,DO$4),($L12-SUM($P12:DN12))*110%/(180-DN$4))</f>
        <v>#REF!</v>
      </c>
      <c r="DP12" s="56" t="e">
        <f ca="1">IF($C12&gt;DP$4,SUMIFS(#REF!,#REF!,$A12,#REF!,DP$4),($L12-SUM($P12:DO12))*110%/(180-DO$4))</f>
        <v>#REF!</v>
      </c>
      <c r="DQ12" s="56" t="e">
        <f ca="1">IF($C12&gt;DQ$4,SUMIFS(#REF!,#REF!,$A12,#REF!,DQ$4),($L12-SUM($P12:DP12))*110%/(180-DP$4))</f>
        <v>#REF!</v>
      </c>
      <c r="DR12" s="56" t="e">
        <f ca="1">IF($C12&gt;DR$4,SUMIFS(#REF!,#REF!,$A12,#REF!,DR$4),($L12-SUM($P12:DQ12))*110%/(180-DQ$4))</f>
        <v>#REF!</v>
      </c>
      <c r="DS12" s="56" t="e">
        <f ca="1">IF($C12&gt;DS$4,SUMIFS(#REF!,#REF!,$A12,#REF!,DS$4),($L12-SUM($P12:DR12))*110%/(180-DR$4))</f>
        <v>#REF!</v>
      </c>
      <c r="DT12" s="56" t="e">
        <f ca="1">IF($C12&gt;DT$4,SUMIFS(#REF!,#REF!,$A12,#REF!,DT$4),($L12-SUM($P12:DS12))*110%/(180-DS$4))</f>
        <v>#REF!</v>
      </c>
      <c r="DU12" s="56" t="e">
        <f ca="1">IF($C12&gt;DU$4,SUMIFS(#REF!,#REF!,$A12,#REF!,DU$4),($L12-SUM($P12:DT12))*110%/(180-DT$4))</f>
        <v>#REF!</v>
      </c>
      <c r="DV12" s="56" t="e">
        <f ca="1">IF($C12&gt;DV$4,SUMIFS(#REF!,#REF!,$A12,#REF!,DV$4),($L12-SUM($P12:DU12))*110%/(180-DU$4))</f>
        <v>#REF!</v>
      </c>
      <c r="DW12" s="56" t="e">
        <f ca="1">IF($C12&gt;DW$4,SUMIFS(#REF!,#REF!,$A12,#REF!,DW$4),($L12-SUM($P12:DV12))*110%/(180-DV$4))</f>
        <v>#REF!</v>
      </c>
      <c r="DX12" s="56" t="e">
        <f ca="1">IF($C12&gt;DX$4,SUMIFS(#REF!,#REF!,$A12,#REF!,DX$4),($L12-SUM($P12:DW12))*110%/(180-DW$4))</f>
        <v>#REF!</v>
      </c>
      <c r="DY12" s="56" t="e">
        <f ca="1">IF($C12&gt;DY$4,SUMIFS(#REF!,#REF!,$A12,#REF!,DY$4),($L12-SUM($P12:DX12))*110%/(180-DX$4))</f>
        <v>#REF!</v>
      </c>
      <c r="DZ12" s="56" t="e">
        <f ca="1">IF($C12&gt;DZ$4,SUMIFS(#REF!,#REF!,$A12,#REF!,DZ$4),($L12-SUM($P12:DY12))*110%/(180-DY$4))</f>
        <v>#REF!</v>
      </c>
      <c r="EA12" s="56" t="e">
        <f ca="1">IF($C12&gt;EA$4,SUMIFS(#REF!,#REF!,$A12,#REF!,EA$4),($L12-SUM($P12:DZ12))*110%/(180-DZ$4))</f>
        <v>#REF!</v>
      </c>
      <c r="EB12" s="56" t="e">
        <f ca="1">IF($C12&gt;EB$4,SUMIFS(#REF!,#REF!,$A12,#REF!,EB$4),($L12-SUM($P12:EA12))*110%/(180-EA$4))</f>
        <v>#REF!</v>
      </c>
      <c r="EC12" s="56" t="e">
        <f ca="1">IF($C12&gt;EC$4,SUMIFS(#REF!,#REF!,$A12,#REF!,EC$4),($L12-SUM($P12:EB12))*110%/(180-EB$4))</f>
        <v>#REF!</v>
      </c>
      <c r="ED12" s="56" t="e">
        <f ca="1">IF($C12&gt;ED$4,SUMIFS(#REF!,#REF!,$A12,#REF!,ED$4),($L12-SUM($P12:EC12))*110%/(180-EC$4))</f>
        <v>#REF!</v>
      </c>
      <c r="EE12" s="56" t="e">
        <f ca="1">IF($C12&gt;EE$4,SUMIFS(#REF!,#REF!,$A12,#REF!,EE$4),($L12-SUM($P12:ED12))*110%/(180-ED$4))</f>
        <v>#REF!</v>
      </c>
      <c r="EF12" s="56" t="e">
        <f ca="1">IF($C12&gt;EF$4,SUMIFS(#REF!,#REF!,$A12,#REF!,EF$4),($L12-SUM($P12:EE12))*100%/(180-EE$4))</f>
        <v>#REF!</v>
      </c>
      <c r="EG12" s="56" t="e">
        <f ca="1">IF($C12&gt;EG$4,SUMIFS(#REF!,#REF!,$A12,#REF!,EG$4),($L12-SUM($P12:EF12))*100%/(180-EF$4))</f>
        <v>#REF!</v>
      </c>
      <c r="EH12" s="56" t="e">
        <f ca="1">IF($C12&gt;EH$4,SUMIFS(#REF!,#REF!,$A12,#REF!,EH$4),($L12-SUM($P12:EG12))*100%/(180-EG$4))</f>
        <v>#REF!</v>
      </c>
      <c r="EI12" s="56" t="e">
        <f ca="1">IF($C12&gt;EI$4,SUMIFS(#REF!,#REF!,$A12,#REF!,EI$4),($L12-SUM($P12:EH12))*100%/(180-EH$4))</f>
        <v>#REF!</v>
      </c>
      <c r="EJ12" s="56" t="e">
        <f ca="1">IF($C12&gt;EJ$4,SUMIFS(#REF!,#REF!,$A12,#REF!,EJ$4),($L12-SUM($P12:EI12))*100%/(180-EI$4))</f>
        <v>#REF!</v>
      </c>
      <c r="EK12" s="56" t="e">
        <f ca="1">IF($C12&gt;EK$4,SUMIFS(#REF!,#REF!,$A12,#REF!,EK$4),($L12-SUM($P12:EJ12))*100%/(180-EJ$4))</f>
        <v>#REF!</v>
      </c>
      <c r="EL12" s="56" t="e">
        <f ca="1">IF($C12&gt;EL$4,SUMIFS(#REF!,#REF!,$A12,#REF!,EL$4),($L12-SUM($P12:EK12))*100%/(180-EK$4))</f>
        <v>#REF!</v>
      </c>
      <c r="EM12" s="56" t="e">
        <f ca="1">IF($C12&gt;EM$4,SUMIFS(#REF!,#REF!,$A12,#REF!,EM$4),($L12-SUM($P12:EL12))*100%/(180-EL$4))</f>
        <v>#REF!</v>
      </c>
      <c r="EN12" s="56" t="e">
        <f ca="1">IF($C12&gt;EN$4,SUMIFS(#REF!,#REF!,$A12,#REF!,EN$4),($L12-SUM($P12:EM12))*100%/(180-EM$4))</f>
        <v>#REF!</v>
      </c>
      <c r="EO12" s="56" t="e">
        <f ca="1">IF($C12&gt;EO$4,SUMIFS(#REF!,#REF!,$A12,#REF!,EO$4),($L12-SUM($P12:EN12))*100%/(180-EN$4))</f>
        <v>#REF!</v>
      </c>
      <c r="EP12" s="56" t="e">
        <f ca="1">IF($C12&gt;EP$4,SUMIFS(#REF!,#REF!,$A12,#REF!,EP$4),($L12-SUM($P12:EO12))*100%/(180-EO$4))</f>
        <v>#REF!</v>
      </c>
      <c r="EQ12" s="56" t="e">
        <f ca="1">IF($C12&gt;EQ$4,SUMIFS(#REF!,#REF!,$A12,#REF!,EQ$4),($L12-SUM($P12:EP12))*100%/(180-EP$4))</f>
        <v>#REF!</v>
      </c>
      <c r="ER12" s="56" t="e">
        <f ca="1">IF($C12&gt;ER$4,SUMIFS(#REF!,#REF!,$A12,#REF!,ER$4),($L12-SUM($P12:EQ12))*100%/(180-EQ$4))</f>
        <v>#REF!</v>
      </c>
      <c r="ES12" s="56" t="e">
        <f ca="1">IF($C12&gt;ES$4,SUMIFS(#REF!,#REF!,$A12,#REF!,ES$4),($L12-SUM($P12:ER12))*100%/(180-ER$4))</f>
        <v>#REF!</v>
      </c>
      <c r="ET12" s="56" t="e">
        <f ca="1">IF($C12&gt;ET$4,SUMIFS(#REF!,#REF!,$A12,#REF!,ET$4),($L12-SUM($P12:ES12))*100%/(180-ES$4))</f>
        <v>#REF!</v>
      </c>
      <c r="EU12" s="56" t="e">
        <f ca="1">IF($C12&gt;EU$4,SUMIFS(#REF!,#REF!,$A12,#REF!,EU$4),($L12-SUM($P12:ET12))*100%/(180-ET$4))</f>
        <v>#REF!</v>
      </c>
      <c r="EV12" s="56" t="e">
        <f ca="1">IF($C12&gt;EV$4,SUMIFS(#REF!,#REF!,$A12,#REF!,EV$4),($L12-SUM($P12:EU12))*100%/(180-EU$4))</f>
        <v>#REF!</v>
      </c>
      <c r="EW12" s="56" t="e">
        <f ca="1">IF($C12&gt;EW$4,SUMIFS(#REF!,#REF!,$A12,#REF!,EW$4),($L12-SUM($P12:EV12))*100%/(180-EV$4))</f>
        <v>#REF!</v>
      </c>
      <c r="EX12" s="56" t="e">
        <f ca="1">IF($C12&gt;EX$4,SUMIFS(#REF!,#REF!,$A12,#REF!,EX$4),($L12-SUM($P12:EW12))*100%/(180-EW$4))</f>
        <v>#REF!</v>
      </c>
      <c r="EY12" s="56" t="e">
        <f ca="1">IF($C12&gt;EY$4,SUMIFS(#REF!,#REF!,$A12,#REF!,EY$4),($L12-SUM($P12:EX12))*100%/(180-EX$4))</f>
        <v>#REF!</v>
      </c>
      <c r="EZ12" s="56" t="e">
        <f ca="1">IF($C12&gt;EZ$4,SUMIFS(#REF!,#REF!,$A12,#REF!,EZ$4),($L12-SUM($P12:EY12))*100%/(180-EY$4))</f>
        <v>#REF!</v>
      </c>
      <c r="FA12" s="56" t="e">
        <f ca="1">IF($C12&gt;FA$4,SUMIFS(#REF!,#REF!,$A12,#REF!,FA$4),($L12-SUM($P12:EZ12))*100%/(180-EZ$4))</f>
        <v>#REF!</v>
      </c>
      <c r="FB12" s="56" t="e">
        <f ca="1">IF($C12&gt;FB$4,SUMIFS(#REF!,#REF!,$A12,#REF!,FB$4),($L12-SUM($P12:FA12))*100%/(180-FA$4))</f>
        <v>#REF!</v>
      </c>
      <c r="FC12" s="56" t="e">
        <f ca="1">IF($C12&gt;FC$4,SUMIFS(#REF!,#REF!,$A12,#REF!,FC$4),($L12-SUM($P12:FB12))*100%/(180-FB$4))</f>
        <v>#REF!</v>
      </c>
      <c r="FD12" s="56" t="e">
        <f ca="1">IF($C12&gt;FD$4,SUMIFS(#REF!,#REF!,$A12,#REF!,FD$4),($L12-SUM($P12:FC12))*100%/(180-FC$4))</f>
        <v>#REF!</v>
      </c>
      <c r="FE12" s="56" t="e">
        <f ca="1">IF($C12&gt;FE$4,SUMIFS(#REF!,#REF!,$A12,#REF!,FE$4),($L12-SUM($P12:FD12))*100%/(180-FD$4))</f>
        <v>#REF!</v>
      </c>
      <c r="FF12" s="56" t="e">
        <f ca="1">IF($C12&gt;FF$4,SUMIFS(#REF!,#REF!,$A12,#REF!,FF$4),($L12-SUM($P12:FE12))*100%/(180-FE$4))</f>
        <v>#REF!</v>
      </c>
      <c r="FG12" s="56" t="e">
        <f ca="1">IF($C12&gt;FG$4,SUMIFS(#REF!,#REF!,$A12,#REF!,FG$4),($L12-SUM($P12:FF12))*100%/(180-FF$4))</f>
        <v>#REF!</v>
      </c>
      <c r="FH12" s="56" t="e">
        <f ca="1">IF($C12&gt;FH$4,SUMIFS(#REF!,#REF!,$A12,#REF!,FH$4),($L12-SUM($P12:FG12))*100%/(180-FG$4))</f>
        <v>#REF!</v>
      </c>
      <c r="FI12" s="56" t="e">
        <f ca="1">IF($C12&gt;FI$4,SUMIFS(#REF!,#REF!,$A12,#REF!,FI$4),($L12-SUM($P12:FH12))*100%/(180-FH$4))</f>
        <v>#REF!</v>
      </c>
      <c r="FJ12" s="56" t="e">
        <f ca="1">IF($C12&gt;FJ$4,SUMIFS(#REF!,#REF!,$A12,#REF!,FJ$4),($L12-SUM($P12:FI12))*100%/(180-FI$4))</f>
        <v>#REF!</v>
      </c>
      <c r="FK12" s="56" t="e">
        <f ca="1">IF($C12&gt;FK$4,SUMIFS(#REF!,#REF!,$A12,#REF!,FK$4),($L12-SUM($P12:FJ12))*100%/(180-FJ$4))</f>
        <v>#REF!</v>
      </c>
      <c r="FL12" s="56" t="e">
        <f ca="1">IF($C12&gt;FL$4,SUMIFS(#REF!,#REF!,$A12,#REF!,FL$4),($L12-SUM($P12:FK12))*100%/(180-FK$4))</f>
        <v>#REF!</v>
      </c>
      <c r="FM12" s="56" t="e">
        <f ca="1">IF($C12&gt;FM$4,SUMIFS(#REF!,#REF!,$A12,#REF!,FM$4),($L12-SUM($P12:FL12))*100%/(180-FL$4))</f>
        <v>#REF!</v>
      </c>
      <c r="FN12" s="56" t="e">
        <f ca="1">IF($C12&gt;FN$4,SUMIFS(#REF!,#REF!,$A12,#REF!,FN$4),($L12-SUM($P12:FM12))*100%/(180-FM$4))</f>
        <v>#REF!</v>
      </c>
      <c r="FO12" s="56" t="e">
        <f ca="1">IF($C12&gt;FO$4,SUMIFS(#REF!,#REF!,$A12,#REF!,FO$4),($L12-SUM($P12:FN12))*100%/(180-FN$4))</f>
        <v>#REF!</v>
      </c>
      <c r="FP12" s="56" t="e">
        <f ca="1">IF($C12&gt;FP$4,SUMIFS(#REF!,#REF!,$A12,#REF!,FP$4),($L12-SUM($P12:FO12))*100%/(180-FO$4))</f>
        <v>#REF!</v>
      </c>
      <c r="FQ12" s="56" t="e">
        <f ca="1">IF($C12&gt;FQ$4,SUMIFS(#REF!,#REF!,$A12,#REF!,FQ$4),($L12-SUM($P12:FP12))*100%/(180-FP$4))</f>
        <v>#REF!</v>
      </c>
      <c r="FR12" s="56" t="e">
        <f ca="1">IF($C12&gt;FR$4,SUMIFS(#REF!,#REF!,$A12,#REF!,FR$4),($L12-SUM($P12:FQ12))*100%/(180-FQ$4))</f>
        <v>#REF!</v>
      </c>
      <c r="FS12" s="56" t="e">
        <f ca="1">IF($C12&gt;FS$4,SUMIFS(#REF!,#REF!,$A12,#REF!,FS$4),($L12-SUM($P12:FR12))*100%/(180-FR$4))</f>
        <v>#REF!</v>
      </c>
      <c r="FT12" s="56" t="e">
        <f ca="1">IF($C12&gt;FT$4,SUMIFS(#REF!,#REF!,$A12,#REF!,FT$4),($L12-SUM($P12:FS12))*100%/(180-FS$4))</f>
        <v>#REF!</v>
      </c>
      <c r="FU12" s="56" t="e">
        <f ca="1">IF($C12&gt;FU$4,SUMIFS(#REF!,#REF!,$A12,#REF!,FU$4),($L12-SUM($P12:FT12))*100%/(180-FT$4))</f>
        <v>#REF!</v>
      </c>
      <c r="FV12" s="56" t="e">
        <f ca="1">IF($C12&gt;FV$4,SUMIFS(#REF!,#REF!,$A12,#REF!,FV$4),($L12-SUM($P12:FU12))*100%/(180-FU$4))</f>
        <v>#REF!</v>
      </c>
      <c r="FW12" s="56" t="e">
        <f ca="1">IF($C12&gt;FW$4,SUMIFS(#REF!,#REF!,$A12,#REF!,FW$4),($L12-SUM($P12:FV12))*100%/(180-FV$4))</f>
        <v>#REF!</v>
      </c>
      <c r="FX12" s="56" t="e">
        <f ca="1">IF($C12&gt;FX$4,SUMIFS(#REF!,#REF!,$A12,#REF!,FX$4),($L12-SUM($P12:FW12))*100%/(180-FW$4))</f>
        <v>#REF!</v>
      </c>
      <c r="FY12" s="56" t="e">
        <f ca="1">IF($C12&gt;FY$4,SUMIFS(#REF!,#REF!,$A12,#REF!,FY$4),($L12-SUM($P12:FX12))*100%/(180-FX$4))</f>
        <v>#REF!</v>
      </c>
      <c r="FZ12" s="56" t="e">
        <f ca="1">IF($C12&gt;FZ$4,SUMIFS(#REF!,#REF!,$A12,#REF!,FZ$4),($L12-SUM($P12:FY12))*100%/(180-FY$4))</f>
        <v>#REF!</v>
      </c>
      <c r="GA12" s="56" t="e">
        <f ca="1">IF($C12&gt;GA$4,SUMIFS(#REF!,#REF!,$A12,#REF!,GA$4),($L12-SUM($P12:FZ12))*100%/(180-FZ$4))</f>
        <v>#REF!</v>
      </c>
      <c r="GB12" s="56" t="e">
        <f ca="1">IF($C12&gt;GB$4,SUMIFS(#REF!,#REF!,$A12,#REF!,GB$4),($L12-SUM($P12:GA12))*100%/(180-GA$4))</f>
        <v>#REF!</v>
      </c>
      <c r="GC12" s="56" t="e">
        <f ca="1">IF($C12&gt;GC$4,SUMIFS(#REF!,#REF!,$A12,#REF!,GC$4),($L12-SUM($P12:GB12))*100%/(180-GB$4))</f>
        <v>#REF!</v>
      </c>
      <c r="GD12" s="56" t="e">
        <f ca="1">IF($C12&gt;GD$4,SUMIFS(#REF!,#REF!,$A12,#REF!,GD$4),($L12-SUM($P12:GC12))*100%/(180-GC$4))</f>
        <v>#REF!</v>
      </c>
      <c r="GE12" s="56" t="e">
        <f ca="1">IF($C12&gt;GE$4,SUMIFS(#REF!,#REF!,$A12,#REF!,GE$4),($L12-SUM($P12:GD12))*100%/(180-GD$4))</f>
        <v>#REF!</v>
      </c>
      <c r="GF12" s="56" t="e">
        <f ca="1">IF($C12&gt;GF$4,SUMIFS(#REF!,#REF!,$A12,#REF!,GF$4),($L12-SUM($P12:GE12))*100%/(180-GE$4))</f>
        <v>#REF!</v>
      </c>
      <c r="GG12" s="56" t="e">
        <f ca="1">IF($C12&gt;GG$4,SUMIFS(#REF!,#REF!,$A12,#REF!,GG$4),($L12-SUM($P12:GF12))*100%/(180-GF$4))</f>
        <v>#REF!</v>
      </c>
      <c r="GH12" s="56" t="e">
        <f ca="1">IF($C12&gt;GH$4,SUMIFS(#REF!,#REF!,$A12,#REF!,GH$4),($L12-SUM($P12:GG12))*100%/(180-GG$4))</f>
        <v>#REF!</v>
      </c>
      <c r="GI12" s="56" t="e">
        <f ca="1">IF($C12&gt;GI$4,SUMIFS(#REF!,#REF!,$A12,#REF!,GI$4),($L12-SUM($P12:GH12))*100%/(180-GH$4))</f>
        <v>#REF!</v>
      </c>
      <c r="GJ12" s="56" t="e">
        <f ca="1">IF($C12&gt;GJ$4,SUMIFS(#REF!,#REF!,$A12,#REF!,GJ$4),($L12-SUM($P12:GI12))*100%/(180-GI$4))</f>
        <v>#REF!</v>
      </c>
      <c r="GK12" s="56" t="e">
        <f ca="1">IF($C12&gt;GK$4,SUMIFS(#REF!,#REF!,$A12,#REF!,GK$4),($L12-SUM($P12:GJ12))*100%/(180-GJ$4))</f>
        <v>#REF!</v>
      </c>
      <c r="GL12" s="56" t="e">
        <f ca="1">IF($C12&gt;GL$4,SUMIFS(#REF!,#REF!,$A12,#REF!,GL$4),($L12-SUM($P12:GK12))*100%/(180-GK$4))</f>
        <v>#REF!</v>
      </c>
      <c r="GM12" s="56" t="e">
        <f ca="1">IF($C12&gt;GM$4,SUMIFS(#REF!,#REF!,$A12,#REF!,GM$4),($L12-SUM($P12:GL12))*100%/(180-GL$4))</f>
        <v>#REF!</v>
      </c>
    </row>
    <row r="13" ht="27" spans="1:195">
      <c r="A13" s="20" t="s">
        <v>24</v>
      </c>
      <c r="B13" s="51">
        <v>46170</v>
      </c>
      <c r="C13" s="20">
        <f ca="1" t="shared" si="0"/>
        <v>39</v>
      </c>
      <c r="D13" s="20" t="str" cm="1">
        <f ca="1" t="array" ref="D13">_xlfn.IFS(AND(TODAY()-B13&lt;=30,TODAY()-B13&gt;=0),"新品期",AND(TODAY()-B13&gt;=31,TODAY()-B13&lt;=120),"热销期",AND(TODAY()-B13&gt;=121,TODAY()-B13&lt;=180),"清货期",TODAY()-B13&gt;180,"滞销")</f>
        <v>热销期</v>
      </c>
      <c r="E13" s="20">
        <f t="shared" si="1"/>
        <v>780</v>
      </c>
      <c r="F13" s="20"/>
      <c r="G13" s="20">
        <f>SUMIF([1]销售表!I:I,A13,[1]销售表!J:J)</f>
        <v>220</v>
      </c>
      <c r="H13" s="38">
        <f t="shared" si="2"/>
        <v>0.22</v>
      </c>
      <c r="I13" s="20"/>
      <c r="J13" s="20">
        <f>SUMIFS([1]销售表!J:J,[1]销售表!I:I,A13,[1]销售表!E:E,"可取")</f>
        <v>49</v>
      </c>
      <c r="K13" s="20"/>
      <c r="L13" s="20">
        <v>1000</v>
      </c>
      <c r="M13" s="39">
        <f>_xlfn.XLOOKUP(A13,[1]销售表!I:I,[1]销售表!J:J,0,0,-1)</f>
        <v>6</v>
      </c>
      <c r="N13" s="39" t="e" cm="1">
        <f ca="1" t="array" ref="N13">IF(C13&gt;180,"0",INDEX(P13:GM13,C13))</f>
        <v>#REF!</v>
      </c>
      <c r="O13" s="61" t="s">
        <v>30</v>
      </c>
      <c r="P13" s="62">
        <f>$L13*80%/180</f>
        <v>4.44444444444444</v>
      </c>
      <c r="Q13" s="63" t="e" cm="1">
        <f ca="1" t="array" ref="Q13">_xlfn.IFS(Q$4&lt;$C13,($L13-SUMIFS(#REF!,#REF!,$A13,#REF!,"&lt;="&amp;P$4))*80%/(180-P$4),Q$4&gt;=$C13,($L13-SUM(#REF!))*80%/(180-P$4))</f>
        <v>#REF!</v>
      </c>
      <c r="R13" s="63" t="e" cm="1">
        <f ca="1" t="array" ref="R13">_xlfn.IFS(R$4&lt;$C13,($L13-SUMIFS(#REF!,#REF!,$A13,#REF!,"&lt;="&amp;Q$4))*80%/(180-Q$4),R$4&gt;=$C13,($L13-SUM(#REF!))*80%/(180-Q$4))</f>
        <v>#REF!</v>
      </c>
      <c r="S13" s="63" t="e" cm="1">
        <f ca="1" t="array" ref="S13">_xlfn.IFS(S$4&lt;$C13,($L13-SUMIFS(#REF!,#REF!,$A13,#REF!,"&lt;="&amp;R$4))*80%/(180-R$4),S$4&gt;=$C13,($L13-SUM(#REF!))*80%/(180-R$4))</f>
        <v>#REF!</v>
      </c>
      <c r="T13" s="63" t="e" cm="1">
        <f ca="1" t="array" ref="T13">_xlfn.IFS(T$4&lt;$C13,($L13-SUMIFS(#REF!,#REF!,$A13,#REF!,"&lt;="&amp;S$4))*80%/(180-S$4),T$4&gt;=$C13,($L13-SUM(#REF!))*80%/(180-S$4))</f>
        <v>#REF!</v>
      </c>
      <c r="U13" s="63" t="e" cm="1">
        <f ca="1" t="array" ref="U13">_xlfn.IFS(U$4&lt;$C13,($L13-SUMIFS(#REF!,#REF!,$A13,#REF!,"&lt;="&amp;T$4))*80%/(180-T$4),U$4&gt;=$C13,($L13-SUM(#REF!))*80%/(180-T$4))</f>
        <v>#REF!</v>
      </c>
      <c r="V13" s="63" t="e" cm="1">
        <f ca="1" t="array" ref="V13">_xlfn.IFS(V$4&lt;$C13,($L13-SUMIFS(#REF!,#REF!,$A13,#REF!,"&lt;="&amp;U$4))*80%/(180-U$4),V$4&gt;=$C13,($L13-SUM(#REF!))*80%/(180-U$4))</f>
        <v>#REF!</v>
      </c>
      <c r="W13" s="63" t="e" cm="1">
        <f ca="1" t="array" ref="W13">_xlfn.IFS(W$4&lt;$C13,($L13-SUMIFS(#REF!,#REF!,$A13,#REF!,"&lt;="&amp;V$4))*80%/(180-V$4),W$4&gt;=$C13,($L13-SUM(#REF!))*80%/(180-V$4))</f>
        <v>#REF!</v>
      </c>
      <c r="X13" s="63" t="e" cm="1">
        <f ca="1" t="array" ref="X13">_xlfn.IFS(X$4&lt;$C13,($L13-SUMIFS(#REF!,#REF!,$A13,#REF!,"&lt;="&amp;W$4))*80%/(180-W$4),X$4&gt;=$C13,($L13-SUM(#REF!))*80%/(180-W$4))</f>
        <v>#REF!</v>
      </c>
      <c r="Y13" s="63" t="e" cm="1">
        <f ca="1" t="array" ref="Y13">_xlfn.IFS(Y$4&lt;$C13,($L13-SUMIFS(#REF!,#REF!,$A13,#REF!,"&lt;="&amp;X$4))*80%/(180-X$4),Y$4&gt;=$C13,($L13-SUM(#REF!))*80%/(180-X$4))</f>
        <v>#REF!</v>
      </c>
      <c r="Z13" s="63" t="e" cm="1">
        <f ca="1" t="array" ref="Z13">_xlfn.IFS(Z$4&lt;$C13,($L13-SUMIFS(#REF!,#REF!,$A13,#REF!,"&lt;="&amp;Y$4))*80%/(180-Y$4),Z$4&gt;=$C13,($L13-SUM(#REF!))*80%/(180-Y$4))</f>
        <v>#REF!</v>
      </c>
      <c r="AA13" s="63" t="e" cm="1">
        <f ca="1" t="array" ref="AA13">_xlfn.IFS(AA$4&lt;$C13,($L13-SUMIFS(#REF!,#REF!,$A13,#REF!,"&lt;="&amp;Z$4))*80%/(180-Z$4),AA$4&gt;=$C13,($L13-SUM(#REF!))*80%/(180-Z$4))</f>
        <v>#REF!</v>
      </c>
      <c r="AB13" s="63" t="e" cm="1">
        <f ca="1" t="array" ref="AB13">_xlfn.IFS(AB$4&lt;$C13,($L13-SUMIFS(#REF!,#REF!,$A13,#REF!,"&lt;="&amp;AA$4))*80%/(180-AA$4),AB$4&gt;=$C13,($L13-SUM(#REF!))*80%/(180-AA$4))</f>
        <v>#REF!</v>
      </c>
      <c r="AC13" s="63" t="e" cm="1">
        <f ca="1" t="array" ref="AC13">_xlfn.IFS(AC$4&lt;$C13,($L13-SUMIFS(#REF!,#REF!,$A13,#REF!,"&lt;="&amp;AB$4))*80%/(180-AB$4),AC$4&gt;=$C13,($L13-SUM(#REF!))*80%/(180-AB$4))</f>
        <v>#REF!</v>
      </c>
      <c r="AD13" s="63" t="e" cm="1">
        <f ca="1" t="array" ref="AD13">_xlfn.IFS(AD$4&lt;$C13,($L13-SUMIFS(#REF!,#REF!,$A13,#REF!,"&lt;="&amp;AC$4))*80%/(180-AC$4),AD$4&gt;=$C13,($L13-SUM(#REF!))*80%/(180-AC$4))</f>
        <v>#REF!</v>
      </c>
      <c r="AE13" s="63" t="e" cm="1">
        <f ca="1" t="array" ref="AE13">_xlfn.IFS(AE$4&lt;$C13,($L13-SUMIFS(#REF!,#REF!,$A13,#REF!,"&lt;="&amp;AD$4))*80%/(180-AD$4),AE$4&gt;=$C13,($L13-SUM(#REF!))*80%/(180-AD$4))</f>
        <v>#REF!</v>
      </c>
      <c r="AF13" s="63" t="e" cm="1">
        <f ca="1" t="array" ref="AF13">_xlfn.IFS(AF$4&lt;$C13,($L13-SUMIFS(#REF!,#REF!,$A13,#REF!,"&lt;="&amp;AE$4))*80%/(180-AE$4),AF$4&gt;=$C13,($L13-SUM(#REF!))*80%/(180-AE$4))</f>
        <v>#REF!</v>
      </c>
      <c r="AG13" s="63" t="e" cm="1">
        <f ca="1" t="array" ref="AG13">_xlfn.IFS(AG$4&lt;$C13,($L13-SUMIFS(#REF!,#REF!,$A13,#REF!,"&lt;="&amp;AF$4))*80%/(180-AF$4),AG$4&gt;=$C13,($L13-SUM(#REF!))*80%/(180-AF$4))</f>
        <v>#REF!</v>
      </c>
      <c r="AH13" s="63" t="e" cm="1">
        <f ca="1" t="array" ref="AH13">_xlfn.IFS(AH$4&lt;$C13,($L13-SUMIFS(#REF!,#REF!,$A13,#REF!,"&lt;="&amp;AG$4))*80%/(180-AG$4),AH$4&gt;=$C13,($L13-SUM(#REF!))*80%/(180-AG$4))</f>
        <v>#REF!</v>
      </c>
      <c r="AI13" s="63" t="e" cm="1">
        <f ca="1" t="array" ref="AI13">_xlfn.IFS(AI$4&lt;$C13,($L13-SUMIFS(#REF!,#REF!,$A13,#REF!,"&lt;="&amp;AH$4))*80%/(180-AH$4),AI$4&gt;=$C13,($L13-SUM(#REF!))*80%/(180-AH$4))</f>
        <v>#REF!</v>
      </c>
      <c r="AJ13" s="63" t="e" cm="1">
        <f ca="1" t="array" ref="AJ13">_xlfn.IFS(AJ$4&lt;$C13,($L13-SUMIFS(#REF!,#REF!,$A13,#REF!,"&lt;="&amp;AI$4))*80%/(180-AI$4),AJ$4&gt;=$C13,($L13-SUM(#REF!))*80%/(180-AI$4))</f>
        <v>#REF!</v>
      </c>
      <c r="AK13" s="63" t="e" cm="1">
        <f ca="1" t="array" ref="AK13">_xlfn.IFS(AK$4&lt;$C13,($L13-SUMIFS(#REF!,#REF!,$A13,#REF!,"&lt;="&amp;AJ$4))*80%/(180-AJ$4),AK$4&gt;=$C13,($L13-SUM(#REF!))*80%/(180-AJ$4))</f>
        <v>#REF!</v>
      </c>
      <c r="AL13" s="63" t="e" cm="1">
        <f ca="1" t="array" ref="AL13">_xlfn.IFS(AL$4&lt;$C13,($L13-SUMIFS(#REF!,#REF!,$A13,#REF!,"&lt;="&amp;AK$4))*80%/(180-AK$4),AL$4&gt;=$C13,($L13-SUM(#REF!))*80%/(180-AK$4))</f>
        <v>#REF!</v>
      </c>
      <c r="AM13" s="63" t="e" cm="1">
        <f ca="1" t="array" ref="AM13">_xlfn.IFS(AM$4&lt;$C13,($L13-SUMIFS(#REF!,#REF!,$A13,#REF!,"&lt;="&amp;AL$4))*80%/(180-AL$4),AM$4&gt;=$C13,($L13-SUM(#REF!))*80%/(180-AL$4))</f>
        <v>#REF!</v>
      </c>
      <c r="AN13" s="63" t="e" cm="1">
        <f ca="1" t="array" ref="AN13">_xlfn.IFS(AN$4&lt;$C13,($L13-SUMIFS(#REF!,#REF!,$A13,#REF!,"&lt;="&amp;AM$4))*80%/(180-AM$4),AN$4&gt;=$C13,($L13-SUM(#REF!))*80%/(180-AM$4))</f>
        <v>#REF!</v>
      </c>
      <c r="AO13" s="63" t="e" cm="1">
        <f ca="1" t="array" ref="AO13">_xlfn.IFS(AO$4&lt;$C13,($L13-SUMIFS(#REF!,#REF!,$A13,#REF!,"&lt;="&amp;AN$4))*80%/(180-AN$4),AO$4&gt;=$C13,($L13-SUM(#REF!))*80%/(180-AN$4))</f>
        <v>#REF!</v>
      </c>
      <c r="AP13" s="63" t="e" cm="1">
        <f ca="1" t="array" ref="AP13">_xlfn.IFS(AP$4&lt;$C13,($L13-SUMIFS(#REF!,#REF!,$A13,#REF!,"&lt;="&amp;AO$4))*80%/(180-AO$4),AP$4&gt;=$C13,($L13-SUM(#REF!))*80%/(180-AO$4))</f>
        <v>#REF!</v>
      </c>
      <c r="AQ13" s="63" t="e" cm="1">
        <f ca="1" t="array" ref="AQ13">_xlfn.IFS(AQ$4&lt;$C13,($L13-SUMIFS(#REF!,#REF!,$A13,#REF!,"&lt;="&amp;AP$4))*80%/(180-AP$4),AQ$4&gt;=$C13,($L13-SUM(#REF!))*80%/(180-AP$4))</f>
        <v>#REF!</v>
      </c>
      <c r="AR13" s="63" t="e" cm="1">
        <f ca="1" t="array" ref="AR13">_xlfn.IFS(AR$4&lt;$C13,($L13-SUMIFS(#REF!,#REF!,$A13,#REF!,"&lt;="&amp;AQ$4))*80%/(180-AQ$4),AR$4&gt;=$C13,($L13-SUM(#REF!))*80%/(180-AQ$4))</f>
        <v>#REF!</v>
      </c>
      <c r="AS13" s="63" t="e" cm="1">
        <f ca="1" t="array" ref="AS13">_xlfn.IFS(AS$4&lt;$C13,($L13-SUMIFS(#REF!,#REF!,$A13,#REF!,"&lt;="&amp;AR$4))*80%/(180-AR$4),AS$4&gt;=$C13,($L13-SUM(#REF!))*80%/(180-AR$4))</f>
        <v>#REF!</v>
      </c>
      <c r="AT13" s="63" t="e" cm="1">
        <f ca="1" t="array" ref="AT13">_xlfn.IFS(AT$4&lt;$C13,($L13-SUMIFS(#REF!,#REF!,$A13,#REF!,"&lt;="&amp;AS$4))*110%/(180-AS$4),AT$4&gt;=$C13,($L13-SUM(#REF!))*110%/(180-AS$4))</f>
        <v>#REF!</v>
      </c>
      <c r="AU13" s="63" t="e" cm="1">
        <f ca="1" t="array" ref="AU13">_xlfn.IFS(AU$4&lt;$C13,($L13-SUMIFS(#REF!,#REF!,$A13,#REF!,"&lt;="&amp;AT$4))*110%/(180-AT$4),AU$4&gt;=$C13,($L13-SUM(#REF!))*110%/(180-AT$4))</f>
        <v>#REF!</v>
      </c>
      <c r="AV13" s="63" t="e" cm="1">
        <f ca="1" t="array" ref="AV13">_xlfn.IFS(AV$4&lt;$C13,($L13-SUMIFS(#REF!,#REF!,$A13,#REF!,"&lt;="&amp;AU$4))*110%/(180-AU$4),AV$4&gt;=$C13,($L13-SUM(#REF!))*110%/(180-AU$4))</f>
        <v>#REF!</v>
      </c>
      <c r="AW13" s="63" t="e" cm="1">
        <f ca="1" t="array" ref="AW13">_xlfn.IFS(AW$4&lt;$C13,($L13-SUMIFS(#REF!,#REF!,$A13,#REF!,"&lt;="&amp;AV$4))*110%/(180-AV$4),AW$4&gt;=$C13,($L13-SUM(#REF!))*110%/(180-AV$4))</f>
        <v>#REF!</v>
      </c>
      <c r="AX13" s="63" t="e" cm="1">
        <f ca="1" t="array" ref="AX13">_xlfn.IFS(AX$4&lt;$C13,($L13-SUMIFS(#REF!,#REF!,$A13,#REF!,"&lt;="&amp;AW$4))*110%/(180-AW$4),AX$4&gt;=$C13,($L13-SUM(#REF!))*110%/(180-AW$4))</f>
        <v>#REF!</v>
      </c>
      <c r="AY13" s="63" t="e" cm="1">
        <f ca="1" t="array" ref="AY13">_xlfn.IFS(AY$4&lt;$C13,($L13-SUMIFS(#REF!,#REF!,$A13,#REF!,"&lt;="&amp;AX$4))*110%/(180-AX$4),AY$4&gt;=$C13,($L13-SUM(#REF!))*110%/(180-AX$4))</f>
        <v>#REF!</v>
      </c>
      <c r="AZ13" s="63" t="e" cm="1">
        <f ca="1" t="array" ref="AZ13">_xlfn.IFS(AZ$4&lt;$C13,($L13-SUMIFS(#REF!,#REF!,$A13,#REF!,"&lt;="&amp;AY$4))*110%/(180-AY$4),AZ$4&gt;=$C13,($L13-SUM(#REF!))*110%/(180-AY$4))</f>
        <v>#REF!</v>
      </c>
      <c r="BA13" s="63" t="e" cm="1">
        <f ca="1" t="array" ref="BA13">_xlfn.IFS(BA$4&lt;$C13,($L13-SUMIFS(#REF!,#REF!,$A13,#REF!,"&lt;="&amp;AZ$4))*110%/(180-AZ$4),BA$4&gt;=$C13,($L13-SUM(#REF!))*110%/(180-AZ$4))</f>
        <v>#REF!</v>
      </c>
      <c r="BB13" s="63" t="e" cm="1">
        <f ca="1" t="array" ref="BB13">_xlfn.IFS(BB$4&lt;$C13,($L13-SUMIFS(#REF!,#REF!,$A13,#REF!,"&lt;="&amp;BA$4))*110%/(180-BA$4),BB$4&gt;=$C13,($L13-SUM(#REF!))*110%/(180-BA$4))</f>
        <v>#REF!</v>
      </c>
      <c r="BC13" s="63" t="e" cm="1">
        <f ca="1" t="array" ref="BC13">_xlfn.IFS(BC$4&lt;$C13,($L13-SUMIFS(#REF!,#REF!,$A13,#REF!,"&lt;="&amp;BB$4))*110%/(180-BB$4),BC$4&gt;=$C13,($L13-SUM(#REF!))*110%/(180-BB$4))</f>
        <v>#REF!</v>
      </c>
      <c r="BD13" s="63" t="e" cm="1">
        <f ca="1" t="array" ref="BD13">_xlfn.IFS(BD$4&lt;$C13,($L13-SUMIFS(#REF!,#REF!,$A13,#REF!,"&lt;="&amp;BC$4))*110%/(180-BC$4),BD$4&gt;=$C13,($L13-SUM(#REF!))*110%/(180-BC$4))</f>
        <v>#REF!</v>
      </c>
      <c r="BE13" s="63" t="e" cm="1">
        <f ca="1" t="array" ref="BE13">_xlfn.IFS(BE$4&lt;$C13,($L13-SUMIFS(#REF!,#REF!,$A13,#REF!,"&lt;="&amp;BD$4))*110%/(180-BD$4),BE$4&gt;=$C13,($L13-SUM(#REF!))*110%/(180-BD$4))</f>
        <v>#REF!</v>
      </c>
      <c r="BF13" s="63" t="e" cm="1">
        <f ca="1" t="array" ref="BF13">_xlfn.IFS(BF$4&lt;$C13,($L13-SUMIFS(#REF!,#REF!,$A13,#REF!,"&lt;="&amp;BE$4))*110%/(180-BE$4),BF$4&gt;=$C13,($L13-SUM(#REF!))*110%/(180-BE$4))</f>
        <v>#REF!</v>
      </c>
      <c r="BG13" s="63" t="e" cm="1">
        <f ca="1" t="array" ref="BG13">_xlfn.IFS(BG$4&lt;$C13,($L13-SUMIFS(#REF!,#REF!,$A13,#REF!,"&lt;="&amp;BF$4))*110%/(180-BF$4),BG$4&gt;=$C13,($L13-SUM(#REF!))*110%/(180-BF$4))</f>
        <v>#REF!</v>
      </c>
      <c r="BH13" s="63" t="e" cm="1">
        <f ca="1" t="array" ref="BH13">_xlfn.IFS(BH$4&lt;$C13,($L13-SUMIFS(#REF!,#REF!,$A13,#REF!,"&lt;="&amp;BG$4))*110%/(180-BG$4),BH$4&gt;=$C13,($L13-SUM(#REF!))*110%/(180-BG$4))</f>
        <v>#REF!</v>
      </c>
      <c r="BI13" s="63" t="e" cm="1">
        <f ca="1" t="array" ref="BI13">_xlfn.IFS(BI$4&lt;$C13,($L13-SUMIFS(#REF!,#REF!,$A13,#REF!,"&lt;="&amp;BH$4))*110%/(180-BH$4),BI$4&gt;=$C13,($L13-SUM(#REF!))*110%/(180-BH$4))</f>
        <v>#REF!</v>
      </c>
      <c r="BJ13" s="63" t="e" cm="1">
        <f ca="1" t="array" ref="BJ13">_xlfn.IFS(BJ$4&lt;$C13,($L13-SUMIFS(#REF!,#REF!,$A13,#REF!,"&lt;="&amp;BI$4))*110%/(180-BI$4),BJ$4&gt;=$C13,($L13-SUM(#REF!))*110%/(180-BI$4))</f>
        <v>#REF!</v>
      </c>
      <c r="BK13" s="63" t="e" cm="1">
        <f ca="1" t="array" ref="BK13">_xlfn.IFS(BK$4&lt;$C13,($L13-SUMIFS(#REF!,#REF!,$A13,#REF!,"&lt;="&amp;BJ$4))*110%/(180-BJ$4),BK$4&gt;=$C13,($L13-SUM(#REF!))*110%/(180-BJ$4))</f>
        <v>#REF!</v>
      </c>
      <c r="BL13" s="63" t="e" cm="1">
        <f ca="1" t="array" ref="BL13">_xlfn.IFS(BL$4&lt;$C13,($L13-SUMIFS(#REF!,#REF!,$A13,#REF!,"&lt;="&amp;BK$4))*110%/(180-BK$4),BL$4&gt;=$C13,($L13-SUM(#REF!))*110%/(180-BK$4))</f>
        <v>#REF!</v>
      </c>
      <c r="BM13" s="63" t="e" cm="1">
        <f ca="1" t="array" ref="BM13">_xlfn.IFS(BM$4&lt;$C13,($L13-SUMIFS(#REF!,#REF!,$A13,#REF!,"&lt;="&amp;BL$4))*110%/(180-BL$4),BM$4&gt;=$C13,($L13-SUM(#REF!))*110%/(180-BL$4))</f>
        <v>#REF!</v>
      </c>
      <c r="BN13" s="63" t="e" cm="1">
        <f ca="1" t="array" ref="BN13">_xlfn.IFS(BN$4&lt;$C13,($L13-SUMIFS(#REF!,#REF!,$A13,#REF!,"&lt;="&amp;BM$4))*110%/(180-BM$4),BN$4&gt;=$C13,($L13-SUM(#REF!))*110%/(180-BM$4))</f>
        <v>#REF!</v>
      </c>
      <c r="BO13" s="63" t="e" cm="1">
        <f ca="1" t="array" ref="BO13">_xlfn.IFS(BO$4&lt;$C13,($L13-SUMIFS(#REF!,#REF!,$A13,#REF!,"&lt;="&amp;BN$4))*110%/(180-BN$4),BO$4&gt;=$C13,($L13-SUM(#REF!))*110%/(180-BN$4))</f>
        <v>#REF!</v>
      </c>
      <c r="BP13" s="63" t="e" cm="1">
        <f ca="1" t="array" ref="BP13">_xlfn.IFS(BP$4&lt;$C13,($L13-SUMIFS(#REF!,#REF!,$A13,#REF!,"&lt;="&amp;BO$4))*110%/(180-BO$4),BP$4&gt;=$C13,($L13-SUM(#REF!))*110%/(180-BO$4))</f>
        <v>#REF!</v>
      </c>
      <c r="BQ13" s="63" t="e" cm="1">
        <f ca="1" t="array" ref="BQ13">_xlfn.IFS(BQ$4&lt;$C13,($L13-SUMIFS(#REF!,#REF!,$A13,#REF!,"&lt;="&amp;BP$4))*110%/(180-BP$4),BQ$4&gt;=$C13,($L13-SUM(#REF!))*110%/(180-BP$4))</f>
        <v>#REF!</v>
      </c>
      <c r="BR13" s="63" t="e" cm="1">
        <f ca="1" t="array" ref="BR13">_xlfn.IFS(BR$4&lt;$C13,($L13-SUMIFS(#REF!,#REF!,$A13,#REF!,"&lt;="&amp;BQ$4))*110%/(180-BQ$4),BR$4&gt;=$C13,($L13-SUM(#REF!))*110%/(180-BQ$4))</f>
        <v>#REF!</v>
      </c>
      <c r="BS13" s="63" t="e" cm="1">
        <f ca="1" t="array" ref="BS13">_xlfn.IFS(BS$4&lt;$C13,($L13-SUMIFS(#REF!,#REF!,$A13,#REF!,"&lt;="&amp;BR$4))*110%/(180-BR$4),BS$4&gt;=$C13,($L13-SUM(#REF!))*110%/(180-BR$4))</f>
        <v>#REF!</v>
      </c>
      <c r="BT13" s="63" t="e" cm="1">
        <f ca="1" t="array" ref="BT13">_xlfn.IFS(BT$4&lt;$C13,($L13-SUMIFS(#REF!,#REF!,$A13,#REF!,"&lt;="&amp;BS$4))*110%/(180-BS$4),BT$4&gt;=$C13,($L13-SUM(#REF!))*110%/(180-BS$4))</f>
        <v>#REF!</v>
      </c>
      <c r="BU13" s="63" t="e" cm="1">
        <f ca="1" t="array" ref="BU13">_xlfn.IFS(BU$4&lt;$C13,($L13-SUMIFS(#REF!,#REF!,$A13,#REF!,"&lt;="&amp;BT$4))*110%/(180-BT$4),BU$4&gt;=$C13,($L13-SUM(#REF!))*110%/(180-BT$4))</f>
        <v>#REF!</v>
      </c>
      <c r="BV13" s="63" t="e" cm="1">
        <f ca="1" t="array" ref="BV13">_xlfn.IFS(BV$4&lt;$C13,($L13-SUMIFS(#REF!,#REF!,$A13,#REF!,"&lt;="&amp;BU$4))*110%/(180-BU$4),BV$4&gt;=$C13,($L13-SUM(#REF!))*110%/(180-BU$4))</f>
        <v>#REF!</v>
      </c>
      <c r="BW13" s="63" t="e" cm="1">
        <f ca="1" t="array" ref="BW13">_xlfn.IFS(BW$4&lt;$C13,($L13-SUMIFS(#REF!,#REF!,$A13,#REF!,"&lt;="&amp;BV$4))*110%/(180-BV$4),BW$4&gt;=$C13,($L13-SUM(#REF!))*110%/(180-BV$4))</f>
        <v>#REF!</v>
      </c>
      <c r="BX13" s="63" t="e" cm="1">
        <f ca="1" t="array" ref="BX13">_xlfn.IFS(BX$4&lt;$C13,($L13-SUMIFS(#REF!,#REF!,$A13,#REF!,"&lt;="&amp;BW$4))*110%/(180-BW$4),BX$4&gt;=$C13,($L13-SUM(#REF!))*110%/(180-BW$4))</f>
        <v>#REF!</v>
      </c>
      <c r="BY13" s="63" t="e" cm="1">
        <f ca="1" t="array" ref="BY13">_xlfn.IFS(BY$4&lt;$C13,($L13-SUMIFS(#REF!,#REF!,$A13,#REF!,"&lt;="&amp;BX$4))*110%/(180-BX$4),BY$4&gt;=$C13,($L13-SUM(#REF!))*110%/(180-BX$4))</f>
        <v>#REF!</v>
      </c>
      <c r="BZ13" s="63" t="e" cm="1">
        <f ca="1" t="array" ref="BZ13">_xlfn.IFS(BZ$4&lt;$C13,($L13-SUMIFS(#REF!,#REF!,$A13,#REF!,"&lt;="&amp;BY$4))*110%/(180-BY$4),BZ$4&gt;=$C13,($L13-SUM(#REF!))*110%/(180-BY$4))</f>
        <v>#REF!</v>
      </c>
      <c r="CA13" s="63" t="e" cm="1">
        <f ca="1" t="array" ref="CA13">_xlfn.IFS(CA$4&lt;$C13,($L13-SUMIFS(#REF!,#REF!,$A13,#REF!,"&lt;="&amp;BZ$4))*110%/(180-BZ$4),CA$4&gt;=$C13,($L13-SUM(#REF!))*110%/(180-BZ$4))</f>
        <v>#REF!</v>
      </c>
      <c r="CB13" s="63" t="e" cm="1">
        <f ca="1" t="array" ref="CB13">_xlfn.IFS(CB$4&lt;$C13,($L13-SUMIFS(#REF!,#REF!,$A13,#REF!,"&lt;="&amp;CA$4))*110%/(180-CA$4),CB$4&gt;=$C13,($L13-SUM(#REF!))*110%/(180-CA$4))</f>
        <v>#REF!</v>
      </c>
      <c r="CC13" s="63" t="e" cm="1">
        <f ca="1" t="array" ref="CC13">_xlfn.IFS(CC$4&lt;$C13,($L13-SUMIFS(#REF!,#REF!,$A13,#REF!,"&lt;="&amp;CB$4))*110%/(180-CB$4),CC$4&gt;=$C13,($L13-SUM(#REF!))*110%/(180-CB$4))</f>
        <v>#REF!</v>
      </c>
      <c r="CD13" s="63" t="e" cm="1">
        <f ca="1" t="array" ref="CD13">_xlfn.IFS(CD$4&lt;$C13,($L13-SUMIFS(#REF!,#REF!,$A13,#REF!,"&lt;="&amp;CC$4))*110%/(180-CC$4),CD$4&gt;=$C13,($L13-SUM(#REF!))*110%/(180-CC$4))</f>
        <v>#REF!</v>
      </c>
      <c r="CE13" s="63" t="e" cm="1">
        <f ca="1" t="array" ref="CE13">_xlfn.IFS(CE$4&lt;$C13,($L13-SUMIFS(#REF!,#REF!,$A13,#REF!,"&lt;="&amp;CD$4))*110%/(180-CD$4),CE$4&gt;=$C13,($L13-SUM(#REF!))*110%/(180-CD$4))</f>
        <v>#REF!</v>
      </c>
      <c r="CF13" s="63" t="e" cm="1">
        <f ca="1" t="array" ref="CF13">_xlfn.IFS(CF$4&lt;$C13,($L13-SUMIFS(#REF!,#REF!,$A13,#REF!,"&lt;="&amp;CE$4))*110%/(180-CE$4),CF$4&gt;=$C13,($L13-SUM(#REF!))*110%/(180-CE$4))</f>
        <v>#REF!</v>
      </c>
      <c r="CG13" s="63" t="e" cm="1">
        <f ca="1" t="array" ref="CG13">_xlfn.IFS(CG$4&lt;$C13,($L13-SUMIFS(#REF!,#REF!,$A13,#REF!,"&lt;="&amp;CF$4))*110%/(180-CF$4),CG$4&gt;=$C13,($L13-SUM(#REF!))*110%/(180-CF$4))</f>
        <v>#REF!</v>
      </c>
      <c r="CH13" s="63" t="e" cm="1">
        <f ca="1" t="array" ref="CH13">_xlfn.IFS(CH$4&lt;$C13,($L13-SUMIFS(#REF!,#REF!,$A13,#REF!,"&lt;="&amp;CG$4))*110%/(180-CG$4),CH$4&gt;=$C13,($L13-SUM(#REF!))*110%/(180-CG$4))</f>
        <v>#REF!</v>
      </c>
      <c r="CI13" s="63" t="e" cm="1">
        <f ca="1" t="array" ref="CI13">_xlfn.IFS(CI$4&lt;$C13,($L13-SUMIFS(#REF!,#REF!,$A13,#REF!,"&lt;="&amp;CH$4))*110%/(180-CH$4),CI$4&gt;=$C13,($L13-SUM(#REF!))*110%/(180-CH$4))</f>
        <v>#REF!</v>
      </c>
      <c r="CJ13" s="63" t="e" cm="1">
        <f ca="1" t="array" ref="CJ13">_xlfn.IFS(CJ$4&lt;$C13,($L13-SUMIFS(#REF!,#REF!,$A13,#REF!,"&lt;="&amp;CI$4))*110%/(180-CI$4),CJ$4&gt;=$C13,($L13-SUM(#REF!))*110%/(180-CI$4))</f>
        <v>#REF!</v>
      </c>
      <c r="CK13" s="63" t="e" cm="1">
        <f ca="1" t="array" ref="CK13">_xlfn.IFS(CK$4&lt;$C13,($L13-SUMIFS(#REF!,#REF!,$A13,#REF!,"&lt;="&amp;CJ$4))*110%/(180-CJ$4),CK$4&gt;=$C13,($L13-SUM(#REF!))*110%/(180-CJ$4))</f>
        <v>#REF!</v>
      </c>
      <c r="CL13" s="63" t="e" cm="1">
        <f ca="1" t="array" ref="CL13">_xlfn.IFS(CL$4&lt;$C13,($L13-SUMIFS(#REF!,#REF!,$A13,#REF!,"&lt;="&amp;CK$4))*110%/(180-CK$4),CL$4&gt;=$C13,($L13-SUM(#REF!))*110%/(180-CK$4))</f>
        <v>#REF!</v>
      </c>
      <c r="CM13" s="63" t="e" cm="1">
        <f ca="1" t="array" ref="CM13">_xlfn.IFS(CM$4&lt;$C13,($L13-SUMIFS(#REF!,#REF!,$A13,#REF!,"&lt;="&amp;CL$4))*110%/(180-CL$4),CM$4&gt;=$C13,($L13-SUM(#REF!))*110%/(180-CL$4))</f>
        <v>#REF!</v>
      </c>
      <c r="CN13" s="63" t="e" cm="1">
        <f ca="1" t="array" ref="CN13">_xlfn.IFS(CN$4&lt;$C13,($L13-SUMIFS(#REF!,#REF!,$A13,#REF!,"&lt;="&amp;CM$4))*110%/(180-CM$4),CN$4&gt;=$C13,($L13-SUM(#REF!))*110%/(180-CM$4))</f>
        <v>#REF!</v>
      </c>
      <c r="CO13" s="63" t="e" cm="1">
        <f ca="1" t="array" ref="CO13">_xlfn.IFS(CO$4&lt;$C13,($L13-SUMIFS(#REF!,#REF!,$A13,#REF!,"&lt;="&amp;CN$4))*110%/(180-CN$4),CO$4&gt;=$C13,($L13-SUM(#REF!))*110%/(180-CN$4))</f>
        <v>#REF!</v>
      </c>
      <c r="CP13" s="63" t="e" cm="1">
        <f ca="1" t="array" ref="CP13">_xlfn.IFS(CP$4&lt;$C13,($L13-SUMIFS(#REF!,#REF!,$A13,#REF!,"&lt;="&amp;CO$4))*110%/(180-CO$4),CP$4&gt;=$C13,($L13-SUM(#REF!))*110%/(180-CO$4))</f>
        <v>#REF!</v>
      </c>
      <c r="CQ13" s="63" t="e" cm="1">
        <f ca="1" t="array" ref="CQ13">_xlfn.IFS(CQ$4&lt;$C13,($L13-SUMIFS(#REF!,#REF!,$A13,#REF!,"&lt;="&amp;CP$4))*110%/(180-CP$4),CQ$4&gt;=$C13,($L13-SUM(#REF!))*110%/(180-CP$4))</f>
        <v>#REF!</v>
      </c>
      <c r="CR13" s="63" t="e" cm="1">
        <f ca="1" t="array" ref="CR13">_xlfn.IFS(CR$4&lt;$C13,($L13-SUMIFS(#REF!,#REF!,$A13,#REF!,"&lt;="&amp;CQ$4))*110%/(180-CQ$4),CR$4&gt;=$C13,($L13-SUM(#REF!))*110%/(180-CQ$4))</f>
        <v>#REF!</v>
      </c>
      <c r="CS13" s="63" t="e" cm="1">
        <f ca="1" t="array" ref="CS13">_xlfn.IFS(CS$4&lt;$C13,($L13-SUMIFS(#REF!,#REF!,$A13,#REF!,"&lt;="&amp;CR$4))*110%/(180-CR$4),CS$4&gt;=$C13,($L13-SUM(#REF!))*110%/(180-CR$4))</f>
        <v>#REF!</v>
      </c>
      <c r="CT13" s="63" t="e" cm="1">
        <f ca="1" t="array" ref="CT13">_xlfn.IFS(CT$4&lt;$C13,($L13-SUMIFS(#REF!,#REF!,$A13,#REF!,"&lt;="&amp;CS$4))*110%/(180-CS$4),CT$4&gt;=$C13,($L13-SUM(#REF!))*110%/(180-CS$4))</f>
        <v>#REF!</v>
      </c>
      <c r="CU13" s="63" t="e" cm="1">
        <f ca="1" t="array" ref="CU13">_xlfn.IFS(CU$4&lt;$C13,($L13-SUMIFS(#REF!,#REF!,$A13,#REF!,"&lt;="&amp;CT$4))*110%/(180-CT$4),CU$4&gt;=$C13,($L13-SUM(#REF!))*110%/(180-CT$4))</f>
        <v>#REF!</v>
      </c>
      <c r="CV13" s="63" t="e" cm="1">
        <f ca="1" t="array" ref="CV13">_xlfn.IFS(CV$4&lt;$C13,($L13-SUMIFS(#REF!,#REF!,$A13,#REF!,"&lt;="&amp;CU$4))*110%/(180-CU$4),CV$4&gt;=$C13,($L13-SUM(#REF!))*110%/(180-CU$4))</f>
        <v>#REF!</v>
      </c>
      <c r="CW13" s="63" t="e" cm="1">
        <f ca="1" t="array" ref="CW13">_xlfn.IFS(CW$4&lt;$C13,($L13-SUMIFS(#REF!,#REF!,$A13,#REF!,"&lt;="&amp;CV$4))*110%/(180-CV$4),CW$4&gt;=$C13,($L13-SUM(#REF!))*110%/(180-CV$4))</f>
        <v>#REF!</v>
      </c>
      <c r="CX13" s="63" t="e" cm="1">
        <f ca="1" t="array" ref="CX13">_xlfn.IFS(CX$4&lt;$C13,($L13-SUMIFS(#REF!,#REF!,$A13,#REF!,"&lt;="&amp;CW$4))*110%/(180-CW$4),CX$4&gt;=$C13,($L13-SUM(#REF!))*110%/(180-CW$4))</f>
        <v>#REF!</v>
      </c>
      <c r="CY13" s="63" t="e" cm="1">
        <f ca="1" t="array" ref="CY13">_xlfn.IFS(CY$4&lt;$C13,($L13-SUMIFS(#REF!,#REF!,$A13,#REF!,"&lt;="&amp;CX$4))*110%/(180-CX$4),CY$4&gt;=$C13,($L13-SUM(#REF!))*110%/(180-CX$4))</f>
        <v>#REF!</v>
      </c>
      <c r="CZ13" s="63" t="e" cm="1">
        <f ca="1" t="array" ref="CZ13">_xlfn.IFS(CZ$4&lt;$C13,($L13-SUMIFS(#REF!,#REF!,$A13,#REF!,"&lt;="&amp;CY$4))*110%/(180-CY$4),CZ$4&gt;=$C13,($L13-SUM(#REF!))*110%/(180-CY$4))</f>
        <v>#REF!</v>
      </c>
      <c r="DA13" s="63" t="e" cm="1">
        <f ca="1" t="array" ref="DA13">_xlfn.IFS(DA$4&lt;$C13,($L13-SUMIFS(#REF!,#REF!,$A13,#REF!,"&lt;="&amp;CZ$4))*110%/(180-CZ$4),DA$4&gt;=$C13,($L13-SUM(#REF!))*110%/(180-CZ$4))</f>
        <v>#REF!</v>
      </c>
      <c r="DB13" s="63" t="e" cm="1">
        <f ca="1" t="array" ref="DB13">_xlfn.IFS(DB$4&lt;$C13,($L13-SUMIFS(#REF!,#REF!,$A13,#REF!,"&lt;="&amp;DA$4))*110%/(180-DA$4),DB$4&gt;=$C13,($L13-SUM(#REF!))*110%/(180-DA$4))</f>
        <v>#REF!</v>
      </c>
      <c r="DC13" s="63" t="e" cm="1">
        <f ca="1" t="array" ref="DC13">_xlfn.IFS(DC$4&lt;$C13,($L13-SUMIFS(#REF!,#REF!,$A13,#REF!,"&lt;="&amp;DB$4))*110%/(180-DB$4),DC$4&gt;=$C13,($L13-SUM(#REF!))*110%/(180-DB$4))</f>
        <v>#REF!</v>
      </c>
      <c r="DD13" s="63" t="e" cm="1">
        <f ca="1" t="array" ref="DD13">_xlfn.IFS(DD$4&lt;$C13,($L13-SUMIFS(#REF!,#REF!,$A13,#REF!,"&lt;="&amp;DC$4))*110%/(180-DC$4),DD$4&gt;=$C13,($L13-SUM(#REF!))*110%/(180-DC$4))</f>
        <v>#REF!</v>
      </c>
      <c r="DE13" s="63" t="e" cm="1">
        <f ca="1" t="array" ref="DE13">_xlfn.IFS(DE$4&lt;$C13,($L13-SUMIFS(#REF!,#REF!,$A13,#REF!,"&lt;="&amp;DD$4))*110%/(180-DD$4),DE$4&gt;=$C13,($L13-SUM(#REF!))*110%/(180-DD$4))</f>
        <v>#REF!</v>
      </c>
      <c r="DF13" s="63" t="e" cm="1">
        <f ca="1" t="array" ref="DF13">_xlfn.IFS(DF$4&lt;$C13,($L13-SUMIFS(#REF!,#REF!,$A13,#REF!,"&lt;="&amp;DE$4))*110%/(180-DE$4),DF$4&gt;=$C13,($L13-SUM(#REF!))*110%/(180-DE$4))</f>
        <v>#REF!</v>
      </c>
      <c r="DG13" s="63" t="e" cm="1">
        <f ca="1" t="array" ref="DG13">_xlfn.IFS(DG$4&lt;$C13,($L13-SUMIFS(#REF!,#REF!,$A13,#REF!,"&lt;="&amp;DF$4))*110%/(180-DF$4),DG$4&gt;=$C13,($L13-SUM(#REF!))*110%/(180-DF$4))</f>
        <v>#REF!</v>
      </c>
      <c r="DH13" s="63" t="e" cm="1">
        <f ca="1" t="array" ref="DH13">_xlfn.IFS(DH$4&lt;$C13,($L13-SUMIFS(#REF!,#REF!,$A13,#REF!,"&lt;="&amp;DG$4))*110%/(180-DG$4),DH$4&gt;=$C13,($L13-SUM(#REF!))*110%/(180-DG$4))</f>
        <v>#REF!</v>
      </c>
      <c r="DI13" s="63" t="e" cm="1">
        <f ca="1" t="array" ref="DI13">_xlfn.IFS(DI$4&lt;$C13,($L13-SUMIFS(#REF!,#REF!,$A13,#REF!,"&lt;="&amp;DH$4))*110%/(180-DH$4),DI$4&gt;=$C13,($L13-SUM(#REF!))*110%/(180-DH$4))</f>
        <v>#REF!</v>
      </c>
      <c r="DJ13" s="63" t="e" cm="1">
        <f ca="1" t="array" ref="DJ13">_xlfn.IFS(DJ$4&lt;$C13,($L13-SUMIFS(#REF!,#REF!,$A13,#REF!,"&lt;="&amp;DI$4))*110%/(180-DI$4),DJ$4&gt;=$C13,($L13-SUM(#REF!))*110%/(180-DI$4))</f>
        <v>#REF!</v>
      </c>
      <c r="DK13" s="63" t="e" cm="1">
        <f ca="1" t="array" ref="DK13">_xlfn.IFS(DK$4&lt;$C13,($L13-SUMIFS(#REF!,#REF!,$A13,#REF!,"&lt;="&amp;DJ$4))*110%/(180-DJ$4),DK$4&gt;=$C13,($L13-SUM(#REF!))*110%/(180-DJ$4))</f>
        <v>#REF!</v>
      </c>
      <c r="DL13" s="63" t="e" cm="1">
        <f ca="1" t="array" ref="DL13">_xlfn.IFS(DL$4&lt;$C13,($L13-SUMIFS(#REF!,#REF!,$A13,#REF!,"&lt;="&amp;DK$4))*110%/(180-DK$4),DL$4&gt;=$C13,($L13-SUM(#REF!))*110%/(180-DK$4))</f>
        <v>#REF!</v>
      </c>
      <c r="DM13" s="63" t="e" cm="1">
        <f ca="1" t="array" ref="DM13">_xlfn.IFS(DM$4&lt;$C13,($L13-SUMIFS(#REF!,#REF!,$A13,#REF!,"&lt;="&amp;DL$4))*110%/(180-DL$4),DM$4&gt;=$C13,($L13-SUM(#REF!))*110%/(180-DL$4))</f>
        <v>#REF!</v>
      </c>
      <c r="DN13" s="63" t="e" cm="1">
        <f ca="1" t="array" ref="DN13">_xlfn.IFS(DN$4&lt;$C13,($L13-SUMIFS(#REF!,#REF!,$A13,#REF!,"&lt;="&amp;DM$4))*110%/(180-DM$4),DN$4&gt;=$C13,($L13-SUM(#REF!))*110%/(180-DM$4))</f>
        <v>#REF!</v>
      </c>
      <c r="DO13" s="63" t="e" cm="1">
        <f ca="1" t="array" ref="DO13">_xlfn.IFS(DO$4&lt;$C13,($L13-SUMIFS(#REF!,#REF!,$A13,#REF!,"&lt;="&amp;DN$4))*110%/(180-DN$4),DO$4&gt;=$C13,($L13-SUM(#REF!))*110%/(180-DN$4))</f>
        <v>#REF!</v>
      </c>
      <c r="DP13" s="63" t="e" cm="1">
        <f ca="1" t="array" ref="DP13">_xlfn.IFS(DP$4&lt;$C13,($L13-SUMIFS(#REF!,#REF!,$A13,#REF!,"&lt;="&amp;DO$4))*110%/(180-DO$4),DP$4&gt;=$C13,($L13-SUM(#REF!))*110%/(180-DO$4))</f>
        <v>#REF!</v>
      </c>
      <c r="DQ13" s="63" t="e" cm="1">
        <f ca="1" t="array" ref="DQ13">_xlfn.IFS(DQ$4&lt;$C13,($L13-SUMIFS(#REF!,#REF!,$A13,#REF!,"&lt;="&amp;DP$4))*110%/(180-DP$4),DQ$4&gt;=$C13,($L13-SUM(#REF!))*110%/(180-DP$4))</f>
        <v>#REF!</v>
      </c>
      <c r="DR13" s="63" t="e" cm="1">
        <f ca="1" t="array" ref="DR13">_xlfn.IFS(DR$4&lt;$C13,($L13-SUMIFS(#REF!,#REF!,$A13,#REF!,"&lt;="&amp;DQ$4))*110%/(180-DQ$4),DR$4&gt;=$C13,($L13-SUM(#REF!))*110%/(180-DQ$4))</f>
        <v>#REF!</v>
      </c>
      <c r="DS13" s="63" t="e" cm="1">
        <f ca="1" t="array" ref="DS13">_xlfn.IFS(DS$4&lt;$C13,($L13-SUMIFS(#REF!,#REF!,$A13,#REF!,"&lt;="&amp;DR$4))*110%/(180-DR$4),DS$4&gt;=$C13,($L13-SUM(#REF!))*110%/(180-DR$4))</f>
        <v>#REF!</v>
      </c>
      <c r="DT13" s="63" t="e" cm="1">
        <f ca="1" t="array" ref="DT13">_xlfn.IFS(DT$4&lt;$C13,($L13-SUMIFS(#REF!,#REF!,$A13,#REF!,"&lt;="&amp;DS$4))*110%/(180-DS$4),DT$4&gt;=$C13,($L13-SUM(#REF!))*110%/(180-DS$4))</f>
        <v>#REF!</v>
      </c>
      <c r="DU13" s="63" t="e" cm="1">
        <f ca="1" t="array" ref="DU13">_xlfn.IFS(DU$4&lt;$C13,($L13-SUMIFS(#REF!,#REF!,$A13,#REF!,"&lt;="&amp;DT$4))*110%/(180-DT$4),DU$4&gt;=$C13,($L13-SUM(#REF!))*110%/(180-DT$4))</f>
        <v>#REF!</v>
      </c>
      <c r="DV13" s="63" t="e" cm="1">
        <f ca="1" t="array" ref="DV13">_xlfn.IFS(DV$4&lt;$C13,($L13-SUMIFS(#REF!,#REF!,$A13,#REF!,"&lt;="&amp;DU$4))*110%/(180-DU$4),DV$4&gt;=$C13,($L13-SUM(#REF!))*110%/(180-DU$4))</f>
        <v>#REF!</v>
      </c>
      <c r="DW13" s="63" t="e" cm="1">
        <f ca="1" t="array" ref="DW13">_xlfn.IFS(DW$4&lt;$C13,($L13-SUMIFS(#REF!,#REF!,$A13,#REF!,"&lt;="&amp;DV$4))*110%/(180-DV$4),DW$4&gt;=$C13,($L13-SUM(#REF!))*110%/(180-DV$4))</f>
        <v>#REF!</v>
      </c>
      <c r="DX13" s="63" t="e" cm="1">
        <f ca="1" t="array" ref="DX13">_xlfn.IFS(DX$4&lt;$C13,($L13-SUMIFS(#REF!,#REF!,$A13,#REF!,"&lt;="&amp;DW$4))*110%/(180-DW$4),DX$4&gt;=$C13,($L13-SUM(#REF!))*110%/(180-DW$4))</f>
        <v>#REF!</v>
      </c>
      <c r="DY13" s="63" t="e" cm="1">
        <f ca="1" t="array" ref="DY13">_xlfn.IFS(DY$4&lt;$C13,($L13-SUMIFS(#REF!,#REF!,$A13,#REF!,"&lt;="&amp;DX$4))*110%/(180-DX$4),DY$4&gt;=$C13,($L13-SUM(#REF!))*110%/(180-DX$4))</f>
        <v>#REF!</v>
      </c>
      <c r="DZ13" s="63" t="e" cm="1">
        <f ca="1" t="array" ref="DZ13">_xlfn.IFS(DZ$4&lt;$C13,($L13-SUMIFS(#REF!,#REF!,$A13,#REF!,"&lt;="&amp;DY$4))*110%/(180-DY$4),DZ$4&gt;=$C13,($L13-SUM(#REF!))*110%/(180-DY$4))</f>
        <v>#REF!</v>
      </c>
      <c r="EA13" s="63" t="e" cm="1">
        <f ca="1" t="array" ref="EA13">_xlfn.IFS(EA$4&lt;$C13,($L13-SUMIFS(#REF!,#REF!,$A13,#REF!,"&lt;="&amp;DZ$4))*110%/(180-DZ$4),EA$4&gt;=$C13,($L13-SUM(#REF!))*110%/(180-DZ$4))</f>
        <v>#REF!</v>
      </c>
      <c r="EB13" s="63" t="e" cm="1">
        <f ca="1" t="array" ref="EB13">_xlfn.IFS(EB$4&lt;$C13,($L13-SUMIFS(#REF!,#REF!,$A13,#REF!,"&lt;="&amp;EA$4))*110%/(180-EA$4),EB$4&gt;=$C13,($L13-SUM(#REF!))*110%/(180-EA$4))</f>
        <v>#REF!</v>
      </c>
      <c r="EC13" s="63" t="e" cm="1">
        <f ca="1" t="array" ref="EC13">_xlfn.IFS(EC$4&lt;$C13,($L13-SUMIFS(#REF!,#REF!,$A13,#REF!,"&lt;="&amp;EB$4))*110%/(180-EB$4),EC$4&gt;=$C13,($L13-SUM(#REF!))*110%/(180-EB$4))</f>
        <v>#REF!</v>
      </c>
      <c r="ED13" s="63" t="e" cm="1">
        <f ca="1" t="array" ref="ED13">_xlfn.IFS(ED$4&lt;$C13,($L13-SUMIFS(#REF!,#REF!,$A13,#REF!,"&lt;="&amp;EC$4))*110%/(180-EC$4),ED$4&gt;=$C13,($L13-SUM(#REF!))*110%/(180-EC$4))</f>
        <v>#REF!</v>
      </c>
      <c r="EE13" s="63" t="e" cm="1">
        <f ca="1" t="array" ref="EE13">_xlfn.IFS(EE$4&lt;$C13,($L13-SUMIFS(#REF!,#REF!,$A13,#REF!,"&lt;="&amp;ED$4))*110%/(180-ED$4),EE$4&gt;=$C13,($L13-SUM(#REF!))*110%/(180-ED$4))</f>
        <v>#REF!</v>
      </c>
      <c r="EF13" s="63" t="e" cm="1">
        <f ca="1" t="array" ref="EF13">_xlfn.IFS(EF$4&lt;$C13,($L13-SUMIFS(#REF!,#REF!,$A13,#REF!,"&lt;="&amp;EE$4))*100%/(180-EE$4),EF$4&gt;=$C13,($L13-SUM(#REF!))*100%/(180-EE$4))</f>
        <v>#REF!</v>
      </c>
      <c r="EG13" s="63" t="e" cm="1">
        <f ca="1" t="array" ref="EG13">_xlfn.IFS(EG$4&lt;$C13,($L13-SUMIFS(#REF!,#REF!,$A13,#REF!,"&lt;="&amp;EF$4))*100%/(180-EF$4),EG$4&gt;=$C13,($L13-SUM(#REF!))*100%/(180-EF$4))</f>
        <v>#REF!</v>
      </c>
      <c r="EH13" s="63" t="e" cm="1">
        <f ca="1" t="array" ref="EH13">_xlfn.IFS(EH$4&lt;$C13,($L13-SUMIFS(#REF!,#REF!,$A13,#REF!,"&lt;="&amp;EG$4))*100%/(180-EG$4),EH$4&gt;=$C13,($L13-SUM(#REF!))*100%/(180-EG$4))</f>
        <v>#REF!</v>
      </c>
      <c r="EI13" s="63" t="e" cm="1">
        <f ca="1" t="array" ref="EI13">_xlfn.IFS(EI$4&lt;$C13,($L13-SUMIFS(#REF!,#REF!,$A13,#REF!,"&lt;="&amp;EH$4))*100%/(180-EH$4),EI$4&gt;=$C13,($L13-SUM(#REF!))*100%/(180-EH$4))</f>
        <v>#REF!</v>
      </c>
      <c r="EJ13" s="63" t="e" cm="1">
        <f ca="1" t="array" ref="EJ13">_xlfn.IFS(EJ$4&lt;$C13,($L13-SUMIFS(#REF!,#REF!,$A13,#REF!,"&lt;="&amp;EI$4))*100%/(180-EI$4),EJ$4&gt;=$C13,($L13-SUM(#REF!))*100%/(180-EI$4))</f>
        <v>#REF!</v>
      </c>
      <c r="EK13" s="63" t="e" cm="1">
        <f ca="1" t="array" ref="EK13">_xlfn.IFS(EK$4&lt;$C13,($L13-SUMIFS(#REF!,#REF!,$A13,#REF!,"&lt;="&amp;EJ$4))*100%/(180-EJ$4),EK$4&gt;=$C13,($L13-SUM(#REF!))*100%/(180-EJ$4))</f>
        <v>#REF!</v>
      </c>
      <c r="EL13" s="63" t="e" cm="1">
        <f ca="1" t="array" ref="EL13">_xlfn.IFS(EL$4&lt;$C13,($L13-SUMIFS(#REF!,#REF!,$A13,#REF!,"&lt;="&amp;EK$4))*100%/(180-EK$4),EL$4&gt;=$C13,($L13-SUM(#REF!))*100%/(180-EK$4))</f>
        <v>#REF!</v>
      </c>
      <c r="EM13" s="63" t="e" cm="1">
        <f ca="1" t="array" ref="EM13">_xlfn.IFS(EM$4&lt;$C13,($L13-SUMIFS(#REF!,#REF!,$A13,#REF!,"&lt;="&amp;EL$4))*100%/(180-EL$4),EM$4&gt;=$C13,($L13-SUM(#REF!))*100%/(180-EL$4))</f>
        <v>#REF!</v>
      </c>
      <c r="EN13" s="63" t="e" cm="1">
        <f ca="1" t="array" ref="EN13">_xlfn.IFS(EN$4&lt;$C13,($L13-SUMIFS(#REF!,#REF!,$A13,#REF!,"&lt;="&amp;EM$4))*100%/(180-EM$4),EN$4&gt;=$C13,($L13-SUM(#REF!))*100%/(180-EM$4))</f>
        <v>#REF!</v>
      </c>
      <c r="EO13" s="63" t="e" cm="1">
        <f ca="1" t="array" ref="EO13">_xlfn.IFS(EO$4&lt;$C13,($L13-SUMIFS(#REF!,#REF!,$A13,#REF!,"&lt;="&amp;EN$4))*100%/(180-EN$4),EO$4&gt;=$C13,($L13-SUM(#REF!))*100%/(180-EN$4))</f>
        <v>#REF!</v>
      </c>
      <c r="EP13" s="63" t="e" cm="1">
        <f ca="1" t="array" ref="EP13">_xlfn.IFS(EP$4&lt;$C13,($L13-SUMIFS(#REF!,#REF!,$A13,#REF!,"&lt;="&amp;EO$4))*100%/(180-EO$4),EP$4&gt;=$C13,($L13-SUM(#REF!))*100%/(180-EO$4))</f>
        <v>#REF!</v>
      </c>
      <c r="EQ13" s="63" t="e" cm="1">
        <f ca="1" t="array" ref="EQ13">_xlfn.IFS(EQ$4&lt;$C13,($L13-SUMIFS(#REF!,#REF!,$A13,#REF!,"&lt;="&amp;EP$4))*100%/(180-EP$4),EQ$4&gt;=$C13,($L13-SUM(#REF!))*100%/(180-EP$4))</f>
        <v>#REF!</v>
      </c>
      <c r="ER13" s="63" t="e" cm="1">
        <f ca="1" t="array" ref="ER13">_xlfn.IFS(ER$4&lt;$C13,($L13-SUMIFS(#REF!,#REF!,$A13,#REF!,"&lt;="&amp;EQ$4))*100%/(180-EQ$4),ER$4&gt;=$C13,($L13-SUM(#REF!))*100%/(180-EQ$4))</f>
        <v>#REF!</v>
      </c>
      <c r="ES13" s="63" t="e" cm="1">
        <f ca="1" t="array" ref="ES13">_xlfn.IFS(ES$4&lt;$C13,($L13-SUMIFS(#REF!,#REF!,$A13,#REF!,"&lt;="&amp;ER$4))*100%/(180-ER$4),ES$4&gt;=$C13,($L13-SUM(#REF!))*100%/(180-ER$4))</f>
        <v>#REF!</v>
      </c>
      <c r="ET13" s="63" t="e" cm="1">
        <f ca="1" t="array" ref="ET13">_xlfn.IFS(ET$4&lt;$C13,($L13-SUMIFS(#REF!,#REF!,$A13,#REF!,"&lt;="&amp;ES$4))*100%/(180-ES$4),ET$4&gt;=$C13,($L13-SUM(#REF!))*100%/(180-ES$4))</f>
        <v>#REF!</v>
      </c>
      <c r="EU13" s="63" t="e" cm="1">
        <f ca="1" t="array" ref="EU13">_xlfn.IFS(EU$4&lt;$C13,($L13-SUMIFS(#REF!,#REF!,$A13,#REF!,"&lt;="&amp;ET$4))*100%/(180-ET$4),EU$4&gt;=$C13,($L13-SUM(#REF!))*100%/(180-ET$4))</f>
        <v>#REF!</v>
      </c>
      <c r="EV13" s="63" t="e" cm="1">
        <f ca="1" t="array" ref="EV13">_xlfn.IFS(EV$4&lt;$C13,($L13-SUMIFS(#REF!,#REF!,$A13,#REF!,"&lt;="&amp;EU$4))*100%/(180-EU$4),EV$4&gt;=$C13,($L13-SUM(#REF!))*100%/(180-EU$4))</f>
        <v>#REF!</v>
      </c>
      <c r="EW13" s="63" t="e" cm="1">
        <f ca="1" t="array" ref="EW13">_xlfn.IFS(EW$4&lt;$C13,($L13-SUMIFS(#REF!,#REF!,$A13,#REF!,"&lt;="&amp;EV$4))*100%/(180-EV$4),EW$4&gt;=$C13,($L13-SUM(#REF!))*100%/(180-EV$4))</f>
        <v>#REF!</v>
      </c>
      <c r="EX13" s="63" t="e" cm="1">
        <f ca="1" t="array" ref="EX13">_xlfn.IFS(EX$4&lt;$C13,($L13-SUMIFS(#REF!,#REF!,$A13,#REF!,"&lt;="&amp;EW$4))*100%/(180-EW$4),EX$4&gt;=$C13,($L13-SUM(#REF!))*100%/(180-EW$4))</f>
        <v>#REF!</v>
      </c>
      <c r="EY13" s="63" t="e" cm="1">
        <f ca="1" t="array" ref="EY13">_xlfn.IFS(EY$4&lt;$C13,($L13-SUMIFS(#REF!,#REF!,$A13,#REF!,"&lt;="&amp;EX$4))*100%/(180-EX$4),EY$4&gt;=$C13,($L13-SUM(#REF!))*100%/(180-EX$4))</f>
        <v>#REF!</v>
      </c>
      <c r="EZ13" s="63" t="e" cm="1">
        <f ca="1" t="array" ref="EZ13">_xlfn.IFS(EZ$4&lt;$C13,($L13-SUMIFS(#REF!,#REF!,$A13,#REF!,"&lt;="&amp;EY$4))*100%/(180-EY$4),EZ$4&gt;=$C13,($L13-SUM(#REF!))*100%/(180-EY$4))</f>
        <v>#REF!</v>
      </c>
      <c r="FA13" s="63" t="e" cm="1">
        <f ca="1" t="array" ref="FA13">_xlfn.IFS(FA$4&lt;$C13,($L13-SUMIFS(#REF!,#REF!,$A13,#REF!,"&lt;="&amp;EZ$4))*100%/(180-EZ$4),FA$4&gt;=$C13,($L13-SUM(#REF!))*100%/(180-EZ$4))</f>
        <v>#REF!</v>
      </c>
      <c r="FB13" s="63" t="e" cm="1">
        <f ca="1" t="array" ref="FB13">_xlfn.IFS(FB$4&lt;$C13,($L13-SUMIFS(#REF!,#REF!,$A13,#REF!,"&lt;="&amp;FA$4))*100%/(180-FA$4),FB$4&gt;=$C13,($L13-SUM(#REF!))*100%/(180-FA$4))</f>
        <v>#REF!</v>
      </c>
      <c r="FC13" s="63" t="e" cm="1">
        <f ca="1" t="array" ref="FC13">_xlfn.IFS(FC$4&lt;$C13,($L13-SUMIFS(#REF!,#REF!,$A13,#REF!,"&lt;="&amp;FB$4))*100%/(180-FB$4),FC$4&gt;=$C13,($L13-SUM(#REF!))*100%/(180-FB$4))</f>
        <v>#REF!</v>
      </c>
      <c r="FD13" s="63" t="e" cm="1">
        <f ca="1" t="array" ref="FD13">_xlfn.IFS(FD$4&lt;$C13,($L13-SUMIFS(#REF!,#REF!,$A13,#REF!,"&lt;="&amp;FC$4))*100%/(180-FC$4),FD$4&gt;=$C13,($L13-SUM(#REF!))*100%/(180-FC$4))</f>
        <v>#REF!</v>
      </c>
      <c r="FE13" s="63" t="e" cm="1">
        <f ca="1" t="array" ref="FE13">_xlfn.IFS(FE$4&lt;$C13,($L13-SUMIFS(#REF!,#REF!,$A13,#REF!,"&lt;="&amp;FD$4))*100%/(180-FD$4),FE$4&gt;=$C13,($L13-SUM(#REF!))*100%/(180-FD$4))</f>
        <v>#REF!</v>
      </c>
      <c r="FF13" s="63" t="e" cm="1">
        <f ca="1" t="array" ref="FF13">_xlfn.IFS(FF$4&lt;$C13,($L13-SUMIFS(#REF!,#REF!,$A13,#REF!,"&lt;="&amp;FE$4))*100%/(180-FE$4),FF$4&gt;=$C13,($L13-SUM(#REF!))*100%/(180-FE$4))</f>
        <v>#REF!</v>
      </c>
      <c r="FG13" s="63" t="e" cm="1">
        <f ca="1" t="array" ref="FG13">_xlfn.IFS(FG$4&lt;$C13,($L13-SUMIFS(#REF!,#REF!,$A13,#REF!,"&lt;="&amp;FF$4))*100%/(180-FF$4),FG$4&gt;=$C13,($L13-SUM(#REF!))*100%/(180-FF$4))</f>
        <v>#REF!</v>
      </c>
      <c r="FH13" s="63" t="e" cm="1">
        <f ca="1" t="array" ref="FH13">_xlfn.IFS(FH$4&lt;$C13,($L13-SUMIFS(#REF!,#REF!,$A13,#REF!,"&lt;="&amp;FG$4))*100%/(180-FG$4),FH$4&gt;=$C13,($L13-SUM(#REF!))*100%/(180-FG$4))</f>
        <v>#REF!</v>
      </c>
      <c r="FI13" s="63" t="e" cm="1">
        <f ca="1" t="array" ref="FI13">_xlfn.IFS(FI$4&lt;$C13,($L13-SUMIFS(#REF!,#REF!,$A13,#REF!,"&lt;="&amp;FH$4))*100%/(180-FH$4),FI$4&gt;=$C13,($L13-SUM(#REF!))*100%/(180-FH$4))</f>
        <v>#REF!</v>
      </c>
      <c r="FJ13" s="63" t="e" cm="1">
        <f ca="1" t="array" ref="FJ13">_xlfn.IFS(FJ$4&lt;$C13,($L13-SUMIFS(#REF!,#REF!,$A13,#REF!,"&lt;="&amp;FI$4))*100%/(180-FI$4),FJ$4&gt;=$C13,($L13-SUM(#REF!))*100%/(180-FI$4))</f>
        <v>#REF!</v>
      </c>
      <c r="FK13" s="63" t="e" cm="1">
        <f ca="1" t="array" ref="FK13">_xlfn.IFS(FK$4&lt;$C13,($L13-SUMIFS(#REF!,#REF!,$A13,#REF!,"&lt;="&amp;FJ$4))*100%/(180-FJ$4),FK$4&gt;=$C13,($L13-SUM(#REF!))*100%/(180-FJ$4))</f>
        <v>#REF!</v>
      </c>
      <c r="FL13" s="63" t="e" cm="1">
        <f ca="1" t="array" ref="FL13">_xlfn.IFS(FL$4&lt;$C13,($L13-SUMIFS(#REF!,#REF!,$A13,#REF!,"&lt;="&amp;FK$4))*100%/(180-FK$4),FL$4&gt;=$C13,($L13-SUM(#REF!))*100%/(180-FK$4))</f>
        <v>#REF!</v>
      </c>
      <c r="FM13" s="63" t="e" cm="1">
        <f ca="1" t="array" ref="FM13">_xlfn.IFS(FM$4&lt;$C13,($L13-SUMIFS(#REF!,#REF!,$A13,#REF!,"&lt;="&amp;FL$4))*100%/(180-FL$4),FM$4&gt;=$C13,($L13-SUM(#REF!))*100%/(180-FL$4))</f>
        <v>#REF!</v>
      </c>
      <c r="FN13" s="63" t="e" cm="1">
        <f ca="1" t="array" ref="FN13">_xlfn.IFS(FN$4&lt;$C13,($L13-SUMIFS(#REF!,#REF!,$A13,#REF!,"&lt;="&amp;FM$4))*100%/(180-FM$4),FN$4&gt;=$C13,($L13-SUM(#REF!))*100%/(180-FM$4))</f>
        <v>#REF!</v>
      </c>
      <c r="FO13" s="63" t="e" cm="1">
        <f ca="1" t="array" ref="FO13">_xlfn.IFS(FO$4&lt;$C13,($L13-SUMIFS(#REF!,#REF!,$A13,#REF!,"&lt;="&amp;FN$4))*100%/(180-FN$4),FO$4&gt;=$C13,($L13-SUM(#REF!))*100%/(180-FN$4))</f>
        <v>#REF!</v>
      </c>
      <c r="FP13" s="63" t="e" cm="1">
        <f ca="1" t="array" ref="FP13">_xlfn.IFS(FP$4&lt;$C13,($L13-SUMIFS(#REF!,#REF!,$A13,#REF!,"&lt;="&amp;FO$4))*100%/(180-FO$4),FP$4&gt;=$C13,($L13-SUM(#REF!))*100%/(180-FO$4))</f>
        <v>#REF!</v>
      </c>
      <c r="FQ13" s="63" t="e" cm="1">
        <f ca="1" t="array" ref="FQ13">_xlfn.IFS(FQ$4&lt;$C13,($L13-SUMIFS(#REF!,#REF!,$A13,#REF!,"&lt;="&amp;FP$4))*100%/(180-FP$4),FQ$4&gt;=$C13,($L13-SUM(#REF!))*100%/(180-FP$4))</f>
        <v>#REF!</v>
      </c>
      <c r="FR13" s="63" t="e" cm="1">
        <f ca="1" t="array" ref="FR13">_xlfn.IFS(FR$4&lt;$C13,($L13-SUMIFS(#REF!,#REF!,$A13,#REF!,"&lt;="&amp;FQ$4))*100%/(180-FQ$4),FR$4&gt;=$C13,($L13-SUM(#REF!))*100%/(180-FQ$4))</f>
        <v>#REF!</v>
      </c>
      <c r="FS13" s="63" t="e" cm="1">
        <f ca="1" t="array" ref="FS13">_xlfn.IFS(FS$4&lt;$C13,($L13-SUMIFS(#REF!,#REF!,$A13,#REF!,"&lt;="&amp;FR$4))*100%/(180-FR$4),FS$4&gt;=$C13,($L13-SUM(#REF!))*100%/(180-FR$4))</f>
        <v>#REF!</v>
      </c>
      <c r="FT13" s="63" t="e" cm="1">
        <f ca="1" t="array" ref="FT13">_xlfn.IFS(FT$4&lt;$C13,($L13-SUMIFS(#REF!,#REF!,$A13,#REF!,"&lt;="&amp;FS$4))*100%/(180-FS$4),FT$4&gt;=$C13,($L13-SUM(#REF!))*100%/(180-FS$4))</f>
        <v>#REF!</v>
      </c>
      <c r="FU13" s="63" t="e" cm="1">
        <f ca="1" t="array" ref="FU13">_xlfn.IFS(FU$4&lt;$C13,($L13-SUMIFS(#REF!,#REF!,$A13,#REF!,"&lt;="&amp;FT$4))*100%/(180-FT$4),FU$4&gt;=$C13,($L13-SUM(#REF!))*100%/(180-FT$4))</f>
        <v>#REF!</v>
      </c>
      <c r="FV13" s="63" t="e" cm="1">
        <f ca="1" t="array" ref="FV13">_xlfn.IFS(FV$4&lt;$C13,($L13-SUMIFS(#REF!,#REF!,$A13,#REF!,"&lt;="&amp;FU$4))*100%/(180-FU$4),FV$4&gt;=$C13,($L13-SUM(#REF!))*100%/(180-FU$4))</f>
        <v>#REF!</v>
      </c>
      <c r="FW13" s="63" t="e" cm="1">
        <f ca="1" t="array" ref="FW13">_xlfn.IFS(FW$4&lt;$C13,($L13-SUMIFS(#REF!,#REF!,$A13,#REF!,"&lt;="&amp;FV$4))*100%/(180-FV$4),FW$4&gt;=$C13,($L13-SUM(#REF!))*100%/(180-FV$4))</f>
        <v>#REF!</v>
      </c>
      <c r="FX13" s="63" t="e" cm="1">
        <f ca="1" t="array" ref="FX13">_xlfn.IFS(FX$4&lt;$C13,($L13-SUMIFS(#REF!,#REF!,$A13,#REF!,"&lt;="&amp;FW$4))*100%/(180-FW$4),FX$4&gt;=$C13,($L13-SUM(#REF!))*100%/(180-FW$4))</f>
        <v>#REF!</v>
      </c>
      <c r="FY13" s="63" t="e" cm="1">
        <f ca="1" t="array" ref="FY13">_xlfn.IFS(FY$4&lt;$C13,($L13-SUMIFS(#REF!,#REF!,$A13,#REF!,"&lt;="&amp;FX$4))*100%/(180-FX$4),FY$4&gt;=$C13,($L13-SUM(#REF!))*100%/(180-FX$4))</f>
        <v>#REF!</v>
      </c>
      <c r="FZ13" s="63" t="e" cm="1">
        <f ca="1" t="array" ref="FZ13">_xlfn.IFS(FZ$4&lt;$C13,($L13-SUMIFS(#REF!,#REF!,$A13,#REF!,"&lt;="&amp;FY$4))*100%/(180-FY$4),FZ$4&gt;=$C13,($L13-SUM(#REF!))*100%/(180-FY$4))</f>
        <v>#REF!</v>
      </c>
      <c r="GA13" s="63" t="e" cm="1">
        <f ca="1" t="array" ref="GA13">_xlfn.IFS(GA$4&lt;$C13,($L13-SUMIFS(#REF!,#REF!,$A13,#REF!,"&lt;="&amp;FZ$4))*100%/(180-FZ$4),GA$4&gt;=$C13,($L13-SUM(#REF!))*100%/(180-FZ$4))</f>
        <v>#REF!</v>
      </c>
      <c r="GB13" s="63" t="e" cm="1">
        <f ca="1" t="array" ref="GB13">_xlfn.IFS(GB$4&lt;$C13,($L13-SUMIFS(#REF!,#REF!,$A13,#REF!,"&lt;="&amp;GA$4))*100%/(180-GA$4),GB$4&gt;=$C13,($L13-SUM(#REF!))*100%/(180-GA$4))</f>
        <v>#REF!</v>
      </c>
      <c r="GC13" s="63" t="e" cm="1">
        <f ca="1" t="array" ref="GC13">_xlfn.IFS(GC$4&lt;$C13,($L13-SUMIFS(#REF!,#REF!,$A13,#REF!,"&lt;="&amp;GB$4))*100%/(180-GB$4),GC$4&gt;=$C13,($L13-SUM(#REF!))*100%/(180-GB$4))</f>
        <v>#REF!</v>
      </c>
      <c r="GD13" s="63" t="e" cm="1">
        <f ca="1" t="array" ref="GD13">_xlfn.IFS(GD$4&lt;$C13,($L13-SUMIFS(#REF!,#REF!,$A13,#REF!,"&lt;="&amp;GC$4))*100%/(180-GC$4),GD$4&gt;=$C13,($L13-SUM(#REF!))*100%/(180-GC$4))</f>
        <v>#REF!</v>
      </c>
      <c r="GE13" s="63" t="e" cm="1">
        <f ca="1" t="array" ref="GE13">_xlfn.IFS(GE$4&lt;$C13,($L13-SUMIFS(#REF!,#REF!,$A13,#REF!,"&lt;="&amp;GD$4))*100%/(180-GD$4),GE$4&gt;=$C13,($L13-SUM(#REF!))*100%/(180-GD$4))</f>
        <v>#REF!</v>
      </c>
      <c r="GF13" s="63" t="e" cm="1">
        <f ca="1" t="array" ref="GF13">_xlfn.IFS(GF$4&lt;$C13,($L13-SUMIFS(#REF!,#REF!,$A13,#REF!,"&lt;="&amp;GE$4))*100%/(180-GE$4),GF$4&gt;=$C13,($L13-SUM(#REF!))*100%/(180-GE$4))</f>
        <v>#REF!</v>
      </c>
      <c r="GG13" s="63" t="e" cm="1">
        <f ca="1" t="array" ref="GG13">_xlfn.IFS(GG$4&lt;$C13,($L13-SUMIFS(#REF!,#REF!,$A13,#REF!,"&lt;="&amp;GF$4))*100%/(180-GF$4),GG$4&gt;=$C13,($L13-SUM(#REF!))*100%/(180-GF$4))</f>
        <v>#REF!</v>
      </c>
      <c r="GH13" s="63" t="e" cm="1">
        <f ca="1" t="array" ref="GH13">_xlfn.IFS(GH$4&lt;$C13,($L13-SUMIFS(#REF!,#REF!,$A13,#REF!,"&lt;="&amp;GG$4))*100%/(180-GG$4),GH$4&gt;=$C13,($L13-SUM(#REF!))*100%/(180-GG$4))</f>
        <v>#REF!</v>
      </c>
      <c r="GI13" s="63" t="e" cm="1">
        <f ca="1" t="array" ref="GI13">_xlfn.IFS(GI$4&lt;$C13,($L13-SUMIFS(#REF!,#REF!,$A13,#REF!,"&lt;="&amp;GH$4))*100%/(180-GH$4),GI$4&gt;=$C13,($L13-SUM(#REF!))*100%/(180-GH$4))</f>
        <v>#REF!</v>
      </c>
      <c r="GJ13" s="63" t="e" cm="1">
        <f ca="1" t="array" ref="GJ13">_xlfn.IFS(GJ$4&lt;$C13,($L13-SUMIFS(#REF!,#REF!,$A13,#REF!,"&lt;="&amp;GI$4))*100%/(180-GI$4),GJ$4&gt;=$C13,($L13-SUM(#REF!))*100%/(180-GI$4))</f>
        <v>#REF!</v>
      </c>
      <c r="GK13" s="63" t="e" cm="1">
        <f ca="1" t="array" ref="GK13">_xlfn.IFS(GK$4&lt;$C13,($L13-SUMIFS(#REF!,#REF!,$A13,#REF!,"&lt;="&amp;GJ$4))*100%/(180-GJ$4),GK$4&gt;=$C13,($L13-SUM(#REF!))*100%/(180-GJ$4))</f>
        <v>#REF!</v>
      </c>
      <c r="GL13" s="63" t="e" cm="1">
        <f ca="1" t="array" ref="GL13">_xlfn.IFS(GL$4&lt;$C13,($L13-SUMIFS(#REF!,#REF!,$A13,#REF!,"&lt;="&amp;GK$4))*100%/(180-GK$4),GL$4&gt;=$C13,($L13-SUM(#REF!))*100%/(180-GK$4))</f>
        <v>#REF!</v>
      </c>
      <c r="GM13" s="63" t="e" cm="1">
        <f ca="1" t="array" ref="GM13">_xlfn.IFS(GM$4&lt;$C13,($L13-SUMIFS(#REF!,#REF!,$A13,#REF!,"&lt;="&amp;GL$4))*100%/(180-GL$4),GM$4&gt;=$C13,($L13-SUM(#REF!))*100%/(180-GL$4))</f>
        <v>#REF!</v>
      </c>
    </row>
    <row r="14" spans="1:195">
      <c r="A14" s="20" t="s">
        <v>25</v>
      </c>
      <c r="B14" s="51">
        <v>45971</v>
      </c>
      <c r="C14" s="20">
        <f ca="1" t="shared" si="0"/>
        <v>238</v>
      </c>
      <c r="D14" s="20" t="str" cm="1">
        <f ca="1" t="array" ref="D14">_xlfn.IFS(AND(TODAY()-B14&lt;=30,TODAY()-B14&gt;=0),"新品期",AND(TODAY()-B14&gt;=31,TODAY()-B14&lt;=120),"热销期",AND(TODAY()-B14&gt;=121,TODAY()-B14&lt;=180),"清货期",TODAY()-B14&gt;180,"滞销")</f>
        <v>滞销</v>
      </c>
      <c r="E14" s="20">
        <f t="shared" si="1"/>
        <v>2000</v>
      </c>
      <c r="F14" s="20"/>
      <c r="G14" s="20">
        <f>SUMIF([1]销售表!I:I,A14,[1]销售表!J:J)</f>
        <v>0</v>
      </c>
      <c r="H14" s="38">
        <f t="shared" si="2"/>
        <v>0</v>
      </c>
      <c r="I14" s="20"/>
      <c r="J14" s="20">
        <f>SUMIFS([1]销售表!J:J,[1]销售表!I:I,A14,[1]销售表!E:E,"可取")</f>
        <v>0</v>
      </c>
      <c r="K14" s="20"/>
      <c r="L14" s="20">
        <v>2000</v>
      </c>
      <c r="M14" s="39">
        <f>_xlfn.XLOOKUP(A14,[1]销售表!I:I,[1]销售表!J:J,0,0,-1)</f>
        <v>0</v>
      </c>
      <c r="N14" s="64" t="str" cm="1">
        <f ca="1" t="array" ref="N14">IF(C14&gt;180,"0",INDEX(P14:GM14,C14))</f>
        <v>0</v>
      </c>
      <c r="O14" s="53"/>
      <c r="P14" s="54">
        <f>SUMIFS([1]销售表!J:J,[1]销售表!I:I,A14,[1]销售表!B:B,$P$4)</f>
        <v>0</v>
      </c>
      <c r="Q14" s="54">
        <f ca="1">IF($C14&gt;Q$4,SUMIFS([1]销售表!$J:$J,[1]销售表!$I:$I,$A14,[1]销售表!$B:$B,Q$4),($L14-SUM($P14))*80%/(180-P$4))</f>
        <v>0</v>
      </c>
      <c r="R14" s="54">
        <f ca="1">IF($C14&gt;R$4,SUMIFS([1]销售表!$J:$J,[1]销售表!$I:$I,$A14,[1]销售表!$B:$B,R$4),($L14-SUM($P14:Q14))*80%/(180-Q$4))</f>
        <v>0</v>
      </c>
      <c r="S14" s="54">
        <f ca="1">IF($C14&gt;S$4,SUMIFS([1]销售表!$J:$J,[1]销售表!$I:$I,$A14,[1]销售表!$B:$B,S$4),($L14-SUM($P14:R14))*80%/(180-R$4))</f>
        <v>0</v>
      </c>
      <c r="T14" s="54">
        <f ca="1">IF($C14&gt;T$4,SUMIFS([1]销售表!$J:$J,[1]销售表!$I:$I,$A14,[1]销售表!$B:$B,T$4),($L14-SUM($P14:S14))*80%/(180-S$4))</f>
        <v>0</v>
      </c>
      <c r="U14" s="54">
        <f ca="1">IF($C14&gt;U$4,SUMIFS([1]销售表!$J:$J,[1]销售表!$I:$I,$A14,[1]销售表!$B:$B,U$4),($L14-SUM($P14:T14))*80%/(180-T$4))</f>
        <v>0</v>
      </c>
      <c r="V14" s="54">
        <f ca="1">IF($C14&gt;V$4,SUMIFS([1]销售表!$J:$J,[1]销售表!$I:$I,$A14,[1]销售表!$B:$B,V$4),($L14-SUM($P14:U14))*80%/(180-U$4))</f>
        <v>0</v>
      </c>
      <c r="W14" s="54">
        <f ca="1">IF($C14&gt;W$4,SUMIFS([1]销售表!$J:$J,[1]销售表!$I:$I,$A14,[1]销售表!$B:$B,W$4),($L14-SUM($P14:V14))*80%/(180-V$4))</f>
        <v>0</v>
      </c>
      <c r="X14" s="54">
        <f ca="1">IF($C14&gt;X$4,SUMIFS([1]销售表!$J:$J,[1]销售表!$I:$I,$A14,[1]销售表!$B:$B,X$4),($L14-SUM($P14:W14))*80%/(180-W$4))</f>
        <v>0</v>
      </c>
      <c r="Y14" s="54">
        <f ca="1">IF($C14&gt;Y$4,SUMIFS([1]销售表!$J:$J,[1]销售表!$I:$I,$A14,[1]销售表!$B:$B,Y$4),($L14-SUM($P14:X14))*80%/(180-X$4))</f>
        <v>0</v>
      </c>
      <c r="Z14" s="54">
        <f ca="1">IF($C14&gt;Z$4,SUMIFS([1]销售表!$J:$J,[1]销售表!$I:$I,$A14,[1]销售表!$B:$B,Z$4),($L14-SUM($P14:Y14))*80%/(180-Y$4))</f>
        <v>0</v>
      </c>
      <c r="AA14" s="54">
        <f ca="1">IF($C14&gt;AA$4,SUMIFS([1]销售表!$J:$J,[1]销售表!$I:$I,$A14,[1]销售表!$B:$B,AA$4),($L14-SUM($P14:Z14))*80%/(180-Z$4))</f>
        <v>0</v>
      </c>
      <c r="AB14" s="54">
        <f ca="1">IF($C14&gt;AB$4,SUMIFS([1]销售表!$J:$J,[1]销售表!$I:$I,$A14,[1]销售表!$B:$B,AB$4),($L14-SUM($P14:AA14))*80%/(180-AA$4))</f>
        <v>0</v>
      </c>
      <c r="AC14" s="54">
        <f ca="1">IF($C14&gt;AC$4,SUMIFS([1]销售表!$J:$J,[1]销售表!$I:$I,$A14,[1]销售表!$B:$B,AC$4),($L14-SUM($P14:AB14))*80%/(180-AB$4))</f>
        <v>0</v>
      </c>
      <c r="AD14" s="54">
        <f ca="1">IF($C14&gt;AD$4,SUMIFS([1]销售表!$J:$J,[1]销售表!$I:$I,$A14,[1]销售表!$B:$B,AD$4),($L14-SUM($P14:AC14))*80%/(180-AC$4))</f>
        <v>0</v>
      </c>
      <c r="AE14" s="54">
        <f ca="1">IF($C14&gt;AE$4,SUMIFS([1]销售表!$J:$J,[1]销售表!$I:$I,$A14,[1]销售表!$B:$B,AE$4),($L14-SUM($P14:AD14))*80%/(180-AD$4))</f>
        <v>0</v>
      </c>
      <c r="AF14" s="54">
        <f ca="1">IF($C14&gt;AF$4,SUMIFS([1]销售表!$J:$J,[1]销售表!$I:$I,$A14,[1]销售表!$B:$B,AF$4),($L14-SUM($P14:AE14))*80%/(180-AE$4))</f>
        <v>0</v>
      </c>
      <c r="AG14" s="54">
        <f ca="1">IF($C14&gt;AG$4,SUMIFS([1]销售表!$J:$J,[1]销售表!$I:$I,$A14,[1]销售表!$B:$B,AG$4),($L14-SUM($P14:AF14))*80%/(180-AF$4))</f>
        <v>0</v>
      </c>
      <c r="AH14" s="54">
        <f ca="1">IF($C14&gt;AH$4,SUMIFS([1]销售表!$J:$J,[1]销售表!$I:$I,$A14,[1]销售表!$B:$B,AH$4),($L14-SUM($P14:AG14))*80%/(180-AG$4))</f>
        <v>0</v>
      </c>
      <c r="AI14" s="54">
        <f ca="1">IF($C14&gt;AI$4,SUMIFS([1]销售表!$J:$J,[1]销售表!$I:$I,$A14,[1]销售表!$B:$B,AI$4),($L14-SUM($P14:AH14))*80%/(180-AH$4))</f>
        <v>0</v>
      </c>
      <c r="AJ14" s="54">
        <f ca="1">IF($C14&gt;AJ$4,SUMIFS([1]销售表!$J:$J,[1]销售表!$I:$I,$A14,[1]销售表!$B:$B,AJ$4),($L14-SUM($P14:AI14))*80%/(180-AI$4))</f>
        <v>0</v>
      </c>
      <c r="AK14" s="54">
        <f ca="1">IF($C14&gt;AK$4,SUMIFS([1]销售表!$J:$J,[1]销售表!$I:$I,$A14,[1]销售表!$B:$B,AK$4),($L14-SUM($P14:AJ14))*80%/(180-AJ$4))</f>
        <v>0</v>
      </c>
      <c r="AL14" s="54">
        <f ca="1">IF($C14&gt;AL$4,SUMIFS([1]销售表!$J:$J,[1]销售表!$I:$I,$A14,[1]销售表!$B:$B,AL$4),($L14-SUM($P14:AK14))*80%/(180-AK$4))</f>
        <v>0</v>
      </c>
      <c r="AM14" s="54">
        <f ca="1">IF($C14&gt;AM$4,SUMIFS([1]销售表!$J:$J,[1]销售表!$I:$I,$A14,[1]销售表!$B:$B,AM$4),($L14-SUM($P14:AL14))*80%/(180-AL$4))</f>
        <v>0</v>
      </c>
      <c r="AN14" s="54">
        <f ca="1">IF($C14&gt;AN$4,SUMIFS([1]销售表!$J:$J,[1]销售表!$I:$I,$A14,[1]销售表!$B:$B,AN$4),($L14-SUM($P14:AM14))*80%/(180-AM$4))</f>
        <v>0</v>
      </c>
      <c r="AO14" s="54">
        <f ca="1">IF($C14&gt;AO$4,SUMIFS([1]销售表!$J:$J,[1]销售表!$I:$I,$A14,[1]销售表!$B:$B,AO$4),($L14-SUM($P14:AN14))*80%/(180-AN$4))</f>
        <v>0</v>
      </c>
      <c r="AP14" s="54">
        <f ca="1">IF($C14&gt;AP$4,SUMIFS([1]销售表!$J:$J,[1]销售表!$I:$I,$A14,[1]销售表!$B:$B,AP$4),($L14-SUM($P14:AO14))*80%/(180-AO$4))</f>
        <v>0</v>
      </c>
      <c r="AQ14" s="54">
        <f ca="1">IF($C14&gt;AQ$4,SUMIFS([1]销售表!$J:$J,[1]销售表!$I:$I,$A14,[1]销售表!$B:$B,AQ$4),($L14-SUM($P14:AP14))*80%/(180-AP$4))</f>
        <v>0</v>
      </c>
      <c r="AR14" s="54">
        <f ca="1">IF($C14&gt;AR$4,SUMIFS([1]销售表!$J:$J,[1]销售表!$I:$I,$A14,[1]销售表!$B:$B,AR$4),($L14-SUM($P14:AQ14))*80%/(180-AQ$4))</f>
        <v>0</v>
      </c>
      <c r="AS14" s="54">
        <f ca="1">IF($C14&gt;AS$4,SUMIFS([1]销售表!$J:$J,[1]销售表!$I:$I,$A14,[1]销售表!$B:$B,AS$4),($L14-SUM($P14:AR14))*80%/(180-AR$4))</f>
        <v>0</v>
      </c>
      <c r="AT14" s="54">
        <f ca="1">IF($C14&gt;AT$4,SUMIFS([1]销售表!$J:$J,[1]销售表!$I:$I,$A14,[1]销售表!$B:$B,AT$4),($L14-SUM($P14:AS14))*110%/(180-AS$4))</f>
        <v>0</v>
      </c>
      <c r="AU14" s="54">
        <f ca="1">IF($C14&gt;AU$4,SUMIFS([1]销售表!$J:$J,[1]销售表!$I:$I,$A14,[1]销售表!$B:$B,AU$4),($L14-SUM($P14:AT14))*110%/(180-AT$4))</f>
        <v>0</v>
      </c>
      <c r="AV14" s="54">
        <f ca="1">IF($C14&gt;AV$4,SUMIFS([1]销售表!$J:$J,[1]销售表!$I:$I,$A14,[1]销售表!$B:$B,AV$4),($L14-SUM($P14:AU14))*110%/(180-AU$4))</f>
        <v>0</v>
      </c>
      <c r="AW14" s="54">
        <f ca="1">IF($C14&gt;AW$4,SUMIFS([1]销售表!$J:$J,[1]销售表!$I:$I,$A14,[1]销售表!$B:$B,AW$4),($L14-SUM($P14:AV14))*110%/(180-AV$4))</f>
        <v>0</v>
      </c>
      <c r="AX14" s="54">
        <f ca="1">IF($C14&gt;AX$4,SUMIFS([1]销售表!$J:$J,[1]销售表!$I:$I,$A14,[1]销售表!$B:$B,AX$4),($L14-SUM($P14:AW14))*110%/(180-AW$4))</f>
        <v>0</v>
      </c>
      <c r="AY14" s="54">
        <f ca="1">IF($C14&gt;AY$4,SUMIFS([1]销售表!$J:$J,[1]销售表!$I:$I,$A14,[1]销售表!$B:$B,AY$4),($L14-SUM($P14:AX14))*110%/(180-AX$4))</f>
        <v>0</v>
      </c>
      <c r="AZ14" s="54">
        <f ca="1">IF($C14&gt;AZ$4,SUMIFS([1]销售表!$J:$J,[1]销售表!$I:$I,$A14,[1]销售表!$B:$B,AZ$4),($L14-SUM($P14:AY14))*110%/(180-AY$4))</f>
        <v>0</v>
      </c>
      <c r="BA14" s="54">
        <f ca="1">IF($C14&gt;BA$4,SUMIFS([1]销售表!$J:$J,[1]销售表!$I:$I,$A14,[1]销售表!$B:$B,BA$4),($L14-SUM($P14:AZ14))*110%/(180-AZ$4))</f>
        <v>0</v>
      </c>
      <c r="BB14" s="54">
        <f ca="1">IF($C14&gt;BB$4,SUMIFS([1]销售表!$J:$J,[1]销售表!$I:$I,$A14,[1]销售表!$B:$B,BB$4),($L14-SUM($P14:BA14))*110%/(180-BA$4))</f>
        <v>0</v>
      </c>
      <c r="BC14" s="54">
        <f ca="1">IF($C14&gt;BC$4,SUMIFS([1]销售表!$J:$J,[1]销售表!$I:$I,$A14,[1]销售表!$B:$B,BC$4),($L14-SUM($P14:BB14))*110%/(180-BB$4))</f>
        <v>0</v>
      </c>
      <c r="BD14" s="54">
        <f ca="1">IF($C14&gt;BD$4,SUMIFS([1]销售表!$J:$J,[1]销售表!$I:$I,$A14,[1]销售表!$B:$B,BD$4),($L14-SUM($P14:BC14))*110%/(180-BC$4))</f>
        <v>0</v>
      </c>
      <c r="BE14" s="54">
        <f ca="1">IF($C14&gt;BE$4,SUMIFS([1]销售表!$J:$J,[1]销售表!$I:$I,$A14,[1]销售表!$B:$B,BE$4),($L14-SUM($P14:BD14))*110%/(180-BD$4))</f>
        <v>0</v>
      </c>
      <c r="BF14" s="54">
        <f ca="1">IF($C14&gt;BF$4,SUMIFS([1]销售表!$J:$J,[1]销售表!$I:$I,$A14,[1]销售表!$B:$B,BF$4),($L14-SUM($P14:BE14))*110%/(180-BE$4))</f>
        <v>0</v>
      </c>
      <c r="BG14" s="54">
        <f ca="1">IF($C14&gt;BG$4,SUMIFS([1]销售表!$J:$J,[1]销售表!$I:$I,$A14,[1]销售表!$B:$B,BG$4),($L14-SUM($P14:BF14))*110%/(180-BF$4))</f>
        <v>0</v>
      </c>
      <c r="BH14" s="54">
        <f ca="1">IF($C14&gt;BH$4,SUMIFS([1]销售表!$J:$J,[1]销售表!$I:$I,$A14,[1]销售表!$B:$B,BH$4),($L14-SUM($P14:BG14))*110%/(180-BG$4))</f>
        <v>0</v>
      </c>
      <c r="BI14" s="54">
        <f ca="1">IF($C14&gt;BI$4,SUMIFS([1]销售表!$J:$J,[1]销售表!$I:$I,$A14,[1]销售表!$B:$B,BI$4),($L14-SUM($P14:BH14))*110%/(180-BH$4))</f>
        <v>0</v>
      </c>
      <c r="BJ14" s="54">
        <f ca="1">IF($C14&gt;BJ$4,SUMIFS([1]销售表!$J:$J,[1]销售表!$I:$I,$A14,[1]销售表!$B:$B,BJ$4),($L14-SUM($P14:BI14))*110%/(180-BI$4))</f>
        <v>0</v>
      </c>
      <c r="BK14" s="54">
        <f ca="1">IF($C14&gt;BK$4,SUMIFS([1]销售表!$J:$J,[1]销售表!$I:$I,$A14,[1]销售表!$B:$B,BK$4),($L14-SUM($P14:BJ14))*110%/(180-BJ$4))</f>
        <v>0</v>
      </c>
      <c r="BL14" s="54">
        <f ca="1">IF($C14&gt;BL$4,SUMIFS([1]销售表!$J:$J,[1]销售表!$I:$I,$A14,[1]销售表!$B:$B,BL$4),($L14-SUM($P14:BK14))*110%/(180-BK$4))</f>
        <v>0</v>
      </c>
      <c r="BM14" s="54">
        <f ca="1">IF($C14&gt;BM$4,SUMIFS([1]销售表!$J:$J,[1]销售表!$I:$I,$A14,[1]销售表!$B:$B,BM$4),($L14-SUM($P14:BL14))*110%/(180-BL$4))</f>
        <v>0</v>
      </c>
      <c r="BN14" s="54">
        <f ca="1">IF($C14&gt;BN$4,SUMIFS([1]销售表!$J:$J,[1]销售表!$I:$I,$A14,[1]销售表!$B:$B,BN$4),($L14-SUM($P14:BM14))*110%/(180-BM$4))</f>
        <v>0</v>
      </c>
      <c r="BO14" s="54">
        <f ca="1">IF($C14&gt;BO$4,SUMIFS([1]销售表!$J:$J,[1]销售表!$I:$I,$A14,[1]销售表!$B:$B,BO$4),($L14-SUM($P14:BN14))*110%/(180-BN$4))</f>
        <v>0</v>
      </c>
      <c r="BP14" s="54">
        <f ca="1">IF($C14&gt;BP$4,SUMIFS([1]销售表!$J:$J,[1]销售表!$I:$I,$A14,[1]销售表!$B:$B,BP$4),($L14-SUM($P14:BO14))*110%/(180-BO$4))</f>
        <v>0</v>
      </c>
      <c r="BQ14" s="54">
        <f ca="1">IF($C14&gt;BQ$4,SUMIFS([1]销售表!$J:$J,[1]销售表!$I:$I,$A14,[1]销售表!$B:$B,BQ$4),($L14-SUM($P14:BP14))*110%/(180-BP$4))</f>
        <v>0</v>
      </c>
      <c r="BR14" s="54">
        <f ca="1">IF($C14&gt;BR$4,SUMIFS([1]销售表!$J:$J,[1]销售表!$I:$I,$A14,[1]销售表!$B:$B,BR$4),($L14-SUM($P14:BQ14))*110%/(180-BQ$4))</f>
        <v>0</v>
      </c>
      <c r="BS14" s="54">
        <f ca="1">IF($C14&gt;BS$4,SUMIFS([1]销售表!$J:$J,[1]销售表!$I:$I,$A14,[1]销售表!$B:$B,BS$4),($L14-SUM($P14:BR14))*110%/(180-BR$4))</f>
        <v>0</v>
      </c>
      <c r="BT14" s="54">
        <f ca="1">IF($C14&gt;BT$4,SUMIFS([1]销售表!$J:$J,[1]销售表!$I:$I,$A14,[1]销售表!$B:$B,BT$4),($L14-SUM($P14:BS14))*110%/(180-BS$4))</f>
        <v>0</v>
      </c>
      <c r="BU14" s="54">
        <f ca="1">IF($C14&gt;BU$4,SUMIFS([1]销售表!$J:$J,[1]销售表!$I:$I,$A14,[1]销售表!$B:$B,BU$4),($L14-SUM($P14:BT14))*110%/(180-BT$4))</f>
        <v>0</v>
      </c>
      <c r="BV14" s="54">
        <f ca="1">IF($C14&gt;BV$4,SUMIFS([1]销售表!$J:$J,[1]销售表!$I:$I,$A14,[1]销售表!$B:$B,BV$4),($L14-SUM($P14:BU14))*110%/(180-BU$4))</f>
        <v>0</v>
      </c>
      <c r="BW14" s="54">
        <f ca="1">IF($C14&gt;BW$4,SUMIFS([1]销售表!$J:$J,[1]销售表!$I:$I,$A14,[1]销售表!$B:$B,BW$4),($L14-SUM($P14:BV14))*110%/(180-BV$4))</f>
        <v>0</v>
      </c>
      <c r="BX14" s="54">
        <f ca="1">IF($C14&gt;BX$4,SUMIFS([1]销售表!$J:$J,[1]销售表!$I:$I,$A14,[1]销售表!$B:$B,BX$4),($L14-SUM($P14:BW14))*110%/(180-BW$4))</f>
        <v>0</v>
      </c>
      <c r="BY14" s="54">
        <f ca="1">IF($C14&gt;BY$4,SUMIFS([1]销售表!$J:$J,[1]销售表!$I:$I,$A14,[1]销售表!$B:$B,BY$4),($L14-SUM($P14:BX14))*110%/(180-BX$4))</f>
        <v>0</v>
      </c>
      <c r="BZ14" s="54">
        <f ca="1">IF($C14&gt;BZ$4,SUMIFS([1]销售表!$J:$J,[1]销售表!$I:$I,$A14,[1]销售表!$B:$B,BZ$4),($L14-SUM($P14:BY14))*110%/(180-BY$4))</f>
        <v>0</v>
      </c>
      <c r="CA14" s="54">
        <f ca="1">IF($C14&gt;CA$4,SUMIFS([1]销售表!$J:$J,[1]销售表!$I:$I,$A14,[1]销售表!$B:$B,CA$4),($L14-SUM($P14:BZ14))*110%/(180-BZ$4))</f>
        <v>0</v>
      </c>
      <c r="CB14" s="54">
        <f ca="1">IF($C14&gt;CB$4,SUMIFS([1]销售表!$J:$J,[1]销售表!$I:$I,$A14,[1]销售表!$B:$B,CB$4),($L14-SUM($P14:CA14))*110%/(180-CA$4))</f>
        <v>0</v>
      </c>
      <c r="CC14" s="54">
        <f ca="1">IF($C14&gt;CC$4,SUMIFS([1]销售表!$J:$J,[1]销售表!$I:$I,$A14,[1]销售表!$B:$B,CC$4),($L14-SUM($P14:CB14))*110%/(180-CB$4))</f>
        <v>0</v>
      </c>
      <c r="CD14" s="54">
        <f ca="1">IF($C14&gt;CD$4,SUMIFS([1]销售表!$J:$J,[1]销售表!$I:$I,$A14,[1]销售表!$B:$B,CD$4),($L14-SUM($P14:CC14))*110%/(180-CC$4))</f>
        <v>0</v>
      </c>
      <c r="CE14" s="54">
        <f ca="1">IF($C14&gt;CE$4,SUMIFS([1]销售表!$J:$J,[1]销售表!$I:$I,$A14,[1]销售表!$B:$B,CE$4),($L14-SUM($P14:CD14))*110%/(180-CD$4))</f>
        <v>0</v>
      </c>
      <c r="CF14" s="54">
        <f ca="1">IF($C14&gt;CF$4,SUMIFS([1]销售表!$J:$J,[1]销售表!$I:$I,$A14,[1]销售表!$B:$B,CF$4),($L14-SUM($P14:CE14))*110%/(180-CE$4))</f>
        <v>0</v>
      </c>
      <c r="CG14" s="54">
        <f ca="1">IF($C14&gt;CG$4,SUMIFS([1]销售表!$J:$J,[1]销售表!$I:$I,$A14,[1]销售表!$B:$B,CG$4),($L14-SUM($P14:CF14))*110%/(180-CF$4))</f>
        <v>0</v>
      </c>
      <c r="CH14" s="54">
        <f ca="1">IF($C14&gt;CH$4,SUMIFS([1]销售表!$J:$J,[1]销售表!$I:$I,$A14,[1]销售表!$B:$B,CH$4),($L14-SUM($P14:CG14))*110%/(180-CG$4))</f>
        <v>0</v>
      </c>
      <c r="CI14" s="54">
        <f ca="1">IF($C14&gt;CI$4,SUMIFS([1]销售表!$J:$J,[1]销售表!$I:$I,$A14,[1]销售表!$B:$B,CI$4),($L14-SUM($P14:CH14))*110%/(180-CH$4))</f>
        <v>0</v>
      </c>
      <c r="CJ14" s="54">
        <f ca="1">IF($C14&gt;CJ$4,SUMIFS([1]销售表!$J:$J,[1]销售表!$I:$I,$A14,[1]销售表!$B:$B,CJ$4),($L14-SUM($P14:CI14))*110%/(180-CI$4))</f>
        <v>0</v>
      </c>
      <c r="CK14" s="54">
        <f ca="1">IF($C14&gt;CK$4,SUMIFS([1]销售表!$J:$J,[1]销售表!$I:$I,$A14,[1]销售表!$B:$B,CK$4),($L14-SUM($P14:CJ14))*110%/(180-CJ$4))</f>
        <v>0</v>
      </c>
      <c r="CL14" s="54">
        <f ca="1">IF($C14&gt;CL$4,SUMIFS([1]销售表!$J:$J,[1]销售表!$I:$I,$A14,[1]销售表!$B:$B,CL$4),($L14-SUM($P14:CK14))*110%/(180-CK$4))</f>
        <v>0</v>
      </c>
      <c r="CM14" s="54">
        <f ca="1">IF($C14&gt;CM$4,SUMIFS([1]销售表!$J:$J,[1]销售表!$I:$I,$A14,[1]销售表!$B:$B,CM$4),($L14-SUM($P14:CL14))*110%/(180-CL$4))</f>
        <v>0</v>
      </c>
      <c r="CN14" s="54">
        <f ca="1">IF($C14&gt;CN$4,SUMIFS([1]销售表!$J:$J,[1]销售表!$I:$I,$A14,[1]销售表!$B:$B,CN$4),($L14-SUM($P14:CM14))*110%/(180-CM$4))</f>
        <v>0</v>
      </c>
      <c r="CO14" s="54">
        <f ca="1">IF($C14&gt;CO$4,SUMIFS([1]销售表!$J:$J,[1]销售表!$I:$I,$A14,[1]销售表!$B:$B,CO$4),($L14-SUM($P14:CN14))*110%/(180-CN$4))</f>
        <v>0</v>
      </c>
      <c r="CP14" s="54">
        <f ca="1">IF($C14&gt;CP$4,SUMIFS([1]销售表!$J:$J,[1]销售表!$I:$I,$A14,[1]销售表!$B:$B,CP$4),($L14-SUM($P14:CO14))*110%/(180-CO$4))</f>
        <v>0</v>
      </c>
      <c r="CQ14" s="54">
        <f ca="1">IF($C14&gt;CQ$4,SUMIFS([1]销售表!$J:$J,[1]销售表!$I:$I,$A14,[1]销售表!$B:$B,CQ$4),($L14-SUM($P14:CP14))*110%/(180-CP$4))</f>
        <v>0</v>
      </c>
      <c r="CR14" s="54">
        <f ca="1">IF($C14&gt;CR$4,SUMIFS([1]销售表!$J:$J,[1]销售表!$I:$I,$A14,[1]销售表!$B:$B,CR$4),($L14-SUM($P14:CQ14))*110%/(180-CQ$4))</f>
        <v>0</v>
      </c>
      <c r="CS14" s="54">
        <f ca="1">IF($C14&gt;CS$4,SUMIFS([1]销售表!$J:$J,[1]销售表!$I:$I,$A14,[1]销售表!$B:$B,CS$4),($L14-SUM($P14:CR14))*110%/(180-CR$4))</f>
        <v>0</v>
      </c>
      <c r="CT14" s="54">
        <f ca="1">IF($C14&gt;CT$4,SUMIFS([1]销售表!$J:$J,[1]销售表!$I:$I,$A14,[1]销售表!$B:$B,CT$4),($L14-SUM($P14:CS14))*110%/(180-CS$4))</f>
        <v>0</v>
      </c>
      <c r="CU14" s="54">
        <f ca="1">IF($C14&gt;CU$4,SUMIFS([1]销售表!$J:$J,[1]销售表!$I:$I,$A14,[1]销售表!$B:$B,CU$4),($L14-SUM($P14:CT14))*110%/(180-CT$4))</f>
        <v>0</v>
      </c>
      <c r="CV14" s="54">
        <f ca="1">IF($C14&gt;CV$4,SUMIFS([1]销售表!$J:$J,[1]销售表!$I:$I,$A14,[1]销售表!$B:$B,CV$4),($L14-SUM($P14:CU14))*110%/(180-CU$4))</f>
        <v>0</v>
      </c>
      <c r="CW14" s="54">
        <f ca="1">IF($C14&gt;CW$4,SUMIFS([1]销售表!$J:$J,[1]销售表!$I:$I,$A14,[1]销售表!$B:$B,CW$4),($L14-SUM($P14:CV14))*110%/(180-CV$4))</f>
        <v>0</v>
      </c>
      <c r="CX14" s="54">
        <f ca="1">IF($C14&gt;CX$4,SUMIFS([1]销售表!$J:$J,[1]销售表!$I:$I,$A14,[1]销售表!$B:$B,CX$4),($L14-SUM($P14:CW14))*110%/(180-CW$4))</f>
        <v>0</v>
      </c>
      <c r="CY14" s="54">
        <f ca="1">IF($C14&gt;CY$4,SUMIFS([1]销售表!$J:$J,[1]销售表!$I:$I,$A14,[1]销售表!$B:$B,CY$4),($L14-SUM($P14:CX14))*110%/(180-CX$4))</f>
        <v>0</v>
      </c>
      <c r="CZ14" s="54">
        <f ca="1">IF($C14&gt;CZ$4,SUMIFS([1]销售表!$J:$J,[1]销售表!$I:$I,$A14,[1]销售表!$B:$B,CZ$4),($L14-SUM($P14:CY14))*110%/(180-CY$4))</f>
        <v>0</v>
      </c>
      <c r="DA14" s="54">
        <f ca="1">IF($C14&gt;DA$4,SUMIFS([1]销售表!$J:$J,[1]销售表!$I:$I,$A14,[1]销售表!$B:$B,DA$4),($L14-SUM($P14:CZ14))*110%/(180-CZ$4))</f>
        <v>0</v>
      </c>
      <c r="DB14" s="54">
        <f ca="1">IF($C14&gt;DB$4,SUMIFS([1]销售表!$J:$J,[1]销售表!$I:$I,$A14,[1]销售表!$B:$B,DB$4),($L14-SUM($P14:DA14))*110%/(180-DA$4))</f>
        <v>0</v>
      </c>
      <c r="DC14" s="54">
        <f ca="1">IF($C14&gt;DC$4,SUMIFS([1]销售表!$J:$J,[1]销售表!$I:$I,$A14,[1]销售表!$B:$B,DC$4),($L14-SUM($P14:DB14))*110%/(180-DB$4))</f>
        <v>0</v>
      </c>
      <c r="DD14" s="54">
        <f ca="1">IF($C14&gt;DD$4,SUMIFS([1]销售表!$J:$J,[1]销售表!$I:$I,$A14,[1]销售表!$B:$B,DD$4),($L14-SUM($P14:DC14))*110%/(180-DC$4))</f>
        <v>0</v>
      </c>
      <c r="DE14" s="54">
        <f ca="1">IF($C14&gt;DE$4,SUMIFS([1]销售表!$J:$J,[1]销售表!$I:$I,$A14,[1]销售表!$B:$B,DE$4),($L14-SUM($P14:DD14))*110%/(180-DD$4))</f>
        <v>0</v>
      </c>
      <c r="DF14" s="54">
        <f ca="1">IF($C14&gt;DF$4,SUMIFS([1]销售表!$J:$J,[1]销售表!$I:$I,$A14,[1]销售表!$B:$B,DF$4),($L14-SUM($P14:DE14))*110%/(180-DE$4))</f>
        <v>0</v>
      </c>
      <c r="DG14" s="54">
        <f ca="1">IF($C14&gt;DG$4,SUMIFS([1]销售表!$J:$J,[1]销售表!$I:$I,$A14,[1]销售表!$B:$B,DG$4),($L14-SUM($P14:DF14))*110%/(180-DF$4))</f>
        <v>0</v>
      </c>
      <c r="DH14" s="54">
        <f ca="1">IF($C14&gt;DH$4,SUMIFS([1]销售表!$J:$J,[1]销售表!$I:$I,$A14,[1]销售表!$B:$B,DH$4),($L14-SUM($P14:DG14))*110%/(180-DG$4))</f>
        <v>0</v>
      </c>
      <c r="DI14" s="54">
        <f ca="1">IF($C14&gt;DI$4,SUMIFS([1]销售表!$J:$J,[1]销售表!$I:$I,$A14,[1]销售表!$B:$B,DI$4),($L14-SUM($P14:DH14))*110%/(180-DH$4))</f>
        <v>0</v>
      </c>
      <c r="DJ14" s="54">
        <f ca="1">IF($C14&gt;DJ$4,SUMIFS([1]销售表!$J:$J,[1]销售表!$I:$I,$A14,[1]销售表!$B:$B,DJ$4),($L14-SUM($P14:DI14))*110%/(180-DI$4))</f>
        <v>0</v>
      </c>
      <c r="DK14" s="54">
        <f ca="1">IF($C14&gt;DK$4,SUMIFS([1]销售表!$J:$J,[1]销售表!$I:$I,$A14,[1]销售表!$B:$B,DK$4),($L14-SUM($P14:DJ14))*110%/(180-DJ$4))</f>
        <v>0</v>
      </c>
      <c r="DL14" s="54">
        <f ca="1">IF($C14&gt;DL$4,SUMIFS([1]销售表!$J:$J,[1]销售表!$I:$I,$A14,[1]销售表!$B:$B,DL$4),($L14-SUM($P14:DK14))*110%/(180-DK$4))</f>
        <v>0</v>
      </c>
      <c r="DM14" s="54">
        <f ca="1">IF($C14&gt;DM$4,SUMIFS([1]销售表!$J:$J,[1]销售表!$I:$I,$A14,[1]销售表!$B:$B,DM$4),($L14-SUM($P14:DL14))*110%/(180-DL$4))</f>
        <v>0</v>
      </c>
      <c r="DN14" s="54">
        <f ca="1">IF($C14&gt;DN$4,SUMIFS([1]销售表!$J:$J,[1]销售表!$I:$I,$A14,[1]销售表!$B:$B,DN$4),($L14-SUM($P14:DM14))*110%/(180-DM$4))</f>
        <v>0</v>
      </c>
      <c r="DO14" s="54">
        <f ca="1">IF($C14&gt;DO$4,SUMIFS([1]销售表!$J:$J,[1]销售表!$I:$I,$A14,[1]销售表!$B:$B,DO$4),($L14-SUM($P14:DN14))*110%/(180-DN$4))</f>
        <v>0</v>
      </c>
      <c r="DP14" s="54">
        <f ca="1">IF($C14&gt;DP$4,SUMIFS([1]销售表!$J:$J,[1]销售表!$I:$I,$A14,[1]销售表!$B:$B,DP$4),($L14-SUM($P14:DO14))*110%/(180-DO$4))</f>
        <v>0</v>
      </c>
      <c r="DQ14" s="54">
        <f ca="1">IF($C14&gt;DQ$4,SUMIFS([1]销售表!$J:$J,[1]销售表!$I:$I,$A14,[1]销售表!$B:$B,DQ$4),($L14-SUM($P14:DP14))*110%/(180-DP$4))</f>
        <v>0</v>
      </c>
      <c r="DR14" s="54">
        <f ca="1">IF($C14&gt;DR$4,SUMIFS([1]销售表!$J:$J,[1]销售表!$I:$I,$A14,[1]销售表!$B:$B,DR$4),($L14-SUM($P14:DQ14))*110%/(180-DQ$4))</f>
        <v>0</v>
      </c>
      <c r="DS14" s="54">
        <f ca="1">IF($C14&gt;DS$4,SUMIFS([1]销售表!$J:$J,[1]销售表!$I:$I,$A14,[1]销售表!$B:$B,DS$4),($L14-SUM($P14:DR14))*110%/(180-DR$4))</f>
        <v>0</v>
      </c>
      <c r="DT14" s="54">
        <f ca="1">IF($C14&gt;DT$4,SUMIFS([1]销售表!$J:$J,[1]销售表!$I:$I,$A14,[1]销售表!$B:$B,DT$4),($L14-SUM($P14:DS14))*110%/(180-DS$4))</f>
        <v>0</v>
      </c>
      <c r="DU14" s="54">
        <f ca="1">IF($C14&gt;DU$4,SUMIFS([1]销售表!$J:$J,[1]销售表!$I:$I,$A14,[1]销售表!$B:$B,DU$4),($L14-SUM($P14:DT14))*110%/(180-DT$4))</f>
        <v>0</v>
      </c>
      <c r="DV14" s="54">
        <f ca="1">IF($C14&gt;DV$4,SUMIFS([1]销售表!$J:$J,[1]销售表!$I:$I,$A14,[1]销售表!$B:$B,DV$4),($L14-SUM($P14:DU14))*110%/(180-DU$4))</f>
        <v>0</v>
      </c>
      <c r="DW14" s="54">
        <f ca="1">IF($C14&gt;DW$4,SUMIFS([1]销售表!$J:$J,[1]销售表!$I:$I,$A14,[1]销售表!$B:$B,DW$4),($L14-SUM($P14:DV14))*110%/(180-DV$4))</f>
        <v>0</v>
      </c>
      <c r="DX14" s="54">
        <f ca="1">IF($C14&gt;DX$4,SUMIFS([1]销售表!$J:$J,[1]销售表!$I:$I,$A14,[1]销售表!$B:$B,DX$4),($L14-SUM($P14:DW14))*110%/(180-DW$4))</f>
        <v>0</v>
      </c>
      <c r="DY14" s="54">
        <f ca="1">IF($C14&gt;DY$4,SUMIFS([1]销售表!$J:$J,[1]销售表!$I:$I,$A14,[1]销售表!$B:$B,DY$4),($L14-SUM($P14:DX14))*110%/(180-DX$4))</f>
        <v>0</v>
      </c>
      <c r="DZ14" s="54">
        <f ca="1">IF($C14&gt;DZ$4,SUMIFS([1]销售表!$J:$J,[1]销售表!$I:$I,$A14,[1]销售表!$B:$B,DZ$4),($L14-SUM($P14:DY14))*110%/(180-DY$4))</f>
        <v>0</v>
      </c>
      <c r="EA14" s="54">
        <f ca="1">IF($C14&gt;EA$4,SUMIFS([1]销售表!$J:$J,[1]销售表!$I:$I,$A14,[1]销售表!$B:$B,EA$4),($L14-SUM($P14:DZ14))*110%/(180-DZ$4))</f>
        <v>0</v>
      </c>
      <c r="EB14" s="54">
        <f ca="1">IF($C14&gt;EB$4,SUMIFS([1]销售表!$J:$J,[1]销售表!$I:$I,$A14,[1]销售表!$B:$B,EB$4),($L14-SUM($P14:EA14))*110%/(180-EA$4))</f>
        <v>0</v>
      </c>
      <c r="EC14" s="54">
        <f ca="1">IF($C14&gt;EC$4,SUMIFS([1]销售表!$J:$J,[1]销售表!$I:$I,$A14,[1]销售表!$B:$B,EC$4),($L14-SUM($P14:EB14))*110%/(180-EB$4))</f>
        <v>0</v>
      </c>
      <c r="ED14" s="54">
        <f ca="1">IF($C14&gt;ED$4,SUMIFS([1]销售表!$J:$J,[1]销售表!$I:$I,$A14,[1]销售表!$B:$B,ED$4),($L14-SUM($P14:EC14))*110%/(180-EC$4))</f>
        <v>0</v>
      </c>
      <c r="EE14" s="54">
        <f ca="1">IF($C14&gt;EE$4,SUMIFS([1]销售表!$J:$J,[1]销售表!$I:$I,$A14,[1]销售表!$B:$B,EE$4),($L14-SUM($P14:ED14))*110%/(180-ED$4))</f>
        <v>0</v>
      </c>
      <c r="EF14" s="54">
        <f ca="1">IF($C14&gt;EF$4,SUMIFS([1]销售表!$J:$J,[1]销售表!$I:$I,$A14,[1]销售表!$B:$B,EF$4),($L14-SUM($P14:EE14))*100%/(180-EE$4))</f>
        <v>0</v>
      </c>
      <c r="EG14" s="54">
        <f ca="1">IF($C14&gt;EG$4,SUMIFS([1]销售表!$J:$J,[1]销售表!$I:$I,$A14,[1]销售表!$B:$B,EG$4),($L14-SUM($P14:EF14))*100%/(180-EF$4))</f>
        <v>0</v>
      </c>
      <c r="EH14" s="54">
        <f ca="1">IF($C14&gt;EH$4,SUMIFS([1]销售表!$J:$J,[1]销售表!$I:$I,$A14,[1]销售表!$B:$B,EH$4),($L14-SUM($P14:EG14))*100%/(180-EG$4))</f>
        <v>0</v>
      </c>
      <c r="EI14" s="54">
        <f ca="1">IF($C14&gt;EI$4,SUMIFS([1]销售表!$J:$J,[1]销售表!$I:$I,$A14,[1]销售表!$B:$B,EI$4),($L14-SUM($P14:EH14))*100%/(180-EH$4))</f>
        <v>0</v>
      </c>
      <c r="EJ14" s="54">
        <f ca="1">IF($C14&gt;EJ$4,SUMIFS([1]销售表!$J:$J,[1]销售表!$I:$I,$A14,[1]销售表!$B:$B,EJ$4),($L14-SUM($P14:EI14))*100%/(180-EI$4))</f>
        <v>0</v>
      </c>
      <c r="EK14" s="54">
        <f ca="1">IF($C14&gt;EK$4,SUMIFS([1]销售表!$J:$J,[1]销售表!$I:$I,$A14,[1]销售表!$B:$B,EK$4),($L14-SUM($P14:EJ14))*100%/(180-EJ$4))</f>
        <v>0</v>
      </c>
      <c r="EL14" s="54">
        <f ca="1">IF($C14&gt;EL$4,SUMIFS([1]销售表!$J:$J,[1]销售表!$I:$I,$A14,[1]销售表!$B:$B,EL$4),($L14-SUM($P14:EK14))*100%/(180-EK$4))</f>
        <v>0</v>
      </c>
      <c r="EM14" s="54">
        <f ca="1">IF($C14&gt;EM$4,SUMIFS([1]销售表!$J:$J,[1]销售表!$I:$I,$A14,[1]销售表!$B:$B,EM$4),($L14-SUM($P14:EL14))*100%/(180-EL$4))</f>
        <v>0</v>
      </c>
      <c r="EN14" s="54">
        <f ca="1">IF($C14&gt;EN$4,SUMIFS([1]销售表!$J:$J,[1]销售表!$I:$I,$A14,[1]销售表!$B:$B,EN$4),($L14-SUM($P14:EM14))*100%/(180-EM$4))</f>
        <v>0</v>
      </c>
      <c r="EO14" s="54">
        <f ca="1">IF($C14&gt;EO$4,SUMIFS([1]销售表!$J:$J,[1]销售表!$I:$I,$A14,[1]销售表!$B:$B,EO$4),($L14-SUM($P14:EN14))*100%/(180-EN$4))</f>
        <v>0</v>
      </c>
      <c r="EP14" s="54">
        <f ca="1">IF($C14&gt;EP$4,SUMIFS([1]销售表!$J:$J,[1]销售表!$I:$I,$A14,[1]销售表!$B:$B,EP$4),($L14-SUM($P14:EO14))*100%/(180-EO$4))</f>
        <v>0</v>
      </c>
      <c r="EQ14" s="54">
        <f ca="1">IF($C14&gt;EQ$4,SUMIFS([1]销售表!$J:$J,[1]销售表!$I:$I,$A14,[1]销售表!$B:$B,EQ$4),($L14-SUM($P14:EP14))*100%/(180-EP$4))</f>
        <v>0</v>
      </c>
      <c r="ER14" s="54">
        <f ca="1">IF($C14&gt;ER$4,SUMIFS([1]销售表!$J:$J,[1]销售表!$I:$I,$A14,[1]销售表!$B:$B,ER$4),($L14-SUM($P14:EQ14))*100%/(180-EQ$4))</f>
        <v>0</v>
      </c>
      <c r="ES14" s="54">
        <f ca="1">IF($C14&gt;ES$4,SUMIFS([1]销售表!$J:$J,[1]销售表!$I:$I,$A14,[1]销售表!$B:$B,ES$4),($L14-SUM($P14:ER14))*100%/(180-ER$4))</f>
        <v>0</v>
      </c>
      <c r="ET14" s="54">
        <f ca="1">IF($C14&gt;ET$4,SUMIFS([1]销售表!$J:$J,[1]销售表!$I:$I,$A14,[1]销售表!$B:$B,ET$4),($L14-SUM($P14:ES14))*100%/(180-ES$4))</f>
        <v>0</v>
      </c>
      <c r="EU14" s="54">
        <f ca="1">IF($C14&gt;EU$4,SUMIFS([1]销售表!$J:$J,[1]销售表!$I:$I,$A14,[1]销售表!$B:$B,EU$4),($L14-SUM($P14:ET14))*100%/(180-ET$4))</f>
        <v>0</v>
      </c>
      <c r="EV14" s="54">
        <f ca="1">IF($C14&gt;EV$4,SUMIFS([1]销售表!$J:$J,[1]销售表!$I:$I,$A14,[1]销售表!$B:$B,EV$4),($L14-SUM($P14:EU14))*100%/(180-EU$4))</f>
        <v>0</v>
      </c>
      <c r="EW14" s="54">
        <f ca="1">IF($C14&gt;EW$4,SUMIFS([1]销售表!$J:$J,[1]销售表!$I:$I,$A14,[1]销售表!$B:$B,EW$4),($L14-SUM($P14:EV14))*100%/(180-EV$4))</f>
        <v>0</v>
      </c>
      <c r="EX14" s="54">
        <f ca="1">IF($C14&gt;EX$4,SUMIFS([1]销售表!$J:$J,[1]销售表!$I:$I,$A14,[1]销售表!$B:$B,EX$4),($L14-SUM($P14:EW14))*100%/(180-EW$4))</f>
        <v>0</v>
      </c>
      <c r="EY14" s="54">
        <f ca="1">IF($C14&gt;EY$4,SUMIFS([1]销售表!$J:$J,[1]销售表!$I:$I,$A14,[1]销售表!$B:$B,EY$4),($L14-SUM($P14:EX14))*100%/(180-EX$4))</f>
        <v>0</v>
      </c>
      <c r="EZ14" s="54">
        <f ca="1">IF($C14&gt;EZ$4,SUMIFS([1]销售表!$J:$J,[1]销售表!$I:$I,$A14,[1]销售表!$B:$B,EZ$4),($L14-SUM($P14:EY14))*100%/(180-EY$4))</f>
        <v>0</v>
      </c>
      <c r="FA14" s="54">
        <f ca="1">IF($C14&gt;FA$4,SUMIFS([1]销售表!$J:$J,[1]销售表!$I:$I,$A14,[1]销售表!$B:$B,FA$4),($L14-SUM($P14:EZ14))*100%/(180-EZ$4))</f>
        <v>0</v>
      </c>
      <c r="FB14" s="54">
        <f ca="1">IF($C14&gt;FB$4,SUMIFS([1]销售表!$J:$J,[1]销售表!$I:$I,$A14,[1]销售表!$B:$B,FB$4),($L14-SUM($P14:FA14))*100%/(180-FA$4))</f>
        <v>0</v>
      </c>
      <c r="FC14" s="54">
        <f ca="1">IF($C14&gt;FC$4,SUMIFS([1]销售表!$J:$J,[1]销售表!$I:$I,$A14,[1]销售表!$B:$B,FC$4),($L14-SUM($P14:FB14))*100%/(180-FB$4))</f>
        <v>0</v>
      </c>
      <c r="FD14" s="54">
        <f ca="1">IF($C14&gt;FD$4,SUMIFS([1]销售表!$J:$J,[1]销售表!$I:$I,$A14,[1]销售表!$B:$B,FD$4),($L14-SUM($P14:FC14))*100%/(180-FC$4))</f>
        <v>0</v>
      </c>
      <c r="FE14" s="54">
        <f ca="1">IF($C14&gt;FE$4,SUMIFS([1]销售表!$J:$J,[1]销售表!$I:$I,$A14,[1]销售表!$B:$B,FE$4),($L14-SUM($P14:FD14))*100%/(180-FD$4))</f>
        <v>0</v>
      </c>
      <c r="FF14" s="54">
        <f ca="1">IF($C14&gt;FF$4,SUMIFS([1]销售表!$J:$J,[1]销售表!$I:$I,$A14,[1]销售表!$B:$B,FF$4),($L14-SUM($P14:FE14))*100%/(180-FE$4))</f>
        <v>0</v>
      </c>
      <c r="FG14" s="54">
        <f ca="1">IF($C14&gt;FG$4,SUMIFS([1]销售表!$J:$J,[1]销售表!$I:$I,$A14,[1]销售表!$B:$B,FG$4),($L14-SUM($P14:FF14))*100%/(180-FF$4))</f>
        <v>0</v>
      </c>
      <c r="FH14" s="54">
        <f ca="1">IF($C14&gt;FH$4,SUMIFS([1]销售表!$J:$J,[1]销售表!$I:$I,$A14,[1]销售表!$B:$B,FH$4),($L14-SUM($P14:FG14))*100%/(180-FG$4))</f>
        <v>0</v>
      </c>
      <c r="FI14" s="54">
        <f ca="1">IF($C14&gt;FI$4,SUMIFS([1]销售表!$J:$J,[1]销售表!$I:$I,$A14,[1]销售表!$B:$B,FI$4),($L14-SUM($P14:FH14))*100%/(180-FH$4))</f>
        <v>0</v>
      </c>
      <c r="FJ14" s="54">
        <f ca="1">IF($C14&gt;FJ$4,SUMIFS([1]销售表!$J:$J,[1]销售表!$I:$I,$A14,[1]销售表!$B:$B,FJ$4),($L14-SUM($P14:FI14))*100%/(180-FI$4))</f>
        <v>0</v>
      </c>
      <c r="FK14" s="54">
        <f ca="1">IF($C14&gt;FK$4,SUMIFS([1]销售表!$J:$J,[1]销售表!$I:$I,$A14,[1]销售表!$B:$B,FK$4),($L14-SUM($P14:FJ14))*100%/(180-FJ$4))</f>
        <v>0</v>
      </c>
      <c r="FL14" s="54">
        <f ca="1">IF($C14&gt;FL$4,SUMIFS([1]销售表!$J:$J,[1]销售表!$I:$I,$A14,[1]销售表!$B:$B,FL$4),($L14-SUM($P14:FK14))*100%/(180-FK$4))</f>
        <v>0</v>
      </c>
      <c r="FM14" s="54">
        <f ca="1">IF($C14&gt;FM$4,SUMIFS([1]销售表!$J:$J,[1]销售表!$I:$I,$A14,[1]销售表!$B:$B,FM$4),($L14-SUM($P14:FL14))*100%/(180-FL$4))</f>
        <v>0</v>
      </c>
      <c r="FN14" s="54">
        <f ca="1">IF($C14&gt;FN$4,SUMIFS([1]销售表!$J:$J,[1]销售表!$I:$I,$A14,[1]销售表!$B:$B,FN$4),($L14-SUM($P14:FM14))*100%/(180-FM$4))</f>
        <v>0</v>
      </c>
      <c r="FO14" s="54">
        <f ca="1">IF($C14&gt;FO$4,SUMIFS([1]销售表!$J:$J,[1]销售表!$I:$I,$A14,[1]销售表!$B:$B,FO$4),($L14-SUM($P14:FN14))*100%/(180-FN$4))</f>
        <v>0</v>
      </c>
      <c r="FP14" s="54">
        <f ca="1">IF($C14&gt;FP$4,SUMIFS([1]销售表!$J:$J,[1]销售表!$I:$I,$A14,[1]销售表!$B:$B,FP$4),($L14-SUM($P14:FO14))*100%/(180-FO$4))</f>
        <v>0</v>
      </c>
      <c r="FQ14" s="54">
        <f ca="1">IF($C14&gt;FQ$4,SUMIFS([1]销售表!$J:$J,[1]销售表!$I:$I,$A14,[1]销售表!$B:$B,FQ$4),($L14-SUM($P14:FP14))*100%/(180-FP$4))</f>
        <v>0</v>
      </c>
      <c r="FR14" s="54">
        <f ca="1">IF($C14&gt;FR$4,SUMIFS([1]销售表!$J:$J,[1]销售表!$I:$I,$A14,[1]销售表!$B:$B,FR$4),($L14-SUM($P14:FQ14))*100%/(180-FQ$4))</f>
        <v>0</v>
      </c>
      <c r="FS14" s="54">
        <f ca="1">IF($C14&gt;FS$4,SUMIFS([1]销售表!$J:$J,[1]销售表!$I:$I,$A14,[1]销售表!$B:$B,FS$4),($L14-SUM($P14:FR14))*100%/(180-FR$4))</f>
        <v>0</v>
      </c>
      <c r="FT14" s="54">
        <f ca="1">IF($C14&gt;FT$4,SUMIFS([1]销售表!$J:$J,[1]销售表!$I:$I,$A14,[1]销售表!$B:$B,FT$4),($L14-SUM($P14:FS14))*100%/(180-FS$4))</f>
        <v>0</v>
      </c>
      <c r="FU14" s="54">
        <f ca="1">IF($C14&gt;FU$4,SUMIFS([1]销售表!$J:$J,[1]销售表!$I:$I,$A14,[1]销售表!$B:$B,FU$4),($L14-SUM($P14:FT14))*100%/(180-FT$4))</f>
        <v>0</v>
      </c>
      <c r="FV14" s="54">
        <f ca="1">IF($C14&gt;FV$4,SUMIFS([1]销售表!$J:$J,[1]销售表!$I:$I,$A14,[1]销售表!$B:$B,FV$4),($L14-SUM($P14:FU14))*100%/(180-FU$4))</f>
        <v>0</v>
      </c>
      <c r="FW14" s="54">
        <f ca="1">IF($C14&gt;FW$4,SUMIFS([1]销售表!$J:$J,[1]销售表!$I:$I,$A14,[1]销售表!$B:$B,FW$4),($L14-SUM($P14:FV14))*100%/(180-FV$4))</f>
        <v>0</v>
      </c>
      <c r="FX14" s="54">
        <f ca="1">IF($C14&gt;FX$4,SUMIFS([1]销售表!$J:$J,[1]销售表!$I:$I,$A14,[1]销售表!$B:$B,FX$4),($L14-SUM($P14:FW14))*100%/(180-FW$4))</f>
        <v>0</v>
      </c>
      <c r="FY14" s="54">
        <f ca="1">IF($C14&gt;FY$4,SUMIFS([1]销售表!$J:$J,[1]销售表!$I:$I,$A14,[1]销售表!$B:$B,FY$4),($L14-SUM($P14:FX14))*100%/(180-FX$4))</f>
        <v>0</v>
      </c>
      <c r="FZ14" s="54">
        <f ca="1">IF($C14&gt;FZ$4,SUMIFS([1]销售表!$J:$J,[1]销售表!$I:$I,$A14,[1]销售表!$B:$B,FZ$4),($L14-SUM($P14:FY14))*100%/(180-FY$4))</f>
        <v>0</v>
      </c>
      <c r="GA14" s="54">
        <f ca="1">IF($C14&gt;GA$4,SUMIFS([1]销售表!$J:$J,[1]销售表!$I:$I,$A14,[1]销售表!$B:$B,GA$4),($L14-SUM($P14:FZ14))*100%/(180-FZ$4))</f>
        <v>0</v>
      </c>
      <c r="GB14" s="54">
        <f ca="1">IF($C14&gt;GB$4,SUMIFS([1]销售表!$J:$J,[1]销售表!$I:$I,$A14,[1]销售表!$B:$B,GB$4),($L14-SUM($P14:GA14))*100%/(180-GA$4))</f>
        <v>0</v>
      </c>
      <c r="GC14" s="54">
        <f ca="1">IF($C14&gt;GC$4,SUMIFS([1]销售表!$J:$J,[1]销售表!$I:$I,$A14,[1]销售表!$B:$B,GC$4),($L14-SUM($P14:GB14))*100%/(180-GB$4))</f>
        <v>0</v>
      </c>
      <c r="GD14" s="54">
        <f ca="1">IF($C14&gt;GD$4,SUMIFS([1]销售表!$J:$J,[1]销售表!$I:$I,$A14,[1]销售表!$B:$B,GD$4),($L14-SUM($P14:GC14))*100%/(180-GC$4))</f>
        <v>0</v>
      </c>
      <c r="GE14" s="54">
        <f ca="1">IF($C14&gt;GE$4,SUMIFS([1]销售表!$J:$J,[1]销售表!$I:$I,$A14,[1]销售表!$B:$B,GE$4),($L14-SUM($P14:GD14))*100%/(180-GD$4))</f>
        <v>0</v>
      </c>
      <c r="GF14" s="54">
        <f ca="1">IF($C14&gt;GF$4,SUMIFS([1]销售表!$J:$J,[1]销售表!$I:$I,$A14,[1]销售表!$B:$B,GF$4),($L14-SUM($P14:GE14))*100%/(180-GE$4))</f>
        <v>0</v>
      </c>
      <c r="GG14" s="54">
        <f ca="1">IF($C14&gt;GG$4,SUMIFS([1]销售表!$J:$J,[1]销售表!$I:$I,$A14,[1]销售表!$B:$B,GG$4),($L14-SUM($P14:GF14))*100%/(180-GF$4))</f>
        <v>0</v>
      </c>
      <c r="GH14" s="54">
        <f ca="1">IF($C14&gt;GH$4,SUMIFS([1]销售表!$J:$J,[1]销售表!$I:$I,$A14,[1]销售表!$B:$B,GH$4),($L14-SUM($P14:GG14))*100%/(180-GG$4))</f>
        <v>0</v>
      </c>
      <c r="GI14" s="54">
        <f ca="1">IF($C14&gt;GI$4,SUMIFS([1]销售表!$J:$J,[1]销售表!$I:$I,$A14,[1]销售表!$B:$B,GI$4),($L14-SUM($P14:GH14))*100%/(180-GH$4))</f>
        <v>0</v>
      </c>
      <c r="GJ14" s="54">
        <f ca="1">IF($C14&gt;GJ$4,SUMIFS([1]销售表!$J:$J,[1]销售表!$I:$I,$A14,[1]销售表!$B:$B,GJ$4),($L14-SUM($P14:GI14))*100%/(180-GI$4))</f>
        <v>0</v>
      </c>
      <c r="GK14" s="54">
        <f ca="1">IF($C14&gt;GK$4,SUMIFS([1]销售表!$J:$J,[1]销售表!$I:$I,$A14,[1]销售表!$B:$B,GK$4),($L14-SUM($P14:GJ14))*100%/(180-GJ$4))</f>
        <v>0</v>
      </c>
      <c r="GL14" s="54">
        <f ca="1">IF($C14&gt;GL$4,SUMIFS([1]销售表!$J:$J,[1]销售表!$I:$I,$A14,[1]销售表!$B:$B,GL$4),($L14-SUM($P14:GK14))*100%/(180-GK$4))</f>
        <v>0</v>
      </c>
      <c r="GM14" s="54">
        <f ca="1">IF($C14&gt;GM$4,SUMIFS([1]销售表!$J:$J,[1]销售表!$I:$I,$A14,[1]销售表!$B:$B,GM$4),($L14-SUM($P14:GL14))*100%/(180-GL$4))</f>
        <v>0</v>
      </c>
    </row>
    <row r="15" spans="1:195">
      <c r="A15" s="20"/>
      <c r="B15" s="51"/>
      <c r="C15" s="20">
        <f ca="1" t="shared" si="0"/>
        <v>46209</v>
      </c>
      <c r="D15" s="20" t="str" cm="1">
        <f ca="1" t="array" ref="D15">_xlfn.IFS(AND(TODAY()-B15&lt;=30,TODAY()-B15&gt;=0),"新品期",AND(TODAY()-B15&gt;=31,TODAY()-B15&lt;=120),"热销期",AND(TODAY()-B15&gt;=121,TODAY()-B15&lt;=180),"清货期",TODAY()-B15&gt;180,"滞销")</f>
        <v>滞销</v>
      </c>
      <c r="E15" s="20">
        <f t="shared" si="1"/>
        <v>1000</v>
      </c>
      <c r="F15" s="20"/>
      <c r="G15" s="20">
        <f>SUMIF([1]销售表!I:I,A15,[1]销售表!J:J)</f>
        <v>0</v>
      </c>
      <c r="H15" s="38">
        <f t="shared" si="2"/>
        <v>0</v>
      </c>
      <c r="I15" s="20"/>
      <c r="J15" s="20">
        <f>SUMIFS([1]销售表!J:J,[1]销售表!I:I,A15,[1]销售表!E:E,"可取")</f>
        <v>0</v>
      </c>
      <c r="K15" s="20"/>
      <c r="L15" s="20">
        <v>1000</v>
      </c>
      <c r="M15" s="39">
        <f>_xlfn.XLOOKUP(A15,[1]销售表!I:I,[1]销售表!J:J,0,0,-1)</f>
        <v>0</v>
      </c>
      <c r="N15" s="39" t="str" cm="1">
        <f ca="1" t="array" ref="N15">IF(C15&gt;180,"0",INDEX(P15:GM15,C15))</f>
        <v>0</v>
      </c>
      <c r="O15" s="53"/>
      <c r="P15" s="54">
        <f>SUMIFS([1]销售表!J:J,[1]销售表!I:I,A15,[1]销售表!B:B,$P$4)</f>
        <v>0</v>
      </c>
      <c r="Q15" s="54">
        <f ca="1">IF($C15&gt;Q$4,SUMIFS([1]销售表!$J:$J,[1]销售表!$I:$I,$A15,[1]销售表!$B:$B,Q$4),($L15-SUM($P15))*80%/(180-P$4))</f>
        <v>0</v>
      </c>
      <c r="R15" s="54">
        <f ca="1">IF($C15&gt;R$4,SUMIFS([1]销售表!$J:$J,[1]销售表!$I:$I,$A15,[1]销售表!$B:$B,R$4),($L15-SUM($P15:Q15))*80%/(180-Q$4))</f>
        <v>0</v>
      </c>
      <c r="S15" s="54">
        <f ca="1">IF($C15&gt;S$4,SUMIFS([1]销售表!$J:$J,[1]销售表!$I:$I,$A15,[1]销售表!$B:$B,S$4),($L15-SUM($P15:R15))*80%/(180-R$4))</f>
        <v>0</v>
      </c>
      <c r="T15" s="54">
        <f ca="1">IF($C15&gt;T$4,SUMIFS([1]销售表!$J:$J,[1]销售表!$I:$I,$A15,[1]销售表!$B:$B,T$4),($L15-SUM($P15:S15))*80%/(180-S$4))</f>
        <v>0</v>
      </c>
      <c r="U15" s="54">
        <f ca="1">IF($C15&gt;U$4,SUMIFS([1]销售表!$J:$J,[1]销售表!$I:$I,$A15,[1]销售表!$B:$B,U$4),($L15-SUM($P15:T15))*80%/(180-T$4))</f>
        <v>0</v>
      </c>
      <c r="V15" s="54">
        <f ca="1">IF($C15&gt;V$4,SUMIFS([1]销售表!$J:$J,[1]销售表!$I:$I,$A15,[1]销售表!$B:$B,V$4),($L15-SUM($P15:U15))*80%/(180-U$4))</f>
        <v>0</v>
      </c>
      <c r="W15" s="54">
        <f ca="1">IF($C15&gt;W$4,SUMIFS([1]销售表!$J:$J,[1]销售表!$I:$I,$A15,[1]销售表!$B:$B,W$4),($L15-SUM($P15:V15))*80%/(180-V$4))</f>
        <v>0</v>
      </c>
      <c r="X15" s="54">
        <f ca="1">IF($C15&gt;X$4,SUMIFS([1]销售表!$J:$J,[1]销售表!$I:$I,$A15,[1]销售表!$B:$B,X$4),($L15-SUM($P15:W15))*80%/(180-W$4))</f>
        <v>0</v>
      </c>
      <c r="Y15" s="54">
        <f ca="1">IF($C15&gt;Y$4,SUMIFS([1]销售表!$J:$J,[1]销售表!$I:$I,$A15,[1]销售表!$B:$B,Y$4),($L15-SUM($P15:X15))*80%/(180-X$4))</f>
        <v>0</v>
      </c>
      <c r="Z15" s="54">
        <f ca="1">IF($C15&gt;Z$4,SUMIFS([1]销售表!$J:$J,[1]销售表!$I:$I,$A15,[1]销售表!$B:$B,Z$4),($L15-SUM($P15:Y15))*80%/(180-Y$4))</f>
        <v>0</v>
      </c>
      <c r="AA15" s="54">
        <f ca="1">IF($C15&gt;AA$4,SUMIFS([1]销售表!$J:$J,[1]销售表!$I:$I,$A15,[1]销售表!$B:$B,AA$4),($L15-SUM($P15:Z15))*80%/(180-Z$4))</f>
        <v>0</v>
      </c>
      <c r="AB15" s="54">
        <f ca="1">IF($C15&gt;AB$4,SUMIFS([1]销售表!$J:$J,[1]销售表!$I:$I,$A15,[1]销售表!$B:$B,AB$4),($L15-SUM($P15:AA15))*80%/(180-AA$4))</f>
        <v>0</v>
      </c>
      <c r="AC15" s="54">
        <f ca="1">IF($C15&gt;AC$4,SUMIFS([1]销售表!$J:$J,[1]销售表!$I:$I,$A15,[1]销售表!$B:$B,AC$4),($L15-SUM($P15:AB15))*80%/(180-AB$4))</f>
        <v>0</v>
      </c>
      <c r="AD15" s="54">
        <f ca="1">IF($C15&gt;AD$4,SUMIFS([1]销售表!$J:$J,[1]销售表!$I:$I,$A15,[1]销售表!$B:$B,AD$4),($L15-SUM($P15:AC15))*80%/(180-AC$4))</f>
        <v>0</v>
      </c>
      <c r="AE15" s="54">
        <f ca="1">IF($C15&gt;AE$4,SUMIFS([1]销售表!$J:$J,[1]销售表!$I:$I,$A15,[1]销售表!$B:$B,AE$4),($L15-SUM($P15:AD15))*80%/(180-AD$4))</f>
        <v>0</v>
      </c>
      <c r="AF15" s="54">
        <f ca="1">IF($C15&gt;AF$4,SUMIFS([1]销售表!$J:$J,[1]销售表!$I:$I,$A15,[1]销售表!$B:$B,AF$4),($L15-SUM($P15:AE15))*80%/(180-AE$4))</f>
        <v>0</v>
      </c>
      <c r="AG15" s="54">
        <f ca="1">IF($C15&gt;AG$4,SUMIFS([1]销售表!$J:$J,[1]销售表!$I:$I,$A15,[1]销售表!$B:$B,AG$4),($L15-SUM($P15:AF15))*80%/(180-AF$4))</f>
        <v>0</v>
      </c>
      <c r="AH15" s="54">
        <f ca="1">IF($C15&gt;AH$4,SUMIFS([1]销售表!$J:$J,[1]销售表!$I:$I,$A15,[1]销售表!$B:$B,AH$4),($L15-SUM($P15:AG15))*80%/(180-AG$4))</f>
        <v>0</v>
      </c>
      <c r="AI15" s="54">
        <f ca="1">IF($C15&gt;AI$4,SUMIFS([1]销售表!$J:$J,[1]销售表!$I:$I,$A15,[1]销售表!$B:$B,AI$4),($L15-SUM($P15:AH15))*80%/(180-AH$4))</f>
        <v>0</v>
      </c>
      <c r="AJ15" s="54">
        <f ca="1">IF($C15&gt;AJ$4,SUMIFS([1]销售表!$J:$J,[1]销售表!$I:$I,$A15,[1]销售表!$B:$B,AJ$4),($L15-SUM($P15:AI15))*80%/(180-AI$4))</f>
        <v>0</v>
      </c>
      <c r="AK15" s="54">
        <f ca="1">IF($C15&gt;AK$4,SUMIFS([1]销售表!$J:$J,[1]销售表!$I:$I,$A15,[1]销售表!$B:$B,AK$4),($L15-SUM($P15:AJ15))*80%/(180-AJ$4))</f>
        <v>0</v>
      </c>
      <c r="AL15" s="54">
        <f ca="1">IF($C15&gt;AL$4,SUMIFS([1]销售表!$J:$J,[1]销售表!$I:$I,$A15,[1]销售表!$B:$B,AL$4),($L15-SUM($P15:AK15))*80%/(180-AK$4))</f>
        <v>0</v>
      </c>
      <c r="AM15" s="54">
        <f ca="1">IF($C15&gt;AM$4,SUMIFS([1]销售表!$J:$J,[1]销售表!$I:$I,$A15,[1]销售表!$B:$B,AM$4),($L15-SUM($P15:AL15))*80%/(180-AL$4))</f>
        <v>0</v>
      </c>
      <c r="AN15" s="54">
        <f ca="1">IF($C15&gt;AN$4,SUMIFS([1]销售表!$J:$J,[1]销售表!$I:$I,$A15,[1]销售表!$B:$B,AN$4),($L15-SUM($P15:AM15))*80%/(180-AM$4))</f>
        <v>0</v>
      </c>
      <c r="AO15" s="54">
        <f ca="1">IF($C15&gt;AO$4,SUMIFS([1]销售表!$J:$J,[1]销售表!$I:$I,$A15,[1]销售表!$B:$B,AO$4),($L15-SUM($P15:AN15))*80%/(180-AN$4))</f>
        <v>0</v>
      </c>
      <c r="AP15" s="54">
        <f ca="1">IF($C15&gt;AP$4,SUMIFS([1]销售表!$J:$J,[1]销售表!$I:$I,$A15,[1]销售表!$B:$B,AP$4),($L15-SUM($P15:AO15))*80%/(180-AO$4))</f>
        <v>0</v>
      </c>
      <c r="AQ15" s="54">
        <f ca="1">IF($C15&gt;AQ$4,SUMIFS([1]销售表!$J:$J,[1]销售表!$I:$I,$A15,[1]销售表!$B:$B,AQ$4),($L15-SUM($P15:AP15))*80%/(180-AP$4))</f>
        <v>0</v>
      </c>
      <c r="AR15" s="54">
        <f ca="1">IF($C15&gt;AR$4,SUMIFS([1]销售表!$J:$J,[1]销售表!$I:$I,$A15,[1]销售表!$B:$B,AR$4),($L15-SUM($P15:AQ15))*80%/(180-AQ$4))</f>
        <v>0</v>
      </c>
      <c r="AS15" s="54">
        <f ca="1">IF($C15&gt;AS$4,SUMIFS([1]销售表!$J:$J,[1]销售表!$I:$I,$A15,[1]销售表!$B:$B,AS$4),($L15-SUM($P15:AR15))*80%/(180-AR$4))</f>
        <v>0</v>
      </c>
      <c r="AT15" s="54">
        <f ca="1">IF($C15&gt;AT$4,SUMIFS([1]销售表!$J:$J,[1]销售表!$I:$I,$A15,[1]销售表!$B:$B,AT$4),($L15-SUM($P15:AS15))*110%/(180-AS$4))</f>
        <v>0</v>
      </c>
      <c r="AU15" s="54">
        <f ca="1">IF($C15&gt;AU$4,SUMIFS([1]销售表!$J:$J,[1]销售表!$I:$I,$A15,[1]销售表!$B:$B,AU$4),($L15-SUM($P15:AT15))*110%/(180-AT$4))</f>
        <v>0</v>
      </c>
      <c r="AV15" s="54">
        <f ca="1">IF($C15&gt;AV$4,SUMIFS([1]销售表!$J:$J,[1]销售表!$I:$I,$A15,[1]销售表!$B:$B,AV$4),($L15-SUM($P15:AU15))*110%/(180-AU$4))</f>
        <v>0</v>
      </c>
      <c r="AW15" s="54">
        <f ca="1">IF($C15&gt;AW$4,SUMIFS([1]销售表!$J:$J,[1]销售表!$I:$I,$A15,[1]销售表!$B:$B,AW$4),($L15-SUM($P15:AV15))*110%/(180-AV$4))</f>
        <v>0</v>
      </c>
      <c r="AX15" s="54">
        <f ca="1">IF($C15&gt;AX$4,SUMIFS([1]销售表!$J:$J,[1]销售表!$I:$I,$A15,[1]销售表!$B:$B,AX$4),($L15-SUM($P15:AW15))*110%/(180-AW$4))</f>
        <v>0</v>
      </c>
      <c r="AY15" s="54">
        <f ca="1">IF($C15&gt;AY$4,SUMIFS([1]销售表!$J:$J,[1]销售表!$I:$I,$A15,[1]销售表!$B:$B,AY$4),($L15-SUM($P15:AX15))*110%/(180-AX$4))</f>
        <v>0</v>
      </c>
      <c r="AZ15" s="54">
        <f ca="1">IF($C15&gt;AZ$4,SUMIFS([1]销售表!$J:$J,[1]销售表!$I:$I,$A15,[1]销售表!$B:$B,AZ$4),($L15-SUM($P15:AY15))*110%/(180-AY$4))</f>
        <v>0</v>
      </c>
      <c r="BA15" s="54">
        <f ca="1">IF($C15&gt;BA$4,SUMIFS([1]销售表!$J:$J,[1]销售表!$I:$I,$A15,[1]销售表!$B:$B,BA$4),($L15-SUM($P15:AZ15))*110%/(180-AZ$4))</f>
        <v>0</v>
      </c>
      <c r="BB15" s="54">
        <f ca="1">IF($C15&gt;BB$4,SUMIFS([1]销售表!$J:$J,[1]销售表!$I:$I,$A15,[1]销售表!$B:$B,BB$4),($L15-SUM($P15:BA15))*110%/(180-BA$4))</f>
        <v>0</v>
      </c>
      <c r="BC15" s="54">
        <f ca="1">IF($C15&gt;BC$4,SUMIFS([1]销售表!$J:$J,[1]销售表!$I:$I,$A15,[1]销售表!$B:$B,BC$4),($L15-SUM($P15:BB15))*110%/(180-BB$4))</f>
        <v>0</v>
      </c>
      <c r="BD15" s="54">
        <f ca="1">IF($C15&gt;BD$4,SUMIFS([1]销售表!$J:$J,[1]销售表!$I:$I,$A15,[1]销售表!$B:$B,BD$4),($L15-SUM($P15:BC15))*110%/(180-BC$4))</f>
        <v>0</v>
      </c>
      <c r="BE15" s="54">
        <f ca="1">IF($C15&gt;BE$4,SUMIFS([1]销售表!$J:$J,[1]销售表!$I:$I,$A15,[1]销售表!$B:$B,BE$4),($L15-SUM($P15:BD15))*110%/(180-BD$4))</f>
        <v>0</v>
      </c>
      <c r="BF15" s="54">
        <f ca="1">IF($C15&gt;BF$4,SUMIFS([1]销售表!$J:$J,[1]销售表!$I:$I,$A15,[1]销售表!$B:$B,BF$4),($L15-SUM($P15:BE15))*110%/(180-BE$4))</f>
        <v>0</v>
      </c>
      <c r="BG15" s="54">
        <f ca="1">IF($C15&gt;BG$4,SUMIFS([1]销售表!$J:$J,[1]销售表!$I:$I,$A15,[1]销售表!$B:$B,BG$4),($L15-SUM($P15:BF15))*110%/(180-BF$4))</f>
        <v>0</v>
      </c>
      <c r="BH15" s="54">
        <f ca="1">IF($C15&gt;BH$4,SUMIFS([1]销售表!$J:$J,[1]销售表!$I:$I,$A15,[1]销售表!$B:$B,BH$4),($L15-SUM($P15:BG15))*110%/(180-BG$4))</f>
        <v>0</v>
      </c>
      <c r="BI15" s="54">
        <f ca="1">IF($C15&gt;BI$4,SUMIFS([1]销售表!$J:$J,[1]销售表!$I:$I,$A15,[1]销售表!$B:$B,BI$4),($L15-SUM($P15:BH15))*110%/(180-BH$4))</f>
        <v>0</v>
      </c>
      <c r="BJ15" s="54">
        <f ca="1">IF($C15&gt;BJ$4,SUMIFS([1]销售表!$J:$J,[1]销售表!$I:$I,$A15,[1]销售表!$B:$B,BJ$4),($L15-SUM($P15:BI15))*110%/(180-BI$4))</f>
        <v>0</v>
      </c>
      <c r="BK15" s="54">
        <f ca="1">IF($C15&gt;BK$4,SUMIFS([1]销售表!$J:$J,[1]销售表!$I:$I,$A15,[1]销售表!$B:$B,BK$4),($L15-SUM($P15:BJ15))*110%/(180-BJ$4))</f>
        <v>0</v>
      </c>
      <c r="BL15" s="54">
        <f ca="1">IF($C15&gt;BL$4,SUMIFS([1]销售表!$J:$J,[1]销售表!$I:$I,$A15,[1]销售表!$B:$B,BL$4),($L15-SUM($P15:BK15))*110%/(180-BK$4))</f>
        <v>0</v>
      </c>
      <c r="BM15" s="54">
        <f ca="1">IF($C15&gt;BM$4,SUMIFS([1]销售表!$J:$J,[1]销售表!$I:$I,$A15,[1]销售表!$B:$B,BM$4),($L15-SUM($P15:BL15))*110%/(180-BL$4))</f>
        <v>0</v>
      </c>
      <c r="BN15" s="54">
        <f ca="1">IF($C15&gt;BN$4,SUMIFS([1]销售表!$J:$J,[1]销售表!$I:$I,$A15,[1]销售表!$B:$B,BN$4),($L15-SUM($P15:BM15))*110%/(180-BM$4))</f>
        <v>0</v>
      </c>
      <c r="BO15" s="54">
        <f ca="1">IF($C15&gt;BO$4,SUMIFS([1]销售表!$J:$J,[1]销售表!$I:$I,$A15,[1]销售表!$B:$B,BO$4),($L15-SUM($P15:BN15))*110%/(180-BN$4))</f>
        <v>0</v>
      </c>
      <c r="BP15" s="54">
        <f ca="1">IF($C15&gt;BP$4,SUMIFS([1]销售表!$J:$J,[1]销售表!$I:$I,$A15,[1]销售表!$B:$B,BP$4),($L15-SUM($P15:BO15))*110%/(180-BO$4))</f>
        <v>0</v>
      </c>
      <c r="BQ15" s="54">
        <f ca="1">IF($C15&gt;BQ$4,SUMIFS([1]销售表!$J:$J,[1]销售表!$I:$I,$A15,[1]销售表!$B:$B,BQ$4),($L15-SUM($P15:BP15))*110%/(180-BP$4))</f>
        <v>0</v>
      </c>
      <c r="BR15" s="54">
        <f ca="1">IF($C15&gt;BR$4,SUMIFS([1]销售表!$J:$J,[1]销售表!$I:$I,$A15,[1]销售表!$B:$B,BR$4),($L15-SUM($P15:BQ15))*110%/(180-BQ$4))</f>
        <v>0</v>
      </c>
      <c r="BS15" s="54">
        <f ca="1">IF($C15&gt;BS$4,SUMIFS([1]销售表!$J:$J,[1]销售表!$I:$I,$A15,[1]销售表!$B:$B,BS$4),($L15-SUM($P15:BR15))*110%/(180-BR$4))</f>
        <v>0</v>
      </c>
      <c r="BT15" s="54">
        <f ca="1">IF($C15&gt;BT$4,SUMIFS([1]销售表!$J:$J,[1]销售表!$I:$I,$A15,[1]销售表!$B:$B,BT$4),($L15-SUM($P15:BS15))*110%/(180-BS$4))</f>
        <v>0</v>
      </c>
      <c r="BU15" s="54">
        <f ca="1">IF($C15&gt;BU$4,SUMIFS([1]销售表!$J:$J,[1]销售表!$I:$I,$A15,[1]销售表!$B:$B,BU$4),($L15-SUM($P15:BT15))*110%/(180-BT$4))</f>
        <v>0</v>
      </c>
      <c r="BV15" s="54">
        <f ca="1">IF($C15&gt;BV$4,SUMIFS([1]销售表!$J:$J,[1]销售表!$I:$I,$A15,[1]销售表!$B:$B,BV$4),($L15-SUM($P15:BU15))*110%/(180-BU$4))</f>
        <v>0</v>
      </c>
      <c r="BW15" s="54">
        <f ca="1">IF($C15&gt;BW$4,SUMIFS([1]销售表!$J:$J,[1]销售表!$I:$I,$A15,[1]销售表!$B:$B,BW$4),($L15-SUM($P15:BV15))*110%/(180-BV$4))</f>
        <v>0</v>
      </c>
      <c r="BX15" s="54">
        <f ca="1">IF($C15&gt;BX$4,SUMIFS([1]销售表!$J:$J,[1]销售表!$I:$I,$A15,[1]销售表!$B:$B,BX$4),($L15-SUM($P15:BW15))*110%/(180-BW$4))</f>
        <v>0</v>
      </c>
      <c r="BY15" s="54">
        <f ca="1">IF($C15&gt;BY$4,SUMIFS([1]销售表!$J:$J,[1]销售表!$I:$I,$A15,[1]销售表!$B:$B,BY$4),($L15-SUM($P15:BX15))*110%/(180-BX$4))</f>
        <v>0</v>
      </c>
      <c r="BZ15" s="54">
        <f ca="1">IF($C15&gt;BZ$4,SUMIFS([1]销售表!$J:$J,[1]销售表!$I:$I,$A15,[1]销售表!$B:$B,BZ$4),($L15-SUM($P15:BY15))*110%/(180-BY$4))</f>
        <v>0</v>
      </c>
      <c r="CA15" s="54">
        <f ca="1">IF($C15&gt;CA$4,SUMIFS([1]销售表!$J:$J,[1]销售表!$I:$I,$A15,[1]销售表!$B:$B,CA$4),($L15-SUM($P15:BZ15))*110%/(180-BZ$4))</f>
        <v>0</v>
      </c>
      <c r="CB15" s="54">
        <f ca="1">IF($C15&gt;CB$4,SUMIFS([1]销售表!$J:$J,[1]销售表!$I:$I,$A15,[1]销售表!$B:$B,CB$4),($L15-SUM($P15:CA15))*110%/(180-CA$4))</f>
        <v>0</v>
      </c>
      <c r="CC15" s="54">
        <f ca="1">IF($C15&gt;CC$4,SUMIFS([1]销售表!$J:$J,[1]销售表!$I:$I,$A15,[1]销售表!$B:$B,CC$4),($L15-SUM($P15:CB15))*110%/(180-CB$4))</f>
        <v>0</v>
      </c>
      <c r="CD15" s="54">
        <f ca="1">IF($C15&gt;CD$4,SUMIFS([1]销售表!$J:$J,[1]销售表!$I:$I,$A15,[1]销售表!$B:$B,CD$4),($L15-SUM($P15:CC15))*110%/(180-CC$4))</f>
        <v>0</v>
      </c>
      <c r="CE15" s="54">
        <f ca="1">IF($C15&gt;CE$4,SUMIFS([1]销售表!$J:$J,[1]销售表!$I:$I,$A15,[1]销售表!$B:$B,CE$4),($L15-SUM($P15:CD15))*110%/(180-CD$4))</f>
        <v>0</v>
      </c>
      <c r="CF15" s="54">
        <f ca="1">IF($C15&gt;CF$4,SUMIFS([1]销售表!$J:$J,[1]销售表!$I:$I,$A15,[1]销售表!$B:$B,CF$4),($L15-SUM($P15:CE15))*110%/(180-CE$4))</f>
        <v>0</v>
      </c>
      <c r="CG15" s="54">
        <f ca="1">IF($C15&gt;CG$4,SUMIFS([1]销售表!$J:$J,[1]销售表!$I:$I,$A15,[1]销售表!$B:$B,CG$4),($L15-SUM($P15:CF15))*110%/(180-CF$4))</f>
        <v>0</v>
      </c>
      <c r="CH15" s="54">
        <f ca="1">IF($C15&gt;CH$4,SUMIFS([1]销售表!$J:$J,[1]销售表!$I:$I,$A15,[1]销售表!$B:$B,CH$4),($L15-SUM($P15:CG15))*110%/(180-CG$4))</f>
        <v>0</v>
      </c>
      <c r="CI15" s="54">
        <f ca="1">IF($C15&gt;CI$4,SUMIFS([1]销售表!$J:$J,[1]销售表!$I:$I,$A15,[1]销售表!$B:$B,CI$4),($L15-SUM($P15:CH15))*110%/(180-CH$4))</f>
        <v>0</v>
      </c>
      <c r="CJ15" s="54">
        <f ca="1">IF($C15&gt;CJ$4,SUMIFS([1]销售表!$J:$J,[1]销售表!$I:$I,$A15,[1]销售表!$B:$B,CJ$4),($L15-SUM($P15:CI15))*110%/(180-CI$4))</f>
        <v>0</v>
      </c>
      <c r="CK15" s="54">
        <f ca="1">IF($C15&gt;CK$4,SUMIFS([1]销售表!$J:$J,[1]销售表!$I:$I,$A15,[1]销售表!$B:$B,CK$4),($L15-SUM($P15:CJ15))*110%/(180-CJ$4))</f>
        <v>0</v>
      </c>
      <c r="CL15" s="54">
        <f ca="1">IF($C15&gt;CL$4,SUMIFS([1]销售表!$J:$J,[1]销售表!$I:$I,$A15,[1]销售表!$B:$B,CL$4),($L15-SUM($P15:CK15))*110%/(180-CK$4))</f>
        <v>0</v>
      </c>
      <c r="CM15" s="54">
        <f ca="1">IF($C15&gt;CM$4,SUMIFS([1]销售表!$J:$J,[1]销售表!$I:$I,$A15,[1]销售表!$B:$B,CM$4),($L15-SUM($P15:CL15))*110%/(180-CL$4))</f>
        <v>0</v>
      </c>
      <c r="CN15" s="54">
        <f ca="1">IF($C15&gt;CN$4,SUMIFS([1]销售表!$J:$J,[1]销售表!$I:$I,$A15,[1]销售表!$B:$B,CN$4),($L15-SUM($P15:CM15))*110%/(180-CM$4))</f>
        <v>0</v>
      </c>
      <c r="CO15" s="54">
        <f ca="1">IF($C15&gt;CO$4,SUMIFS([1]销售表!$J:$J,[1]销售表!$I:$I,$A15,[1]销售表!$B:$B,CO$4),($L15-SUM($P15:CN15))*110%/(180-CN$4))</f>
        <v>0</v>
      </c>
      <c r="CP15" s="54">
        <f ca="1">IF($C15&gt;CP$4,SUMIFS([1]销售表!$J:$J,[1]销售表!$I:$I,$A15,[1]销售表!$B:$B,CP$4),($L15-SUM($P15:CO15))*110%/(180-CO$4))</f>
        <v>0</v>
      </c>
      <c r="CQ15" s="54">
        <f ca="1">IF($C15&gt;CQ$4,SUMIFS([1]销售表!$J:$J,[1]销售表!$I:$I,$A15,[1]销售表!$B:$B,CQ$4),($L15-SUM($P15:CP15))*110%/(180-CP$4))</f>
        <v>0</v>
      </c>
      <c r="CR15" s="54">
        <f ca="1">IF($C15&gt;CR$4,SUMIFS([1]销售表!$J:$J,[1]销售表!$I:$I,$A15,[1]销售表!$B:$B,CR$4),($L15-SUM($P15:CQ15))*110%/(180-CQ$4))</f>
        <v>0</v>
      </c>
      <c r="CS15" s="54">
        <f ca="1">IF($C15&gt;CS$4,SUMIFS([1]销售表!$J:$J,[1]销售表!$I:$I,$A15,[1]销售表!$B:$B,CS$4),($L15-SUM($P15:CR15))*110%/(180-CR$4))</f>
        <v>0</v>
      </c>
      <c r="CT15" s="54">
        <f ca="1">IF($C15&gt;CT$4,SUMIFS([1]销售表!$J:$J,[1]销售表!$I:$I,$A15,[1]销售表!$B:$B,CT$4),($L15-SUM($P15:CS15))*110%/(180-CS$4))</f>
        <v>0</v>
      </c>
      <c r="CU15" s="54">
        <f ca="1">IF($C15&gt;CU$4,SUMIFS([1]销售表!$J:$J,[1]销售表!$I:$I,$A15,[1]销售表!$B:$B,CU$4),($L15-SUM($P15:CT15))*110%/(180-CT$4))</f>
        <v>0</v>
      </c>
      <c r="CV15" s="54">
        <f ca="1">IF($C15&gt;CV$4,SUMIFS([1]销售表!$J:$J,[1]销售表!$I:$I,$A15,[1]销售表!$B:$B,CV$4),($L15-SUM($P15:CU15))*110%/(180-CU$4))</f>
        <v>0</v>
      </c>
      <c r="CW15" s="54">
        <f ca="1">IF($C15&gt;CW$4,SUMIFS([1]销售表!$J:$J,[1]销售表!$I:$I,$A15,[1]销售表!$B:$B,CW$4),($L15-SUM($P15:CV15))*110%/(180-CV$4))</f>
        <v>0</v>
      </c>
      <c r="CX15" s="54">
        <f ca="1">IF($C15&gt;CX$4,SUMIFS([1]销售表!$J:$J,[1]销售表!$I:$I,$A15,[1]销售表!$B:$B,CX$4),($L15-SUM($P15:CW15))*110%/(180-CW$4))</f>
        <v>0</v>
      </c>
      <c r="CY15" s="54">
        <f ca="1">IF($C15&gt;CY$4,SUMIFS([1]销售表!$J:$J,[1]销售表!$I:$I,$A15,[1]销售表!$B:$B,CY$4),($L15-SUM($P15:CX15))*110%/(180-CX$4))</f>
        <v>0</v>
      </c>
      <c r="CZ15" s="54">
        <f ca="1">IF($C15&gt;CZ$4,SUMIFS([1]销售表!$J:$J,[1]销售表!$I:$I,$A15,[1]销售表!$B:$B,CZ$4),($L15-SUM($P15:CY15))*110%/(180-CY$4))</f>
        <v>0</v>
      </c>
      <c r="DA15" s="54">
        <f ca="1">IF($C15&gt;DA$4,SUMIFS([1]销售表!$J:$J,[1]销售表!$I:$I,$A15,[1]销售表!$B:$B,DA$4),($L15-SUM($P15:CZ15))*110%/(180-CZ$4))</f>
        <v>0</v>
      </c>
      <c r="DB15" s="54">
        <f ca="1">IF($C15&gt;DB$4,SUMIFS([1]销售表!$J:$J,[1]销售表!$I:$I,$A15,[1]销售表!$B:$B,DB$4),($L15-SUM($P15:DA15))*110%/(180-DA$4))</f>
        <v>0</v>
      </c>
      <c r="DC15" s="54">
        <f ca="1">IF($C15&gt;DC$4,SUMIFS([1]销售表!$J:$J,[1]销售表!$I:$I,$A15,[1]销售表!$B:$B,DC$4),($L15-SUM($P15:DB15))*110%/(180-DB$4))</f>
        <v>0</v>
      </c>
      <c r="DD15" s="54">
        <f ca="1">IF($C15&gt;DD$4,SUMIFS([1]销售表!$J:$J,[1]销售表!$I:$I,$A15,[1]销售表!$B:$B,DD$4),($L15-SUM($P15:DC15))*110%/(180-DC$4))</f>
        <v>0</v>
      </c>
      <c r="DE15" s="54">
        <f ca="1">IF($C15&gt;DE$4,SUMIFS([1]销售表!$J:$J,[1]销售表!$I:$I,$A15,[1]销售表!$B:$B,DE$4),($L15-SUM($P15:DD15))*110%/(180-DD$4))</f>
        <v>0</v>
      </c>
      <c r="DF15" s="54">
        <f ca="1">IF($C15&gt;DF$4,SUMIFS([1]销售表!$J:$J,[1]销售表!$I:$I,$A15,[1]销售表!$B:$B,DF$4),($L15-SUM($P15:DE15))*110%/(180-DE$4))</f>
        <v>0</v>
      </c>
      <c r="DG15" s="54">
        <f ca="1">IF($C15&gt;DG$4,SUMIFS([1]销售表!$J:$J,[1]销售表!$I:$I,$A15,[1]销售表!$B:$B,DG$4),($L15-SUM($P15:DF15))*110%/(180-DF$4))</f>
        <v>0</v>
      </c>
      <c r="DH15" s="54">
        <f ca="1">IF($C15&gt;DH$4,SUMIFS([1]销售表!$J:$J,[1]销售表!$I:$I,$A15,[1]销售表!$B:$B,DH$4),($L15-SUM($P15:DG15))*110%/(180-DG$4))</f>
        <v>0</v>
      </c>
      <c r="DI15" s="54">
        <f ca="1">IF($C15&gt;DI$4,SUMIFS([1]销售表!$J:$J,[1]销售表!$I:$I,$A15,[1]销售表!$B:$B,DI$4),($L15-SUM($P15:DH15))*110%/(180-DH$4))</f>
        <v>0</v>
      </c>
      <c r="DJ15" s="54">
        <f ca="1">IF($C15&gt;DJ$4,SUMIFS([1]销售表!$J:$J,[1]销售表!$I:$I,$A15,[1]销售表!$B:$B,DJ$4),($L15-SUM($P15:DI15))*110%/(180-DI$4))</f>
        <v>0</v>
      </c>
      <c r="DK15" s="54">
        <f ca="1">IF($C15&gt;DK$4,SUMIFS([1]销售表!$J:$J,[1]销售表!$I:$I,$A15,[1]销售表!$B:$B,DK$4),($L15-SUM($P15:DJ15))*110%/(180-DJ$4))</f>
        <v>0</v>
      </c>
      <c r="DL15" s="54">
        <f ca="1">IF($C15&gt;DL$4,SUMIFS([1]销售表!$J:$J,[1]销售表!$I:$I,$A15,[1]销售表!$B:$B,DL$4),($L15-SUM($P15:DK15))*110%/(180-DK$4))</f>
        <v>0</v>
      </c>
      <c r="DM15" s="54">
        <f ca="1">IF($C15&gt;DM$4,SUMIFS([1]销售表!$J:$J,[1]销售表!$I:$I,$A15,[1]销售表!$B:$B,DM$4),($L15-SUM($P15:DL15))*110%/(180-DL$4))</f>
        <v>0</v>
      </c>
      <c r="DN15" s="54">
        <f ca="1">IF($C15&gt;DN$4,SUMIFS([1]销售表!$J:$J,[1]销售表!$I:$I,$A15,[1]销售表!$B:$B,DN$4),($L15-SUM($P15:DM15))*110%/(180-DM$4))</f>
        <v>0</v>
      </c>
      <c r="DO15" s="54">
        <f ca="1">IF($C15&gt;DO$4,SUMIFS([1]销售表!$J:$J,[1]销售表!$I:$I,$A15,[1]销售表!$B:$B,DO$4),($L15-SUM($P15:DN15))*110%/(180-DN$4))</f>
        <v>0</v>
      </c>
      <c r="DP15" s="54">
        <f ca="1">IF($C15&gt;DP$4,SUMIFS([1]销售表!$J:$J,[1]销售表!$I:$I,$A15,[1]销售表!$B:$B,DP$4),($L15-SUM($P15:DO15))*110%/(180-DO$4))</f>
        <v>0</v>
      </c>
      <c r="DQ15" s="54">
        <f ca="1">IF($C15&gt;DQ$4,SUMIFS([1]销售表!$J:$J,[1]销售表!$I:$I,$A15,[1]销售表!$B:$B,DQ$4),($L15-SUM($P15:DP15))*110%/(180-DP$4))</f>
        <v>0</v>
      </c>
      <c r="DR15" s="54">
        <f ca="1">IF($C15&gt;DR$4,SUMIFS([1]销售表!$J:$J,[1]销售表!$I:$I,$A15,[1]销售表!$B:$B,DR$4),($L15-SUM($P15:DQ15))*110%/(180-DQ$4))</f>
        <v>0</v>
      </c>
      <c r="DS15" s="54">
        <f ca="1">IF($C15&gt;DS$4,SUMIFS([1]销售表!$J:$J,[1]销售表!$I:$I,$A15,[1]销售表!$B:$B,DS$4),($L15-SUM($P15:DR15))*110%/(180-DR$4))</f>
        <v>0</v>
      </c>
      <c r="DT15" s="54">
        <f ca="1">IF($C15&gt;DT$4,SUMIFS([1]销售表!$J:$J,[1]销售表!$I:$I,$A15,[1]销售表!$B:$B,DT$4),($L15-SUM($P15:DS15))*110%/(180-DS$4))</f>
        <v>0</v>
      </c>
      <c r="DU15" s="54">
        <f ca="1">IF($C15&gt;DU$4,SUMIFS([1]销售表!$J:$J,[1]销售表!$I:$I,$A15,[1]销售表!$B:$B,DU$4),($L15-SUM($P15:DT15))*110%/(180-DT$4))</f>
        <v>0</v>
      </c>
      <c r="DV15" s="54">
        <f ca="1">IF($C15&gt;DV$4,SUMIFS([1]销售表!$J:$J,[1]销售表!$I:$I,$A15,[1]销售表!$B:$B,DV$4),($L15-SUM($P15:DU15))*110%/(180-DU$4))</f>
        <v>0</v>
      </c>
      <c r="DW15" s="54">
        <f ca="1">IF($C15&gt;DW$4,SUMIFS([1]销售表!$J:$J,[1]销售表!$I:$I,$A15,[1]销售表!$B:$B,DW$4),($L15-SUM($P15:DV15))*110%/(180-DV$4))</f>
        <v>0</v>
      </c>
      <c r="DX15" s="54">
        <f ca="1">IF($C15&gt;DX$4,SUMIFS([1]销售表!$J:$J,[1]销售表!$I:$I,$A15,[1]销售表!$B:$B,DX$4),($L15-SUM($P15:DW15))*110%/(180-DW$4))</f>
        <v>0</v>
      </c>
      <c r="DY15" s="54">
        <f ca="1">IF($C15&gt;DY$4,SUMIFS([1]销售表!$J:$J,[1]销售表!$I:$I,$A15,[1]销售表!$B:$B,DY$4),($L15-SUM($P15:DX15))*110%/(180-DX$4))</f>
        <v>0</v>
      </c>
      <c r="DZ15" s="54">
        <f ca="1">IF($C15&gt;DZ$4,SUMIFS([1]销售表!$J:$J,[1]销售表!$I:$I,$A15,[1]销售表!$B:$B,DZ$4),($L15-SUM($P15:DY15))*110%/(180-DY$4))</f>
        <v>0</v>
      </c>
      <c r="EA15" s="54">
        <f ca="1">IF($C15&gt;EA$4,SUMIFS([1]销售表!$J:$J,[1]销售表!$I:$I,$A15,[1]销售表!$B:$B,EA$4),($L15-SUM($P15:DZ15))*110%/(180-DZ$4))</f>
        <v>0</v>
      </c>
      <c r="EB15" s="54">
        <f ca="1">IF($C15&gt;EB$4,SUMIFS([1]销售表!$J:$J,[1]销售表!$I:$I,$A15,[1]销售表!$B:$B,EB$4),($L15-SUM($P15:EA15))*110%/(180-EA$4))</f>
        <v>0</v>
      </c>
      <c r="EC15" s="54">
        <f ca="1">IF($C15&gt;EC$4,SUMIFS([1]销售表!$J:$J,[1]销售表!$I:$I,$A15,[1]销售表!$B:$B,EC$4),($L15-SUM($P15:EB15))*110%/(180-EB$4))</f>
        <v>0</v>
      </c>
      <c r="ED15" s="54">
        <f ca="1">IF($C15&gt;ED$4,SUMIFS([1]销售表!$J:$J,[1]销售表!$I:$I,$A15,[1]销售表!$B:$B,ED$4),($L15-SUM($P15:EC15))*110%/(180-EC$4))</f>
        <v>0</v>
      </c>
      <c r="EE15" s="54">
        <f ca="1">IF($C15&gt;EE$4,SUMIFS([1]销售表!$J:$J,[1]销售表!$I:$I,$A15,[1]销售表!$B:$B,EE$4),($L15-SUM($P15:ED15))*110%/(180-ED$4))</f>
        <v>0</v>
      </c>
      <c r="EF15" s="54">
        <f ca="1">IF($C15&gt;EF$4,SUMIFS([1]销售表!$J:$J,[1]销售表!$I:$I,$A15,[1]销售表!$B:$B,EF$4),($L15-SUM($P15:EE15))*100%/(180-EE$4))</f>
        <v>0</v>
      </c>
      <c r="EG15" s="54">
        <f ca="1">IF($C15&gt;EG$4,SUMIFS([1]销售表!$J:$J,[1]销售表!$I:$I,$A15,[1]销售表!$B:$B,EG$4),($L15-SUM($P15:EF15))*100%/(180-EF$4))</f>
        <v>0</v>
      </c>
      <c r="EH15" s="54">
        <f ca="1">IF($C15&gt;EH$4,SUMIFS([1]销售表!$J:$J,[1]销售表!$I:$I,$A15,[1]销售表!$B:$B,EH$4),($L15-SUM($P15:EG15))*100%/(180-EG$4))</f>
        <v>0</v>
      </c>
      <c r="EI15" s="54">
        <f ca="1">IF($C15&gt;EI$4,SUMIFS([1]销售表!$J:$J,[1]销售表!$I:$I,$A15,[1]销售表!$B:$B,EI$4),($L15-SUM($P15:EH15))*100%/(180-EH$4))</f>
        <v>0</v>
      </c>
      <c r="EJ15" s="54">
        <f ca="1">IF($C15&gt;EJ$4,SUMIFS([1]销售表!$J:$J,[1]销售表!$I:$I,$A15,[1]销售表!$B:$B,EJ$4),($L15-SUM($P15:EI15))*100%/(180-EI$4))</f>
        <v>0</v>
      </c>
      <c r="EK15" s="54">
        <f ca="1">IF($C15&gt;EK$4,SUMIFS([1]销售表!$J:$J,[1]销售表!$I:$I,$A15,[1]销售表!$B:$B,EK$4),($L15-SUM($P15:EJ15))*100%/(180-EJ$4))</f>
        <v>0</v>
      </c>
      <c r="EL15" s="54">
        <f ca="1">IF($C15&gt;EL$4,SUMIFS([1]销售表!$J:$J,[1]销售表!$I:$I,$A15,[1]销售表!$B:$B,EL$4),($L15-SUM($P15:EK15))*100%/(180-EK$4))</f>
        <v>0</v>
      </c>
      <c r="EM15" s="54">
        <f ca="1">IF($C15&gt;EM$4,SUMIFS([1]销售表!$J:$J,[1]销售表!$I:$I,$A15,[1]销售表!$B:$B,EM$4),($L15-SUM($P15:EL15))*100%/(180-EL$4))</f>
        <v>0</v>
      </c>
      <c r="EN15" s="54">
        <f ca="1">IF($C15&gt;EN$4,SUMIFS([1]销售表!$J:$J,[1]销售表!$I:$I,$A15,[1]销售表!$B:$B,EN$4),($L15-SUM($P15:EM15))*100%/(180-EM$4))</f>
        <v>0</v>
      </c>
      <c r="EO15" s="54">
        <f ca="1">IF($C15&gt;EO$4,SUMIFS([1]销售表!$J:$J,[1]销售表!$I:$I,$A15,[1]销售表!$B:$B,EO$4),($L15-SUM($P15:EN15))*100%/(180-EN$4))</f>
        <v>0</v>
      </c>
      <c r="EP15" s="54">
        <f ca="1">IF($C15&gt;EP$4,SUMIFS([1]销售表!$J:$J,[1]销售表!$I:$I,$A15,[1]销售表!$B:$B,EP$4),($L15-SUM($P15:EO15))*100%/(180-EO$4))</f>
        <v>0</v>
      </c>
      <c r="EQ15" s="54">
        <f ca="1">IF($C15&gt;EQ$4,SUMIFS([1]销售表!$J:$J,[1]销售表!$I:$I,$A15,[1]销售表!$B:$B,EQ$4),($L15-SUM($P15:EP15))*100%/(180-EP$4))</f>
        <v>0</v>
      </c>
      <c r="ER15" s="54">
        <f ca="1">IF($C15&gt;ER$4,SUMIFS([1]销售表!$J:$J,[1]销售表!$I:$I,$A15,[1]销售表!$B:$B,ER$4),($L15-SUM($P15:EQ15))*100%/(180-EQ$4))</f>
        <v>0</v>
      </c>
      <c r="ES15" s="54">
        <f ca="1">IF($C15&gt;ES$4,SUMIFS([1]销售表!$J:$J,[1]销售表!$I:$I,$A15,[1]销售表!$B:$B,ES$4),($L15-SUM($P15:ER15))*100%/(180-ER$4))</f>
        <v>0</v>
      </c>
      <c r="ET15" s="54">
        <f ca="1">IF($C15&gt;ET$4,SUMIFS([1]销售表!$J:$J,[1]销售表!$I:$I,$A15,[1]销售表!$B:$B,ET$4),($L15-SUM($P15:ES15))*100%/(180-ES$4))</f>
        <v>0</v>
      </c>
      <c r="EU15" s="54">
        <f ca="1">IF($C15&gt;EU$4,SUMIFS([1]销售表!$J:$J,[1]销售表!$I:$I,$A15,[1]销售表!$B:$B,EU$4),($L15-SUM($P15:ET15))*100%/(180-ET$4))</f>
        <v>0</v>
      </c>
      <c r="EV15" s="54">
        <f ca="1">IF($C15&gt;EV$4,SUMIFS([1]销售表!$J:$J,[1]销售表!$I:$I,$A15,[1]销售表!$B:$B,EV$4),($L15-SUM($P15:EU15))*100%/(180-EU$4))</f>
        <v>0</v>
      </c>
      <c r="EW15" s="54">
        <f ca="1">IF($C15&gt;EW$4,SUMIFS([1]销售表!$J:$J,[1]销售表!$I:$I,$A15,[1]销售表!$B:$B,EW$4),($L15-SUM($P15:EV15))*100%/(180-EV$4))</f>
        <v>0</v>
      </c>
      <c r="EX15" s="54">
        <f ca="1">IF($C15&gt;EX$4,SUMIFS([1]销售表!$J:$J,[1]销售表!$I:$I,$A15,[1]销售表!$B:$B,EX$4),($L15-SUM($P15:EW15))*100%/(180-EW$4))</f>
        <v>0</v>
      </c>
      <c r="EY15" s="54">
        <f ca="1">IF($C15&gt;EY$4,SUMIFS([1]销售表!$J:$J,[1]销售表!$I:$I,$A15,[1]销售表!$B:$B,EY$4),($L15-SUM($P15:EX15))*100%/(180-EX$4))</f>
        <v>0</v>
      </c>
      <c r="EZ15" s="54">
        <f ca="1">IF($C15&gt;EZ$4,SUMIFS([1]销售表!$J:$J,[1]销售表!$I:$I,$A15,[1]销售表!$B:$B,EZ$4),($L15-SUM($P15:EY15))*100%/(180-EY$4))</f>
        <v>0</v>
      </c>
      <c r="FA15" s="54">
        <f ca="1">IF($C15&gt;FA$4,SUMIFS([1]销售表!$J:$J,[1]销售表!$I:$I,$A15,[1]销售表!$B:$B,FA$4),($L15-SUM($P15:EZ15))*100%/(180-EZ$4))</f>
        <v>0</v>
      </c>
      <c r="FB15" s="54">
        <f ca="1">IF($C15&gt;FB$4,SUMIFS([1]销售表!$J:$J,[1]销售表!$I:$I,$A15,[1]销售表!$B:$B,FB$4),($L15-SUM($P15:FA15))*100%/(180-FA$4))</f>
        <v>0</v>
      </c>
      <c r="FC15" s="54">
        <f ca="1">IF($C15&gt;FC$4,SUMIFS([1]销售表!$J:$J,[1]销售表!$I:$I,$A15,[1]销售表!$B:$B,FC$4),($L15-SUM($P15:FB15))*100%/(180-FB$4))</f>
        <v>0</v>
      </c>
      <c r="FD15" s="54">
        <f ca="1">IF($C15&gt;FD$4,SUMIFS([1]销售表!$J:$J,[1]销售表!$I:$I,$A15,[1]销售表!$B:$B,FD$4),($L15-SUM($P15:FC15))*100%/(180-FC$4))</f>
        <v>0</v>
      </c>
      <c r="FE15" s="54">
        <f ca="1">IF($C15&gt;FE$4,SUMIFS([1]销售表!$J:$J,[1]销售表!$I:$I,$A15,[1]销售表!$B:$B,FE$4),($L15-SUM($P15:FD15))*100%/(180-FD$4))</f>
        <v>0</v>
      </c>
      <c r="FF15" s="54">
        <f ca="1">IF($C15&gt;FF$4,SUMIFS([1]销售表!$J:$J,[1]销售表!$I:$I,$A15,[1]销售表!$B:$B,FF$4),($L15-SUM($P15:FE15))*100%/(180-FE$4))</f>
        <v>0</v>
      </c>
      <c r="FG15" s="54">
        <f ca="1">IF($C15&gt;FG$4,SUMIFS([1]销售表!$J:$J,[1]销售表!$I:$I,$A15,[1]销售表!$B:$B,FG$4),($L15-SUM($P15:FF15))*100%/(180-FF$4))</f>
        <v>0</v>
      </c>
      <c r="FH15" s="54">
        <f ca="1">IF($C15&gt;FH$4,SUMIFS([1]销售表!$J:$J,[1]销售表!$I:$I,$A15,[1]销售表!$B:$B,FH$4),($L15-SUM($P15:FG15))*100%/(180-FG$4))</f>
        <v>0</v>
      </c>
      <c r="FI15" s="54">
        <f ca="1">IF($C15&gt;FI$4,SUMIFS([1]销售表!$J:$J,[1]销售表!$I:$I,$A15,[1]销售表!$B:$B,FI$4),($L15-SUM($P15:FH15))*100%/(180-FH$4))</f>
        <v>0</v>
      </c>
      <c r="FJ15" s="54">
        <f ca="1">IF($C15&gt;FJ$4,SUMIFS([1]销售表!$J:$J,[1]销售表!$I:$I,$A15,[1]销售表!$B:$B,FJ$4),($L15-SUM($P15:FI15))*100%/(180-FI$4))</f>
        <v>0</v>
      </c>
      <c r="FK15" s="54">
        <f ca="1">IF($C15&gt;FK$4,SUMIFS([1]销售表!$J:$J,[1]销售表!$I:$I,$A15,[1]销售表!$B:$B,FK$4),($L15-SUM($P15:FJ15))*100%/(180-FJ$4))</f>
        <v>0</v>
      </c>
      <c r="FL15" s="54">
        <f ca="1">IF($C15&gt;FL$4,SUMIFS([1]销售表!$J:$J,[1]销售表!$I:$I,$A15,[1]销售表!$B:$B,FL$4),($L15-SUM($P15:FK15))*100%/(180-FK$4))</f>
        <v>0</v>
      </c>
      <c r="FM15" s="54">
        <f ca="1">IF($C15&gt;FM$4,SUMIFS([1]销售表!$J:$J,[1]销售表!$I:$I,$A15,[1]销售表!$B:$B,FM$4),($L15-SUM($P15:FL15))*100%/(180-FL$4))</f>
        <v>0</v>
      </c>
      <c r="FN15" s="54">
        <f ca="1">IF($C15&gt;FN$4,SUMIFS([1]销售表!$J:$J,[1]销售表!$I:$I,$A15,[1]销售表!$B:$B,FN$4),($L15-SUM($P15:FM15))*100%/(180-FM$4))</f>
        <v>0</v>
      </c>
      <c r="FO15" s="54">
        <f ca="1">IF($C15&gt;FO$4,SUMIFS([1]销售表!$J:$J,[1]销售表!$I:$I,$A15,[1]销售表!$B:$B,FO$4),($L15-SUM($P15:FN15))*100%/(180-FN$4))</f>
        <v>0</v>
      </c>
      <c r="FP15" s="54">
        <f ca="1">IF($C15&gt;FP$4,SUMIFS([1]销售表!$J:$J,[1]销售表!$I:$I,$A15,[1]销售表!$B:$B,FP$4),($L15-SUM($P15:FO15))*100%/(180-FO$4))</f>
        <v>0</v>
      </c>
      <c r="FQ15" s="54">
        <f ca="1">IF($C15&gt;FQ$4,SUMIFS([1]销售表!$J:$J,[1]销售表!$I:$I,$A15,[1]销售表!$B:$B,FQ$4),($L15-SUM($P15:FP15))*100%/(180-FP$4))</f>
        <v>0</v>
      </c>
      <c r="FR15" s="54">
        <f ca="1">IF($C15&gt;FR$4,SUMIFS([1]销售表!$J:$J,[1]销售表!$I:$I,$A15,[1]销售表!$B:$B,FR$4),($L15-SUM($P15:FQ15))*100%/(180-FQ$4))</f>
        <v>0</v>
      </c>
      <c r="FS15" s="54">
        <f ca="1">IF($C15&gt;FS$4,SUMIFS([1]销售表!$J:$J,[1]销售表!$I:$I,$A15,[1]销售表!$B:$B,FS$4),($L15-SUM($P15:FR15))*100%/(180-FR$4))</f>
        <v>0</v>
      </c>
      <c r="FT15" s="54">
        <f ca="1">IF($C15&gt;FT$4,SUMIFS([1]销售表!$J:$J,[1]销售表!$I:$I,$A15,[1]销售表!$B:$B,FT$4),($L15-SUM($P15:FS15))*100%/(180-FS$4))</f>
        <v>0</v>
      </c>
      <c r="FU15" s="54">
        <f ca="1">IF($C15&gt;FU$4,SUMIFS([1]销售表!$J:$J,[1]销售表!$I:$I,$A15,[1]销售表!$B:$B,FU$4),($L15-SUM($P15:FT15))*100%/(180-FT$4))</f>
        <v>0</v>
      </c>
      <c r="FV15" s="54">
        <f ca="1">IF($C15&gt;FV$4,SUMIFS([1]销售表!$J:$J,[1]销售表!$I:$I,$A15,[1]销售表!$B:$B,FV$4),($L15-SUM($P15:FU15))*100%/(180-FU$4))</f>
        <v>0</v>
      </c>
      <c r="FW15" s="54">
        <f ca="1">IF($C15&gt;FW$4,SUMIFS([1]销售表!$J:$J,[1]销售表!$I:$I,$A15,[1]销售表!$B:$B,FW$4),($L15-SUM($P15:FV15))*100%/(180-FV$4))</f>
        <v>0</v>
      </c>
      <c r="FX15" s="54">
        <f ca="1">IF($C15&gt;FX$4,SUMIFS([1]销售表!$J:$J,[1]销售表!$I:$I,$A15,[1]销售表!$B:$B,FX$4),($L15-SUM($P15:FW15))*100%/(180-FW$4))</f>
        <v>0</v>
      </c>
      <c r="FY15" s="54">
        <f ca="1">IF($C15&gt;FY$4,SUMIFS([1]销售表!$J:$J,[1]销售表!$I:$I,$A15,[1]销售表!$B:$B,FY$4),($L15-SUM($P15:FX15))*100%/(180-FX$4))</f>
        <v>0</v>
      </c>
      <c r="FZ15" s="54">
        <f ca="1">IF($C15&gt;FZ$4,SUMIFS([1]销售表!$J:$J,[1]销售表!$I:$I,$A15,[1]销售表!$B:$B,FZ$4),($L15-SUM($P15:FY15))*100%/(180-FY$4))</f>
        <v>0</v>
      </c>
      <c r="GA15" s="54">
        <f ca="1">IF($C15&gt;GA$4,SUMIFS([1]销售表!$J:$J,[1]销售表!$I:$I,$A15,[1]销售表!$B:$B,GA$4),($L15-SUM($P15:FZ15))*100%/(180-FZ$4))</f>
        <v>0</v>
      </c>
      <c r="GB15" s="54">
        <f ca="1">IF($C15&gt;GB$4,SUMIFS([1]销售表!$J:$J,[1]销售表!$I:$I,$A15,[1]销售表!$B:$B,GB$4),($L15-SUM($P15:GA15))*100%/(180-GA$4))</f>
        <v>0</v>
      </c>
      <c r="GC15" s="54">
        <f ca="1">IF($C15&gt;GC$4,SUMIFS([1]销售表!$J:$J,[1]销售表!$I:$I,$A15,[1]销售表!$B:$B,GC$4),($L15-SUM($P15:GB15))*100%/(180-GB$4))</f>
        <v>0</v>
      </c>
      <c r="GD15" s="54">
        <f ca="1">IF($C15&gt;GD$4,SUMIFS([1]销售表!$J:$J,[1]销售表!$I:$I,$A15,[1]销售表!$B:$B,GD$4),($L15-SUM($P15:GC15))*100%/(180-GC$4))</f>
        <v>0</v>
      </c>
      <c r="GE15" s="54">
        <f ca="1">IF($C15&gt;GE$4,SUMIFS([1]销售表!$J:$J,[1]销售表!$I:$I,$A15,[1]销售表!$B:$B,GE$4),($L15-SUM($P15:GD15))*100%/(180-GD$4))</f>
        <v>0</v>
      </c>
      <c r="GF15" s="54">
        <f ca="1">IF($C15&gt;GF$4,SUMIFS([1]销售表!$J:$J,[1]销售表!$I:$I,$A15,[1]销售表!$B:$B,GF$4),($L15-SUM($P15:GE15))*100%/(180-GE$4))</f>
        <v>0</v>
      </c>
      <c r="GG15" s="54">
        <f ca="1">IF($C15&gt;GG$4,SUMIFS([1]销售表!$J:$J,[1]销售表!$I:$I,$A15,[1]销售表!$B:$B,GG$4),($L15-SUM($P15:GF15))*100%/(180-GF$4))</f>
        <v>0</v>
      </c>
      <c r="GH15" s="54">
        <f ca="1">IF($C15&gt;GH$4,SUMIFS([1]销售表!$J:$J,[1]销售表!$I:$I,$A15,[1]销售表!$B:$B,GH$4),($L15-SUM($P15:GG15))*100%/(180-GG$4))</f>
        <v>0</v>
      </c>
      <c r="GI15" s="54">
        <f ca="1">IF($C15&gt;GI$4,SUMIFS([1]销售表!$J:$J,[1]销售表!$I:$I,$A15,[1]销售表!$B:$B,GI$4),($L15-SUM($P15:GH15))*100%/(180-GH$4))</f>
        <v>0</v>
      </c>
      <c r="GJ15" s="54">
        <f ca="1">IF($C15&gt;GJ$4,SUMIFS([1]销售表!$J:$J,[1]销售表!$I:$I,$A15,[1]销售表!$B:$B,GJ$4),($L15-SUM($P15:GI15))*100%/(180-GI$4))</f>
        <v>0</v>
      </c>
      <c r="GK15" s="54">
        <f ca="1">IF($C15&gt;GK$4,SUMIFS([1]销售表!$J:$J,[1]销售表!$I:$I,$A15,[1]销售表!$B:$B,GK$4),($L15-SUM($P15:GJ15))*100%/(180-GJ$4))</f>
        <v>0</v>
      </c>
      <c r="GL15" s="54">
        <f ca="1">IF($C15&gt;GL$4,SUMIFS([1]销售表!$J:$J,[1]销售表!$I:$I,$A15,[1]销售表!$B:$B,GL$4),($L15-SUM($P15:GK15))*100%/(180-GK$4))</f>
        <v>0</v>
      </c>
      <c r="GM15" s="54">
        <f ca="1">IF($C15&gt;GM$4,SUMIFS([1]销售表!$J:$J,[1]销售表!$I:$I,$A15,[1]销售表!$B:$B,GM$4),($L15-SUM($P15:GL15))*100%/(180-GL$4))</f>
        <v>0</v>
      </c>
    </row>
    <row r="16" spans="1:195">
      <c r="A16" s="20"/>
      <c r="B16" s="37"/>
      <c r="C16" s="20">
        <f ca="1" t="shared" ref="C16:C18" si="16">TODAY()-B16</f>
        <v>46208</v>
      </c>
      <c r="D16" s="20"/>
      <c r="E16" s="20">
        <f t="shared" si="1"/>
        <v>0</v>
      </c>
      <c r="F16" s="20"/>
      <c r="G16" s="20"/>
      <c r="H16" s="38" t="e">
        <f t="shared" si="2"/>
        <v>#DIV/0!</v>
      </c>
      <c r="I16" s="20"/>
      <c r="J16" s="20">
        <f>SUMIFS([1]销售表!J:J,[1]销售表!I:I,A16,[1]销售表!E:E,"可取")</f>
        <v>0</v>
      </c>
      <c r="K16" s="20"/>
      <c r="L16" s="20"/>
      <c r="M16" s="39">
        <f>_xlfn.XLOOKUP(A16,[1]销售表!I:I,[1]销售表!J:J,0,0,-1)</f>
        <v>0</v>
      </c>
      <c r="N16" s="39" t="str" cm="1">
        <f ca="1" t="array" ref="N16">IF(C16&gt;180,"0",INDEX(P16:GM16,C16))</f>
        <v>0</v>
      </c>
      <c r="O16" s="53"/>
      <c r="P16" s="54">
        <f>SUMIFS([1]销售表!J:J,[1]销售表!I:I,A16,[1]销售表!B:B,$P$4)</f>
        <v>0</v>
      </c>
      <c r="Q16" s="54">
        <f ca="1">IF($C16&gt;Q$4,SUMIFS([1]销售表!$J:$J,[1]销售表!$I:$I,$A16,[1]销售表!$B:$B,Q$4),($L16-SUM($P16))*80%/(180-P$4))</f>
        <v>0</v>
      </c>
      <c r="R16" s="54">
        <f ca="1">IF($C16&gt;R$4,SUMIFS([1]销售表!$J:$J,[1]销售表!$I:$I,$A16,[1]销售表!$B:$B,R$4),($L16-SUM($P16:Q16))*80%/(180-Q$4))</f>
        <v>0</v>
      </c>
      <c r="S16" s="54">
        <f ca="1">IF($C16&gt;S$4,SUMIFS([1]销售表!$J:$J,[1]销售表!$I:$I,$A16,[1]销售表!$B:$B,S$4),($L16-SUM($P16:R16))*80%/(180-R$4))</f>
        <v>0</v>
      </c>
      <c r="T16" s="54">
        <f ca="1">IF($C16&gt;T$4,SUMIFS([1]销售表!$J:$J,[1]销售表!$I:$I,$A16,[1]销售表!$B:$B,T$4),($L16-SUM($P16:S16))*80%/(180-S$4))</f>
        <v>0</v>
      </c>
      <c r="U16" s="54">
        <f ca="1">IF($C16&gt;U$4,SUMIFS([1]销售表!$J:$J,[1]销售表!$I:$I,$A16,[1]销售表!$B:$B,U$4),($L16-SUM($P16:T16))*80%/(180-T$4))</f>
        <v>0</v>
      </c>
      <c r="V16" s="54">
        <f ca="1">IF($C16&gt;V$4,SUMIFS([1]销售表!$J:$J,[1]销售表!$I:$I,$A16,[1]销售表!$B:$B,V$4),($L16-SUM($P16:U16))*80%/(180-U$4))</f>
        <v>0</v>
      </c>
      <c r="W16" s="54">
        <f ca="1">IF($C16&gt;W$4,SUMIFS([1]销售表!$J:$J,[1]销售表!$I:$I,$A16,[1]销售表!$B:$B,W$4),($L16-SUM($P16:V16))*80%/(180-V$4))</f>
        <v>0</v>
      </c>
      <c r="X16" s="54">
        <f ca="1">IF($C16&gt;X$4,SUMIFS([1]销售表!$J:$J,[1]销售表!$I:$I,$A16,[1]销售表!$B:$B,X$4),($L16-SUM($P16:W16))*80%/(180-W$4))</f>
        <v>0</v>
      </c>
      <c r="Y16" s="54">
        <f ca="1">IF($C16&gt;Y$4,SUMIFS([1]销售表!$J:$J,[1]销售表!$I:$I,$A16,[1]销售表!$B:$B,Y$4),($L16-SUM($P16:X16))*80%/(180-X$4))</f>
        <v>0</v>
      </c>
      <c r="Z16" s="54">
        <f ca="1">IF($C16&gt;Z$4,SUMIFS([1]销售表!$J:$J,[1]销售表!$I:$I,$A16,[1]销售表!$B:$B,Z$4),($L16-SUM($P16:Y16))*80%/(180-Y$4))</f>
        <v>0</v>
      </c>
      <c r="AA16" s="54">
        <f ca="1">IF($C16&gt;AA$4,SUMIFS([1]销售表!$J:$J,[1]销售表!$I:$I,$A16,[1]销售表!$B:$B,AA$4),($L16-SUM($P16:Z16))*80%/(180-Z$4))</f>
        <v>0</v>
      </c>
      <c r="AB16" s="54">
        <f ca="1">IF($C16&gt;AB$4,SUMIFS([1]销售表!$J:$J,[1]销售表!$I:$I,$A16,[1]销售表!$B:$B,AB$4),($L16-SUM($P16:AA16))*80%/(180-AA$4))</f>
        <v>0</v>
      </c>
      <c r="AC16" s="54">
        <f ca="1">IF($C16&gt;AC$4,SUMIFS([1]销售表!$J:$J,[1]销售表!$I:$I,$A16,[1]销售表!$B:$B,AC$4),($L16-SUM($P16:AB16))*80%/(180-AB$4))</f>
        <v>0</v>
      </c>
      <c r="AD16" s="54">
        <f ca="1">IF($C16&gt;AD$4,SUMIFS([1]销售表!$J:$J,[1]销售表!$I:$I,$A16,[1]销售表!$B:$B,AD$4),($L16-SUM($P16:AC16))*80%/(180-AC$4))</f>
        <v>0</v>
      </c>
      <c r="AE16" s="54">
        <f ca="1">IF($C16&gt;AE$4,SUMIFS([1]销售表!$J:$J,[1]销售表!$I:$I,$A16,[1]销售表!$B:$B,AE$4),($L16-SUM($P16:AD16))*80%/(180-AD$4))</f>
        <v>0</v>
      </c>
      <c r="AF16" s="54">
        <f ca="1">IF($C16&gt;AF$4,SUMIFS([1]销售表!$J:$J,[1]销售表!$I:$I,$A16,[1]销售表!$B:$B,AF$4),($L16-SUM($P16:AE16))*80%/(180-AE$4))</f>
        <v>0</v>
      </c>
      <c r="AG16" s="54">
        <f ca="1">IF($C16&gt;AG$4,SUMIFS([1]销售表!$J:$J,[1]销售表!$I:$I,$A16,[1]销售表!$B:$B,AG$4),($L16-SUM($P16:AF16))*80%/(180-AF$4))</f>
        <v>0</v>
      </c>
      <c r="AH16" s="54">
        <f ca="1">IF($C16&gt;AH$4,SUMIFS([1]销售表!$J:$J,[1]销售表!$I:$I,$A16,[1]销售表!$B:$B,AH$4),($L16-SUM($P16:AG16))*80%/(180-AG$4))</f>
        <v>0</v>
      </c>
      <c r="AI16" s="54">
        <f ca="1">IF($C16&gt;AI$4,SUMIFS([1]销售表!$J:$J,[1]销售表!$I:$I,$A16,[1]销售表!$B:$B,AI$4),($L16-SUM($P16:AH16))*80%/(180-AH$4))</f>
        <v>0</v>
      </c>
      <c r="AJ16" s="54">
        <f ca="1">IF($C16&gt;AJ$4,SUMIFS([1]销售表!$J:$J,[1]销售表!$I:$I,$A16,[1]销售表!$B:$B,AJ$4),($L16-SUM($P16:AI16))*80%/(180-AI$4))</f>
        <v>0</v>
      </c>
      <c r="AK16" s="54">
        <f ca="1">IF($C16&gt;AK$4,SUMIFS([1]销售表!$J:$J,[1]销售表!$I:$I,$A16,[1]销售表!$B:$B,AK$4),($L16-SUM($P16:AJ16))*80%/(180-AJ$4))</f>
        <v>0</v>
      </c>
      <c r="AL16" s="54">
        <f ca="1">IF($C16&gt;AL$4,SUMIFS([1]销售表!$J:$J,[1]销售表!$I:$I,$A16,[1]销售表!$B:$B,AL$4),($L16-SUM($P16:AK16))*80%/(180-AK$4))</f>
        <v>0</v>
      </c>
      <c r="AM16" s="54">
        <f ca="1">IF($C16&gt;AM$4,SUMIFS([1]销售表!$J:$J,[1]销售表!$I:$I,$A16,[1]销售表!$B:$B,AM$4),($L16-SUM($P16:AL16))*80%/(180-AL$4))</f>
        <v>0</v>
      </c>
      <c r="AN16" s="54">
        <f ca="1">IF($C16&gt;AN$4,SUMIFS([1]销售表!$J:$J,[1]销售表!$I:$I,$A16,[1]销售表!$B:$B,AN$4),($L16-SUM($P16:AM16))*80%/(180-AM$4))</f>
        <v>0</v>
      </c>
      <c r="AO16" s="54">
        <f ca="1">IF($C16&gt;AO$4,SUMIFS([1]销售表!$J:$J,[1]销售表!$I:$I,$A16,[1]销售表!$B:$B,AO$4),($L16-SUM($P16:AN16))*80%/(180-AN$4))</f>
        <v>0</v>
      </c>
      <c r="AP16" s="54">
        <f ca="1">IF($C16&gt;AP$4,SUMIFS([1]销售表!$J:$J,[1]销售表!$I:$I,$A16,[1]销售表!$B:$B,AP$4),($L16-SUM($P16:AO16))*80%/(180-AO$4))</f>
        <v>0</v>
      </c>
      <c r="AQ16" s="54">
        <f ca="1">IF($C16&gt;AQ$4,SUMIFS([1]销售表!$J:$J,[1]销售表!$I:$I,$A16,[1]销售表!$B:$B,AQ$4),($L16-SUM($P16:AP16))*80%/(180-AP$4))</f>
        <v>0</v>
      </c>
      <c r="AR16" s="54">
        <f ca="1">IF($C16&gt;AR$4,SUMIFS([1]销售表!$J:$J,[1]销售表!$I:$I,$A16,[1]销售表!$B:$B,AR$4),($L16-SUM($P16:AQ16))*80%/(180-AQ$4))</f>
        <v>0</v>
      </c>
      <c r="AS16" s="54">
        <f ca="1">IF($C16&gt;AS$4,SUMIFS([1]销售表!$J:$J,[1]销售表!$I:$I,$A16,[1]销售表!$B:$B,AS$4),($L16-SUM($P16:AR16))*80%/(180-AR$4))</f>
        <v>0</v>
      </c>
      <c r="AT16" s="54">
        <f ca="1">IF($C16&gt;AT$4,SUMIFS([1]销售表!$J:$J,[1]销售表!$I:$I,$A16,[1]销售表!$B:$B,AT$4),($L16-SUM($P16:AS16))*110%/(180-AS$4))</f>
        <v>0</v>
      </c>
      <c r="AU16" s="54">
        <f ca="1">IF($C16&gt;AU$4,SUMIFS([1]销售表!$J:$J,[1]销售表!$I:$I,$A16,[1]销售表!$B:$B,AU$4),($L16-SUM($P16:AT16))*110%/(180-AT$4))</f>
        <v>0</v>
      </c>
      <c r="AV16" s="54">
        <f ca="1">IF($C16&gt;AV$4,SUMIFS([1]销售表!$J:$J,[1]销售表!$I:$I,$A16,[1]销售表!$B:$B,AV$4),($L16-SUM($P16:AU16))*110%/(180-AU$4))</f>
        <v>0</v>
      </c>
      <c r="AW16" s="54">
        <f ca="1">IF($C16&gt;AW$4,SUMIFS([1]销售表!$J:$J,[1]销售表!$I:$I,$A16,[1]销售表!$B:$B,AW$4),($L16-SUM($P16:AV16))*110%/(180-AV$4))</f>
        <v>0</v>
      </c>
      <c r="AX16" s="54">
        <f ca="1">IF($C16&gt;AX$4,SUMIFS([1]销售表!$J:$J,[1]销售表!$I:$I,$A16,[1]销售表!$B:$B,AX$4),($L16-SUM($P16:AW16))*110%/(180-AW$4))</f>
        <v>0</v>
      </c>
      <c r="AY16" s="54">
        <f ca="1">IF($C16&gt;AY$4,SUMIFS([1]销售表!$J:$J,[1]销售表!$I:$I,$A16,[1]销售表!$B:$B,AY$4),($L16-SUM($P16:AX16))*110%/(180-AX$4))</f>
        <v>0</v>
      </c>
      <c r="AZ16" s="54">
        <f ca="1">IF($C16&gt;AZ$4,SUMIFS([1]销售表!$J:$J,[1]销售表!$I:$I,$A16,[1]销售表!$B:$B,AZ$4),($L16-SUM($P16:AY16))*110%/(180-AY$4))</f>
        <v>0</v>
      </c>
      <c r="BA16" s="54">
        <f ca="1">IF($C16&gt;BA$4,SUMIFS([1]销售表!$J:$J,[1]销售表!$I:$I,$A16,[1]销售表!$B:$B,BA$4),($L16-SUM($P16:AZ16))*110%/(180-AZ$4))</f>
        <v>0</v>
      </c>
      <c r="BB16" s="54">
        <f ca="1">IF($C16&gt;BB$4,SUMIFS([1]销售表!$J:$J,[1]销售表!$I:$I,$A16,[1]销售表!$B:$B,BB$4),($L16-SUM($P16:BA16))*110%/(180-BA$4))</f>
        <v>0</v>
      </c>
      <c r="BC16" s="54">
        <f ca="1">IF($C16&gt;BC$4,SUMIFS([1]销售表!$J:$J,[1]销售表!$I:$I,$A16,[1]销售表!$B:$B,BC$4),($L16-SUM($P16:BB16))*110%/(180-BB$4))</f>
        <v>0</v>
      </c>
      <c r="BD16" s="54">
        <f ca="1">IF($C16&gt;BD$4,SUMIFS([1]销售表!$J:$J,[1]销售表!$I:$I,$A16,[1]销售表!$B:$B,BD$4),($L16-SUM($P16:BC16))*110%/(180-BC$4))</f>
        <v>0</v>
      </c>
      <c r="BE16" s="54">
        <f ca="1">IF($C16&gt;BE$4,SUMIFS([1]销售表!$J:$J,[1]销售表!$I:$I,$A16,[1]销售表!$B:$B,BE$4),($L16-SUM($P16:BD16))*110%/(180-BD$4))</f>
        <v>0</v>
      </c>
      <c r="BF16" s="54">
        <f ca="1">IF($C16&gt;BF$4,SUMIFS([1]销售表!$J:$J,[1]销售表!$I:$I,$A16,[1]销售表!$B:$B,BF$4),($L16-SUM($P16:BE16))*110%/(180-BE$4))</f>
        <v>0</v>
      </c>
      <c r="BG16" s="54">
        <f ca="1">IF($C16&gt;BG$4,SUMIFS([1]销售表!$J:$J,[1]销售表!$I:$I,$A16,[1]销售表!$B:$B,BG$4),($L16-SUM($P16:BF16))*110%/(180-BF$4))</f>
        <v>0</v>
      </c>
      <c r="BH16" s="54">
        <f ca="1">IF($C16&gt;BH$4,SUMIFS([1]销售表!$J:$J,[1]销售表!$I:$I,$A16,[1]销售表!$B:$B,BH$4),($L16-SUM($P16:BG16))*110%/(180-BG$4))</f>
        <v>0</v>
      </c>
      <c r="BI16" s="54">
        <f ca="1">IF($C16&gt;BI$4,SUMIFS([1]销售表!$J:$J,[1]销售表!$I:$I,$A16,[1]销售表!$B:$B,BI$4),($L16-SUM($P16:BH16))*110%/(180-BH$4))</f>
        <v>0</v>
      </c>
      <c r="BJ16" s="54">
        <f ca="1">IF($C16&gt;BJ$4,SUMIFS([1]销售表!$J:$J,[1]销售表!$I:$I,$A16,[1]销售表!$B:$B,BJ$4),($L16-SUM($P16:BI16))*110%/(180-BI$4))</f>
        <v>0</v>
      </c>
      <c r="BK16" s="54">
        <f ca="1">IF($C16&gt;BK$4,SUMIFS([1]销售表!$J:$J,[1]销售表!$I:$I,$A16,[1]销售表!$B:$B,BK$4),($L16-SUM($P16:BJ16))*110%/(180-BJ$4))</f>
        <v>0</v>
      </c>
      <c r="BL16" s="54">
        <f ca="1">IF($C16&gt;BL$4,SUMIFS([1]销售表!$J:$J,[1]销售表!$I:$I,$A16,[1]销售表!$B:$B,BL$4),($L16-SUM($P16:BK16))*110%/(180-BK$4))</f>
        <v>0</v>
      </c>
      <c r="BM16" s="54">
        <f ca="1">IF($C16&gt;BM$4,SUMIFS([1]销售表!$J:$J,[1]销售表!$I:$I,$A16,[1]销售表!$B:$B,BM$4),($L16-SUM($P16:BL16))*110%/(180-BL$4))</f>
        <v>0</v>
      </c>
      <c r="BN16" s="54">
        <f ca="1">IF($C16&gt;BN$4,SUMIFS([1]销售表!$J:$J,[1]销售表!$I:$I,$A16,[1]销售表!$B:$B,BN$4),($L16-SUM($P16:BM16))*110%/(180-BM$4))</f>
        <v>0</v>
      </c>
      <c r="BO16" s="54">
        <f ca="1">IF($C16&gt;BO$4,SUMIFS([1]销售表!$J:$J,[1]销售表!$I:$I,$A16,[1]销售表!$B:$B,BO$4),($L16-SUM($P16:BN16))*110%/(180-BN$4))</f>
        <v>0</v>
      </c>
      <c r="BP16" s="54">
        <f ca="1">IF($C16&gt;BP$4,SUMIFS([1]销售表!$J:$J,[1]销售表!$I:$I,$A16,[1]销售表!$B:$B,BP$4),($L16-SUM($P16:BO16))*110%/(180-BO$4))</f>
        <v>0</v>
      </c>
      <c r="BQ16" s="54">
        <f ca="1">IF($C16&gt;BQ$4,SUMIFS([1]销售表!$J:$J,[1]销售表!$I:$I,$A16,[1]销售表!$B:$B,BQ$4),($L16-SUM($P16:BP16))*110%/(180-BP$4))</f>
        <v>0</v>
      </c>
      <c r="BR16" s="54">
        <f ca="1">IF($C16&gt;BR$4,SUMIFS([1]销售表!$J:$J,[1]销售表!$I:$I,$A16,[1]销售表!$B:$B,BR$4),($L16-SUM($P16:BQ16))*110%/(180-BQ$4))</f>
        <v>0</v>
      </c>
      <c r="BS16" s="54">
        <f ca="1">IF($C16&gt;BS$4,SUMIFS([1]销售表!$J:$J,[1]销售表!$I:$I,$A16,[1]销售表!$B:$B,BS$4),($L16-SUM($P16:BR16))*110%/(180-BR$4))</f>
        <v>0</v>
      </c>
      <c r="BT16" s="54">
        <f ca="1">IF($C16&gt;BT$4,SUMIFS([1]销售表!$J:$J,[1]销售表!$I:$I,$A16,[1]销售表!$B:$B,BT$4),($L16-SUM($P16:BS16))*110%/(180-BS$4))</f>
        <v>0</v>
      </c>
      <c r="BU16" s="54">
        <f ca="1">IF($C16&gt;BU$4,SUMIFS([1]销售表!$J:$J,[1]销售表!$I:$I,$A16,[1]销售表!$B:$B,BU$4),($L16-SUM($P16:BT16))*110%/(180-BT$4))</f>
        <v>0</v>
      </c>
      <c r="BV16" s="54">
        <f ca="1">IF($C16&gt;BV$4,SUMIFS([1]销售表!$J:$J,[1]销售表!$I:$I,$A16,[1]销售表!$B:$B,BV$4),($L16-SUM($P16:BU16))*110%/(180-BU$4))</f>
        <v>0</v>
      </c>
      <c r="BW16" s="54">
        <f ca="1">IF($C16&gt;BW$4,SUMIFS([1]销售表!$J:$J,[1]销售表!$I:$I,$A16,[1]销售表!$B:$B,BW$4),($L16-SUM($P16:BV16))*110%/(180-BV$4))</f>
        <v>0</v>
      </c>
      <c r="BX16" s="54">
        <f ca="1">IF($C16&gt;BX$4,SUMIFS([1]销售表!$J:$J,[1]销售表!$I:$I,$A16,[1]销售表!$B:$B,BX$4),($L16-SUM($P16:BW16))*110%/(180-BW$4))</f>
        <v>0</v>
      </c>
      <c r="BY16" s="54">
        <f ca="1">IF($C16&gt;BY$4,SUMIFS([1]销售表!$J:$J,[1]销售表!$I:$I,$A16,[1]销售表!$B:$B,BY$4),($L16-SUM($P16:BX16))*110%/(180-BX$4))</f>
        <v>0</v>
      </c>
      <c r="BZ16" s="54">
        <f ca="1">IF($C16&gt;BZ$4,SUMIFS([1]销售表!$J:$J,[1]销售表!$I:$I,$A16,[1]销售表!$B:$B,BZ$4),($L16-SUM($P16:BY16))*110%/(180-BY$4))</f>
        <v>0</v>
      </c>
      <c r="CA16" s="54">
        <f ca="1">IF($C16&gt;CA$4,SUMIFS([1]销售表!$J:$J,[1]销售表!$I:$I,$A16,[1]销售表!$B:$B,CA$4),($L16-SUM($P16:BZ16))*110%/(180-BZ$4))</f>
        <v>0</v>
      </c>
      <c r="CB16" s="54">
        <f ca="1">IF($C16&gt;CB$4,SUMIFS([1]销售表!$J:$J,[1]销售表!$I:$I,$A16,[1]销售表!$B:$B,CB$4),($L16-SUM($P16:CA16))*110%/(180-CA$4))</f>
        <v>0</v>
      </c>
      <c r="CC16" s="54">
        <f ca="1">IF($C16&gt;CC$4,SUMIFS([1]销售表!$J:$J,[1]销售表!$I:$I,$A16,[1]销售表!$B:$B,CC$4),($L16-SUM($P16:CB16))*110%/(180-CB$4))</f>
        <v>0</v>
      </c>
      <c r="CD16" s="54">
        <f ca="1">IF($C16&gt;CD$4,SUMIFS([1]销售表!$J:$J,[1]销售表!$I:$I,$A16,[1]销售表!$B:$B,CD$4),($L16-SUM($P16:CC16))*110%/(180-CC$4))</f>
        <v>0</v>
      </c>
      <c r="CE16" s="54">
        <f ca="1">IF($C16&gt;CE$4,SUMIFS([1]销售表!$J:$J,[1]销售表!$I:$I,$A16,[1]销售表!$B:$B,CE$4),($L16-SUM($P16:CD16))*110%/(180-CD$4))</f>
        <v>0</v>
      </c>
      <c r="CF16" s="54">
        <f ca="1">IF($C16&gt;CF$4,SUMIFS([1]销售表!$J:$J,[1]销售表!$I:$I,$A16,[1]销售表!$B:$B,CF$4),($L16-SUM($P16:CE16))*110%/(180-CE$4))</f>
        <v>0</v>
      </c>
      <c r="CG16" s="54">
        <f ca="1">IF($C16&gt;CG$4,SUMIFS([1]销售表!$J:$J,[1]销售表!$I:$I,$A16,[1]销售表!$B:$B,CG$4),($L16-SUM($P16:CF16))*110%/(180-CF$4))</f>
        <v>0</v>
      </c>
      <c r="CH16" s="54">
        <f ca="1">IF($C16&gt;CH$4,SUMIFS([1]销售表!$J:$J,[1]销售表!$I:$I,$A16,[1]销售表!$B:$B,CH$4),($L16-SUM($P16:CG16))*110%/(180-CG$4))</f>
        <v>0</v>
      </c>
      <c r="CI16" s="54">
        <f ca="1">IF($C16&gt;CI$4,SUMIFS([1]销售表!$J:$J,[1]销售表!$I:$I,$A16,[1]销售表!$B:$B,CI$4),($L16-SUM($P16:CH16))*110%/(180-CH$4))</f>
        <v>0</v>
      </c>
      <c r="CJ16" s="54">
        <f ca="1">IF($C16&gt;CJ$4,SUMIFS([1]销售表!$J:$J,[1]销售表!$I:$I,$A16,[1]销售表!$B:$B,CJ$4),($L16-SUM($P16:CI16))*110%/(180-CI$4))</f>
        <v>0</v>
      </c>
      <c r="CK16" s="54">
        <f ca="1">IF($C16&gt;CK$4,SUMIFS([1]销售表!$J:$J,[1]销售表!$I:$I,$A16,[1]销售表!$B:$B,CK$4),($L16-SUM($P16:CJ16))*110%/(180-CJ$4))</f>
        <v>0</v>
      </c>
      <c r="CL16" s="54">
        <f ca="1">IF($C16&gt;CL$4,SUMIFS([1]销售表!$J:$J,[1]销售表!$I:$I,$A16,[1]销售表!$B:$B,CL$4),($L16-SUM($P16:CK16))*110%/(180-CK$4))</f>
        <v>0</v>
      </c>
      <c r="CM16" s="54">
        <f ca="1">IF($C16&gt;CM$4,SUMIFS([1]销售表!$J:$J,[1]销售表!$I:$I,$A16,[1]销售表!$B:$B,CM$4),($L16-SUM($P16:CL16))*110%/(180-CL$4))</f>
        <v>0</v>
      </c>
      <c r="CN16" s="54">
        <f ca="1">IF($C16&gt;CN$4,SUMIFS([1]销售表!$J:$J,[1]销售表!$I:$I,$A16,[1]销售表!$B:$B,CN$4),($L16-SUM($P16:CM16))*110%/(180-CM$4))</f>
        <v>0</v>
      </c>
      <c r="CO16" s="54">
        <f ca="1">IF($C16&gt;CO$4,SUMIFS([1]销售表!$J:$J,[1]销售表!$I:$I,$A16,[1]销售表!$B:$B,CO$4),($L16-SUM($P16:CN16))*110%/(180-CN$4))</f>
        <v>0</v>
      </c>
      <c r="CP16" s="54">
        <f ca="1">IF($C16&gt;CP$4,SUMIFS([1]销售表!$J:$J,[1]销售表!$I:$I,$A16,[1]销售表!$B:$B,CP$4),($L16-SUM($P16:CO16))*110%/(180-CO$4))</f>
        <v>0</v>
      </c>
      <c r="CQ16" s="54">
        <f ca="1">IF($C16&gt;CQ$4,SUMIFS([1]销售表!$J:$J,[1]销售表!$I:$I,$A16,[1]销售表!$B:$B,CQ$4),($L16-SUM($P16:CP16))*110%/(180-CP$4))</f>
        <v>0</v>
      </c>
      <c r="CR16" s="54">
        <f ca="1">IF($C16&gt;CR$4,SUMIFS([1]销售表!$J:$J,[1]销售表!$I:$I,$A16,[1]销售表!$B:$B,CR$4),($L16-SUM($P16:CQ16))*110%/(180-CQ$4))</f>
        <v>0</v>
      </c>
      <c r="CS16" s="54">
        <f ca="1">IF($C16&gt;CS$4,SUMIFS([1]销售表!$J:$J,[1]销售表!$I:$I,$A16,[1]销售表!$B:$B,CS$4),($L16-SUM($P16:CR16))*110%/(180-CR$4))</f>
        <v>0</v>
      </c>
      <c r="CT16" s="54">
        <f ca="1">IF($C16&gt;CT$4,SUMIFS([1]销售表!$J:$J,[1]销售表!$I:$I,$A16,[1]销售表!$B:$B,CT$4),($L16-SUM($P16:CS16))*110%/(180-CS$4))</f>
        <v>0</v>
      </c>
      <c r="CU16" s="54">
        <f ca="1">IF($C16&gt;CU$4,SUMIFS([1]销售表!$J:$J,[1]销售表!$I:$I,$A16,[1]销售表!$B:$B,CU$4),($L16-SUM($P16:CT16))*110%/(180-CT$4))</f>
        <v>0</v>
      </c>
      <c r="CV16" s="54">
        <f ca="1">IF($C16&gt;CV$4,SUMIFS([1]销售表!$J:$J,[1]销售表!$I:$I,$A16,[1]销售表!$B:$B,CV$4),($L16-SUM($P16:CU16))*110%/(180-CU$4))</f>
        <v>0</v>
      </c>
      <c r="CW16" s="54">
        <f ca="1">IF($C16&gt;CW$4,SUMIFS([1]销售表!$J:$J,[1]销售表!$I:$I,$A16,[1]销售表!$B:$B,CW$4),($L16-SUM($P16:CV16))*110%/(180-CV$4))</f>
        <v>0</v>
      </c>
      <c r="CX16" s="54">
        <f ca="1">IF($C16&gt;CX$4,SUMIFS([1]销售表!$J:$J,[1]销售表!$I:$I,$A16,[1]销售表!$B:$B,CX$4),($L16-SUM($P16:CW16))*110%/(180-CW$4))</f>
        <v>0</v>
      </c>
      <c r="CY16" s="54">
        <f ca="1">IF($C16&gt;CY$4,SUMIFS([1]销售表!$J:$J,[1]销售表!$I:$I,$A16,[1]销售表!$B:$B,CY$4),($L16-SUM($P16:CX16))*110%/(180-CX$4))</f>
        <v>0</v>
      </c>
      <c r="CZ16" s="54">
        <f ca="1">IF($C16&gt;CZ$4,SUMIFS([1]销售表!$J:$J,[1]销售表!$I:$I,$A16,[1]销售表!$B:$B,CZ$4),($L16-SUM($P16:CY16))*110%/(180-CY$4))</f>
        <v>0</v>
      </c>
      <c r="DA16" s="54">
        <f ca="1">IF($C16&gt;DA$4,SUMIFS([1]销售表!$J:$J,[1]销售表!$I:$I,$A16,[1]销售表!$B:$B,DA$4),($L16-SUM($P16:CZ16))*110%/(180-CZ$4))</f>
        <v>0</v>
      </c>
      <c r="DB16" s="54">
        <f ca="1">IF($C16&gt;DB$4,SUMIFS([1]销售表!$J:$J,[1]销售表!$I:$I,$A16,[1]销售表!$B:$B,DB$4),($L16-SUM($P16:DA16))*110%/(180-DA$4))</f>
        <v>0</v>
      </c>
      <c r="DC16" s="54">
        <f ca="1">IF($C16&gt;DC$4,SUMIFS([1]销售表!$J:$J,[1]销售表!$I:$I,$A16,[1]销售表!$B:$B,DC$4),($L16-SUM($P16:DB16))*110%/(180-DB$4))</f>
        <v>0</v>
      </c>
      <c r="DD16" s="54">
        <f ca="1">IF($C16&gt;DD$4,SUMIFS([1]销售表!$J:$J,[1]销售表!$I:$I,$A16,[1]销售表!$B:$B,DD$4),($L16-SUM($P16:DC16))*110%/(180-DC$4))</f>
        <v>0</v>
      </c>
      <c r="DE16" s="54">
        <f ca="1">IF($C16&gt;DE$4,SUMIFS([1]销售表!$J:$J,[1]销售表!$I:$I,$A16,[1]销售表!$B:$B,DE$4),($L16-SUM($P16:DD16))*110%/(180-DD$4))</f>
        <v>0</v>
      </c>
      <c r="DF16" s="54">
        <f ca="1">IF($C16&gt;DF$4,SUMIFS([1]销售表!$J:$J,[1]销售表!$I:$I,$A16,[1]销售表!$B:$B,DF$4),($L16-SUM($P16:DE16))*110%/(180-DE$4))</f>
        <v>0</v>
      </c>
      <c r="DG16" s="54">
        <f ca="1">IF($C16&gt;DG$4,SUMIFS([1]销售表!$J:$J,[1]销售表!$I:$I,$A16,[1]销售表!$B:$B,DG$4),($L16-SUM($P16:DF16))*110%/(180-DF$4))</f>
        <v>0</v>
      </c>
      <c r="DH16" s="54">
        <f ca="1">IF($C16&gt;DH$4,SUMIFS([1]销售表!$J:$J,[1]销售表!$I:$I,$A16,[1]销售表!$B:$B,DH$4),($L16-SUM($P16:DG16))*110%/(180-DG$4))</f>
        <v>0</v>
      </c>
      <c r="DI16" s="54">
        <f ca="1">IF($C16&gt;DI$4,SUMIFS([1]销售表!$J:$J,[1]销售表!$I:$I,$A16,[1]销售表!$B:$B,DI$4),($L16-SUM($P16:DH16))*110%/(180-DH$4))</f>
        <v>0</v>
      </c>
      <c r="DJ16" s="54">
        <f ca="1">IF($C16&gt;DJ$4,SUMIFS([1]销售表!$J:$J,[1]销售表!$I:$I,$A16,[1]销售表!$B:$B,DJ$4),($L16-SUM($P16:DI16))*110%/(180-DI$4))</f>
        <v>0</v>
      </c>
      <c r="DK16" s="54">
        <f ca="1">IF($C16&gt;DK$4,SUMIFS([1]销售表!$J:$J,[1]销售表!$I:$I,$A16,[1]销售表!$B:$B,DK$4),($L16-SUM($P16:DJ16))*110%/(180-DJ$4))</f>
        <v>0</v>
      </c>
      <c r="DL16" s="54">
        <f ca="1">IF($C16&gt;DL$4,SUMIFS([1]销售表!$J:$J,[1]销售表!$I:$I,$A16,[1]销售表!$B:$B,DL$4),($L16-SUM($P16:DK16))*110%/(180-DK$4))</f>
        <v>0</v>
      </c>
      <c r="DM16" s="54">
        <f ca="1">IF($C16&gt;DM$4,SUMIFS([1]销售表!$J:$J,[1]销售表!$I:$I,$A16,[1]销售表!$B:$B,DM$4),($L16-SUM($P16:DL16))*110%/(180-DL$4))</f>
        <v>0</v>
      </c>
      <c r="DN16" s="54">
        <f ca="1">IF($C16&gt;DN$4,SUMIFS([1]销售表!$J:$J,[1]销售表!$I:$I,$A16,[1]销售表!$B:$B,DN$4),($L16-SUM($P16:DM16))*110%/(180-DM$4))</f>
        <v>0</v>
      </c>
      <c r="DO16" s="54">
        <f ca="1">IF($C16&gt;DO$4,SUMIFS([1]销售表!$J:$J,[1]销售表!$I:$I,$A16,[1]销售表!$B:$B,DO$4),($L16-SUM($P16:DN16))*110%/(180-DN$4))</f>
        <v>0</v>
      </c>
      <c r="DP16" s="54">
        <f ca="1">IF($C16&gt;DP$4,SUMIFS([1]销售表!$J:$J,[1]销售表!$I:$I,$A16,[1]销售表!$B:$B,DP$4),($L16-SUM($P16:DO16))*110%/(180-DO$4))</f>
        <v>0</v>
      </c>
      <c r="DQ16" s="54">
        <f ca="1">IF($C16&gt;DQ$4,SUMIFS([1]销售表!$J:$J,[1]销售表!$I:$I,$A16,[1]销售表!$B:$B,DQ$4),($L16-SUM($P16:DP16))*110%/(180-DP$4))</f>
        <v>0</v>
      </c>
      <c r="DR16" s="54">
        <f ca="1">IF($C16&gt;DR$4,SUMIFS([1]销售表!$J:$J,[1]销售表!$I:$I,$A16,[1]销售表!$B:$B,DR$4),($L16-SUM($P16:DQ16))*110%/(180-DQ$4))</f>
        <v>0</v>
      </c>
      <c r="DS16" s="54">
        <f ca="1">IF($C16&gt;DS$4,SUMIFS([1]销售表!$J:$J,[1]销售表!$I:$I,$A16,[1]销售表!$B:$B,DS$4),($L16-SUM($P16:DR16))*110%/(180-DR$4))</f>
        <v>0</v>
      </c>
      <c r="DT16" s="54">
        <f ca="1">IF($C16&gt;DT$4,SUMIFS([1]销售表!$J:$J,[1]销售表!$I:$I,$A16,[1]销售表!$B:$B,DT$4),($L16-SUM($P16:DS16))*110%/(180-DS$4))</f>
        <v>0</v>
      </c>
      <c r="DU16" s="54">
        <f ca="1">IF($C16&gt;DU$4,SUMIFS([1]销售表!$J:$J,[1]销售表!$I:$I,$A16,[1]销售表!$B:$B,DU$4),($L16-SUM($P16:DT16))*110%/(180-DT$4))</f>
        <v>0</v>
      </c>
      <c r="DV16" s="54">
        <f ca="1">IF($C16&gt;DV$4,SUMIFS([1]销售表!$J:$J,[1]销售表!$I:$I,$A16,[1]销售表!$B:$B,DV$4),($L16-SUM($P16:DU16))*110%/(180-DU$4))</f>
        <v>0</v>
      </c>
      <c r="DW16" s="54">
        <f ca="1">IF($C16&gt;DW$4,SUMIFS([1]销售表!$J:$J,[1]销售表!$I:$I,$A16,[1]销售表!$B:$B,DW$4),($L16-SUM($P16:DV16))*110%/(180-DV$4))</f>
        <v>0</v>
      </c>
      <c r="DX16" s="54">
        <f ca="1">IF($C16&gt;DX$4,SUMIFS([1]销售表!$J:$J,[1]销售表!$I:$I,$A16,[1]销售表!$B:$B,DX$4),($L16-SUM($P16:DW16))*110%/(180-DW$4))</f>
        <v>0</v>
      </c>
      <c r="DY16" s="54">
        <f ca="1">IF($C16&gt;DY$4,SUMIFS([1]销售表!$J:$J,[1]销售表!$I:$I,$A16,[1]销售表!$B:$B,DY$4),($L16-SUM($P16:DX16))*110%/(180-DX$4))</f>
        <v>0</v>
      </c>
      <c r="DZ16" s="54">
        <f ca="1">IF($C16&gt;DZ$4,SUMIFS([1]销售表!$J:$J,[1]销售表!$I:$I,$A16,[1]销售表!$B:$B,DZ$4),($L16-SUM($P16:DY16))*110%/(180-DY$4))</f>
        <v>0</v>
      </c>
      <c r="EA16" s="54">
        <f ca="1">IF($C16&gt;EA$4,SUMIFS([1]销售表!$J:$J,[1]销售表!$I:$I,$A16,[1]销售表!$B:$B,EA$4),($L16-SUM($P16:DZ16))*110%/(180-DZ$4))</f>
        <v>0</v>
      </c>
      <c r="EB16" s="54">
        <f ca="1">IF($C16&gt;EB$4,SUMIFS([1]销售表!$J:$J,[1]销售表!$I:$I,$A16,[1]销售表!$B:$B,EB$4),($L16-SUM($P16:EA16))*110%/(180-EA$4))</f>
        <v>0</v>
      </c>
      <c r="EC16" s="54">
        <f ca="1">IF($C16&gt;EC$4,SUMIFS([1]销售表!$J:$J,[1]销售表!$I:$I,$A16,[1]销售表!$B:$B,EC$4),($L16-SUM($P16:EB16))*110%/(180-EB$4))</f>
        <v>0</v>
      </c>
      <c r="ED16" s="54">
        <f ca="1">IF($C16&gt;ED$4,SUMIFS([1]销售表!$J:$J,[1]销售表!$I:$I,$A16,[1]销售表!$B:$B,ED$4),($L16-SUM($P16:EC16))*110%/(180-EC$4))</f>
        <v>0</v>
      </c>
      <c r="EE16" s="54">
        <f ca="1">IF($C16&gt;EE$4,SUMIFS([1]销售表!$J:$J,[1]销售表!$I:$I,$A16,[1]销售表!$B:$B,EE$4),($L16-SUM($P16:ED16))*110%/(180-ED$4))</f>
        <v>0</v>
      </c>
      <c r="EF16" s="54">
        <f ca="1">IF($C16&gt;EF$4,SUMIFS([1]销售表!$J:$J,[1]销售表!$I:$I,$A16,[1]销售表!$B:$B,EF$4),($L16-SUM($P16:EE16))*100%/(180-EE$4))</f>
        <v>0</v>
      </c>
      <c r="EG16" s="54">
        <f ca="1">IF($C16&gt;EG$4,SUMIFS([1]销售表!$J:$J,[1]销售表!$I:$I,$A16,[1]销售表!$B:$B,EG$4),($L16-SUM($P16:EF16))*100%/(180-EF$4))</f>
        <v>0</v>
      </c>
      <c r="EH16" s="54">
        <f ca="1">IF($C16&gt;EH$4,SUMIFS([1]销售表!$J:$J,[1]销售表!$I:$I,$A16,[1]销售表!$B:$B,EH$4),($L16-SUM($P16:EG16))*100%/(180-EG$4))</f>
        <v>0</v>
      </c>
      <c r="EI16" s="54">
        <f ca="1">IF($C16&gt;EI$4,SUMIFS([1]销售表!$J:$J,[1]销售表!$I:$I,$A16,[1]销售表!$B:$B,EI$4),($L16-SUM($P16:EH16))*100%/(180-EH$4))</f>
        <v>0</v>
      </c>
      <c r="EJ16" s="54">
        <f ca="1">IF($C16&gt;EJ$4,SUMIFS([1]销售表!$J:$J,[1]销售表!$I:$I,$A16,[1]销售表!$B:$B,EJ$4),($L16-SUM($P16:EI16))*100%/(180-EI$4))</f>
        <v>0</v>
      </c>
      <c r="EK16" s="54">
        <f ca="1">IF($C16&gt;EK$4,SUMIFS([1]销售表!$J:$J,[1]销售表!$I:$I,$A16,[1]销售表!$B:$B,EK$4),($L16-SUM($P16:EJ16))*100%/(180-EJ$4))</f>
        <v>0</v>
      </c>
      <c r="EL16" s="54">
        <f ca="1">IF($C16&gt;EL$4,SUMIFS([1]销售表!$J:$J,[1]销售表!$I:$I,$A16,[1]销售表!$B:$B,EL$4),($L16-SUM($P16:EK16))*100%/(180-EK$4))</f>
        <v>0</v>
      </c>
      <c r="EM16" s="54">
        <f ca="1">IF($C16&gt;EM$4,SUMIFS([1]销售表!$J:$J,[1]销售表!$I:$I,$A16,[1]销售表!$B:$B,EM$4),($L16-SUM($P16:EL16))*100%/(180-EL$4))</f>
        <v>0</v>
      </c>
      <c r="EN16" s="54">
        <f ca="1">IF($C16&gt;EN$4,SUMIFS([1]销售表!$J:$J,[1]销售表!$I:$I,$A16,[1]销售表!$B:$B,EN$4),($L16-SUM($P16:EM16))*100%/(180-EM$4))</f>
        <v>0</v>
      </c>
      <c r="EO16" s="54">
        <f ca="1">IF($C16&gt;EO$4,SUMIFS([1]销售表!$J:$J,[1]销售表!$I:$I,$A16,[1]销售表!$B:$B,EO$4),($L16-SUM($P16:EN16))*100%/(180-EN$4))</f>
        <v>0</v>
      </c>
      <c r="EP16" s="54">
        <f ca="1">IF($C16&gt;EP$4,SUMIFS([1]销售表!$J:$J,[1]销售表!$I:$I,$A16,[1]销售表!$B:$B,EP$4),($L16-SUM($P16:EO16))*100%/(180-EO$4))</f>
        <v>0</v>
      </c>
      <c r="EQ16" s="54">
        <f ca="1">IF($C16&gt;EQ$4,SUMIFS([1]销售表!$J:$J,[1]销售表!$I:$I,$A16,[1]销售表!$B:$B,EQ$4),($L16-SUM($P16:EP16))*100%/(180-EP$4))</f>
        <v>0</v>
      </c>
      <c r="ER16" s="54">
        <f ca="1">IF($C16&gt;ER$4,SUMIFS([1]销售表!$J:$J,[1]销售表!$I:$I,$A16,[1]销售表!$B:$B,ER$4),($L16-SUM($P16:EQ16))*100%/(180-EQ$4))</f>
        <v>0</v>
      </c>
      <c r="ES16" s="54">
        <f ca="1">IF($C16&gt;ES$4,SUMIFS([1]销售表!$J:$J,[1]销售表!$I:$I,$A16,[1]销售表!$B:$B,ES$4),($L16-SUM($P16:ER16))*100%/(180-ER$4))</f>
        <v>0</v>
      </c>
      <c r="ET16" s="54">
        <f ca="1">IF($C16&gt;ET$4,SUMIFS([1]销售表!$J:$J,[1]销售表!$I:$I,$A16,[1]销售表!$B:$B,ET$4),($L16-SUM($P16:ES16))*100%/(180-ES$4))</f>
        <v>0</v>
      </c>
      <c r="EU16" s="54">
        <f ca="1">IF($C16&gt;EU$4,SUMIFS([1]销售表!$J:$J,[1]销售表!$I:$I,$A16,[1]销售表!$B:$B,EU$4),($L16-SUM($P16:ET16))*100%/(180-ET$4))</f>
        <v>0</v>
      </c>
      <c r="EV16" s="54">
        <f ca="1">IF($C16&gt;EV$4,SUMIFS([1]销售表!$J:$J,[1]销售表!$I:$I,$A16,[1]销售表!$B:$B,EV$4),($L16-SUM($P16:EU16))*100%/(180-EU$4))</f>
        <v>0</v>
      </c>
      <c r="EW16" s="54">
        <f ca="1">IF($C16&gt;EW$4,SUMIFS([1]销售表!$J:$J,[1]销售表!$I:$I,$A16,[1]销售表!$B:$B,EW$4),($L16-SUM($P16:EV16))*100%/(180-EV$4))</f>
        <v>0</v>
      </c>
      <c r="EX16" s="54">
        <f ca="1">IF($C16&gt;EX$4,SUMIFS([1]销售表!$J:$J,[1]销售表!$I:$I,$A16,[1]销售表!$B:$B,EX$4),($L16-SUM($P16:EW16))*100%/(180-EW$4))</f>
        <v>0</v>
      </c>
      <c r="EY16" s="54">
        <f ca="1">IF($C16&gt;EY$4,SUMIFS([1]销售表!$J:$J,[1]销售表!$I:$I,$A16,[1]销售表!$B:$B,EY$4),($L16-SUM($P16:EX16))*100%/(180-EX$4))</f>
        <v>0</v>
      </c>
      <c r="EZ16" s="54">
        <f ca="1">IF($C16&gt;EZ$4,SUMIFS([1]销售表!$J:$J,[1]销售表!$I:$I,$A16,[1]销售表!$B:$B,EZ$4),($L16-SUM($P16:EY16))*100%/(180-EY$4))</f>
        <v>0</v>
      </c>
      <c r="FA16" s="54">
        <f ca="1">IF($C16&gt;FA$4,SUMIFS([1]销售表!$J:$J,[1]销售表!$I:$I,$A16,[1]销售表!$B:$B,FA$4),($L16-SUM($P16:EZ16))*100%/(180-EZ$4))</f>
        <v>0</v>
      </c>
      <c r="FB16" s="54">
        <f ca="1">IF($C16&gt;FB$4,SUMIFS([1]销售表!$J:$J,[1]销售表!$I:$I,$A16,[1]销售表!$B:$B,FB$4),($L16-SUM($P16:FA16))*100%/(180-FA$4))</f>
        <v>0</v>
      </c>
      <c r="FC16" s="54">
        <f ca="1">IF($C16&gt;FC$4,SUMIFS([1]销售表!$J:$J,[1]销售表!$I:$I,$A16,[1]销售表!$B:$B,FC$4),($L16-SUM($P16:FB16))*100%/(180-FB$4))</f>
        <v>0</v>
      </c>
      <c r="FD16" s="54">
        <f ca="1">IF($C16&gt;FD$4,SUMIFS([1]销售表!$J:$J,[1]销售表!$I:$I,$A16,[1]销售表!$B:$B,FD$4),($L16-SUM($P16:FC16))*100%/(180-FC$4))</f>
        <v>0</v>
      </c>
      <c r="FE16" s="54">
        <f ca="1">IF($C16&gt;FE$4,SUMIFS([1]销售表!$J:$J,[1]销售表!$I:$I,$A16,[1]销售表!$B:$B,FE$4),($L16-SUM($P16:FD16))*100%/(180-FD$4))</f>
        <v>0</v>
      </c>
      <c r="FF16" s="54">
        <f ca="1">IF($C16&gt;FF$4,SUMIFS([1]销售表!$J:$J,[1]销售表!$I:$I,$A16,[1]销售表!$B:$B,FF$4),($L16-SUM($P16:FE16))*100%/(180-FE$4))</f>
        <v>0</v>
      </c>
      <c r="FG16" s="54">
        <f ca="1">IF($C16&gt;FG$4,SUMIFS([1]销售表!$J:$J,[1]销售表!$I:$I,$A16,[1]销售表!$B:$B,FG$4),($L16-SUM($P16:FF16))*100%/(180-FF$4))</f>
        <v>0</v>
      </c>
      <c r="FH16" s="54">
        <f ca="1">IF($C16&gt;FH$4,SUMIFS([1]销售表!$J:$J,[1]销售表!$I:$I,$A16,[1]销售表!$B:$B,FH$4),($L16-SUM($P16:FG16))*100%/(180-FG$4))</f>
        <v>0</v>
      </c>
      <c r="FI16" s="54">
        <f ca="1">IF($C16&gt;FI$4,SUMIFS([1]销售表!$J:$J,[1]销售表!$I:$I,$A16,[1]销售表!$B:$B,FI$4),($L16-SUM($P16:FH16))*100%/(180-FH$4))</f>
        <v>0</v>
      </c>
      <c r="FJ16" s="54">
        <f ca="1">IF($C16&gt;FJ$4,SUMIFS([1]销售表!$J:$J,[1]销售表!$I:$I,$A16,[1]销售表!$B:$B,FJ$4),($L16-SUM($P16:FI16))*100%/(180-FI$4))</f>
        <v>0</v>
      </c>
      <c r="FK16" s="54">
        <f ca="1">IF($C16&gt;FK$4,SUMIFS([1]销售表!$J:$J,[1]销售表!$I:$I,$A16,[1]销售表!$B:$B,FK$4),($L16-SUM($P16:FJ16))*100%/(180-FJ$4))</f>
        <v>0</v>
      </c>
      <c r="FL16" s="54">
        <f ca="1">IF($C16&gt;FL$4,SUMIFS([1]销售表!$J:$J,[1]销售表!$I:$I,$A16,[1]销售表!$B:$B,FL$4),($L16-SUM($P16:FK16))*100%/(180-FK$4))</f>
        <v>0</v>
      </c>
      <c r="FM16" s="54">
        <f ca="1">IF($C16&gt;FM$4,SUMIFS([1]销售表!$J:$J,[1]销售表!$I:$I,$A16,[1]销售表!$B:$B,FM$4),($L16-SUM($P16:FL16))*100%/(180-FL$4))</f>
        <v>0</v>
      </c>
      <c r="FN16" s="54">
        <f ca="1">IF($C16&gt;FN$4,SUMIFS([1]销售表!$J:$J,[1]销售表!$I:$I,$A16,[1]销售表!$B:$B,FN$4),($L16-SUM($P16:FM16))*100%/(180-FM$4))</f>
        <v>0</v>
      </c>
      <c r="FO16" s="54">
        <f ca="1">IF($C16&gt;FO$4,SUMIFS([1]销售表!$J:$J,[1]销售表!$I:$I,$A16,[1]销售表!$B:$B,FO$4),($L16-SUM($P16:FN16))*100%/(180-FN$4))</f>
        <v>0</v>
      </c>
      <c r="FP16" s="54">
        <f ca="1">IF($C16&gt;FP$4,SUMIFS([1]销售表!$J:$J,[1]销售表!$I:$I,$A16,[1]销售表!$B:$B,FP$4),($L16-SUM($P16:FO16))*100%/(180-FO$4))</f>
        <v>0</v>
      </c>
      <c r="FQ16" s="54">
        <f ca="1">IF($C16&gt;FQ$4,SUMIFS([1]销售表!$J:$J,[1]销售表!$I:$I,$A16,[1]销售表!$B:$B,FQ$4),($L16-SUM($P16:FP16))*100%/(180-FP$4))</f>
        <v>0</v>
      </c>
      <c r="FR16" s="54">
        <f ca="1">IF($C16&gt;FR$4,SUMIFS([1]销售表!$J:$J,[1]销售表!$I:$I,$A16,[1]销售表!$B:$B,FR$4),($L16-SUM($P16:FQ16))*100%/(180-FQ$4))</f>
        <v>0</v>
      </c>
      <c r="FS16" s="54">
        <f ca="1">IF($C16&gt;FS$4,SUMIFS([1]销售表!$J:$J,[1]销售表!$I:$I,$A16,[1]销售表!$B:$B,FS$4),($L16-SUM($P16:FR16))*100%/(180-FR$4))</f>
        <v>0</v>
      </c>
      <c r="FT16" s="54">
        <f ca="1">IF($C16&gt;FT$4,SUMIFS([1]销售表!$J:$J,[1]销售表!$I:$I,$A16,[1]销售表!$B:$B,FT$4),($L16-SUM($P16:FS16))*100%/(180-FS$4))</f>
        <v>0</v>
      </c>
      <c r="FU16" s="54">
        <f ca="1">IF($C16&gt;FU$4,SUMIFS([1]销售表!$J:$J,[1]销售表!$I:$I,$A16,[1]销售表!$B:$B,FU$4),($L16-SUM($P16:FT16))*100%/(180-FT$4))</f>
        <v>0</v>
      </c>
      <c r="FV16" s="54">
        <f ca="1">IF($C16&gt;FV$4,SUMIFS([1]销售表!$J:$J,[1]销售表!$I:$I,$A16,[1]销售表!$B:$B,FV$4),($L16-SUM($P16:FU16))*100%/(180-FU$4))</f>
        <v>0</v>
      </c>
      <c r="FW16" s="54">
        <f ca="1">IF($C16&gt;FW$4,SUMIFS([1]销售表!$J:$J,[1]销售表!$I:$I,$A16,[1]销售表!$B:$B,FW$4),($L16-SUM($P16:FV16))*100%/(180-FV$4))</f>
        <v>0</v>
      </c>
      <c r="FX16" s="54">
        <f ca="1">IF($C16&gt;FX$4,SUMIFS([1]销售表!$J:$J,[1]销售表!$I:$I,$A16,[1]销售表!$B:$B,FX$4),($L16-SUM($P16:FW16))*100%/(180-FW$4))</f>
        <v>0</v>
      </c>
      <c r="FY16" s="54">
        <f ca="1">IF($C16&gt;FY$4,SUMIFS([1]销售表!$J:$J,[1]销售表!$I:$I,$A16,[1]销售表!$B:$B,FY$4),($L16-SUM($P16:FX16))*100%/(180-FX$4))</f>
        <v>0</v>
      </c>
      <c r="FZ16" s="54">
        <f ca="1">IF($C16&gt;FZ$4,SUMIFS([1]销售表!$J:$J,[1]销售表!$I:$I,$A16,[1]销售表!$B:$B,FZ$4),($L16-SUM($P16:FY16))*100%/(180-FY$4))</f>
        <v>0</v>
      </c>
      <c r="GA16" s="54">
        <f ca="1">IF($C16&gt;GA$4,SUMIFS([1]销售表!$J:$J,[1]销售表!$I:$I,$A16,[1]销售表!$B:$B,GA$4),($L16-SUM($P16:FZ16))*100%/(180-FZ$4))</f>
        <v>0</v>
      </c>
      <c r="GB16" s="54">
        <f ca="1">IF($C16&gt;GB$4,SUMIFS([1]销售表!$J:$J,[1]销售表!$I:$I,$A16,[1]销售表!$B:$B,GB$4),($L16-SUM($P16:GA16))*100%/(180-GA$4))</f>
        <v>0</v>
      </c>
      <c r="GC16" s="54">
        <f ca="1">IF($C16&gt;GC$4,SUMIFS([1]销售表!$J:$J,[1]销售表!$I:$I,$A16,[1]销售表!$B:$B,GC$4),($L16-SUM($P16:GB16))*100%/(180-GB$4))</f>
        <v>0</v>
      </c>
      <c r="GD16" s="54">
        <f ca="1">IF($C16&gt;GD$4,SUMIFS([1]销售表!$J:$J,[1]销售表!$I:$I,$A16,[1]销售表!$B:$B,GD$4),($L16-SUM($P16:GC16))*100%/(180-GC$4))</f>
        <v>0</v>
      </c>
      <c r="GE16" s="54">
        <f ca="1">IF($C16&gt;GE$4,SUMIFS([1]销售表!$J:$J,[1]销售表!$I:$I,$A16,[1]销售表!$B:$B,GE$4),($L16-SUM($P16:GD16))*100%/(180-GD$4))</f>
        <v>0</v>
      </c>
      <c r="GF16" s="54">
        <f ca="1">IF($C16&gt;GF$4,SUMIFS([1]销售表!$J:$J,[1]销售表!$I:$I,$A16,[1]销售表!$B:$B,GF$4),($L16-SUM($P16:GE16))*100%/(180-GE$4))</f>
        <v>0</v>
      </c>
      <c r="GG16" s="54">
        <f ca="1">IF($C16&gt;GG$4,SUMIFS([1]销售表!$J:$J,[1]销售表!$I:$I,$A16,[1]销售表!$B:$B,GG$4),($L16-SUM($P16:GF16))*100%/(180-GF$4))</f>
        <v>0</v>
      </c>
      <c r="GH16" s="54">
        <f ca="1">IF($C16&gt;GH$4,SUMIFS([1]销售表!$J:$J,[1]销售表!$I:$I,$A16,[1]销售表!$B:$B,GH$4),($L16-SUM($P16:GG16))*100%/(180-GG$4))</f>
        <v>0</v>
      </c>
      <c r="GI16" s="54">
        <f ca="1">IF($C16&gt;GI$4,SUMIFS([1]销售表!$J:$J,[1]销售表!$I:$I,$A16,[1]销售表!$B:$B,GI$4),($L16-SUM($P16:GH16))*100%/(180-GH$4))</f>
        <v>0</v>
      </c>
      <c r="GJ16" s="54">
        <f ca="1">IF($C16&gt;GJ$4,SUMIFS([1]销售表!$J:$J,[1]销售表!$I:$I,$A16,[1]销售表!$B:$B,GJ$4),($L16-SUM($P16:GI16))*100%/(180-GI$4))</f>
        <v>0</v>
      </c>
      <c r="GK16" s="54">
        <f ca="1">IF($C16&gt;GK$4,SUMIFS([1]销售表!$J:$J,[1]销售表!$I:$I,$A16,[1]销售表!$B:$B,GK$4),($L16-SUM($P16:GJ16))*100%/(180-GJ$4))</f>
        <v>0</v>
      </c>
      <c r="GL16" s="54">
        <f ca="1">IF($C16&gt;GL$4,SUMIFS([1]销售表!$J:$J,[1]销售表!$I:$I,$A16,[1]销售表!$B:$B,GL$4),($L16-SUM($P16:GK16))*100%/(180-GK$4))</f>
        <v>0</v>
      </c>
      <c r="GM16" s="54">
        <f ca="1">IF($C16&gt;GM$4,SUMIFS([1]销售表!$J:$J,[1]销售表!$I:$I,$A16,[1]销售表!$B:$B,GM$4),($L16-SUM($P16:GL16))*100%/(180-GL$4))</f>
        <v>0</v>
      </c>
    </row>
    <row r="17" spans="1:195">
      <c r="A17" s="20"/>
      <c r="B17" s="37"/>
      <c r="C17" s="20">
        <f ca="1" t="shared" si="16"/>
        <v>46208</v>
      </c>
      <c r="D17" s="20"/>
      <c r="E17" s="20">
        <f t="shared" si="1"/>
        <v>0</v>
      </c>
      <c r="F17" s="20"/>
      <c r="G17" s="20"/>
      <c r="H17" s="38" t="e">
        <f t="shared" si="2"/>
        <v>#DIV/0!</v>
      </c>
      <c r="I17" s="20"/>
      <c r="J17" s="20">
        <f>SUMIFS([1]销售表!J:J,[1]销售表!I:I,A17,[1]销售表!E:E,"可取")</f>
        <v>0</v>
      </c>
      <c r="K17" s="20"/>
      <c r="L17" s="20"/>
      <c r="M17" s="39">
        <f>_xlfn.XLOOKUP(A17,[1]销售表!I:I,[1]销售表!J:J,0,0,-1)</f>
        <v>0</v>
      </c>
      <c r="N17" s="39" t="str" cm="1">
        <f ca="1" t="array" ref="N17">IF(C17&gt;180,"0",INDEX(P17:GM17,C17))</f>
        <v>0</v>
      </c>
      <c r="O17" s="53"/>
      <c r="P17" s="54">
        <f>SUMIFS([1]销售表!J:J,[1]销售表!I:I,A17,[1]销售表!B:B,$P$4)</f>
        <v>0</v>
      </c>
      <c r="Q17" s="54">
        <f ca="1">IF($C17&gt;Q$4,SUMIFS([1]销售表!$J:$J,[1]销售表!$I:$I,$A17,[1]销售表!$B:$B,Q$4),($L17-SUM($P17))*80%/(180-P$4))</f>
        <v>0</v>
      </c>
      <c r="R17" s="54">
        <f ca="1">IF($C17&gt;R$4,SUMIFS([1]销售表!$J:$J,[1]销售表!$I:$I,$A17,[1]销售表!$B:$B,R$4),($L17-SUM($P17:Q17))*80%/(180-Q$4))</f>
        <v>0</v>
      </c>
      <c r="S17" s="54">
        <f ca="1">IF($C17&gt;S$4,SUMIFS([1]销售表!$J:$J,[1]销售表!$I:$I,$A17,[1]销售表!$B:$B,S$4),($L17-SUM($P17:R17))*80%/(180-R$4))</f>
        <v>0</v>
      </c>
      <c r="T17" s="54">
        <f ca="1">IF($C17&gt;T$4,SUMIFS([1]销售表!$J:$J,[1]销售表!$I:$I,$A17,[1]销售表!$B:$B,T$4),($L17-SUM($P17:S17))*80%/(180-S$4))</f>
        <v>0</v>
      </c>
      <c r="U17" s="54">
        <f ca="1">IF($C17&gt;U$4,SUMIFS([1]销售表!$J:$J,[1]销售表!$I:$I,$A17,[1]销售表!$B:$B,U$4),($L17-SUM($P17:T17))*80%/(180-T$4))</f>
        <v>0</v>
      </c>
      <c r="V17" s="54">
        <f ca="1">IF($C17&gt;V$4,SUMIFS([1]销售表!$J:$J,[1]销售表!$I:$I,$A17,[1]销售表!$B:$B,V$4),($L17-SUM($P17:U17))*80%/(180-U$4))</f>
        <v>0</v>
      </c>
      <c r="W17" s="54">
        <f ca="1">IF($C17&gt;W$4,SUMIFS([1]销售表!$J:$J,[1]销售表!$I:$I,$A17,[1]销售表!$B:$B,W$4),($L17-SUM($P17:V17))*80%/(180-V$4))</f>
        <v>0</v>
      </c>
      <c r="X17" s="54">
        <f ca="1">IF($C17&gt;X$4,SUMIFS([1]销售表!$J:$J,[1]销售表!$I:$I,$A17,[1]销售表!$B:$B,X$4),($L17-SUM($P17:W17))*80%/(180-W$4))</f>
        <v>0</v>
      </c>
      <c r="Y17" s="54">
        <f ca="1">IF($C17&gt;Y$4,SUMIFS([1]销售表!$J:$J,[1]销售表!$I:$I,$A17,[1]销售表!$B:$B,Y$4),($L17-SUM($P17:X17))*80%/(180-X$4))</f>
        <v>0</v>
      </c>
      <c r="Z17" s="54">
        <f ca="1">IF($C17&gt;Z$4,SUMIFS([1]销售表!$J:$J,[1]销售表!$I:$I,$A17,[1]销售表!$B:$B,Z$4),($L17-SUM($P17:Y17))*80%/(180-Y$4))</f>
        <v>0</v>
      </c>
      <c r="AA17" s="54">
        <f ca="1">IF($C17&gt;AA$4,SUMIFS([1]销售表!$J:$J,[1]销售表!$I:$I,$A17,[1]销售表!$B:$B,AA$4),($L17-SUM($P17:Z17))*80%/(180-Z$4))</f>
        <v>0</v>
      </c>
      <c r="AB17" s="54">
        <f ca="1">IF($C17&gt;AB$4,SUMIFS([1]销售表!$J:$J,[1]销售表!$I:$I,$A17,[1]销售表!$B:$B,AB$4),($L17-SUM($P17:AA17))*80%/(180-AA$4))</f>
        <v>0</v>
      </c>
      <c r="AC17" s="54">
        <f ca="1">IF($C17&gt;AC$4,SUMIFS([1]销售表!$J:$J,[1]销售表!$I:$I,$A17,[1]销售表!$B:$B,AC$4),($L17-SUM($P17:AB17))*80%/(180-AB$4))</f>
        <v>0</v>
      </c>
      <c r="AD17" s="54">
        <f ca="1">IF($C17&gt;AD$4,SUMIFS([1]销售表!$J:$J,[1]销售表!$I:$I,$A17,[1]销售表!$B:$B,AD$4),($L17-SUM($P17:AC17))*80%/(180-AC$4))</f>
        <v>0</v>
      </c>
      <c r="AE17" s="54">
        <f ca="1">IF($C17&gt;AE$4,SUMIFS([1]销售表!$J:$J,[1]销售表!$I:$I,$A17,[1]销售表!$B:$B,AE$4),($L17-SUM($P17:AD17))*80%/(180-AD$4))</f>
        <v>0</v>
      </c>
      <c r="AF17" s="54">
        <f ca="1">IF($C17&gt;AF$4,SUMIFS([1]销售表!$J:$J,[1]销售表!$I:$I,$A17,[1]销售表!$B:$B,AF$4),($L17-SUM($P17:AE17))*80%/(180-AE$4))</f>
        <v>0</v>
      </c>
      <c r="AG17" s="54">
        <f ca="1">IF($C17&gt;AG$4,SUMIFS([1]销售表!$J:$J,[1]销售表!$I:$I,$A17,[1]销售表!$B:$B,AG$4),($L17-SUM($P17:AF17))*80%/(180-AF$4))</f>
        <v>0</v>
      </c>
      <c r="AH17" s="54">
        <f ca="1">IF($C17&gt;AH$4,SUMIFS([1]销售表!$J:$J,[1]销售表!$I:$I,$A17,[1]销售表!$B:$B,AH$4),($L17-SUM($P17:AG17))*80%/(180-AG$4))</f>
        <v>0</v>
      </c>
      <c r="AI17" s="54">
        <f ca="1">IF($C17&gt;AI$4,SUMIFS([1]销售表!$J:$J,[1]销售表!$I:$I,$A17,[1]销售表!$B:$B,AI$4),($L17-SUM($P17:AH17))*80%/(180-AH$4))</f>
        <v>0</v>
      </c>
      <c r="AJ17" s="54">
        <f ca="1">IF($C17&gt;AJ$4,SUMIFS([1]销售表!$J:$J,[1]销售表!$I:$I,$A17,[1]销售表!$B:$B,AJ$4),($L17-SUM($P17:AI17))*80%/(180-AI$4))</f>
        <v>0</v>
      </c>
      <c r="AK17" s="54">
        <f ca="1">IF($C17&gt;AK$4,SUMIFS([1]销售表!$J:$J,[1]销售表!$I:$I,$A17,[1]销售表!$B:$B,AK$4),($L17-SUM($P17:AJ17))*80%/(180-AJ$4))</f>
        <v>0</v>
      </c>
      <c r="AL17" s="54">
        <f ca="1">IF($C17&gt;AL$4,SUMIFS([1]销售表!$J:$J,[1]销售表!$I:$I,$A17,[1]销售表!$B:$B,AL$4),($L17-SUM($P17:AK17))*80%/(180-AK$4))</f>
        <v>0</v>
      </c>
      <c r="AM17" s="54">
        <f ca="1">IF($C17&gt;AM$4,SUMIFS([1]销售表!$J:$J,[1]销售表!$I:$I,$A17,[1]销售表!$B:$B,AM$4),($L17-SUM($P17:AL17))*80%/(180-AL$4))</f>
        <v>0</v>
      </c>
      <c r="AN17" s="54">
        <f ca="1">IF($C17&gt;AN$4,SUMIFS([1]销售表!$J:$J,[1]销售表!$I:$I,$A17,[1]销售表!$B:$B,AN$4),($L17-SUM($P17:AM17))*80%/(180-AM$4))</f>
        <v>0</v>
      </c>
      <c r="AO17" s="54">
        <f ca="1">IF($C17&gt;AO$4,SUMIFS([1]销售表!$J:$J,[1]销售表!$I:$I,$A17,[1]销售表!$B:$B,AO$4),($L17-SUM($P17:AN17))*80%/(180-AN$4))</f>
        <v>0</v>
      </c>
      <c r="AP17" s="54">
        <f ca="1">IF($C17&gt;AP$4,SUMIFS([1]销售表!$J:$J,[1]销售表!$I:$I,$A17,[1]销售表!$B:$B,AP$4),($L17-SUM($P17:AO17))*80%/(180-AO$4))</f>
        <v>0</v>
      </c>
      <c r="AQ17" s="54">
        <f ca="1">IF($C17&gt;AQ$4,SUMIFS([1]销售表!$J:$J,[1]销售表!$I:$I,$A17,[1]销售表!$B:$B,AQ$4),($L17-SUM($P17:AP17))*80%/(180-AP$4))</f>
        <v>0</v>
      </c>
      <c r="AR17" s="54">
        <f ca="1">IF($C17&gt;AR$4,SUMIFS([1]销售表!$J:$J,[1]销售表!$I:$I,$A17,[1]销售表!$B:$B,AR$4),($L17-SUM($P17:AQ17))*80%/(180-AQ$4))</f>
        <v>0</v>
      </c>
      <c r="AS17" s="54">
        <f ca="1">IF($C17&gt;AS$4,SUMIFS([1]销售表!$J:$J,[1]销售表!$I:$I,$A17,[1]销售表!$B:$B,AS$4),($L17-SUM($P17:AR17))*80%/(180-AR$4))</f>
        <v>0</v>
      </c>
      <c r="AT17" s="54">
        <f ca="1">IF($C17&gt;AT$4,SUMIFS([1]销售表!$J:$J,[1]销售表!$I:$I,$A17,[1]销售表!$B:$B,AT$4),($L17-SUM($P17:AS17))*110%/(180-AS$4))</f>
        <v>0</v>
      </c>
      <c r="AU17" s="54">
        <f ca="1">IF($C17&gt;AU$4,SUMIFS([1]销售表!$J:$J,[1]销售表!$I:$I,$A17,[1]销售表!$B:$B,AU$4),($L17-SUM($P17:AT17))*110%/(180-AT$4))</f>
        <v>0</v>
      </c>
      <c r="AV17" s="54">
        <f ca="1">IF($C17&gt;AV$4,SUMIFS([1]销售表!$J:$J,[1]销售表!$I:$I,$A17,[1]销售表!$B:$B,AV$4),($L17-SUM($P17:AU17))*110%/(180-AU$4))</f>
        <v>0</v>
      </c>
      <c r="AW17" s="54">
        <f ca="1">IF($C17&gt;AW$4,SUMIFS([1]销售表!$J:$J,[1]销售表!$I:$I,$A17,[1]销售表!$B:$B,AW$4),($L17-SUM($P17:AV17))*110%/(180-AV$4))</f>
        <v>0</v>
      </c>
      <c r="AX17" s="54">
        <f ca="1">IF($C17&gt;AX$4,SUMIFS([1]销售表!$J:$J,[1]销售表!$I:$I,$A17,[1]销售表!$B:$B,AX$4),($L17-SUM($P17:AW17))*110%/(180-AW$4))</f>
        <v>0</v>
      </c>
      <c r="AY17" s="54">
        <f ca="1">IF($C17&gt;AY$4,SUMIFS([1]销售表!$J:$J,[1]销售表!$I:$I,$A17,[1]销售表!$B:$B,AY$4),($L17-SUM($P17:AX17))*110%/(180-AX$4))</f>
        <v>0</v>
      </c>
      <c r="AZ17" s="54">
        <f ca="1">IF($C17&gt;AZ$4,SUMIFS([1]销售表!$J:$J,[1]销售表!$I:$I,$A17,[1]销售表!$B:$B,AZ$4),($L17-SUM($P17:AY17))*110%/(180-AY$4))</f>
        <v>0</v>
      </c>
      <c r="BA17" s="54">
        <f ca="1">IF($C17&gt;BA$4,SUMIFS([1]销售表!$J:$J,[1]销售表!$I:$I,$A17,[1]销售表!$B:$B,BA$4),($L17-SUM($P17:AZ17))*110%/(180-AZ$4))</f>
        <v>0</v>
      </c>
      <c r="BB17" s="54">
        <f ca="1">IF($C17&gt;BB$4,SUMIFS([1]销售表!$J:$J,[1]销售表!$I:$I,$A17,[1]销售表!$B:$B,BB$4),($L17-SUM($P17:BA17))*110%/(180-BA$4))</f>
        <v>0</v>
      </c>
      <c r="BC17" s="54">
        <f ca="1">IF($C17&gt;BC$4,SUMIFS([1]销售表!$J:$J,[1]销售表!$I:$I,$A17,[1]销售表!$B:$B,BC$4),($L17-SUM($P17:BB17))*110%/(180-BB$4))</f>
        <v>0</v>
      </c>
      <c r="BD17" s="54">
        <f ca="1">IF($C17&gt;BD$4,SUMIFS([1]销售表!$J:$J,[1]销售表!$I:$I,$A17,[1]销售表!$B:$B,BD$4),($L17-SUM($P17:BC17))*110%/(180-BC$4))</f>
        <v>0</v>
      </c>
      <c r="BE17" s="54">
        <f ca="1">IF($C17&gt;BE$4,SUMIFS([1]销售表!$J:$J,[1]销售表!$I:$I,$A17,[1]销售表!$B:$B,BE$4),($L17-SUM($P17:BD17))*110%/(180-BD$4))</f>
        <v>0</v>
      </c>
      <c r="BF17" s="54">
        <f ca="1">IF($C17&gt;BF$4,SUMIFS([1]销售表!$J:$J,[1]销售表!$I:$I,$A17,[1]销售表!$B:$B,BF$4),($L17-SUM($P17:BE17))*110%/(180-BE$4))</f>
        <v>0</v>
      </c>
      <c r="BG17" s="54">
        <f ca="1">IF($C17&gt;BG$4,SUMIFS([1]销售表!$J:$J,[1]销售表!$I:$I,$A17,[1]销售表!$B:$B,BG$4),($L17-SUM($P17:BF17))*110%/(180-BF$4))</f>
        <v>0</v>
      </c>
      <c r="BH17" s="54">
        <f ca="1">IF($C17&gt;BH$4,SUMIFS([1]销售表!$J:$J,[1]销售表!$I:$I,$A17,[1]销售表!$B:$B,BH$4),($L17-SUM($P17:BG17))*110%/(180-BG$4))</f>
        <v>0</v>
      </c>
      <c r="BI17" s="54">
        <f ca="1">IF($C17&gt;BI$4,SUMIFS([1]销售表!$J:$J,[1]销售表!$I:$I,$A17,[1]销售表!$B:$B,BI$4),($L17-SUM($P17:BH17))*110%/(180-BH$4))</f>
        <v>0</v>
      </c>
      <c r="BJ17" s="54">
        <f ca="1">IF($C17&gt;BJ$4,SUMIFS([1]销售表!$J:$J,[1]销售表!$I:$I,$A17,[1]销售表!$B:$B,BJ$4),($L17-SUM($P17:BI17))*110%/(180-BI$4))</f>
        <v>0</v>
      </c>
      <c r="BK17" s="54">
        <f ca="1">IF($C17&gt;BK$4,SUMIFS([1]销售表!$J:$J,[1]销售表!$I:$I,$A17,[1]销售表!$B:$B,BK$4),($L17-SUM($P17:BJ17))*110%/(180-BJ$4))</f>
        <v>0</v>
      </c>
      <c r="BL17" s="54">
        <f ca="1">IF($C17&gt;BL$4,SUMIFS([1]销售表!$J:$J,[1]销售表!$I:$I,$A17,[1]销售表!$B:$B,BL$4),($L17-SUM($P17:BK17))*110%/(180-BK$4))</f>
        <v>0</v>
      </c>
      <c r="BM17" s="54">
        <f ca="1">IF($C17&gt;BM$4,SUMIFS([1]销售表!$J:$J,[1]销售表!$I:$I,$A17,[1]销售表!$B:$B,BM$4),($L17-SUM($P17:BL17))*110%/(180-BL$4))</f>
        <v>0</v>
      </c>
      <c r="BN17" s="54">
        <f ca="1">IF($C17&gt;BN$4,SUMIFS([1]销售表!$J:$J,[1]销售表!$I:$I,$A17,[1]销售表!$B:$B,BN$4),($L17-SUM($P17:BM17))*110%/(180-BM$4))</f>
        <v>0</v>
      </c>
      <c r="BO17" s="54">
        <f ca="1">IF($C17&gt;BO$4,SUMIFS([1]销售表!$J:$J,[1]销售表!$I:$I,$A17,[1]销售表!$B:$B,BO$4),($L17-SUM($P17:BN17))*110%/(180-BN$4))</f>
        <v>0</v>
      </c>
      <c r="BP17" s="54">
        <f ca="1">IF($C17&gt;BP$4,SUMIFS([1]销售表!$J:$J,[1]销售表!$I:$I,$A17,[1]销售表!$B:$B,BP$4),($L17-SUM($P17:BO17))*110%/(180-BO$4))</f>
        <v>0</v>
      </c>
      <c r="BQ17" s="54">
        <f ca="1">IF($C17&gt;BQ$4,SUMIFS([1]销售表!$J:$J,[1]销售表!$I:$I,$A17,[1]销售表!$B:$B,BQ$4),($L17-SUM($P17:BP17))*110%/(180-BP$4))</f>
        <v>0</v>
      </c>
      <c r="BR17" s="54">
        <f ca="1">IF($C17&gt;BR$4,SUMIFS([1]销售表!$J:$J,[1]销售表!$I:$I,$A17,[1]销售表!$B:$B,BR$4),($L17-SUM($P17:BQ17))*110%/(180-BQ$4))</f>
        <v>0</v>
      </c>
      <c r="BS17" s="54">
        <f ca="1">IF($C17&gt;BS$4,SUMIFS([1]销售表!$J:$J,[1]销售表!$I:$I,$A17,[1]销售表!$B:$B,BS$4),($L17-SUM($P17:BR17))*110%/(180-BR$4))</f>
        <v>0</v>
      </c>
      <c r="BT17" s="54">
        <f ca="1">IF($C17&gt;BT$4,SUMIFS([1]销售表!$J:$J,[1]销售表!$I:$I,$A17,[1]销售表!$B:$B,BT$4),($L17-SUM($P17:BS17))*110%/(180-BS$4))</f>
        <v>0</v>
      </c>
      <c r="BU17" s="54">
        <f ca="1">IF($C17&gt;BU$4,SUMIFS([1]销售表!$J:$J,[1]销售表!$I:$I,$A17,[1]销售表!$B:$B,BU$4),($L17-SUM($P17:BT17))*110%/(180-BT$4))</f>
        <v>0</v>
      </c>
      <c r="BV17" s="54">
        <f ca="1">IF($C17&gt;BV$4,SUMIFS([1]销售表!$J:$J,[1]销售表!$I:$I,$A17,[1]销售表!$B:$B,BV$4),($L17-SUM($P17:BU17))*110%/(180-BU$4))</f>
        <v>0</v>
      </c>
      <c r="BW17" s="54">
        <f ca="1">IF($C17&gt;BW$4,SUMIFS([1]销售表!$J:$J,[1]销售表!$I:$I,$A17,[1]销售表!$B:$B,BW$4),($L17-SUM($P17:BV17))*110%/(180-BV$4))</f>
        <v>0</v>
      </c>
      <c r="BX17" s="54">
        <f ca="1">IF($C17&gt;BX$4,SUMIFS([1]销售表!$J:$J,[1]销售表!$I:$I,$A17,[1]销售表!$B:$B,BX$4),($L17-SUM($P17:BW17))*110%/(180-BW$4))</f>
        <v>0</v>
      </c>
      <c r="BY17" s="54">
        <f ca="1">IF($C17&gt;BY$4,SUMIFS([1]销售表!$J:$J,[1]销售表!$I:$I,$A17,[1]销售表!$B:$B,BY$4),($L17-SUM($P17:BX17))*110%/(180-BX$4))</f>
        <v>0</v>
      </c>
      <c r="BZ17" s="54">
        <f ca="1">IF($C17&gt;BZ$4,SUMIFS([1]销售表!$J:$J,[1]销售表!$I:$I,$A17,[1]销售表!$B:$B,BZ$4),($L17-SUM($P17:BY17))*110%/(180-BY$4))</f>
        <v>0</v>
      </c>
      <c r="CA17" s="54">
        <f ca="1">IF($C17&gt;CA$4,SUMIFS([1]销售表!$J:$J,[1]销售表!$I:$I,$A17,[1]销售表!$B:$B,CA$4),($L17-SUM($P17:BZ17))*110%/(180-BZ$4))</f>
        <v>0</v>
      </c>
      <c r="CB17" s="54">
        <f ca="1">IF($C17&gt;CB$4,SUMIFS([1]销售表!$J:$J,[1]销售表!$I:$I,$A17,[1]销售表!$B:$B,CB$4),($L17-SUM($P17:CA17))*110%/(180-CA$4))</f>
        <v>0</v>
      </c>
      <c r="CC17" s="54">
        <f ca="1">IF($C17&gt;CC$4,SUMIFS([1]销售表!$J:$J,[1]销售表!$I:$I,$A17,[1]销售表!$B:$B,CC$4),($L17-SUM($P17:CB17))*110%/(180-CB$4))</f>
        <v>0</v>
      </c>
      <c r="CD17" s="54">
        <f ca="1">IF($C17&gt;CD$4,SUMIFS([1]销售表!$J:$J,[1]销售表!$I:$I,$A17,[1]销售表!$B:$B,CD$4),($L17-SUM($P17:CC17))*110%/(180-CC$4))</f>
        <v>0</v>
      </c>
      <c r="CE17" s="54">
        <f ca="1">IF($C17&gt;CE$4,SUMIFS([1]销售表!$J:$J,[1]销售表!$I:$I,$A17,[1]销售表!$B:$B,CE$4),($L17-SUM($P17:CD17))*110%/(180-CD$4))</f>
        <v>0</v>
      </c>
      <c r="CF17" s="54">
        <f ca="1">IF($C17&gt;CF$4,SUMIFS([1]销售表!$J:$J,[1]销售表!$I:$I,$A17,[1]销售表!$B:$B,CF$4),($L17-SUM($P17:CE17))*110%/(180-CE$4))</f>
        <v>0</v>
      </c>
      <c r="CG17" s="54">
        <f ca="1">IF($C17&gt;CG$4,SUMIFS([1]销售表!$J:$J,[1]销售表!$I:$I,$A17,[1]销售表!$B:$B,CG$4),($L17-SUM($P17:CF17))*110%/(180-CF$4))</f>
        <v>0</v>
      </c>
      <c r="CH17" s="54">
        <f ca="1">IF($C17&gt;CH$4,SUMIFS([1]销售表!$J:$J,[1]销售表!$I:$I,$A17,[1]销售表!$B:$B,CH$4),($L17-SUM($P17:CG17))*110%/(180-CG$4))</f>
        <v>0</v>
      </c>
      <c r="CI17" s="54">
        <f ca="1">IF($C17&gt;CI$4,SUMIFS([1]销售表!$J:$J,[1]销售表!$I:$I,$A17,[1]销售表!$B:$B,CI$4),($L17-SUM($P17:CH17))*110%/(180-CH$4))</f>
        <v>0</v>
      </c>
      <c r="CJ17" s="54">
        <f ca="1">IF($C17&gt;CJ$4,SUMIFS([1]销售表!$J:$J,[1]销售表!$I:$I,$A17,[1]销售表!$B:$B,CJ$4),($L17-SUM($P17:CI17))*110%/(180-CI$4))</f>
        <v>0</v>
      </c>
      <c r="CK17" s="54">
        <f ca="1">IF($C17&gt;CK$4,SUMIFS([1]销售表!$J:$J,[1]销售表!$I:$I,$A17,[1]销售表!$B:$B,CK$4),($L17-SUM($P17:CJ17))*110%/(180-CJ$4))</f>
        <v>0</v>
      </c>
      <c r="CL17" s="54">
        <f ca="1">IF($C17&gt;CL$4,SUMIFS([1]销售表!$J:$J,[1]销售表!$I:$I,$A17,[1]销售表!$B:$B,CL$4),($L17-SUM($P17:CK17))*110%/(180-CK$4))</f>
        <v>0</v>
      </c>
      <c r="CM17" s="54">
        <f ca="1">IF($C17&gt;CM$4,SUMIFS([1]销售表!$J:$J,[1]销售表!$I:$I,$A17,[1]销售表!$B:$B,CM$4),($L17-SUM($P17:CL17))*110%/(180-CL$4))</f>
        <v>0</v>
      </c>
      <c r="CN17" s="54">
        <f ca="1">IF($C17&gt;CN$4,SUMIFS([1]销售表!$J:$J,[1]销售表!$I:$I,$A17,[1]销售表!$B:$B,CN$4),($L17-SUM($P17:CM17))*110%/(180-CM$4))</f>
        <v>0</v>
      </c>
      <c r="CO17" s="54">
        <f ca="1">IF($C17&gt;CO$4,SUMIFS([1]销售表!$J:$J,[1]销售表!$I:$I,$A17,[1]销售表!$B:$B,CO$4),($L17-SUM($P17:CN17))*110%/(180-CN$4))</f>
        <v>0</v>
      </c>
      <c r="CP17" s="54">
        <f ca="1">IF($C17&gt;CP$4,SUMIFS([1]销售表!$J:$J,[1]销售表!$I:$I,$A17,[1]销售表!$B:$B,CP$4),($L17-SUM($P17:CO17))*110%/(180-CO$4))</f>
        <v>0</v>
      </c>
      <c r="CQ17" s="54">
        <f ca="1">IF($C17&gt;CQ$4,SUMIFS([1]销售表!$J:$J,[1]销售表!$I:$I,$A17,[1]销售表!$B:$B,CQ$4),($L17-SUM($P17:CP17))*110%/(180-CP$4))</f>
        <v>0</v>
      </c>
      <c r="CR17" s="54">
        <f ca="1">IF($C17&gt;CR$4,SUMIFS([1]销售表!$J:$J,[1]销售表!$I:$I,$A17,[1]销售表!$B:$B,CR$4),($L17-SUM($P17:CQ17))*110%/(180-CQ$4))</f>
        <v>0</v>
      </c>
      <c r="CS17" s="54">
        <f ca="1">IF($C17&gt;CS$4,SUMIFS([1]销售表!$J:$J,[1]销售表!$I:$I,$A17,[1]销售表!$B:$B,CS$4),($L17-SUM($P17:CR17))*110%/(180-CR$4))</f>
        <v>0</v>
      </c>
      <c r="CT17" s="54">
        <f ca="1">IF($C17&gt;CT$4,SUMIFS([1]销售表!$J:$J,[1]销售表!$I:$I,$A17,[1]销售表!$B:$B,CT$4),($L17-SUM($P17:CS17))*110%/(180-CS$4))</f>
        <v>0</v>
      </c>
      <c r="CU17" s="54">
        <f ca="1">IF($C17&gt;CU$4,SUMIFS([1]销售表!$J:$J,[1]销售表!$I:$I,$A17,[1]销售表!$B:$B,CU$4),($L17-SUM($P17:CT17))*110%/(180-CT$4))</f>
        <v>0</v>
      </c>
      <c r="CV17" s="54">
        <f ca="1">IF($C17&gt;CV$4,SUMIFS([1]销售表!$J:$J,[1]销售表!$I:$I,$A17,[1]销售表!$B:$B,CV$4),($L17-SUM($P17:CU17))*110%/(180-CU$4))</f>
        <v>0</v>
      </c>
      <c r="CW17" s="54">
        <f ca="1">IF($C17&gt;CW$4,SUMIFS([1]销售表!$J:$J,[1]销售表!$I:$I,$A17,[1]销售表!$B:$B,CW$4),($L17-SUM($P17:CV17))*110%/(180-CV$4))</f>
        <v>0</v>
      </c>
      <c r="CX17" s="54">
        <f ca="1">IF($C17&gt;CX$4,SUMIFS([1]销售表!$J:$J,[1]销售表!$I:$I,$A17,[1]销售表!$B:$B,CX$4),($L17-SUM($P17:CW17))*110%/(180-CW$4))</f>
        <v>0</v>
      </c>
      <c r="CY17" s="54">
        <f ca="1">IF($C17&gt;CY$4,SUMIFS([1]销售表!$J:$J,[1]销售表!$I:$I,$A17,[1]销售表!$B:$B,CY$4),($L17-SUM($P17:CX17))*110%/(180-CX$4))</f>
        <v>0</v>
      </c>
      <c r="CZ17" s="54">
        <f ca="1">IF($C17&gt;CZ$4,SUMIFS([1]销售表!$J:$J,[1]销售表!$I:$I,$A17,[1]销售表!$B:$B,CZ$4),($L17-SUM($P17:CY17))*110%/(180-CY$4))</f>
        <v>0</v>
      </c>
      <c r="DA17" s="54">
        <f ca="1">IF($C17&gt;DA$4,SUMIFS([1]销售表!$J:$J,[1]销售表!$I:$I,$A17,[1]销售表!$B:$B,DA$4),($L17-SUM($P17:CZ17))*110%/(180-CZ$4))</f>
        <v>0</v>
      </c>
      <c r="DB17" s="54">
        <f ca="1">IF($C17&gt;DB$4,SUMIFS([1]销售表!$J:$J,[1]销售表!$I:$I,$A17,[1]销售表!$B:$B,DB$4),($L17-SUM($P17:DA17))*110%/(180-DA$4))</f>
        <v>0</v>
      </c>
      <c r="DC17" s="54">
        <f ca="1">IF($C17&gt;DC$4,SUMIFS([1]销售表!$J:$J,[1]销售表!$I:$I,$A17,[1]销售表!$B:$B,DC$4),($L17-SUM($P17:DB17))*110%/(180-DB$4))</f>
        <v>0</v>
      </c>
      <c r="DD17" s="54">
        <f ca="1">IF($C17&gt;DD$4,SUMIFS([1]销售表!$J:$J,[1]销售表!$I:$I,$A17,[1]销售表!$B:$B,DD$4),($L17-SUM($P17:DC17))*110%/(180-DC$4))</f>
        <v>0</v>
      </c>
      <c r="DE17" s="54">
        <f ca="1">IF($C17&gt;DE$4,SUMIFS([1]销售表!$J:$J,[1]销售表!$I:$I,$A17,[1]销售表!$B:$B,DE$4),($L17-SUM($P17:DD17))*110%/(180-DD$4))</f>
        <v>0</v>
      </c>
      <c r="DF17" s="54">
        <f ca="1">IF($C17&gt;DF$4,SUMIFS([1]销售表!$J:$J,[1]销售表!$I:$I,$A17,[1]销售表!$B:$B,DF$4),($L17-SUM($P17:DE17))*110%/(180-DE$4))</f>
        <v>0</v>
      </c>
      <c r="DG17" s="54">
        <f ca="1">IF($C17&gt;DG$4,SUMIFS([1]销售表!$J:$J,[1]销售表!$I:$I,$A17,[1]销售表!$B:$B,DG$4),($L17-SUM($P17:DF17))*110%/(180-DF$4))</f>
        <v>0</v>
      </c>
      <c r="DH17" s="54">
        <f ca="1">IF($C17&gt;DH$4,SUMIFS([1]销售表!$J:$J,[1]销售表!$I:$I,$A17,[1]销售表!$B:$B,DH$4),($L17-SUM($P17:DG17))*110%/(180-DG$4))</f>
        <v>0</v>
      </c>
      <c r="DI17" s="54">
        <f ca="1">IF($C17&gt;DI$4,SUMIFS([1]销售表!$J:$J,[1]销售表!$I:$I,$A17,[1]销售表!$B:$B,DI$4),($L17-SUM($P17:DH17))*110%/(180-DH$4))</f>
        <v>0</v>
      </c>
      <c r="DJ17" s="54">
        <f ca="1">IF($C17&gt;DJ$4,SUMIFS([1]销售表!$J:$J,[1]销售表!$I:$I,$A17,[1]销售表!$B:$B,DJ$4),($L17-SUM($P17:DI17))*110%/(180-DI$4))</f>
        <v>0</v>
      </c>
      <c r="DK17" s="54">
        <f ca="1">IF($C17&gt;DK$4,SUMIFS([1]销售表!$J:$J,[1]销售表!$I:$I,$A17,[1]销售表!$B:$B,DK$4),($L17-SUM($P17:DJ17))*110%/(180-DJ$4))</f>
        <v>0</v>
      </c>
      <c r="DL17" s="54">
        <f ca="1">IF($C17&gt;DL$4,SUMIFS([1]销售表!$J:$J,[1]销售表!$I:$I,$A17,[1]销售表!$B:$B,DL$4),($L17-SUM($P17:DK17))*110%/(180-DK$4))</f>
        <v>0</v>
      </c>
      <c r="DM17" s="54">
        <f ca="1">IF($C17&gt;DM$4,SUMIFS([1]销售表!$J:$J,[1]销售表!$I:$I,$A17,[1]销售表!$B:$B,DM$4),($L17-SUM($P17:DL17))*110%/(180-DL$4))</f>
        <v>0</v>
      </c>
      <c r="DN17" s="54">
        <f ca="1">IF($C17&gt;DN$4,SUMIFS([1]销售表!$J:$J,[1]销售表!$I:$I,$A17,[1]销售表!$B:$B,DN$4),($L17-SUM($P17:DM17))*110%/(180-DM$4))</f>
        <v>0</v>
      </c>
      <c r="DO17" s="54">
        <f ca="1">IF($C17&gt;DO$4,SUMIFS([1]销售表!$J:$J,[1]销售表!$I:$I,$A17,[1]销售表!$B:$B,DO$4),($L17-SUM($P17:DN17))*110%/(180-DN$4))</f>
        <v>0</v>
      </c>
      <c r="DP17" s="54">
        <f ca="1">IF($C17&gt;DP$4,SUMIFS([1]销售表!$J:$J,[1]销售表!$I:$I,$A17,[1]销售表!$B:$B,DP$4),($L17-SUM($P17:DO17))*110%/(180-DO$4))</f>
        <v>0</v>
      </c>
      <c r="DQ17" s="54">
        <f ca="1">IF($C17&gt;DQ$4,SUMIFS([1]销售表!$J:$J,[1]销售表!$I:$I,$A17,[1]销售表!$B:$B,DQ$4),($L17-SUM($P17:DP17))*110%/(180-DP$4))</f>
        <v>0</v>
      </c>
      <c r="DR17" s="54">
        <f ca="1">IF($C17&gt;DR$4,SUMIFS([1]销售表!$J:$J,[1]销售表!$I:$I,$A17,[1]销售表!$B:$B,DR$4),($L17-SUM($P17:DQ17))*110%/(180-DQ$4))</f>
        <v>0</v>
      </c>
      <c r="DS17" s="54">
        <f ca="1">IF($C17&gt;DS$4,SUMIFS([1]销售表!$J:$J,[1]销售表!$I:$I,$A17,[1]销售表!$B:$B,DS$4),($L17-SUM($P17:DR17))*110%/(180-DR$4))</f>
        <v>0</v>
      </c>
      <c r="DT17" s="54">
        <f ca="1">IF($C17&gt;DT$4,SUMIFS([1]销售表!$J:$J,[1]销售表!$I:$I,$A17,[1]销售表!$B:$B,DT$4),($L17-SUM($P17:DS17))*110%/(180-DS$4))</f>
        <v>0</v>
      </c>
      <c r="DU17" s="54">
        <f ca="1">IF($C17&gt;DU$4,SUMIFS([1]销售表!$J:$J,[1]销售表!$I:$I,$A17,[1]销售表!$B:$B,DU$4),($L17-SUM($P17:DT17))*110%/(180-DT$4))</f>
        <v>0</v>
      </c>
      <c r="DV17" s="54">
        <f ca="1">IF($C17&gt;DV$4,SUMIFS([1]销售表!$J:$J,[1]销售表!$I:$I,$A17,[1]销售表!$B:$B,DV$4),($L17-SUM($P17:DU17))*110%/(180-DU$4))</f>
        <v>0</v>
      </c>
      <c r="DW17" s="54">
        <f ca="1">IF($C17&gt;DW$4,SUMIFS([1]销售表!$J:$J,[1]销售表!$I:$I,$A17,[1]销售表!$B:$B,DW$4),($L17-SUM($P17:DV17))*110%/(180-DV$4))</f>
        <v>0</v>
      </c>
      <c r="DX17" s="54">
        <f ca="1">IF($C17&gt;DX$4,SUMIFS([1]销售表!$J:$J,[1]销售表!$I:$I,$A17,[1]销售表!$B:$B,DX$4),($L17-SUM($P17:DW17))*110%/(180-DW$4))</f>
        <v>0</v>
      </c>
      <c r="DY17" s="54">
        <f ca="1">IF($C17&gt;DY$4,SUMIFS([1]销售表!$J:$J,[1]销售表!$I:$I,$A17,[1]销售表!$B:$B,DY$4),($L17-SUM($P17:DX17))*110%/(180-DX$4))</f>
        <v>0</v>
      </c>
      <c r="DZ17" s="54">
        <f ca="1">IF($C17&gt;DZ$4,SUMIFS([1]销售表!$J:$J,[1]销售表!$I:$I,$A17,[1]销售表!$B:$B,DZ$4),($L17-SUM($P17:DY17))*110%/(180-DY$4))</f>
        <v>0</v>
      </c>
      <c r="EA17" s="54">
        <f ca="1">IF($C17&gt;EA$4,SUMIFS([1]销售表!$J:$J,[1]销售表!$I:$I,$A17,[1]销售表!$B:$B,EA$4),($L17-SUM($P17:DZ17))*110%/(180-DZ$4))</f>
        <v>0</v>
      </c>
      <c r="EB17" s="54">
        <f ca="1">IF($C17&gt;EB$4,SUMIFS([1]销售表!$J:$J,[1]销售表!$I:$I,$A17,[1]销售表!$B:$B,EB$4),($L17-SUM($P17:EA17))*110%/(180-EA$4))</f>
        <v>0</v>
      </c>
      <c r="EC17" s="54">
        <f ca="1">IF($C17&gt;EC$4,SUMIFS([1]销售表!$J:$J,[1]销售表!$I:$I,$A17,[1]销售表!$B:$B,EC$4),($L17-SUM($P17:EB17))*110%/(180-EB$4))</f>
        <v>0</v>
      </c>
      <c r="ED17" s="54">
        <f ca="1">IF($C17&gt;ED$4,SUMIFS([1]销售表!$J:$J,[1]销售表!$I:$I,$A17,[1]销售表!$B:$B,ED$4),($L17-SUM($P17:EC17))*110%/(180-EC$4))</f>
        <v>0</v>
      </c>
      <c r="EE17" s="54">
        <f ca="1">IF($C17&gt;EE$4,SUMIFS([1]销售表!$J:$J,[1]销售表!$I:$I,$A17,[1]销售表!$B:$B,EE$4),($L17-SUM($P17:ED17))*110%/(180-ED$4))</f>
        <v>0</v>
      </c>
      <c r="EF17" s="54">
        <f ca="1">IF($C17&gt;EF$4,SUMIFS([1]销售表!$J:$J,[1]销售表!$I:$I,$A17,[1]销售表!$B:$B,EF$4),($L17-SUM($P17:EE17))*100%/(180-EE$4))</f>
        <v>0</v>
      </c>
      <c r="EG17" s="54">
        <f ca="1">IF($C17&gt;EG$4,SUMIFS([1]销售表!$J:$J,[1]销售表!$I:$I,$A17,[1]销售表!$B:$B,EG$4),($L17-SUM($P17:EF17))*100%/(180-EF$4))</f>
        <v>0</v>
      </c>
      <c r="EH17" s="54">
        <f ca="1">IF($C17&gt;EH$4,SUMIFS([1]销售表!$J:$J,[1]销售表!$I:$I,$A17,[1]销售表!$B:$B,EH$4),($L17-SUM($P17:EG17))*100%/(180-EG$4))</f>
        <v>0</v>
      </c>
      <c r="EI17" s="54">
        <f ca="1">IF($C17&gt;EI$4,SUMIFS([1]销售表!$J:$J,[1]销售表!$I:$I,$A17,[1]销售表!$B:$B,EI$4),($L17-SUM($P17:EH17))*100%/(180-EH$4))</f>
        <v>0</v>
      </c>
      <c r="EJ17" s="54">
        <f ca="1">IF($C17&gt;EJ$4,SUMIFS([1]销售表!$J:$J,[1]销售表!$I:$I,$A17,[1]销售表!$B:$B,EJ$4),($L17-SUM($P17:EI17))*100%/(180-EI$4))</f>
        <v>0</v>
      </c>
      <c r="EK17" s="54">
        <f ca="1">IF($C17&gt;EK$4,SUMIFS([1]销售表!$J:$J,[1]销售表!$I:$I,$A17,[1]销售表!$B:$B,EK$4),($L17-SUM($P17:EJ17))*100%/(180-EJ$4))</f>
        <v>0</v>
      </c>
      <c r="EL17" s="54">
        <f ca="1">IF($C17&gt;EL$4,SUMIFS([1]销售表!$J:$J,[1]销售表!$I:$I,$A17,[1]销售表!$B:$B,EL$4),($L17-SUM($P17:EK17))*100%/(180-EK$4))</f>
        <v>0</v>
      </c>
      <c r="EM17" s="54">
        <f ca="1">IF($C17&gt;EM$4,SUMIFS([1]销售表!$J:$J,[1]销售表!$I:$I,$A17,[1]销售表!$B:$B,EM$4),($L17-SUM($P17:EL17))*100%/(180-EL$4))</f>
        <v>0</v>
      </c>
      <c r="EN17" s="54">
        <f ca="1">IF($C17&gt;EN$4,SUMIFS([1]销售表!$J:$J,[1]销售表!$I:$I,$A17,[1]销售表!$B:$B,EN$4),($L17-SUM($P17:EM17))*100%/(180-EM$4))</f>
        <v>0</v>
      </c>
      <c r="EO17" s="54">
        <f ca="1">IF($C17&gt;EO$4,SUMIFS([1]销售表!$J:$J,[1]销售表!$I:$I,$A17,[1]销售表!$B:$B,EO$4),($L17-SUM($P17:EN17))*100%/(180-EN$4))</f>
        <v>0</v>
      </c>
      <c r="EP17" s="54">
        <f ca="1">IF($C17&gt;EP$4,SUMIFS([1]销售表!$J:$J,[1]销售表!$I:$I,$A17,[1]销售表!$B:$B,EP$4),($L17-SUM($P17:EO17))*100%/(180-EO$4))</f>
        <v>0</v>
      </c>
      <c r="EQ17" s="54">
        <f ca="1">IF($C17&gt;EQ$4,SUMIFS([1]销售表!$J:$J,[1]销售表!$I:$I,$A17,[1]销售表!$B:$B,EQ$4),($L17-SUM($P17:EP17))*100%/(180-EP$4))</f>
        <v>0</v>
      </c>
      <c r="ER17" s="54">
        <f ca="1">IF($C17&gt;ER$4,SUMIFS([1]销售表!$J:$J,[1]销售表!$I:$I,$A17,[1]销售表!$B:$B,ER$4),($L17-SUM($P17:EQ17))*100%/(180-EQ$4))</f>
        <v>0</v>
      </c>
      <c r="ES17" s="54">
        <f ca="1">IF($C17&gt;ES$4,SUMIFS([1]销售表!$J:$J,[1]销售表!$I:$I,$A17,[1]销售表!$B:$B,ES$4),($L17-SUM($P17:ER17))*100%/(180-ER$4))</f>
        <v>0</v>
      </c>
      <c r="ET17" s="54">
        <f ca="1">IF($C17&gt;ET$4,SUMIFS([1]销售表!$J:$J,[1]销售表!$I:$I,$A17,[1]销售表!$B:$B,ET$4),($L17-SUM($P17:ES17))*100%/(180-ES$4))</f>
        <v>0</v>
      </c>
      <c r="EU17" s="54">
        <f ca="1">IF($C17&gt;EU$4,SUMIFS([1]销售表!$J:$J,[1]销售表!$I:$I,$A17,[1]销售表!$B:$B,EU$4),($L17-SUM($P17:ET17))*100%/(180-ET$4))</f>
        <v>0</v>
      </c>
      <c r="EV17" s="54">
        <f ca="1">IF($C17&gt;EV$4,SUMIFS([1]销售表!$J:$J,[1]销售表!$I:$I,$A17,[1]销售表!$B:$B,EV$4),($L17-SUM($P17:EU17))*100%/(180-EU$4))</f>
        <v>0</v>
      </c>
      <c r="EW17" s="54">
        <f ca="1">IF($C17&gt;EW$4,SUMIFS([1]销售表!$J:$J,[1]销售表!$I:$I,$A17,[1]销售表!$B:$B,EW$4),($L17-SUM($P17:EV17))*100%/(180-EV$4))</f>
        <v>0</v>
      </c>
      <c r="EX17" s="54">
        <f ca="1">IF($C17&gt;EX$4,SUMIFS([1]销售表!$J:$J,[1]销售表!$I:$I,$A17,[1]销售表!$B:$B,EX$4),($L17-SUM($P17:EW17))*100%/(180-EW$4))</f>
        <v>0</v>
      </c>
      <c r="EY17" s="54">
        <f ca="1">IF($C17&gt;EY$4,SUMIFS([1]销售表!$J:$J,[1]销售表!$I:$I,$A17,[1]销售表!$B:$B,EY$4),($L17-SUM($P17:EX17))*100%/(180-EX$4))</f>
        <v>0</v>
      </c>
      <c r="EZ17" s="54">
        <f ca="1">IF($C17&gt;EZ$4,SUMIFS([1]销售表!$J:$J,[1]销售表!$I:$I,$A17,[1]销售表!$B:$B,EZ$4),($L17-SUM($P17:EY17))*100%/(180-EY$4))</f>
        <v>0</v>
      </c>
      <c r="FA17" s="54">
        <f ca="1">IF($C17&gt;FA$4,SUMIFS([1]销售表!$J:$J,[1]销售表!$I:$I,$A17,[1]销售表!$B:$B,FA$4),($L17-SUM($P17:EZ17))*100%/(180-EZ$4))</f>
        <v>0</v>
      </c>
      <c r="FB17" s="54">
        <f ca="1">IF($C17&gt;FB$4,SUMIFS([1]销售表!$J:$J,[1]销售表!$I:$I,$A17,[1]销售表!$B:$B,FB$4),($L17-SUM($P17:FA17))*100%/(180-FA$4))</f>
        <v>0</v>
      </c>
      <c r="FC17" s="54">
        <f ca="1">IF($C17&gt;FC$4,SUMIFS([1]销售表!$J:$J,[1]销售表!$I:$I,$A17,[1]销售表!$B:$B,FC$4),($L17-SUM($P17:FB17))*100%/(180-FB$4))</f>
        <v>0</v>
      </c>
      <c r="FD17" s="54">
        <f ca="1">IF($C17&gt;FD$4,SUMIFS([1]销售表!$J:$J,[1]销售表!$I:$I,$A17,[1]销售表!$B:$B,FD$4),($L17-SUM($P17:FC17))*100%/(180-FC$4))</f>
        <v>0</v>
      </c>
      <c r="FE17" s="54">
        <f ca="1">IF($C17&gt;FE$4,SUMIFS([1]销售表!$J:$J,[1]销售表!$I:$I,$A17,[1]销售表!$B:$B,FE$4),($L17-SUM($P17:FD17))*100%/(180-FD$4))</f>
        <v>0</v>
      </c>
      <c r="FF17" s="54">
        <f ca="1">IF($C17&gt;FF$4,SUMIFS([1]销售表!$J:$J,[1]销售表!$I:$I,$A17,[1]销售表!$B:$B,FF$4),($L17-SUM($P17:FE17))*100%/(180-FE$4))</f>
        <v>0</v>
      </c>
      <c r="FG17" s="54">
        <f ca="1">IF($C17&gt;FG$4,SUMIFS([1]销售表!$J:$J,[1]销售表!$I:$I,$A17,[1]销售表!$B:$B,FG$4),($L17-SUM($P17:FF17))*100%/(180-FF$4))</f>
        <v>0</v>
      </c>
      <c r="FH17" s="54">
        <f ca="1">IF($C17&gt;FH$4,SUMIFS([1]销售表!$J:$J,[1]销售表!$I:$I,$A17,[1]销售表!$B:$B,FH$4),($L17-SUM($P17:FG17))*100%/(180-FG$4))</f>
        <v>0</v>
      </c>
      <c r="FI17" s="54">
        <f ca="1">IF($C17&gt;FI$4,SUMIFS([1]销售表!$J:$J,[1]销售表!$I:$I,$A17,[1]销售表!$B:$B,FI$4),($L17-SUM($P17:FH17))*100%/(180-FH$4))</f>
        <v>0</v>
      </c>
      <c r="FJ17" s="54">
        <f ca="1">IF($C17&gt;FJ$4,SUMIFS([1]销售表!$J:$J,[1]销售表!$I:$I,$A17,[1]销售表!$B:$B,FJ$4),($L17-SUM($P17:FI17))*100%/(180-FI$4))</f>
        <v>0</v>
      </c>
      <c r="FK17" s="54">
        <f ca="1">IF($C17&gt;FK$4,SUMIFS([1]销售表!$J:$J,[1]销售表!$I:$I,$A17,[1]销售表!$B:$B,FK$4),($L17-SUM($P17:FJ17))*100%/(180-FJ$4))</f>
        <v>0</v>
      </c>
      <c r="FL17" s="54">
        <f ca="1">IF($C17&gt;FL$4,SUMIFS([1]销售表!$J:$J,[1]销售表!$I:$I,$A17,[1]销售表!$B:$B,FL$4),($L17-SUM($P17:FK17))*100%/(180-FK$4))</f>
        <v>0</v>
      </c>
      <c r="FM17" s="54">
        <f ca="1">IF($C17&gt;FM$4,SUMIFS([1]销售表!$J:$J,[1]销售表!$I:$I,$A17,[1]销售表!$B:$B,FM$4),($L17-SUM($P17:FL17))*100%/(180-FL$4))</f>
        <v>0</v>
      </c>
      <c r="FN17" s="54">
        <f ca="1">IF($C17&gt;FN$4,SUMIFS([1]销售表!$J:$J,[1]销售表!$I:$I,$A17,[1]销售表!$B:$B,FN$4),($L17-SUM($P17:FM17))*100%/(180-FM$4))</f>
        <v>0</v>
      </c>
      <c r="FO17" s="54">
        <f ca="1">IF($C17&gt;FO$4,SUMIFS([1]销售表!$J:$J,[1]销售表!$I:$I,$A17,[1]销售表!$B:$B,FO$4),($L17-SUM($P17:FN17))*100%/(180-FN$4))</f>
        <v>0</v>
      </c>
      <c r="FP17" s="54">
        <f ca="1">IF($C17&gt;FP$4,SUMIFS([1]销售表!$J:$J,[1]销售表!$I:$I,$A17,[1]销售表!$B:$B,FP$4),($L17-SUM($P17:FO17))*100%/(180-FO$4))</f>
        <v>0</v>
      </c>
      <c r="FQ17" s="54">
        <f ca="1">IF($C17&gt;FQ$4,SUMIFS([1]销售表!$J:$J,[1]销售表!$I:$I,$A17,[1]销售表!$B:$B,FQ$4),($L17-SUM($P17:FP17))*100%/(180-FP$4))</f>
        <v>0</v>
      </c>
      <c r="FR17" s="54">
        <f ca="1">IF($C17&gt;FR$4,SUMIFS([1]销售表!$J:$J,[1]销售表!$I:$I,$A17,[1]销售表!$B:$B,FR$4),($L17-SUM($P17:FQ17))*100%/(180-FQ$4))</f>
        <v>0</v>
      </c>
      <c r="FS17" s="54">
        <f ca="1">IF($C17&gt;FS$4,SUMIFS([1]销售表!$J:$J,[1]销售表!$I:$I,$A17,[1]销售表!$B:$B,FS$4),($L17-SUM($P17:FR17))*100%/(180-FR$4))</f>
        <v>0</v>
      </c>
      <c r="FT17" s="54">
        <f ca="1">IF($C17&gt;FT$4,SUMIFS([1]销售表!$J:$J,[1]销售表!$I:$I,$A17,[1]销售表!$B:$B,FT$4),($L17-SUM($P17:FS17))*100%/(180-FS$4))</f>
        <v>0</v>
      </c>
      <c r="FU17" s="54">
        <f ca="1">IF($C17&gt;FU$4,SUMIFS([1]销售表!$J:$J,[1]销售表!$I:$I,$A17,[1]销售表!$B:$B,FU$4),($L17-SUM($P17:FT17))*100%/(180-FT$4))</f>
        <v>0</v>
      </c>
      <c r="FV17" s="54">
        <f ca="1">IF($C17&gt;FV$4,SUMIFS([1]销售表!$J:$J,[1]销售表!$I:$I,$A17,[1]销售表!$B:$B,FV$4),($L17-SUM($P17:FU17))*100%/(180-FU$4))</f>
        <v>0</v>
      </c>
      <c r="FW17" s="54">
        <f ca="1">IF($C17&gt;FW$4,SUMIFS([1]销售表!$J:$J,[1]销售表!$I:$I,$A17,[1]销售表!$B:$B,FW$4),($L17-SUM($P17:FV17))*100%/(180-FV$4))</f>
        <v>0</v>
      </c>
      <c r="FX17" s="54">
        <f ca="1">IF($C17&gt;FX$4,SUMIFS([1]销售表!$J:$J,[1]销售表!$I:$I,$A17,[1]销售表!$B:$B,FX$4),($L17-SUM($P17:FW17))*100%/(180-FW$4))</f>
        <v>0</v>
      </c>
      <c r="FY17" s="54">
        <f ca="1">IF($C17&gt;FY$4,SUMIFS([1]销售表!$J:$J,[1]销售表!$I:$I,$A17,[1]销售表!$B:$B,FY$4),($L17-SUM($P17:FX17))*100%/(180-FX$4))</f>
        <v>0</v>
      </c>
      <c r="FZ17" s="54">
        <f ca="1">IF($C17&gt;FZ$4,SUMIFS([1]销售表!$J:$J,[1]销售表!$I:$I,$A17,[1]销售表!$B:$B,FZ$4),($L17-SUM($P17:FY17))*100%/(180-FY$4))</f>
        <v>0</v>
      </c>
      <c r="GA17" s="54">
        <f ca="1">IF($C17&gt;GA$4,SUMIFS([1]销售表!$J:$J,[1]销售表!$I:$I,$A17,[1]销售表!$B:$B,GA$4),($L17-SUM($P17:FZ17))*100%/(180-FZ$4))</f>
        <v>0</v>
      </c>
      <c r="GB17" s="54">
        <f ca="1">IF($C17&gt;GB$4,SUMIFS([1]销售表!$J:$J,[1]销售表!$I:$I,$A17,[1]销售表!$B:$B,GB$4),($L17-SUM($P17:GA17))*100%/(180-GA$4))</f>
        <v>0</v>
      </c>
      <c r="GC17" s="54">
        <f ca="1">IF($C17&gt;GC$4,SUMIFS([1]销售表!$J:$J,[1]销售表!$I:$I,$A17,[1]销售表!$B:$B,GC$4),($L17-SUM($P17:GB17))*100%/(180-GB$4))</f>
        <v>0</v>
      </c>
      <c r="GD17" s="54">
        <f ca="1">IF($C17&gt;GD$4,SUMIFS([1]销售表!$J:$J,[1]销售表!$I:$I,$A17,[1]销售表!$B:$B,GD$4),($L17-SUM($P17:GC17))*100%/(180-GC$4))</f>
        <v>0</v>
      </c>
      <c r="GE17" s="54">
        <f ca="1">IF($C17&gt;GE$4,SUMIFS([1]销售表!$J:$J,[1]销售表!$I:$I,$A17,[1]销售表!$B:$B,GE$4),($L17-SUM($P17:GD17))*100%/(180-GD$4))</f>
        <v>0</v>
      </c>
      <c r="GF17" s="54">
        <f ca="1">IF($C17&gt;GF$4,SUMIFS([1]销售表!$J:$J,[1]销售表!$I:$I,$A17,[1]销售表!$B:$B,GF$4),($L17-SUM($P17:GE17))*100%/(180-GE$4))</f>
        <v>0</v>
      </c>
      <c r="GG17" s="54">
        <f ca="1">IF($C17&gt;GG$4,SUMIFS([1]销售表!$J:$J,[1]销售表!$I:$I,$A17,[1]销售表!$B:$B,GG$4),($L17-SUM($P17:GF17))*100%/(180-GF$4))</f>
        <v>0</v>
      </c>
      <c r="GH17" s="54">
        <f ca="1">IF($C17&gt;GH$4,SUMIFS([1]销售表!$J:$J,[1]销售表!$I:$I,$A17,[1]销售表!$B:$B,GH$4),($L17-SUM($P17:GG17))*100%/(180-GG$4))</f>
        <v>0</v>
      </c>
      <c r="GI17" s="54">
        <f ca="1">IF($C17&gt;GI$4,SUMIFS([1]销售表!$J:$J,[1]销售表!$I:$I,$A17,[1]销售表!$B:$B,GI$4),($L17-SUM($P17:GH17))*100%/(180-GH$4))</f>
        <v>0</v>
      </c>
      <c r="GJ17" s="54">
        <f ca="1">IF($C17&gt;GJ$4,SUMIFS([1]销售表!$J:$J,[1]销售表!$I:$I,$A17,[1]销售表!$B:$B,GJ$4),($L17-SUM($P17:GI17))*100%/(180-GI$4))</f>
        <v>0</v>
      </c>
      <c r="GK17" s="54">
        <f ca="1">IF($C17&gt;GK$4,SUMIFS([1]销售表!$J:$J,[1]销售表!$I:$I,$A17,[1]销售表!$B:$B,GK$4),($L17-SUM($P17:GJ17))*100%/(180-GJ$4))</f>
        <v>0</v>
      </c>
      <c r="GL17" s="54">
        <f ca="1">IF($C17&gt;GL$4,SUMIFS([1]销售表!$J:$J,[1]销售表!$I:$I,$A17,[1]销售表!$B:$B,GL$4),($L17-SUM($P17:GK17))*100%/(180-GK$4))</f>
        <v>0</v>
      </c>
      <c r="GM17" s="54">
        <f ca="1">IF($C17&gt;GM$4,SUMIFS([1]销售表!$J:$J,[1]销售表!$I:$I,$A17,[1]销售表!$B:$B,GM$4),($L17-SUM($P17:GL17))*100%/(180-GL$4))</f>
        <v>0</v>
      </c>
    </row>
    <row r="18" spans="1:195">
      <c r="A18" s="20"/>
      <c r="B18" s="37"/>
      <c r="C18" s="20">
        <f ca="1" t="shared" si="16"/>
        <v>46208</v>
      </c>
      <c r="D18" s="20"/>
      <c r="E18" s="20">
        <f t="shared" si="1"/>
        <v>0</v>
      </c>
      <c r="F18" s="20"/>
      <c r="G18" s="20"/>
      <c r="H18" s="38" t="e">
        <f t="shared" si="2"/>
        <v>#DIV/0!</v>
      </c>
      <c r="I18" s="20"/>
      <c r="J18" s="20">
        <f>SUMIFS([1]销售表!J:J,[1]销售表!I:I,A18,[1]销售表!E:E,"可取")</f>
        <v>0</v>
      </c>
      <c r="K18" s="20"/>
      <c r="L18" s="20"/>
      <c r="M18" s="39">
        <f>_xlfn.XLOOKUP(A18,[1]销售表!I:I,[1]销售表!J:J,0,0,-1)</f>
        <v>0</v>
      </c>
      <c r="N18" s="39" t="str" cm="1">
        <f ca="1" t="array" ref="N18">IF(C18&gt;180,"0",INDEX(P18:GM18,C18))</f>
        <v>0</v>
      </c>
      <c r="O18" s="53"/>
      <c r="P18" s="54">
        <f>SUMIFS([1]销售表!J:J,[1]销售表!I:I,A18,[1]销售表!B:B,$P$4)</f>
        <v>0</v>
      </c>
      <c r="Q18" s="54">
        <f ca="1">IF($C18&gt;Q$4,SUMIFS([1]销售表!$J:$J,[1]销售表!$I:$I,$A18,[1]销售表!$B:$B,Q$4),($L18-SUM($P18))*80%/(180-P$4))</f>
        <v>0</v>
      </c>
      <c r="R18" s="54">
        <f ca="1">IF($C18&gt;R$4,SUMIFS([1]销售表!$J:$J,[1]销售表!$I:$I,$A18,[1]销售表!$B:$B,R$4),($L18-SUM($P18:Q18))*80%/(180-Q$4))</f>
        <v>0</v>
      </c>
      <c r="S18" s="54">
        <f ca="1">IF($C18&gt;S$4,SUMIFS([1]销售表!$J:$J,[1]销售表!$I:$I,$A18,[1]销售表!$B:$B,S$4),($L18-SUM($P18:R18))*80%/(180-R$4))</f>
        <v>0</v>
      </c>
      <c r="T18" s="54">
        <f ca="1">IF($C18&gt;T$4,SUMIFS([1]销售表!$J:$J,[1]销售表!$I:$I,$A18,[1]销售表!$B:$B,T$4),($L18-SUM($P18:S18))*80%/(180-S$4))</f>
        <v>0</v>
      </c>
      <c r="U18" s="54">
        <f ca="1">IF($C18&gt;U$4,SUMIFS([1]销售表!$J:$J,[1]销售表!$I:$I,$A18,[1]销售表!$B:$B,U$4),($L18-SUM($P18:T18))*80%/(180-T$4))</f>
        <v>0</v>
      </c>
      <c r="V18" s="54">
        <f ca="1">IF($C18&gt;V$4,SUMIFS([1]销售表!$J:$J,[1]销售表!$I:$I,$A18,[1]销售表!$B:$B,V$4),($L18-SUM($P18:U18))*80%/(180-U$4))</f>
        <v>0</v>
      </c>
      <c r="W18" s="54">
        <f ca="1">IF($C18&gt;W$4,SUMIFS([1]销售表!$J:$J,[1]销售表!$I:$I,$A18,[1]销售表!$B:$B,W$4),($L18-SUM($P18:V18))*80%/(180-V$4))</f>
        <v>0</v>
      </c>
      <c r="X18" s="54">
        <f ca="1">IF($C18&gt;X$4,SUMIFS([1]销售表!$J:$J,[1]销售表!$I:$I,$A18,[1]销售表!$B:$B,X$4),($L18-SUM($P18:W18))*80%/(180-W$4))</f>
        <v>0</v>
      </c>
      <c r="Y18" s="54">
        <f ca="1">IF($C18&gt;Y$4,SUMIFS([1]销售表!$J:$J,[1]销售表!$I:$I,$A18,[1]销售表!$B:$B,Y$4),($L18-SUM($P18:X18))*80%/(180-X$4))</f>
        <v>0</v>
      </c>
      <c r="Z18" s="54">
        <f ca="1">IF($C18&gt;Z$4,SUMIFS([1]销售表!$J:$J,[1]销售表!$I:$I,$A18,[1]销售表!$B:$B,Z$4),($L18-SUM($P18:Y18))*80%/(180-Y$4))</f>
        <v>0</v>
      </c>
      <c r="AA18" s="54">
        <f ca="1">IF($C18&gt;AA$4,SUMIFS([1]销售表!$J:$J,[1]销售表!$I:$I,$A18,[1]销售表!$B:$B,AA$4),($L18-SUM($P18:Z18))*80%/(180-Z$4))</f>
        <v>0</v>
      </c>
      <c r="AB18" s="54">
        <f ca="1">IF($C18&gt;AB$4,SUMIFS([1]销售表!$J:$J,[1]销售表!$I:$I,$A18,[1]销售表!$B:$B,AB$4),($L18-SUM($P18:AA18))*80%/(180-AA$4))</f>
        <v>0</v>
      </c>
      <c r="AC18" s="54">
        <f ca="1">IF($C18&gt;AC$4,SUMIFS([1]销售表!$J:$J,[1]销售表!$I:$I,$A18,[1]销售表!$B:$B,AC$4),($L18-SUM($P18:AB18))*80%/(180-AB$4))</f>
        <v>0</v>
      </c>
      <c r="AD18" s="54">
        <f ca="1">IF($C18&gt;AD$4,SUMIFS([1]销售表!$J:$J,[1]销售表!$I:$I,$A18,[1]销售表!$B:$B,AD$4),($L18-SUM($P18:AC18))*80%/(180-AC$4))</f>
        <v>0</v>
      </c>
      <c r="AE18" s="54">
        <f ca="1">IF($C18&gt;AE$4,SUMIFS([1]销售表!$J:$J,[1]销售表!$I:$I,$A18,[1]销售表!$B:$B,AE$4),($L18-SUM($P18:AD18))*80%/(180-AD$4))</f>
        <v>0</v>
      </c>
      <c r="AF18" s="54">
        <f ca="1">IF($C18&gt;AF$4,SUMIFS([1]销售表!$J:$J,[1]销售表!$I:$I,$A18,[1]销售表!$B:$B,AF$4),($L18-SUM($P18:AE18))*80%/(180-AE$4))</f>
        <v>0</v>
      </c>
      <c r="AG18" s="54">
        <f ca="1">IF($C18&gt;AG$4,SUMIFS([1]销售表!$J:$J,[1]销售表!$I:$I,$A18,[1]销售表!$B:$B,AG$4),($L18-SUM($P18:AF18))*80%/(180-AF$4))</f>
        <v>0</v>
      </c>
      <c r="AH18" s="54">
        <f ca="1">IF($C18&gt;AH$4,SUMIFS([1]销售表!$J:$J,[1]销售表!$I:$I,$A18,[1]销售表!$B:$B,AH$4),($L18-SUM($P18:AG18))*80%/(180-AG$4))</f>
        <v>0</v>
      </c>
      <c r="AI18" s="54">
        <f ca="1">IF($C18&gt;AI$4,SUMIFS([1]销售表!$J:$J,[1]销售表!$I:$I,$A18,[1]销售表!$B:$B,AI$4),($L18-SUM($P18:AH18))*80%/(180-AH$4))</f>
        <v>0</v>
      </c>
      <c r="AJ18" s="54">
        <f ca="1">IF($C18&gt;AJ$4,SUMIFS([1]销售表!$J:$J,[1]销售表!$I:$I,$A18,[1]销售表!$B:$B,AJ$4),($L18-SUM($P18:AI18))*80%/(180-AI$4))</f>
        <v>0</v>
      </c>
      <c r="AK18" s="54">
        <f ca="1">IF($C18&gt;AK$4,SUMIFS([1]销售表!$J:$J,[1]销售表!$I:$I,$A18,[1]销售表!$B:$B,AK$4),($L18-SUM($P18:AJ18))*80%/(180-AJ$4))</f>
        <v>0</v>
      </c>
      <c r="AL18" s="54">
        <f ca="1">IF($C18&gt;AL$4,SUMIFS([1]销售表!$J:$J,[1]销售表!$I:$I,$A18,[1]销售表!$B:$B,AL$4),($L18-SUM($P18:AK18))*80%/(180-AK$4))</f>
        <v>0</v>
      </c>
      <c r="AM18" s="54">
        <f ca="1">IF($C18&gt;AM$4,SUMIFS([1]销售表!$J:$J,[1]销售表!$I:$I,$A18,[1]销售表!$B:$B,AM$4),($L18-SUM($P18:AL18))*80%/(180-AL$4))</f>
        <v>0</v>
      </c>
      <c r="AN18" s="54">
        <f ca="1">IF($C18&gt;AN$4,SUMIFS([1]销售表!$J:$J,[1]销售表!$I:$I,$A18,[1]销售表!$B:$B,AN$4),($L18-SUM($P18:AM18))*80%/(180-AM$4))</f>
        <v>0</v>
      </c>
      <c r="AO18" s="54">
        <f ca="1">IF($C18&gt;AO$4,SUMIFS([1]销售表!$J:$J,[1]销售表!$I:$I,$A18,[1]销售表!$B:$B,AO$4),($L18-SUM($P18:AN18))*80%/(180-AN$4))</f>
        <v>0</v>
      </c>
      <c r="AP18" s="54">
        <f ca="1">IF($C18&gt;AP$4,SUMIFS([1]销售表!$J:$J,[1]销售表!$I:$I,$A18,[1]销售表!$B:$B,AP$4),($L18-SUM($P18:AO18))*80%/(180-AO$4))</f>
        <v>0</v>
      </c>
      <c r="AQ18" s="54">
        <f ca="1">IF($C18&gt;AQ$4,SUMIFS([1]销售表!$J:$J,[1]销售表!$I:$I,$A18,[1]销售表!$B:$B,AQ$4),($L18-SUM($P18:AP18))*80%/(180-AP$4))</f>
        <v>0</v>
      </c>
      <c r="AR18" s="54">
        <f ca="1">IF($C18&gt;AR$4,SUMIFS([1]销售表!$J:$J,[1]销售表!$I:$I,$A18,[1]销售表!$B:$B,AR$4),($L18-SUM($P18:AQ18))*80%/(180-AQ$4))</f>
        <v>0</v>
      </c>
      <c r="AS18" s="54">
        <f ca="1">IF($C18&gt;AS$4,SUMIFS([1]销售表!$J:$J,[1]销售表!$I:$I,$A18,[1]销售表!$B:$B,AS$4),($L18-SUM($P18:AR18))*80%/(180-AR$4))</f>
        <v>0</v>
      </c>
      <c r="AT18" s="54">
        <f ca="1">IF($C18&gt;AT$4,SUMIFS([1]销售表!$J:$J,[1]销售表!$I:$I,$A18,[1]销售表!$B:$B,AT$4),($L18-SUM($P18:AS18))*110%/(180-AS$4))</f>
        <v>0</v>
      </c>
      <c r="AU18" s="54">
        <f ca="1">IF($C18&gt;AU$4,SUMIFS([1]销售表!$J:$J,[1]销售表!$I:$I,$A18,[1]销售表!$B:$B,AU$4),($L18-SUM($P18:AT18))*110%/(180-AT$4))</f>
        <v>0</v>
      </c>
      <c r="AV18" s="54">
        <f ca="1">IF($C18&gt;AV$4,SUMIFS([1]销售表!$J:$J,[1]销售表!$I:$I,$A18,[1]销售表!$B:$B,AV$4),($L18-SUM($P18:AU18))*110%/(180-AU$4))</f>
        <v>0</v>
      </c>
      <c r="AW18" s="54">
        <f ca="1">IF($C18&gt;AW$4,SUMIFS([1]销售表!$J:$J,[1]销售表!$I:$I,$A18,[1]销售表!$B:$B,AW$4),($L18-SUM($P18:AV18))*110%/(180-AV$4))</f>
        <v>0</v>
      </c>
      <c r="AX18" s="54">
        <f ca="1">IF($C18&gt;AX$4,SUMIFS([1]销售表!$J:$J,[1]销售表!$I:$I,$A18,[1]销售表!$B:$B,AX$4),($L18-SUM($P18:AW18))*110%/(180-AW$4))</f>
        <v>0</v>
      </c>
      <c r="AY18" s="54">
        <f ca="1">IF($C18&gt;AY$4,SUMIFS([1]销售表!$J:$J,[1]销售表!$I:$I,$A18,[1]销售表!$B:$B,AY$4),($L18-SUM($P18:AX18))*110%/(180-AX$4))</f>
        <v>0</v>
      </c>
      <c r="AZ18" s="54">
        <f ca="1">IF($C18&gt;AZ$4,SUMIFS([1]销售表!$J:$J,[1]销售表!$I:$I,$A18,[1]销售表!$B:$B,AZ$4),($L18-SUM($P18:AY18))*110%/(180-AY$4))</f>
        <v>0</v>
      </c>
      <c r="BA18" s="54">
        <f ca="1">IF($C18&gt;BA$4,SUMIFS([1]销售表!$J:$J,[1]销售表!$I:$I,$A18,[1]销售表!$B:$B,BA$4),($L18-SUM($P18:AZ18))*110%/(180-AZ$4))</f>
        <v>0</v>
      </c>
      <c r="BB18" s="54">
        <f ca="1">IF($C18&gt;BB$4,SUMIFS([1]销售表!$J:$J,[1]销售表!$I:$I,$A18,[1]销售表!$B:$B,BB$4),($L18-SUM($P18:BA18))*110%/(180-BA$4))</f>
        <v>0</v>
      </c>
      <c r="BC18" s="54">
        <f ca="1">IF($C18&gt;BC$4,SUMIFS([1]销售表!$J:$J,[1]销售表!$I:$I,$A18,[1]销售表!$B:$B,BC$4),($L18-SUM($P18:BB18))*110%/(180-BB$4))</f>
        <v>0</v>
      </c>
      <c r="BD18" s="54">
        <f ca="1">IF($C18&gt;BD$4,SUMIFS([1]销售表!$J:$J,[1]销售表!$I:$I,$A18,[1]销售表!$B:$B,BD$4),($L18-SUM($P18:BC18))*110%/(180-BC$4))</f>
        <v>0</v>
      </c>
      <c r="BE18" s="54">
        <f ca="1">IF($C18&gt;BE$4,SUMIFS([1]销售表!$J:$J,[1]销售表!$I:$I,$A18,[1]销售表!$B:$B,BE$4),($L18-SUM($P18:BD18))*110%/(180-BD$4))</f>
        <v>0</v>
      </c>
      <c r="BF18" s="54">
        <f ca="1">IF($C18&gt;BF$4,SUMIFS([1]销售表!$J:$J,[1]销售表!$I:$I,$A18,[1]销售表!$B:$B,BF$4),($L18-SUM($P18:BE18))*110%/(180-BE$4))</f>
        <v>0</v>
      </c>
      <c r="BG18" s="54">
        <f ca="1">IF($C18&gt;BG$4,SUMIFS([1]销售表!$J:$J,[1]销售表!$I:$I,$A18,[1]销售表!$B:$B,BG$4),($L18-SUM($P18:BF18))*110%/(180-BF$4))</f>
        <v>0</v>
      </c>
      <c r="BH18" s="54">
        <f ca="1">IF($C18&gt;BH$4,SUMIFS([1]销售表!$J:$J,[1]销售表!$I:$I,$A18,[1]销售表!$B:$B,BH$4),($L18-SUM($P18:BG18))*110%/(180-BG$4))</f>
        <v>0</v>
      </c>
      <c r="BI18" s="54">
        <f ca="1">IF($C18&gt;BI$4,SUMIFS([1]销售表!$J:$J,[1]销售表!$I:$I,$A18,[1]销售表!$B:$B,BI$4),($L18-SUM($P18:BH18))*110%/(180-BH$4))</f>
        <v>0</v>
      </c>
      <c r="BJ18" s="54">
        <f ca="1">IF($C18&gt;BJ$4,SUMIFS([1]销售表!$J:$J,[1]销售表!$I:$I,$A18,[1]销售表!$B:$B,BJ$4),($L18-SUM($P18:BI18))*110%/(180-BI$4))</f>
        <v>0</v>
      </c>
      <c r="BK18" s="54">
        <f ca="1">IF($C18&gt;BK$4,SUMIFS([1]销售表!$J:$J,[1]销售表!$I:$I,$A18,[1]销售表!$B:$B,BK$4),($L18-SUM($P18:BJ18))*110%/(180-BJ$4))</f>
        <v>0</v>
      </c>
      <c r="BL18" s="54">
        <f ca="1">IF($C18&gt;BL$4,SUMIFS([1]销售表!$J:$J,[1]销售表!$I:$I,$A18,[1]销售表!$B:$B,BL$4),($L18-SUM($P18:BK18))*110%/(180-BK$4))</f>
        <v>0</v>
      </c>
      <c r="BM18" s="54">
        <f ca="1">IF($C18&gt;BM$4,SUMIFS([1]销售表!$J:$J,[1]销售表!$I:$I,$A18,[1]销售表!$B:$B,BM$4),($L18-SUM($P18:BL18))*110%/(180-BL$4))</f>
        <v>0</v>
      </c>
      <c r="BN18" s="54">
        <f ca="1">IF($C18&gt;BN$4,SUMIFS([1]销售表!$J:$J,[1]销售表!$I:$I,$A18,[1]销售表!$B:$B,BN$4),($L18-SUM($P18:BM18))*110%/(180-BM$4))</f>
        <v>0</v>
      </c>
      <c r="BO18" s="54">
        <f ca="1">IF($C18&gt;BO$4,SUMIFS([1]销售表!$J:$J,[1]销售表!$I:$I,$A18,[1]销售表!$B:$B,BO$4),($L18-SUM($P18:BN18))*110%/(180-BN$4))</f>
        <v>0</v>
      </c>
      <c r="BP18" s="54">
        <f ca="1">IF($C18&gt;BP$4,SUMIFS([1]销售表!$J:$J,[1]销售表!$I:$I,$A18,[1]销售表!$B:$B,BP$4),($L18-SUM($P18:BO18))*110%/(180-BO$4))</f>
        <v>0</v>
      </c>
      <c r="BQ18" s="54">
        <f ca="1">IF($C18&gt;BQ$4,SUMIFS([1]销售表!$J:$J,[1]销售表!$I:$I,$A18,[1]销售表!$B:$B,BQ$4),($L18-SUM($P18:BP18))*110%/(180-BP$4))</f>
        <v>0</v>
      </c>
      <c r="BR18" s="54">
        <f ca="1">IF($C18&gt;BR$4,SUMIFS([1]销售表!$J:$J,[1]销售表!$I:$I,$A18,[1]销售表!$B:$B,BR$4),($L18-SUM($P18:BQ18))*110%/(180-BQ$4))</f>
        <v>0</v>
      </c>
      <c r="BS18" s="54">
        <f ca="1">IF($C18&gt;BS$4,SUMIFS([1]销售表!$J:$J,[1]销售表!$I:$I,$A18,[1]销售表!$B:$B,BS$4),($L18-SUM($P18:BR18))*110%/(180-BR$4))</f>
        <v>0</v>
      </c>
      <c r="BT18" s="54">
        <f ca="1">IF($C18&gt;BT$4,SUMIFS([1]销售表!$J:$J,[1]销售表!$I:$I,$A18,[1]销售表!$B:$B,BT$4),($L18-SUM($P18:BS18))*110%/(180-BS$4))</f>
        <v>0</v>
      </c>
      <c r="BU18" s="54">
        <f ca="1">IF($C18&gt;BU$4,SUMIFS([1]销售表!$J:$J,[1]销售表!$I:$I,$A18,[1]销售表!$B:$B,BU$4),($L18-SUM($P18:BT18))*110%/(180-BT$4))</f>
        <v>0</v>
      </c>
      <c r="BV18" s="54">
        <f ca="1">IF($C18&gt;BV$4,SUMIFS([1]销售表!$J:$J,[1]销售表!$I:$I,$A18,[1]销售表!$B:$B,BV$4),($L18-SUM($P18:BU18))*110%/(180-BU$4))</f>
        <v>0</v>
      </c>
      <c r="BW18" s="54">
        <f ca="1">IF($C18&gt;BW$4,SUMIFS([1]销售表!$J:$J,[1]销售表!$I:$I,$A18,[1]销售表!$B:$B,BW$4),($L18-SUM($P18:BV18))*110%/(180-BV$4))</f>
        <v>0</v>
      </c>
      <c r="BX18" s="54">
        <f ca="1">IF($C18&gt;BX$4,SUMIFS([1]销售表!$J:$J,[1]销售表!$I:$I,$A18,[1]销售表!$B:$B,BX$4),($L18-SUM($P18:BW18))*110%/(180-BW$4))</f>
        <v>0</v>
      </c>
      <c r="BY18" s="54">
        <f ca="1">IF($C18&gt;BY$4,SUMIFS([1]销售表!$J:$J,[1]销售表!$I:$I,$A18,[1]销售表!$B:$B,BY$4),($L18-SUM($P18:BX18))*110%/(180-BX$4))</f>
        <v>0</v>
      </c>
      <c r="BZ18" s="54">
        <f ca="1">IF($C18&gt;BZ$4,SUMIFS([1]销售表!$J:$J,[1]销售表!$I:$I,$A18,[1]销售表!$B:$B,BZ$4),($L18-SUM($P18:BY18))*110%/(180-BY$4))</f>
        <v>0</v>
      </c>
      <c r="CA18" s="54">
        <f ca="1">IF($C18&gt;CA$4,SUMIFS([1]销售表!$J:$J,[1]销售表!$I:$I,$A18,[1]销售表!$B:$B,CA$4),($L18-SUM($P18:BZ18))*110%/(180-BZ$4))</f>
        <v>0</v>
      </c>
      <c r="CB18" s="54">
        <f ca="1">IF($C18&gt;CB$4,SUMIFS([1]销售表!$J:$J,[1]销售表!$I:$I,$A18,[1]销售表!$B:$B,CB$4),($L18-SUM($P18:CA18))*110%/(180-CA$4))</f>
        <v>0</v>
      </c>
      <c r="CC18" s="54">
        <f ca="1">IF($C18&gt;CC$4,SUMIFS([1]销售表!$J:$J,[1]销售表!$I:$I,$A18,[1]销售表!$B:$B,CC$4),($L18-SUM($P18:CB18))*110%/(180-CB$4))</f>
        <v>0</v>
      </c>
      <c r="CD18" s="54">
        <f ca="1">IF($C18&gt;CD$4,SUMIFS([1]销售表!$J:$J,[1]销售表!$I:$I,$A18,[1]销售表!$B:$B,CD$4),($L18-SUM($P18:CC18))*110%/(180-CC$4))</f>
        <v>0</v>
      </c>
      <c r="CE18" s="54">
        <f ca="1">IF($C18&gt;CE$4,SUMIFS([1]销售表!$J:$J,[1]销售表!$I:$I,$A18,[1]销售表!$B:$B,CE$4),($L18-SUM($P18:CD18))*110%/(180-CD$4))</f>
        <v>0</v>
      </c>
      <c r="CF18" s="54">
        <f ca="1">IF($C18&gt;CF$4,SUMIFS([1]销售表!$J:$J,[1]销售表!$I:$I,$A18,[1]销售表!$B:$B,CF$4),($L18-SUM($P18:CE18))*110%/(180-CE$4))</f>
        <v>0</v>
      </c>
      <c r="CG18" s="54">
        <f ca="1">IF($C18&gt;CG$4,SUMIFS([1]销售表!$J:$J,[1]销售表!$I:$I,$A18,[1]销售表!$B:$B,CG$4),($L18-SUM($P18:CF18))*110%/(180-CF$4))</f>
        <v>0</v>
      </c>
      <c r="CH18" s="54">
        <f ca="1">IF($C18&gt;CH$4,SUMIFS([1]销售表!$J:$J,[1]销售表!$I:$I,$A18,[1]销售表!$B:$B,CH$4),($L18-SUM($P18:CG18))*110%/(180-CG$4))</f>
        <v>0</v>
      </c>
      <c r="CI18" s="54">
        <f ca="1">IF($C18&gt;CI$4,SUMIFS([1]销售表!$J:$J,[1]销售表!$I:$I,$A18,[1]销售表!$B:$B,CI$4),($L18-SUM($P18:CH18))*110%/(180-CH$4))</f>
        <v>0</v>
      </c>
      <c r="CJ18" s="54">
        <f ca="1">IF($C18&gt;CJ$4,SUMIFS([1]销售表!$J:$J,[1]销售表!$I:$I,$A18,[1]销售表!$B:$B,CJ$4),($L18-SUM($P18:CI18))*110%/(180-CI$4))</f>
        <v>0</v>
      </c>
      <c r="CK18" s="54">
        <f ca="1">IF($C18&gt;CK$4,SUMIFS([1]销售表!$J:$J,[1]销售表!$I:$I,$A18,[1]销售表!$B:$B,CK$4),($L18-SUM($P18:CJ18))*110%/(180-CJ$4))</f>
        <v>0</v>
      </c>
      <c r="CL18" s="54">
        <f ca="1">IF($C18&gt;CL$4,SUMIFS([1]销售表!$J:$J,[1]销售表!$I:$I,$A18,[1]销售表!$B:$B,CL$4),($L18-SUM($P18:CK18))*110%/(180-CK$4))</f>
        <v>0</v>
      </c>
      <c r="CM18" s="54">
        <f ca="1">IF($C18&gt;CM$4,SUMIFS([1]销售表!$J:$J,[1]销售表!$I:$I,$A18,[1]销售表!$B:$B,CM$4),($L18-SUM($P18:CL18))*110%/(180-CL$4))</f>
        <v>0</v>
      </c>
      <c r="CN18" s="54">
        <f ca="1">IF($C18&gt;CN$4,SUMIFS([1]销售表!$J:$J,[1]销售表!$I:$I,$A18,[1]销售表!$B:$B,CN$4),($L18-SUM($P18:CM18))*110%/(180-CM$4))</f>
        <v>0</v>
      </c>
      <c r="CO18" s="54">
        <f ca="1">IF($C18&gt;CO$4,SUMIFS([1]销售表!$J:$J,[1]销售表!$I:$I,$A18,[1]销售表!$B:$B,CO$4),($L18-SUM($P18:CN18))*110%/(180-CN$4))</f>
        <v>0</v>
      </c>
      <c r="CP18" s="54">
        <f ca="1">IF($C18&gt;CP$4,SUMIFS([1]销售表!$J:$J,[1]销售表!$I:$I,$A18,[1]销售表!$B:$B,CP$4),($L18-SUM($P18:CO18))*110%/(180-CO$4))</f>
        <v>0</v>
      </c>
      <c r="CQ18" s="54">
        <f ca="1">IF($C18&gt;CQ$4,SUMIFS([1]销售表!$J:$J,[1]销售表!$I:$I,$A18,[1]销售表!$B:$B,CQ$4),($L18-SUM($P18:CP18))*110%/(180-CP$4))</f>
        <v>0</v>
      </c>
      <c r="CR18" s="54">
        <f ca="1">IF($C18&gt;CR$4,SUMIFS([1]销售表!$J:$J,[1]销售表!$I:$I,$A18,[1]销售表!$B:$B,CR$4),($L18-SUM($P18:CQ18))*110%/(180-CQ$4))</f>
        <v>0</v>
      </c>
      <c r="CS18" s="54">
        <f ca="1">IF($C18&gt;CS$4,SUMIFS([1]销售表!$J:$J,[1]销售表!$I:$I,$A18,[1]销售表!$B:$B,CS$4),($L18-SUM($P18:CR18))*110%/(180-CR$4))</f>
        <v>0</v>
      </c>
      <c r="CT18" s="54">
        <f ca="1">IF($C18&gt;CT$4,SUMIFS([1]销售表!$J:$J,[1]销售表!$I:$I,$A18,[1]销售表!$B:$B,CT$4),($L18-SUM($P18:CS18))*110%/(180-CS$4))</f>
        <v>0</v>
      </c>
      <c r="CU18" s="54">
        <f ca="1">IF($C18&gt;CU$4,SUMIFS([1]销售表!$J:$J,[1]销售表!$I:$I,$A18,[1]销售表!$B:$B,CU$4),($L18-SUM($P18:CT18))*110%/(180-CT$4))</f>
        <v>0</v>
      </c>
      <c r="CV18" s="54">
        <f ca="1">IF($C18&gt;CV$4,SUMIFS([1]销售表!$J:$J,[1]销售表!$I:$I,$A18,[1]销售表!$B:$B,CV$4),($L18-SUM($P18:CU18))*110%/(180-CU$4))</f>
        <v>0</v>
      </c>
      <c r="CW18" s="54">
        <f ca="1">IF($C18&gt;CW$4,SUMIFS([1]销售表!$J:$J,[1]销售表!$I:$I,$A18,[1]销售表!$B:$B,CW$4),($L18-SUM($P18:CV18))*110%/(180-CV$4))</f>
        <v>0</v>
      </c>
      <c r="CX18" s="54">
        <f ca="1">IF($C18&gt;CX$4,SUMIFS([1]销售表!$J:$J,[1]销售表!$I:$I,$A18,[1]销售表!$B:$B,CX$4),($L18-SUM($P18:CW18))*110%/(180-CW$4))</f>
        <v>0</v>
      </c>
      <c r="CY18" s="54">
        <f ca="1">IF($C18&gt;CY$4,SUMIFS([1]销售表!$J:$J,[1]销售表!$I:$I,$A18,[1]销售表!$B:$B,CY$4),($L18-SUM($P18:CX18))*110%/(180-CX$4))</f>
        <v>0</v>
      </c>
      <c r="CZ18" s="54">
        <f ca="1">IF($C18&gt;CZ$4,SUMIFS([1]销售表!$J:$J,[1]销售表!$I:$I,$A18,[1]销售表!$B:$B,CZ$4),($L18-SUM($P18:CY18))*110%/(180-CY$4))</f>
        <v>0</v>
      </c>
      <c r="DA18" s="54">
        <f ca="1">IF($C18&gt;DA$4,SUMIFS([1]销售表!$J:$J,[1]销售表!$I:$I,$A18,[1]销售表!$B:$B,DA$4),($L18-SUM($P18:CZ18))*110%/(180-CZ$4))</f>
        <v>0</v>
      </c>
      <c r="DB18" s="54">
        <f ca="1">IF($C18&gt;DB$4,SUMIFS([1]销售表!$J:$J,[1]销售表!$I:$I,$A18,[1]销售表!$B:$B,DB$4),($L18-SUM($P18:DA18))*110%/(180-DA$4))</f>
        <v>0</v>
      </c>
      <c r="DC18" s="54">
        <f ca="1">IF($C18&gt;DC$4,SUMIFS([1]销售表!$J:$J,[1]销售表!$I:$I,$A18,[1]销售表!$B:$B,DC$4),($L18-SUM($P18:DB18))*110%/(180-DB$4))</f>
        <v>0</v>
      </c>
      <c r="DD18" s="54">
        <f ca="1">IF($C18&gt;DD$4,SUMIFS([1]销售表!$J:$J,[1]销售表!$I:$I,$A18,[1]销售表!$B:$B,DD$4),($L18-SUM($P18:DC18))*110%/(180-DC$4))</f>
        <v>0</v>
      </c>
      <c r="DE18" s="54">
        <f ca="1">IF($C18&gt;DE$4,SUMIFS([1]销售表!$J:$J,[1]销售表!$I:$I,$A18,[1]销售表!$B:$B,DE$4),($L18-SUM($P18:DD18))*110%/(180-DD$4))</f>
        <v>0</v>
      </c>
      <c r="DF18" s="54">
        <f ca="1">IF($C18&gt;DF$4,SUMIFS([1]销售表!$J:$J,[1]销售表!$I:$I,$A18,[1]销售表!$B:$B,DF$4),($L18-SUM($P18:DE18))*110%/(180-DE$4))</f>
        <v>0</v>
      </c>
      <c r="DG18" s="54">
        <f ca="1">IF($C18&gt;DG$4,SUMIFS([1]销售表!$J:$J,[1]销售表!$I:$I,$A18,[1]销售表!$B:$B,DG$4),($L18-SUM($P18:DF18))*110%/(180-DF$4))</f>
        <v>0</v>
      </c>
      <c r="DH18" s="54">
        <f ca="1">IF($C18&gt;DH$4,SUMIFS([1]销售表!$J:$J,[1]销售表!$I:$I,$A18,[1]销售表!$B:$B,DH$4),($L18-SUM($P18:DG18))*110%/(180-DG$4))</f>
        <v>0</v>
      </c>
      <c r="DI18" s="54">
        <f ca="1">IF($C18&gt;DI$4,SUMIFS([1]销售表!$J:$J,[1]销售表!$I:$I,$A18,[1]销售表!$B:$B,DI$4),($L18-SUM($P18:DH18))*110%/(180-DH$4))</f>
        <v>0</v>
      </c>
      <c r="DJ18" s="54">
        <f ca="1">IF($C18&gt;DJ$4,SUMIFS([1]销售表!$J:$J,[1]销售表!$I:$I,$A18,[1]销售表!$B:$B,DJ$4),($L18-SUM($P18:DI18))*110%/(180-DI$4))</f>
        <v>0</v>
      </c>
      <c r="DK18" s="54">
        <f ca="1">IF($C18&gt;DK$4,SUMIFS([1]销售表!$J:$J,[1]销售表!$I:$I,$A18,[1]销售表!$B:$B,DK$4),($L18-SUM($P18:DJ18))*110%/(180-DJ$4))</f>
        <v>0</v>
      </c>
      <c r="DL18" s="54">
        <f ca="1">IF($C18&gt;DL$4,SUMIFS([1]销售表!$J:$J,[1]销售表!$I:$I,$A18,[1]销售表!$B:$B,DL$4),($L18-SUM($P18:DK18))*110%/(180-DK$4))</f>
        <v>0</v>
      </c>
      <c r="DM18" s="54">
        <f ca="1">IF($C18&gt;DM$4,SUMIFS([1]销售表!$J:$J,[1]销售表!$I:$I,$A18,[1]销售表!$B:$B,DM$4),($L18-SUM($P18:DL18))*110%/(180-DL$4))</f>
        <v>0</v>
      </c>
      <c r="DN18" s="54">
        <f ca="1">IF($C18&gt;DN$4,SUMIFS([1]销售表!$J:$J,[1]销售表!$I:$I,$A18,[1]销售表!$B:$B,DN$4),($L18-SUM($P18:DM18))*110%/(180-DM$4))</f>
        <v>0</v>
      </c>
      <c r="DO18" s="54">
        <f ca="1">IF($C18&gt;DO$4,SUMIFS([1]销售表!$J:$J,[1]销售表!$I:$I,$A18,[1]销售表!$B:$B,DO$4),($L18-SUM($P18:DN18))*110%/(180-DN$4))</f>
        <v>0</v>
      </c>
      <c r="DP18" s="54">
        <f ca="1">IF($C18&gt;DP$4,SUMIFS([1]销售表!$J:$J,[1]销售表!$I:$I,$A18,[1]销售表!$B:$B,DP$4),($L18-SUM($P18:DO18))*110%/(180-DO$4))</f>
        <v>0</v>
      </c>
      <c r="DQ18" s="54">
        <f ca="1">IF($C18&gt;DQ$4,SUMIFS([1]销售表!$J:$J,[1]销售表!$I:$I,$A18,[1]销售表!$B:$B,DQ$4),($L18-SUM($P18:DP18))*110%/(180-DP$4))</f>
        <v>0</v>
      </c>
      <c r="DR18" s="54">
        <f ca="1">IF($C18&gt;DR$4,SUMIFS([1]销售表!$J:$J,[1]销售表!$I:$I,$A18,[1]销售表!$B:$B,DR$4),($L18-SUM($P18:DQ18))*110%/(180-DQ$4))</f>
        <v>0</v>
      </c>
      <c r="DS18" s="54">
        <f ca="1">IF($C18&gt;DS$4,SUMIFS([1]销售表!$J:$J,[1]销售表!$I:$I,$A18,[1]销售表!$B:$B,DS$4),($L18-SUM($P18:DR18))*110%/(180-DR$4))</f>
        <v>0</v>
      </c>
      <c r="DT18" s="54">
        <f ca="1">IF($C18&gt;DT$4,SUMIFS([1]销售表!$J:$J,[1]销售表!$I:$I,$A18,[1]销售表!$B:$B,DT$4),($L18-SUM($P18:DS18))*110%/(180-DS$4))</f>
        <v>0</v>
      </c>
      <c r="DU18" s="54">
        <f ca="1">IF($C18&gt;DU$4,SUMIFS([1]销售表!$J:$J,[1]销售表!$I:$I,$A18,[1]销售表!$B:$B,DU$4),($L18-SUM($P18:DT18))*110%/(180-DT$4))</f>
        <v>0</v>
      </c>
      <c r="DV18" s="54">
        <f ca="1">IF($C18&gt;DV$4,SUMIFS([1]销售表!$J:$J,[1]销售表!$I:$I,$A18,[1]销售表!$B:$B,DV$4),($L18-SUM($P18:DU18))*110%/(180-DU$4))</f>
        <v>0</v>
      </c>
      <c r="DW18" s="54">
        <f ca="1">IF($C18&gt;DW$4,SUMIFS([1]销售表!$J:$J,[1]销售表!$I:$I,$A18,[1]销售表!$B:$B,DW$4),($L18-SUM($P18:DV18))*110%/(180-DV$4))</f>
        <v>0</v>
      </c>
      <c r="DX18" s="54">
        <f ca="1">IF($C18&gt;DX$4,SUMIFS([1]销售表!$J:$J,[1]销售表!$I:$I,$A18,[1]销售表!$B:$B,DX$4),($L18-SUM($P18:DW18))*110%/(180-DW$4))</f>
        <v>0</v>
      </c>
      <c r="DY18" s="54">
        <f ca="1">IF($C18&gt;DY$4,SUMIFS([1]销售表!$J:$J,[1]销售表!$I:$I,$A18,[1]销售表!$B:$B,DY$4),($L18-SUM($P18:DX18))*110%/(180-DX$4))</f>
        <v>0</v>
      </c>
      <c r="DZ18" s="54">
        <f ca="1">IF($C18&gt;DZ$4,SUMIFS([1]销售表!$J:$J,[1]销售表!$I:$I,$A18,[1]销售表!$B:$B,DZ$4),($L18-SUM($P18:DY18))*110%/(180-DY$4))</f>
        <v>0</v>
      </c>
      <c r="EA18" s="54">
        <f ca="1">IF($C18&gt;EA$4,SUMIFS([1]销售表!$J:$J,[1]销售表!$I:$I,$A18,[1]销售表!$B:$B,EA$4),($L18-SUM($P18:DZ18))*110%/(180-DZ$4))</f>
        <v>0</v>
      </c>
      <c r="EB18" s="54">
        <f ca="1">IF($C18&gt;EB$4,SUMIFS([1]销售表!$J:$J,[1]销售表!$I:$I,$A18,[1]销售表!$B:$B,EB$4),($L18-SUM($P18:EA18))*110%/(180-EA$4))</f>
        <v>0</v>
      </c>
      <c r="EC18" s="54">
        <f ca="1">IF($C18&gt;EC$4,SUMIFS([1]销售表!$J:$J,[1]销售表!$I:$I,$A18,[1]销售表!$B:$B,EC$4),($L18-SUM($P18:EB18))*110%/(180-EB$4))</f>
        <v>0</v>
      </c>
      <c r="ED18" s="54">
        <f ca="1">IF($C18&gt;ED$4,SUMIFS([1]销售表!$J:$J,[1]销售表!$I:$I,$A18,[1]销售表!$B:$B,ED$4),($L18-SUM($P18:EC18))*110%/(180-EC$4))</f>
        <v>0</v>
      </c>
      <c r="EE18" s="54">
        <f ca="1">IF($C18&gt;EE$4,SUMIFS([1]销售表!$J:$J,[1]销售表!$I:$I,$A18,[1]销售表!$B:$B,EE$4),($L18-SUM($P18:ED18))*110%/(180-ED$4))</f>
        <v>0</v>
      </c>
      <c r="EF18" s="54">
        <f ca="1">IF($C18&gt;EF$4,SUMIFS([1]销售表!$J:$J,[1]销售表!$I:$I,$A18,[1]销售表!$B:$B,EF$4),($L18-SUM($P18:EE18))*100%/(180-EE$4))</f>
        <v>0</v>
      </c>
      <c r="EG18" s="54">
        <f ca="1">IF($C18&gt;EG$4,SUMIFS([1]销售表!$J:$J,[1]销售表!$I:$I,$A18,[1]销售表!$B:$B,EG$4),($L18-SUM($P18:EF18))*100%/(180-EF$4))</f>
        <v>0</v>
      </c>
      <c r="EH18" s="54">
        <f ca="1">IF($C18&gt;EH$4,SUMIFS([1]销售表!$J:$J,[1]销售表!$I:$I,$A18,[1]销售表!$B:$B,EH$4),($L18-SUM($P18:EG18))*100%/(180-EG$4))</f>
        <v>0</v>
      </c>
      <c r="EI18" s="54">
        <f ca="1">IF($C18&gt;EI$4,SUMIFS([1]销售表!$J:$J,[1]销售表!$I:$I,$A18,[1]销售表!$B:$B,EI$4),($L18-SUM($P18:EH18))*100%/(180-EH$4))</f>
        <v>0</v>
      </c>
      <c r="EJ18" s="54">
        <f ca="1">IF($C18&gt;EJ$4,SUMIFS([1]销售表!$J:$J,[1]销售表!$I:$I,$A18,[1]销售表!$B:$B,EJ$4),($L18-SUM($P18:EI18))*100%/(180-EI$4))</f>
        <v>0</v>
      </c>
      <c r="EK18" s="54">
        <f ca="1">IF($C18&gt;EK$4,SUMIFS([1]销售表!$J:$J,[1]销售表!$I:$I,$A18,[1]销售表!$B:$B,EK$4),($L18-SUM($P18:EJ18))*100%/(180-EJ$4))</f>
        <v>0</v>
      </c>
      <c r="EL18" s="54">
        <f ca="1">IF($C18&gt;EL$4,SUMIFS([1]销售表!$J:$J,[1]销售表!$I:$I,$A18,[1]销售表!$B:$B,EL$4),($L18-SUM($P18:EK18))*100%/(180-EK$4))</f>
        <v>0</v>
      </c>
      <c r="EM18" s="54">
        <f ca="1">IF($C18&gt;EM$4,SUMIFS([1]销售表!$J:$J,[1]销售表!$I:$I,$A18,[1]销售表!$B:$B,EM$4),($L18-SUM($P18:EL18))*100%/(180-EL$4))</f>
        <v>0</v>
      </c>
      <c r="EN18" s="54">
        <f ca="1">IF($C18&gt;EN$4,SUMIFS([1]销售表!$J:$J,[1]销售表!$I:$I,$A18,[1]销售表!$B:$B,EN$4),($L18-SUM($P18:EM18))*100%/(180-EM$4))</f>
        <v>0</v>
      </c>
      <c r="EO18" s="54">
        <f ca="1">IF($C18&gt;EO$4,SUMIFS([1]销售表!$J:$J,[1]销售表!$I:$I,$A18,[1]销售表!$B:$B,EO$4),($L18-SUM($P18:EN18))*100%/(180-EN$4))</f>
        <v>0</v>
      </c>
      <c r="EP18" s="54">
        <f ca="1">IF($C18&gt;EP$4,SUMIFS([1]销售表!$J:$J,[1]销售表!$I:$I,$A18,[1]销售表!$B:$B,EP$4),($L18-SUM($P18:EO18))*100%/(180-EO$4))</f>
        <v>0</v>
      </c>
      <c r="EQ18" s="54">
        <f ca="1">IF($C18&gt;EQ$4,SUMIFS([1]销售表!$J:$J,[1]销售表!$I:$I,$A18,[1]销售表!$B:$B,EQ$4),($L18-SUM($P18:EP18))*100%/(180-EP$4))</f>
        <v>0</v>
      </c>
      <c r="ER18" s="54">
        <f ca="1">IF($C18&gt;ER$4,SUMIFS([1]销售表!$J:$J,[1]销售表!$I:$I,$A18,[1]销售表!$B:$B,ER$4),($L18-SUM($P18:EQ18))*100%/(180-EQ$4))</f>
        <v>0</v>
      </c>
      <c r="ES18" s="54">
        <f ca="1">IF($C18&gt;ES$4,SUMIFS([1]销售表!$J:$J,[1]销售表!$I:$I,$A18,[1]销售表!$B:$B,ES$4),($L18-SUM($P18:ER18))*100%/(180-ER$4))</f>
        <v>0</v>
      </c>
      <c r="ET18" s="54">
        <f ca="1">IF($C18&gt;ET$4,SUMIFS([1]销售表!$J:$J,[1]销售表!$I:$I,$A18,[1]销售表!$B:$B,ET$4),($L18-SUM($P18:ES18))*100%/(180-ES$4))</f>
        <v>0</v>
      </c>
      <c r="EU18" s="54">
        <f ca="1">IF($C18&gt;EU$4,SUMIFS([1]销售表!$J:$J,[1]销售表!$I:$I,$A18,[1]销售表!$B:$B,EU$4),($L18-SUM($P18:ET18))*100%/(180-ET$4))</f>
        <v>0</v>
      </c>
      <c r="EV18" s="54">
        <f ca="1">IF($C18&gt;EV$4,SUMIFS([1]销售表!$J:$J,[1]销售表!$I:$I,$A18,[1]销售表!$B:$B,EV$4),($L18-SUM($P18:EU18))*100%/(180-EU$4))</f>
        <v>0</v>
      </c>
      <c r="EW18" s="54">
        <f ca="1">IF($C18&gt;EW$4,SUMIFS([1]销售表!$J:$J,[1]销售表!$I:$I,$A18,[1]销售表!$B:$B,EW$4),($L18-SUM($P18:EV18))*100%/(180-EV$4))</f>
        <v>0</v>
      </c>
      <c r="EX18" s="54">
        <f ca="1">IF($C18&gt;EX$4,SUMIFS([1]销售表!$J:$J,[1]销售表!$I:$I,$A18,[1]销售表!$B:$B,EX$4),($L18-SUM($P18:EW18))*100%/(180-EW$4))</f>
        <v>0</v>
      </c>
      <c r="EY18" s="54">
        <f ca="1">IF($C18&gt;EY$4,SUMIFS([1]销售表!$J:$J,[1]销售表!$I:$I,$A18,[1]销售表!$B:$B,EY$4),($L18-SUM($P18:EX18))*100%/(180-EX$4))</f>
        <v>0</v>
      </c>
      <c r="EZ18" s="54">
        <f ca="1">IF($C18&gt;EZ$4,SUMIFS([1]销售表!$J:$J,[1]销售表!$I:$I,$A18,[1]销售表!$B:$B,EZ$4),($L18-SUM($P18:EY18))*100%/(180-EY$4))</f>
        <v>0</v>
      </c>
      <c r="FA18" s="54">
        <f ca="1">IF($C18&gt;FA$4,SUMIFS([1]销售表!$J:$J,[1]销售表!$I:$I,$A18,[1]销售表!$B:$B,FA$4),($L18-SUM($P18:EZ18))*100%/(180-EZ$4))</f>
        <v>0</v>
      </c>
      <c r="FB18" s="54">
        <f ca="1">IF($C18&gt;FB$4,SUMIFS([1]销售表!$J:$J,[1]销售表!$I:$I,$A18,[1]销售表!$B:$B,FB$4),($L18-SUM($P18:FA18))*100%/(180-FA$4))</f>
        <v>0</v>
      </c>
      <c r="FC18" s="54">
        <f ca="1">IF($C18&gt;FC$4,SUMIFS([1]销售表!$J:$J,[1]销售表!$I:$I,$A18,[1]销售表!$B:$B,FC$4),($L18-SUM($P18:FB18))*100%/(180-FB$4))</f>
        <v>0</v>
      </c>
      <c r="FD18" s="54">
        <f ca="1">IF($C18&gt;FD$4,SUMIFS([1]销售表!$J:$J,[1]销售表!$I:$I,$A18,[1]销售表!$B:$B,FD$4),($L18-SUM($P18:FC18))*100%/(180-FC$4))</f>
        <v>0</v>
      </c>
      <c r="FE18" s="54">
        <f ca="1">IF($C18&gt;FE$4,SUMIFS([1]销售表!$J:$J,[1]销售表!$I:$I,$A18,[1]销售表!$B:$B,FE$4),($L18-SUM($P18:FD18))*100%/(180-FD$4))</f>
        <v>0</v>
      </c>
      <c r="FF18" s="54">
        <f ca="1">IF($C18&gt;FF$4,SUMIFS([1]销售表!$J:$J,[1]销售表!$I:$I,$A18,[1]销售表!$B:$B,FF$4),($L18-SUM($P18:FE18))*100%/(180-FE$4))</f>
        <v>0</v>
      </c>
      <c r="FG18" s="54">
        <f ca="1">IF($C18&gt;FG$4,SUMIFS([1]销售表!$J:$J,[1]销售表!$I:$I,$A18,[1]销售表!$B:$B,FG$4),($L18-SUM($P18:FF18))*100%/(180-FF$4))</f>
        <v>0</v>
      </c>
      <c r="FH18" s="54">
        <f ca="1">IF($C18&gt;FH$4,SUMIFS([1]销售表!$J:$J,[1]销售表!$I:$I,$A18,[1]销售表!$B:$B,FH$4),($L18-SUM($P18:FG18))*100%/(180-FG$4))</f>
        <v>0</v>
      </c>
      <c r="FI18" s="54">
        <f ca="1">IF($C18&gt;FI$4,SUMIFS([1]销售表!$J:$J,[1]销售表!$I:$I,$A18,[1]销售表!$B:$B,FI$4),($L18-SUM($P18:FH18))*100%/(180-FH$4))</f>
        <v>0</v>
      </c>
      <c r="FJ18" s="54">
        <f ca="1">IF($C18&gt;FJ$4,SUMIFS([1]销售表!$J:$J,[1]销售表!$I:$I,$A18,[1]销售表!$B:$B,FJ$4),($L18-SUM($P18:FI18))*100%/(180-FI$4))</f>
        <v>0</v>
      </c>
      <c r="FK18" s="54">
        <f ca="1">IF($C18&gt;FK$4,SUMIFS([1]销售表!$J:$J,[1]销售表!$I:$I,$A18,[1]销售表!$B:$B,FK$4),($L18-SUM($P18:FJ18))*100%/(180-FJ$4))</f>
        <v>0</v>
      </c>
      <c r="FL18" s="54">
        <f ca="1">IF($C18&gt;FL$4,SUMIFS([1]销售表!$J:$J,[1]销售表!$I:$I,$A18,[1]销售表!$B:$B,FL$4),($L18-SUM($P18:FK18))*100%/(180-FK$4))</f>
        <v>0</v>
      </c>
      <c r="FM18" s="54">
        <f ca="1">IF($C18&gt;FM$4,SUMIFS([1]销售表!$J:$J,[1]销售表!$I:$I,$A18,[1]销售表!$B:$B,FM$4),($L18-SUM($P18:FL18))*100%/(180-FL$4))</f>
        <v>0</v>
      </c>
      <c r="FN18" s="54">
        <f ca="1">IF($C18&gt;FN$4,SUMIFS([1]销售表!$J:$J,[1]销售表!$I:$I,$A18,[1]销售表!$B:$B,FN$4),($L18-SUM($P18:FM18))*100%/(180-FM$4))</f>
        <v>0</v>
      </c>
      <c r="FO18" s="54">
        <f ca="1">IF($C18&gt;FO$4,SUMIFS([1]销售表!$J:$J,[1]销售表!$I:$I,$A18,[1]销售表!$B:$B,FO$4),($L18-SUM($P18:FN18))*100%/(180-FN$4))</f>
        <v>0</v>
      </c>
      <c r="FP18" s="54">
        <f ca="1">IF($C18&gt;FP$4,SUMIFS([1]销售表!$J:$J,[1]销售表!$I:$I,$A18,[1]销售表!$B:$B,FP$4),($L18-SUM($P18:FO18))*100%/(180-FO$4))</f>
        <v>0</v>
      </c>
      <c r="FQ18" s="54">
        <f ca="1">IF($C18&gt;FQ$4,SUMIFS([1]销售表!$J:$J,[1]销售表!$I:$I,$A18,[1]销售表!$B:$B,FQ$4),($L18-SUM($P18:FP18))*100%/(180-FP$4))</f>
        <v>0</v>
      </c>
      <c r="FR18" s="54">
        <f ca="1">IF($C18&gt;FR$4,SUMIFS([1]销售表!$J:$J,[1]销售表!$I:$I,$A18,[1]销售表!$B:$B,FR$4),($L18-SUM($P18:FQ18))*100%/(180-FQ$4))</f>
        <v>0</v>
      </c>
      <c r="FS18" s="54">
        <f ca="1">IF($C18&gt;FS$4,SUMIFS([1]销售表!$J:$J,[1]销售表!$I:$I,$A18,[1]销售表!$B:$B,FS$4),($L18-SUM($P18:FR18))*100%/(180-FR$4))</f>
        <v>0</v>
      </c>
      <c r="FT18" s="54">
        <f ca="1">IF($C18&gt;FT$4,SUMIFS([1]销售表!$J:$J,[1]销售表!$I:$I,$A18,[1]销售表!$B:$B,FT$4),($L18-SUM($P18:FS18))*100%/(180-FS$4))</f>
        <v>0</v>
      </c>
      <c r="FU18" s="54">
        <f ca="1">IF($C18&gt;FU$4,SUMIFS([1]销售表!$J:$J,[1]销售表!$I:$I,$A18,[1]销售表!$B:$B,FU$4),($L18-SUM($P18:FT18))*100%/(180-FT$4))</f>
        <v>0</v>
      </c>
      <c r="FV18" s="54">
        <f ca="1">IF($C18&gt;FV$4,SUMIFS([1]销售表!$J:$J,[1]销售表!$I:$I,$A18,[1]销售表!$B:$B,FV$4),($L18-SUM($P18:FU18))*100%/(180-FU$4))</f>
        <v>0</v>
      </c>
      <c r="FW18" s="54">
        <f ca="1">IF($C18&gt;FW$4,SUMIFS([1]销售表!$J:$J,[1]销售表!$I:$I,$A18,[1]销售表!$B:$B,FW$4),($L18-SUM($P18:FV18))*100%/(180-FV$4))</f>
        <v>0</v>
      </c>
      <c r="FX18" s="54">
        <f ca="1">IF($C18&gt;FX$4,SUMIFS([1]销售表!$J:$J,[1]销售表!$I:$I,$A18,[1]销售表!$B:$B,FX$4),($L18-SUM($P18:FW18))*100%/(180-FW$4))</f>
        <v>0</v>
      </c>
      <c r="FY18" s="54">
        <f ca="1">IF($C18&gt;FY$4,SUMIFS([1]销售表!$J:$J,[1]销售表!$I:$I,$A18,[1]销售表!$B:$B,FY$4),($L18-SUM($P18:FX18))*100%/(180-FX$4))</f>
        <v>0</v>
      </c>
      <c r="FZ18" s="54">
        <f ca="1">IF($C18&gt;FZ$4,SUMIFS([1]销售表!$J:$J,[1]销售表!$I:$I,$A18,[1]销售表!$B:$B,FZ$4),($L18-SUM($P18:FY18))*100%/(180-FY$4))</f>
        <v>0</v>
      </c>
      <c r="GA18" s="54">
        <f ca="1">IF($C18&gt;GA$4,SUMIFS([1]销售表!$J:$J,[1]销售表!$I:$I,$A18,[1]销售表!$B:$B,GA$4),($L18-SUM($P18:FZ18))*100%/(180-FZ$4))</f>
        <v>0</v>
      </c>
      <c r="GB18" s="54">
        <f ca="1">IF($C18&gt;GB$4,SUMIFS([1]销售表!$J:$J,[1]销售表!$I:$I,$A18,[1]销售表!$B:$B,GB$4),($L18-SUM($P18:GA18))*100%/(180-GA$4))</f>
        <v>0</v>
      </c>
      <c r="GC18" s="54">
        <f ca="1">IF($C18&gt;GC$4,SUMIFS([1]销售表!$J:$J,[1]销售表!$I:$I,$A18,[1]销售表!$B:$B,GC$4),($L18-SUM($P18:GB18))*100%/(180-GB$4))</f>
        <v>0</v>
      </c>
      <c r="GD18" s="54">
        <f ca="1">IF($C18&gt;GD$4,SUMIFS([1]销售表!$J:$J,[1]销售表!$I:$I,$A18,[1]销售表!$B:$B,GD$4),($L18-SUM($P18:GC18))*100%/(180-GC$4))</f>
        <v>0</v>
      </c>
      <c r="GE18" s="54">
        <f ca="1">IF($C18&gt;GE$4,SUMIFS([1]销售表!$J:$J,[1]销售表!$I:$I,$A18,[1]销售表!$B:$B,GE$4),($L18-SUM($P18:GD18))*100%/(180-GD$4))</f>
        <v>0</v>
      </c>
      <c r="GF18" s="54">
        <f ca="1">IF($C18&gt;GF$4,SUMIFS([1]销售表!$J:$J,[1]销售表!$I:$I,$A18,[1]销售表!$B:$B,GF$4),($L18-SUM($P18:GE18))*100%/(180-GE$4))</f>
        <v>0</v>
      </c>
      <c r="GG18" s="54">
        <f ca="1">IF($C18&gt;GG$4,SUMIFS([1]销售表!$J:$J,[1]销售表!$I:$I,$A18,[1]销售表!$B:$B,GG$4),($L18-SUM($P18:GF18))*100%/(180-GF$4))</f>
        <v>0</v>
      </c>
      <c r="GH18" s="54">
        <f ca="1">IF($C18&gt;GH$4,SUMIFS([1]销售表!$J:$J,[1]销售表!$I:$I,$A18,[1]销售表!$B:$B,GH$4),($L18-SUM($P18:GG18))*100%/(180-GG$4))</f>
        <v>0</v>
      </c>
      <c r="GI18" s="54">
        <f ca="1">IF($C18&gt;GI$4,SUMIFS([1]销售表!$J:$J,[1]销售表!$I:$I,$A18,[1]销售表!$B:$B,GI$4),($L18-SUM($P18:GH18))*100%/(180-GH$4))</f>
        <v>0</v>
      </c>
      <c r="GJ18" s="54">
        <f ca="1">IF($C18&gt;GJ$4,SUMIFS([1]销售表!$J:$J,[1]销售表!$I:$I,$A18,[1]销售表!$B:$B,GJ$4),($L18-SUM($P18:GI18))*100%/(180-GI$4))</f>
        <v>0</v>
      </c>
      <c r="GK18" s="54">
        <f ca="1">IF($C18&gt;GK$4,SUMIFS([1]销售表!$J:$J,[1]销售表!$I:$I,$A18,[1]销售表!$B:$B,GK$4),($L18-SUM($P18:GJ18))*100%/(180-GJ$4))</f>
        <v>0</v>
      </c>
      <c r="GL18" s="54">
        <f ca="1">IF($C18&gt;GL$4,SUMIFS([1]销售表!$J:$J,[1]销售表!$I:$I,$A18,[1]销售表!$B:$B,GL$4),($L18-SUM($P18:GK18))*100%/(180-GK$4))</f>
        <v>0</v>
      </c>
      <c r="GM18" s="54">
        <f ca="1">IF($C18&gt;GM$4,SUMIFS([1]销售表!$J:$J,[1]销售表!$I:$I,$A18,[1]销售表!$B:$B,GM$4),($L18-SUM($P18:GL18))*100%/(180-GL$4))</f>
        <v>0</v>
      </c>
    </row>
  </sheetData>
  <autoFilter xmlns:etc="http://www.wps.cn/officeDocument/2017/etCustomData" ref="A1:GM18" etc:filterBottomFollowUsedRange="0">
    <extLst/>
  </autoFilter>
  <mergeCells count="3">
    <mergeCell ref="P3:AS3"/>
    <mergeCell ref="AT3:EE3"/>
    <mergeCell ref="EF3:GM3"/>
  </mergeCells>
  <dataValidations count="1">
    <dataValidation type="list" allowBlank="1" showInputMessage="1" showErrorMessage="1" sqref="A2">
      <formula1>"销售计划（销售前）,销售计划（销售后）,实际销售,达成情况"</formula1>
    </dataValidation>
  </dataValidations>
  <pageMargins left="0.75" right="0.75" top="1" bottom="1" header="0.5" footer="0.5"/>
  <headerFooter/>
  <ignoredErrors>
    <ignoredError sqref="A7:I8 K7:P7 K8:GM8 A9:CG9 A10:P10 A11:GM11 A1:GM1 B2:GM2 A3:GM5 A6:EM6 A12:AS12 A13:P13 A14:GM21 A22:P23 R22:GM23 A24:GM27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12"/>
  <sheetViews>
    <sheetView workbookViewId="0">
      <selection activeCell="S6" sqref="S6"/>
    </sheetView>
  </sheetViews>
  <sheetFormatPr defaultColWidth="9" defaultRowHeight="13.5"/>
  <cols>
    <col min="1" max="1" width="10.3716814159292" style="1" customWidth="1"/>
    <col min="2" max="3" width="11.5044247787611" customWidth="1"/>
    <col min="4" max="4" width="13.7522123893805" customWidth="1"/>
    <col min="5" max="5" width="5.3716814159292" customWidth="1"/>
    <col min="6" max="7" width="9.3716814159292" customWidth="1"/>
    <col min="8" max="8" width="9.3716814159292" style="28" customWidth="1"/>
    <col min="9" max="10" width="8.6283185840708" customWidth="1"/>
    <col min="11" max="11" width="8.87610619469027" customWidth="1"/>
    <col min="12" max="12" width="9.3716814159292" customWidth="1"/>
    <col min="13" max="14" width="9" customWidth="1"/>
    <col min="15" max="15" width="7.12389380530973" customWidth="1"/>
    <col min="16" max="16" width="8.6283185840708" style="29" customWidth="1"/>
    <col min="17" max="17" width="13.2566371681416" customWidth="1"/>
    <col min="18" max="42" width="4.3716814159292" customWidth="1"/>
    <col min="43" max="43" width="3.6283185840708" customWidth="1"/>
    <col min="44" max="116" width="4.3716814159292" customWidth="1"/>
    <col min="117" max="197" width="4.75221238938053" customWidth="1"/>
  </cols>
  <sheetData>
    <row r="1" spans="1:197">
      <c r="A1" s="30" t="s">
        <v>0</v>
      </c>
      <c r="C1" s="31"/>
      <c r="D1" s="31"/>
      <c r="E1" s="31"/>
      <c r="F1" s="31"/>
      <c r="G1" s="31"/>
      <c r="H1" s="32"/>
      <c r="I1" s="31"/>
      <c r="J1" s="31"/>
      <c r="K1" s="31"/>
      <c r="L1" s="31"/>
      <c r="M1" s="31"/>
      <c r="N1" s="33"/>
      <c r="O1" s="31"/>
      <c r="P1" s="34"/>
      <c r="Q1" s="35"/>
      <c r="R1" s="36"/>
      <c r="S1" s="36"/>
      <c r="T1" s="36"/>
      <c r="U1" s="36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</row>
    <row r="2" spans="1:197">
      <c r="A2" s="30" t="s">
        <v>29</v>
      </c>
      <c r="C2" s="31"/>
      <c r="D2" s="31"/>
      <c r="E2" s="31"/>
      <c r="F2" s="31"/>
      <c r="G2" s="31"/>
      <c r="H2" s="32"/>
      <c r="I2" s="31"/>
      <c r="J2" s="31"/>
      <c r="K2" s="31"/>
      <c r="L2" s="31"/>
      <c r="M2" s="31"/>
      <c r="N2" s="33"/>
      <c r="O2" s="31"/>
      <c r="P2" s="34"/>
      <c r="Q2" s="35"/>
      <c r="R2" s="36"/>
      <c r="S2" s="36"/>
      <c r="T2" s="36"/>
      <c r="U2" s="36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</row>
    <row r="3" spans="1:197">
      <c r="A3" s="19"/>
      <c r="B3" s="37"/>
      <c r="C3" s="20"/>
      <c r="D3" s="20"/>
      <c r="E3" s="20"/>
      <c r="F3" s="20"/>
      <c r="G3" s="20"/>
      <c r="H3" s="38"/>
      <c r="I3" s="20"/>
      <c r="J3" s="20"/>
      <c r="K3" s="20"/>
      <c r="L3" s="20"/>
      <c r="M3" s="20"/>
      <c r="N3" s="39"/>
      <c r="O3" s="40"/>
      <c r="P3" s="41"/>
      <c r="Q3" s="40"/>
      <c r="R3" s="42" t="s">
        <v>2</v>
      </c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3" t="s">
        <v>3</v>
      </c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4" t="s">
        <v>4</v>
      </c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</row>
    <row r="4" ht="27" spans="1:197">
      <c r="A4" s="45" t="s">
        <v>5</v>
      </c>
      <c r="B4" s="46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5" t="s">
        <v>12</v>
      </c>
      <c r="I4" s="47" t="s">
        <v>13</v>
      </c>
      <c r="J4" s="47" t="s">
        <v>14</v>
      </c>
      <c r="K4" s="47" t="s">
        <v>15</v>
      </c>
      <c r="L4" s="2" t="s">
        <v>16</v>
      </c>
      <c r="M4" s="2" t="s">
        <v>27</v>
      </c>
      <c r="N4" s="48" t="s">
        <v>18</v>
      </c>
      <c r="O4" s="2" t="s">
        <v>19</v>
      </c>
      <c r="P4" s="49" t="s">
        <v>20</v>
      </c>
      <c r="Q4" s="3" t="s">
        <v>21</v>
      </c>
      <c r="R4" s="50">
        <v>1</v>
      </c>
      <c r="S4" s="50">
        <v>2</v>
      </c>
      <c r="T4" s="50">
        <v>3</v>
      </c>
      <c r="U4" s="50">
        <v>4</v>
      </c>
      <c r="V4" s="2">
        <v>5</v>
      </c>
      <c r="W4" s="2">
        <v>6</v>
      </c>
      <c r="X4" s="2">
        <v>7</v>
      </c>
      <c r="Y4" s="2">
        <v>8</v>
      </c>
      <c r="Z4" s="2">
        <v>9</v>
      </c>
      <c r="AA4" s="2">
        <v>10</v>
      </c>
      <c r="AB4" s="2">
        <v>11</v>
      </c>
      <c r="AC4" s="2">
        <v>12</v>
      </c>
      <c r="AD4" s="2">
        <v>13</v>
      </c>
      <c r="AE4" s="2">
        <v>14</v>
      </c>
      <c r="AF4" s="2">
        <v>15</v>
      </c>
      <c r="AG4" s="2">
        <v>16</v>
      </c>
      <c r="AH4" s="2">
        <v>17</v>
      </c>
      <c r="AI4" s="2">
        <v>18</v>
      </c>
      <c r="AJ4" s="2">
        <v>19</v>
      </c>
      <c r="AK4" s="2">
        <v>20</v>
      </c>
      <c r="AL4" s="2">
        <v>21</v>
      </c>
      <c r="AM4" s="2">
        <v>22</v>
      </c>
      <c r="AN4" s="2">
        <v>23</v>
      </c>
      <c r="AO4" s="2">
        <v>24</v>
      </c>
      <c r="AP4" s="2">
        <v>25</v>
      </c>
      <c r="AQ4" s="2">
        <v>26</v>
      </c>
      <c r="AR4" s="2">
        <v>27</v>
      </c>
      <c r="AS4" s="2">
        <v>28</v>
      </c>
      <c r="AT4" s="2">
        <v>29</v>
      </c>
      <c r="AU4" s="2">
        <v>30</v>
      </c>
      <c r="AV4" s="2">
        <v>31</v>
      </c>
      <c r="AW4" s="2">
        <v>32</v>
      </c>
      <c r="AX4" s="2">
        <v>33</v>
      </c>
      <c r="AY4" s="2">
        <v>34</v>
      </c>
      <c r="AZ4" s="2">
        <v>35</v>
      </c>
      <c r="BA4" s="2">
        <v>36</v>
      </c>
      <c r="BB4" s="2">
        <v>37</v>
      </c>
      <c r="BC4" s="2">
        <v>38</v>
      </c>
      <c r="BD4" s="2">
        <v>39</v>
      </c>
      <c r="BE4" s="2">
        <v>40</v>
      </c>
      <c r="BF4" s="2">
        <v>41</v>
      </c>
      <c r="BG4" s="2">
        <v>42</v>
      </c>
      <c r="BH4" s="2">
        <v>43</v>
      </c>
      <c r="BI4" s="2">
        <v>44</v>
      </c>
      <c r="BJ4" s="2">
        <v>45</v>
      </c>
      <c r="BK4" s="2">
        <v>46</v>
      </c>
      <c r="BL4" s="2">
        <v>47</v>
      </c>
      <c r="BM4" s="2">
        <v>48</v>
      </c>
      <c r="BN4" s="2">
        <v>49</v>
      </c>
      <c r="BO4" s="2">
        <v>50</v>
      </c>
      <c r="BP4" s="2">
        <v>51</v>
      </c>
      <c r="BQ4" s="2">
        <v>52</v>
      </c>
      <c r="BR4" s="2">
        <v>53</v>
      </c>
      <c r="BS4" s="2">
        <v>54</v>
      </c>
      <c r="BT4" s="2">
        <v>55</v>
      </c>
      <c r="BU4" s="2">
        <v>56</v>
      </c>
      <c r="BV4" s="2">
        <v>57</v>
      </c>
      <c r="BW4" s="2">
        <v>58</v>
      </c>
      <c r="BX4" s="2">
        <v>59</v>
      </c>
      <c r="BY4" s="2">
        <v>60</v>
      </c>
      <c r="BZ4" s="2">
        <v>61</v>
      </c>
      <c r="CA4" s="2">
        <v>62</v>
      </c>
      <c r="CB4" s="2">
        <v>63</v>
      </c>
      <c r="CC4" s="2">
        <v>64</v>
      </c>
      <c r="CD4" s="2">
        <v>65</v>
      </c>
      <c r="CE4" s="2">
        <v>66</v>
      </c>
      <c r="CF4" s="2">
        <v>67</v>
      </c>
      <c r="CG4" s="2">
        <v>68</v>
      </c>
      <c r="CH4" s="2">
        <v>69</v>
      </c>
      <c r="CI4" s="2">
        <v>70</v>
      </c>
      <c r="CJ4" s="2">
        <v>71</v>
      </c>
      <c r="CK4" s="2">
        <v>72</v>
      </c>
      <c r="CL4" s="2">
        <v>73</v>
      </c>
      <c r="CM4" s="2">
        <v>74</v>
      </c>
      <c r="CN4" s="2">
        <v>75</v>
      </c>
      <c r="CO4" s="2">
        <v>76</v>
      </c>
      <c r="CP4" s="2">
        <v>77</v>
      </c>
      <c r="CQ4" s="2">
        <v>78</v>
      </c>
      <c r="CR4" s="2">
        <v>79</v>
      </c>
      <c r="CS4" s="2">
        <v>80</v>
      </c>
      <c r="CT4" s="2">
        <v>81</v>
      </c>
      <c r="CU4" s="2">
        <v>82</v>
      </c>
      <c r="CV4" s="2">
        <v>83</v>
      </c>
      <c r="CW4" s="2">
        <v>84</v>
      </c>
      <c r="CX4" s="2">
        <v>85</v>
      </c>
      <c r="CY4" s="2">
        <v>86</v>
      </c>
      <c r="CZ4" s="2">
        <v>87</v>
      </c>
      <c r="DA4" s="2">
        <v>88</v>
      </c>
      <c r="DB4" s="2">
        <v>89</v>
      </c>
      <c r="DC4" s="2">
        <v>90</v>
      </c>
      <c r="DD4" s="2">
        <v>91</v>
      </c>
      <c r="DE4" s="2">
        <v>92</v>
      </c>
      <c r="DF4" s="2">
        <v>93</v>
      </c>
      <c r="DG4" s="2">
        <v>94</v>
      </c>
      <c r="DH4" s="2">
        <v>95</v>
      </c>
      <c r="DI4" s="2">
        <v>96</v>
      </c>
      <c r="DJ4" s="2">
        <v>97</v>
      </c>
      <c r="DK4" s="2">
        <v>98</v>
      </c>
      <c r="DL4" s="2">
        <v>99</v>
      </c>
      <c r="DM4" s="2">
        <v>100</v>
      </c>
      <c r="DN4" s="2">
        <v>101</v>
      </c>
      <c r="DO4" s="2">
        <v>102</v>
      </c>
      <c r="DP4" s="2">
        <v>103</v>
      </c>
      <c r="DQ4" s="2">
        <v>104</v>
      </c>
      <c r="DR4" s="2">
        <v>105</v>
      </c>
      <c r="DS4" s="2">
        <v>106</v>
      </c>
      <c r="DT4" s="2">
        <v>107</v>
      </c>
      <c r="DU4" s="2">
        <v>108</v>
      </c>
      <c r="DV4" s="2">
        <v>109</v>
      </c>
      <c r="DW4" s="2">
        <v>110</v>
      </c>
      <c r="DX4" s="2">
        <v>111</v>
      </c>
      <c r="DY4" s="2">
        <v>112</v>
      </c>
      <c r="DZ4" s="2">
        <v>113</v>
      </c>
      <c r="EA4" s="2">
        <v>114</v>
      </c>
      <c r="EB4" s="2">
        <v>115</v>
      </c>
      <c r="EC4" s="2">
        <v>116</v>
      </c>
      <c r="ED4" s="2">
        <v>117</v>
      </c>
      <c r="EE4" s="2">
        <v>118</v>
      </c>
      <c r="EF4" s="2">
        <v>119</v>
      </c>
      <c r="EG4" s="2">
        <v>120</v>
      </c>
      <c r="EH4" s="2">
        <v>121</v>
      </c>
      <c r="EI4" s="2">
        <v>122</v>
      </c>
      <c r="EJ4" s="2">
        <v>123</v>
      </c>
      <c r="EK4" s="2">
        <v>124</v>
      </c>
      <c r="EL4" s="2">
        <v>125</v>
      </c>
      <c r="EM4" s="2">
        <v>126</v>
      </c>
      <c r="EN4" s="2">
        <v>127</v>
      </c>
      <c r="EO4" s="2">
        <v>128</v>
      </c>
      <c r="EP4" s="2">
        <v>129</v>
      </c>
      <c r="EQ4" s="2">
        <v>130</v>
      </c>
      <c r="ER4" s="2">
        <v>131</v>
      </c>
      <c r="ES4" s="2">
        <v>132</v>
      </c>
      <c r="ET4" s="2">
        <v>133</v>
      </c>
      <c r="EU4" s="2">
        <v>134</v>
      </c>
      <c r="EV4" s="2">
        <v>135</v>
      </c>
      <c r="EW4" s="2">
        <v>136</v>
      </c>
      <c r="EX4" s="2">
        <v>137</v>
      </c>
      <c r="EY4" s="2">
        <v>138</v>
      </c>
      <c r="EZ4" s="2">
        <v>139</v>
      </c>
      <c r="FA4" s="2">
        <v>140</v>
      </c>
      <c r="FB4" s="2">
        <v>141</v>
      </c>
      <c r="FC4" s="2">
        <v>142</v>
      </c>
      <c r="FD4" s="2">
        <v>143</v>
      </c>
      <c r="FE4" s="2">
        <v>144</v>
      </c>
      <c r="FF4" s="2">
        <v>145</v>
      </c>
      <c r="FG4" s="2">
        <v>146</v>
      </c>
      <c r="FH4" s="2">
        <v>147</v>
      </c>
      <c r="FI4" s="2">
        <v>148</v>
      </c>
      <c r="FJ4" s="2">
        <v>149</v>
      </c>
      <c r="FK4" s="2">
        <v>150</v>
      </c>
      <c r="FL4" s="2">
        <v>151</v>
      </c>
      <c r="FM4" s="2">
        <v>152</v>
      </c>
      <c r="FN4" s="2">
        <v>153</v>
      </c>
      <c r="FO4" s="2">
        <v>154</v>
      </c>
      <c r="FP4" s="2">
        <v>155</v>
      </c>
      <c r="FQ4" s="2">
        <v>156</v>
      </c>
      <c r="FR4" s="2">
        <v>157</v>
      </c>
      <c r="FS4" s="2">
        <v>158</v>
      </c>
      <c r="FT4" s="2">
        <v>159</v>
      </c>
      <c r="FU4" s="2">
        <v>160</v>
      </c>
      <c r="FV4" s="2">
        <v>161</v>
      </c>
      <c r="FW4" s="2">
        <v>162</v>
      </c>
      <c r="FX4" s="2">
        <v>163</v>
      </c>
      <c r="FY4" s="2">
        <v>164</v>
      </c>
      <c r="FZ4" s="2">
        <v>165</v>
      </c>
      <c r="GA4" s="2">
        <v>166</v>
      </c>
      <c r="GB4" s="2">
        <v>167</v>
      </c>
      <c r="GC4" s="2">
        <v>168</v>
      </c>
      <c r="GD4" s="2">
        <v>169</v>
      </c>
      <c r="GE4" s="2">
        <v>170</v>
      </c>
      <c r="GF4" s="2">
        <v>171</v>
      </c>
      <c r="GG4" s="2">
        <v>172</v>
      </c>
      <c r="GH4" s="2">
        <v>173</v>
      </c>
      <c r="GI4" s="2">
        <v>174</v>
      </c>
      <c r="GJ4" s="2">
        <v>175</v>
      </c>
      <c r="GK4" s="2">
        <v>176</v>
      </c>
      <c r="GL4" s="2">
        <v>177</v>
      </c>
      <c r="GM4" s="2">
        <v>178</v>
      </c>
      <c r="GN4" s="2">
        <v>179</v>
      </c>
      <c r="GO4" s="2">
        <v>180</v>
      </c>
    </row>
    <row r="5" spans="1:197">
      <c r="A5" s="19" t="s">
        <v>22</v>
      </c>
      <c r="B5" s="51">
        <v>46062</v>
      </c>
      <c r="C5" s="20">
        <f ca="1" t="shared" ref="C5:C9" si="0">TODAY()-B5+1</f>
        <v>147</v>
      </c>
      <c r="D5" s="20" t="str" cm="1">
        <f ca="1" t="array" ref="D5">_xlfn.IFS(AND(TODAY()-B5&lt;=30,TODAY()-B5&gt;=0),"新品期",AND(TODAY()-B5&gt;=31,TODAY()-B5&lt;=120),"热销期",AND(TODAY()-B5&gt;=121,TODAY()-B5&lt;=180),"清货期",TODAY()-B5&gt;180,"滞销")</f>
        <v>清货期</v>
      </c>
      <c r="E5" s="20" t="e">
        <f>L5-G5</f>
        <v>#REF!</v>
      </c>
      <c r="F5" s="20"/>
      <c r="G5" s="20" t="e">
        <f>SUMIF(#REF!,A5,#REF!)</f>
        <v>#REF!</v>
      </c>
      <c r="H5" s="38" t="e">
        <f t="shared" ref="H5:H12" si="1">G5/L5</f>
        <v>#REF!</v>
      </c>
      <c r="I5" s="20"/>
      <c r="J5" s="20" t="e">
        <f>SUMIFS(#REF!,#REF!,A5,#REF!,"可取")</f>
        <v>#REF!</v>
      </c>
      <c r="K5" s="20"/>
      <c r="L5" s="20">
        <v>5000</v>
      </c>
      <c r="M5" s="39" t="e">
        <f>_xlfn.XLOOKUP(A5,#REF!,#REF!,0,0,-1)</f>
        <v>#REF!</v>
      </c>
      <c r="N5" s="39">
        <f ca="1">_xlfn.XLOOKUP(A5,'销售计划（销售后）'!A:A,'销售计划（销售后）'!N:N)</f>
        <v>27.7777777777778</v>
      </c>
      <c r="O5" s="52">
        <v>46144</v>
      </c>
      <c r="P5" s="53" t="str" cm="1">
        <f ca="1" t="array" ref="P5">IFERROR(INDEX(R5:GO5,Q5),"/")</f>
        <v>/</v>
      </c>
      <c r="Q5" s="53">
        <f t="shared" ref="Q5:Q12" si="2">IF(O5-B5&gt;0,O5-B5,"此时段未上架")</f>
        <v>82</v>
      </c>
      <c r="R5" s="54" t="e">
        <f>SUMIFS(#REF!,#REF!,A5,#REF!,$R$4)</f>
        <v>#REF!</v>
      </c>
      <c r="S5" s="54" t="e">
        <f ca="1">IF($C5&gt;S$4,SUMIFS(#REF!,#REF!,$A5,#REF!,S$4),"")</f>
        <v>#REF!</v>
      </c>
      <c r="T5" s="54" t="e">
        <f ca="1">IF($C5&gt;T$4,SUMIFS(#REF!,#REF!,$A5,#REF!,T$4),"")</f>
        <v>#REF!</v>
      </c>
      <c r="U5" s="54" t="e">
        <f ca="1">IF($C5&gt;U$4,SUMIFS(#REF!,#REF!,$A5,#REF!,U$4),"")</f>
        <v>#REF!</v>
      </c>
      <c r="V5" s="54" t="e">
        <f ca="1">IF($C5&gt;V$4,SUMIFS(#REF!,#REF!,$A5,#REF!,V$4),"")</f>
        <v>#REF!</v>
      </c>
      <c r="W5" s="54" t="e">
        <f ca="1">IF($C5&gt;W$4,SUMIFS(#REF!,#REF!,$A5,#REF!,W$4),"")</f>
        <v>#REF!</v>
      </c>
      <c r="X5" s="54" t="e">
        <f ca="1">IF($C5&gt;X$4,SUMIFS(#REF!,#REF!,$A5,#REF!,X$4),"")</f>
        <v>#REF!</v>
      </c>
      <c r="Y5" s="54" t="e">
        <f ca="1">IF($C5&gt;Y$4,SUMIFS(#REF!,#REF!,$A5,#REF!,Y$4),"")</f>
        <v>#REF!</v>
      </c>
      <c r="Z5" s="54" t="e">
        <f ca="1">IF($C5&gt;Z$4,SUMIFS(#REF!,#REF!,$A5,#REF!,Z$4),"")</f>
        <v>#REF!</v>
      </c>
      <c r="AA5" s="54" t="e">
        <f ca="1">IF($C5&gt;AA$4,SUMIFS(#REF!,#REF!,$A5,#REF!,AA$4),"")</f>
        <v>#REF!</v>
      </c>
      <c r="AB5" s="54" t="e">
        <f ca="1">IF($C5&gt;AB$4,SUMIFS(#REF!,#REF!,$A5,#REF!,AB$4),"")</f>
        <v>#REF!</v>
      </c>
      <c r="AC5" s="54" t="e">
        <f ca="1">IF($C5&gt;AC$4,SUMIFS(#REF!,#REF!,$A5,#REF!,AC$4),"")</f>
        <v>#REF!</v>
      </c>
      <c r="AD5" s="54" t="e">
        <f ca="1">IF($C5&gt;AD$4,SUMIFS(#REF!,#REF!,$A5,#REF!,AD$4),"")</f>
        <v>#REF!</v>
      </c>
      <c r="AE5" s="54" t="e">
        <f ca="1">IF($C5&gt;AE$4,SUMIFS(#REF!,#REF!,$A5,#REF!,AE$4),"")</f>
        <v>#REF!</v>
      </c>
      <c r="AF5" s="54" t="e">
        <f ca="1">IF($C5&gt;AF$4,SUMIFS(#REF!,#REF!,$A5,#REF!,AF$4),"")</f>
        <v>#REF!</v>
      </c>
      <c r="AG5" s="54" t="e">
        <f ca="1">IF($C5&gt;AG$4,SUMIFS(#REF!,#REF!,$A5,#REF!,AG$4),"")</f>
        <v>#REF!</v>
      </c>
      <c r="AH5" s="54" t="e">
        <f ca="1">IF($C5&gt;AH$4,SUMIFS(#REF!,#REF!,$A5,#REF!,AH$4),"")</f>
        <v>#REF!</v>
      </c>
      <c r="AI5" s="54" t="e">
        <f ca="1">IF($C5&gt;AI$4,SUMIFS(#REF!,#REF!,$A5,#REF!,AI$4),"")</f>
        <v>#REF!</v>
      </c>
      <c r="AJ5" s="54" t="e">
        <f ca="1">IF($C5&gt;AJ$4,SUMIFS(#REF!,#REF!,$A5,#REF!,AJ$4),"")</f>
        <v>#REF!</v>
      </c>
      <c r="AK5" s="54" t="e">
        <f ca="1">IF($C5&gt;AK$4,SUMIFS(#REF!,#REF!,$A5,#REF!,AK$4),"")</f>
        <v>#REF!</v>
      </c>
      <c r="AL5" s="54" t="e">
        <f ca="1">IF($C5&gt;AL$4,SUMIFS(#REF!,#REF!,$A5,#REF!,AL$4),"")</f>
        <v>#REF!</v>
      </c>
      <c r="AM5" s="54" t="e">
        <f ca="1">IF($C5&gt;AM$4,SUMIFS(#REF!,#REF!,$A5,#REF!,AM$4),"")</f>
        <v>#REF!</v>
      </c>
      <c r="AN5" s="54" t="e">
        <f ca="1">IF($C5&gt;AN$4,SUMIFS(#REF!,#REF!,$A5,#REF!,AN$4),"")</f>
        <v>#REF!</v>
      </c>
      <c r="AO5" s="54" t="e">
        <f ca="1">IF($C5&gt;AO$4,SUMIFS(#REF!,#REF!,$A5,#REF!,AO$4),"")</f>
        <v>#REF!</v>
      </c>
      <c r="AP5" s="54" t="e">
        <f ca="1">IF($C5&gt;AP$4,SUMIFS(#REF!,#REF!,$A5,#REF!,AP$4),"")</f>
        <v>#REF!</v>
      </c>
      <c r="AQ5" s="54" t="e">
        <f ca="1">IF($C5&gt;AQ$4,SUMIFS(#REF!,#REF!,$A5,#REF!,AQ$4),"")</f>
        <v>#REF!</v>
      </c>
      <c r="AR5" s="54" t="e">
        <f ca="1">IF($C5&gt;AR$4,SUMIFS(#REF!,#REF!,$A5,#REF!,AR$4),"")</f>
        <v>#REF!</v>
      </c>
      <c r="AS5" s="54" t="e">
        <f ca="1">IF($C5&gt;AS$4,SUMIFS(#REF!,#REF!,$A5,#REF!,AS$4),"")</f>
        <v>#REF!</v>
      </c>
      <c r="AT5" s="54" t="e">
        <f ca="1">IF($C5&gt;AT$4,SUMIFS(#REF!,#REF!,$A5,#REF!,AT$4),"")</f>
        <v>#REF!</v>
      </c>
      <c r="AU5" s="54" t="e">
        <f ca="1">IF($C5&gt;AU$4,SUMIFS(#REF!,#REF!,$A5,#REF!,AU$4),"")</f>
        <v>#REF!</v>
      </c>
      <c r="AV5" s="54" t="e">
        <f ca="1">IF($C5&gt;AV$4,SUMIFS(#REF!,#REF!,$A5,#REF!,AV$4),"")</f>
        <v>#REF!</v>
      </c>
      <c r="AW5" s="54" t="e">
        <f ca="1">IF($C5&gt;AW$4,SUMIFS(#REF!,#REF!,$A5,#REF!,AW$4),"")</f>
        <v>#REF!</v>
      </c>
      <c r="AX5" s="54" t="e">
        <f ca="1">IF($C5&gt;AX$4,SUMIFS(#REF!,#REF!,$A5,#REF!,AX$4),"")</f>
        <v>#REF!</v>
      </c>
      <c r="AY5" s="54" t="e">
        <f ca="1">IF($C5&gt;AY$4,SUMIFS(#REF!,#REF!,$A5,#REF!,AY$4),"")</f>
        <v>#REF!</v>
      </c>
      <c r="AZ5" s="54" t="e">
        <f ca="1">IF($C5&gt;AZ$4,SUMIFS(#REF!,#REF!,$A5,#REF!,AZ$4),"")</f>
        <v>#REF!</v>
      </c>
      <c r="BA5" s="54" t="e">
        <f ca="1">IF($C5&gt;BA$4,SUMIFS(#REF!,#REF!,$A5,#REF!,BA$4),"")</f>
        <v>#REF!</v>
      </c>
      <c r="BB5" s="54" t="e">
        <f ca="1">IF($C5&gt;BB$4,SUMIFS(#REF!,#REF!,$A5,#REF!,BB$4),"")</f>
        <v>#REF!</v>
      </c>
      <c r="BC5" s="54" t="e">
        <f ca="1">IF($C5&gt;BC$4,SUMIFS(#REF!,#REF!,$A5,#REF!,BC$4),"")</f>
        <v>#REF!</v>
      </c>
      <c r="BD5" s="54" t="e">
        <f ca="1">IF($C5&gt;BD$4,SUMIFS(#REF!,#REF!,$A5,#REF!,BD$4),"")</f>
        <v>#REF!</v>
      </c>
      <c r="BE5" s="54" t="e">
        <f ca="1">IF($C5&gt;BE$4,SUMIFS(#REF!,#REF!,$A5,#REF!,BE$4),"")</f>
        <v>#REF!</v>
      </c>
      <c r="BF5" s="54" t="e">
        <f ca="1">IF($C5&gt;BF$4,SUMIFS(#REF!,#REF!,$A5,#REF!,BF$4),"")</f>
        <v>#REF!</v>
      </c>
      <c r="BG5" s="54" t="e">
        <f ca="1">IF($C5&gt;BG$4,SUMIFS(#REF!,#REF!,$A5,#REF!,BG$4),"")</f>
        <v>#REF!</v>
      </c>
      <c r="BH5" s="54" t="e">
        <f ca="1">IF($C5&gt;BH$4,SUMIFS(#REF!,#REF!,$A5,#REF!,BH$4),"")</f>
        <v>#REF!</v>
      </c>
      <c r="BI5" s="54" t="e">
        <f ca="1">IF($C5&gt;BI$4,SUMIFS(#REF!,#REF!,$A5,#REF!,BI$4),"")</f>
        <v>#REF!</v>
      </c>
      <c r="BJ5" s="54" t="e">
        <f ca="1">IF($C5&gt;BJ$4,SUMIFS(#REF!,#REF!,$A5,#REF!,BJ$4),"")</f>
        <v>#REF!</v>
      </c>
      <c r="BK5" s="54" t="e">
        <f ca="1">IF($C5&gt;BK$4,SUMIFS(#REF!,#REF!,$A5,#REF!,BK$4),"")</f>
        <v>#REF!</v>
      </c>
      <c r="BL5" s="54" t="e">
        <f ca="1">IF($C5&gt;BL$4,SUMIFS(#REF!,#REF!,$A5,#REF!,BL$4),"")</f>
        <v>#REF!</v>
      </c>
      <c r="BM5" s="54" t="e">
        <f ca="1">IF($C5&gt;BM$4,SUMIFS(#REF!,#REF!,$A5,#REF!,BM$4),"")</f>
        <v>#REF!</v>
      </c>
      <c r="BN5" s="54" t="e">
        <f ca="1">IF($C5&gt;BN$4,SUMIFS(#REF!,#REF!,$A5,#REF!,BN$4),"")</f>
        <v>#REF!</v>
      </c>
      <c r="BO5" s="54" t="e">
        <f ca="1">IF($C5&gt;BO$4,SUMIFS(#REF!,#REF!,$A5,#REF!,BO$4),"")</f>
        <v>#REF!</v>
      </c>
      <c r="BP5" s="54" t="e">
        <f ca="1">IF($C5&gt;BP$4,SUMIFS(#REF!,#REF!,$A5,#REF!,BP$4),"")</f>
        <v>#REF!</v>
      </c>
      <c r="BQ5" s="54" t="e">
        <f ca="1">IF($C5&gt;BQ$4,SUMIFS(#REF!,#REF!,$A5,#REF!,BQ$4),"")</f>
        <v>#REF!</v>
      </c>
      <c r="BR5" s="54" t="e">
        <f ca="1">IF($C5&gt;BR$4,SUMIFS(#REF!,#REF!,$A5,#REF!,BR$4),"")</f>
        <v>#REF!</v>
      </c>
      <c r="BS5" s="54" t="e">
        <f ca="1">IF($C5&gt;BS$4,SUMIFS(#REF!,#REF!,$A5,#REF!,BS$4),"")</f>
        <v>#REF!</v>
      </c>
      <c r="BT5" s="54" t="e">
        <f ca="1">IF($C5&gt;BT$4,SUMIFS(#REF!,#REF!,$A5,#REF!,BT$4),"")</f>
        <v>#REF!</v>
      </c>
      <c r="BU5" s="54" t="e">
        <f ca="1">IF($C5&gt;BU$4,SUMIFS(#REF!,#REF!,$A5,#REF!,BU$4),"")</f>
        <v>#REF!</v>
      </c>
      <c r="BV5" s="54" t="e">
        <f ca="1">IF($C5&gt;BV$4,SUMIFS(#REF!,#REF!,$A5,#REF!,BV$4),"")</f>
        <v>#REF!</v>
      </c>
      <c r="BW5" s="54" t="e">
        <f ca="1">IF($C5&gt;BW$4,SUMIFS(#REF!,#REF!,$A5,#REF!,BW$4),"")</f>
        <v>#REF!</v>
      </c>
      <c r="BX5" s="54" t="e">
        <f ca="1">IF($C5&gt;BX$4,SUMIFS(#REF!,#REF!,$A5,#REF!,BX$4),"")</f>
        <v>#REF!</v>
      </c>
      <c r="BY5" s="54" t="e">
        <f ca="1">IF($C5&gt;BY$4,SUMIFS(#REF!,#REF!,$A5,#REF!,BY$4),"")</f>
        <v>#REF!</v>
      </c>
      <c r="BZ5" s="54" t="e">
        <f ca="1">IF($C5&gt;BZ$4,SUMIFS(#REF!,#REF!,$A5,#REF!,BZ$4),"")</f>
        <v>#REF!</v>
      </c>
      <c r="CA5" s="54" t="e">
        <f ca="1">IF($C5&gt;CA$4,SUMIFS(#REF!,#REF!,$A5,#REF!,CA$4),"")</f>
        <v>#REF!</v>
      </c>
      <c r="CB5" s="54" t="e">
        <f ca="1">IF($C5&gt;CB$4,SUMIFS(#REF!,#REF!,$A5,#REF!,CB$4),"")</f>
        <v>#REF!</v>
      </c>
      <c r="CC5" s="54" t="e">
        <f ca="1">IF($C5&gt;CC$4,SUMIFS(#REF!,#REF!,$A5,#REF!,CC$4),"")</f>
        <v>#REF!</v>
      </c>
      <c r="CD5" s="54" t="e">
        <f ca="1">IF($C5&gt;CD$4,SUMIFS(#REF!,#REF!,$A5,#REF!,CD$4),"")</f>
        <v>#REF!</v>
      </c>
      <c r="CE5" s="54" t="e">
        <f ca="1">IF($C5&gt;CE$4,SUMIFS(#REF!,#REF!,$A5,#REF!,CE$4),"")</f>
        <v>#REF!</v>
      </c>
      <c r="CF5" s="54" t="e">
        <f ca="1">IF($C5&gt;CF$4,SUMIFS(#REF!,#REF!,$A5,#REF!,CF$4),"")</f>
        <v>#REF!</v>
      </c>
      <c r="CG5" s="54" t="e">
        <f ca="1">IF($C5&gt;CG$4,SUMIFS(#REF!,#REF!,$A5,#REF!,CG$4),"")</f>
        <v>#REF!</v>
      </c>
      <c r="CH5" s="54" t="e">
        <f ca="1">IF($C5&gt;CH$4,SUMIFS(#REF!,#REF!,$A5,#REF!,CH$4),"")</f>
        <v>#REF!</v>
      </c>
      <c r="CI5" s="54" t="e">
        <f ca="1">IF($C5&gt;CI$4,SUMIFS(#REF!,#REF!,$A5,#REF!,CI$4),"")</f>
        <v>#REF!</v>
      </c>
      <c r="CJ5" s="54" t="e">
        <f ca="1">IF($C5&gt;CJ$4,SUMIFS(#REF!,#REF!,$A5,#REF!,CJ$4),"")</f>
        <v>#REF!</v>
      </c>
      <c r="CK5" s="54" t="e">
        <f ca="1">IF($C5&gt;CK$4,SUMIFS(#REF!,#REF!,$A5,#REF!,CK$4),"")</f>
        <v>#REF!</v>
      </c>
      <c r="CL5" s="54" t="e">
        <f ca="1">IF($C5&gt;CL$4,SUMIFS(#REF!,#REF!,$A5,#REF!,CL$4),"")</f>
        <v>#REF!</v>
      </c>
      <c r="CM5" s="54" t="e">
        <f ca="1">IF($C5&gt;CM$4,SUMIFS(#REF!,#REF!,$A5,#REF!,CM$4),"")</f>
        <v>#REF!</v>
      </c>
      <c r="CN5" s="54" t="e">
        <f ca="1">IF($C5&gt;CN$4,SUMIFS(#REF!,#REF!,$A5,#REF!,CN$4),"")</f>
        <v>#REF!</v>
      </c>
      <c r="CO5" s="54" t="e">
        <f ca="1">IF($C5&gt;CO$4,SUMIFS(#REF!,#REF!,$A5,#REF!,CO$4),"")</f>
        <v>#REF!</v>
      </c>
      <c r="CP5" s="54" t="e">
        <f ca="1">IF($C5&gt;CP$4,SUMIFS(#REF!,#REF!,$A5,#REF!,CP$4),"")</f>
        <v>#REF!</v>
      </c>
      <c r="CQ5" s="54" t="e">
        <f ca="1">IF($C5&gt;CQ$4,SUMIFS(#REF!,#REF!,$A5,#REF!,CQ$4),"")</f>
        <v>#REF!</v>
      </c>
      <c r="CR5" s="54" t="e">
        <f ca="1">IF($C5&gt;CR$4,SUMIFS(#REF!,#REF!,$A5,#REF!,CR$4),"")</f>
        <v>#REF!</v>
      </c>
      <c r="CS5" s="54" t="e">
        <f ca="1">IF($C5&gt;CS$4,SUMIFS(#REF!,#REF!,$A5,#REF!,CS$4),"")</f>
        <v>#REF!</v>
      </c>
      <c r="CT5" s="54" t="e">
        <f ca="1">IF($C5&gt;CT$4,SUMIFS(#REF!,#REF!,$A5,#REF!,CT$4),"")</f>
        <v>#REF!</v>
      </c>
      <c r="CU5" s="54" t="e">
        <f ca="1">IF($C5&gt;CU$4,SUMIFS(#REF!,#REF!,$A5,#REF!,CU$4),"")</f>
        <v>#REF!</v>
      </c>
      <c r="CV5" s="54" t="e">
        <f ca="1">IF($C5&gt;CV$4,SUMIFS(#REF!,#REF!,$A5,#REF!,CV$4),"")</f>
        <v>#REF!</v>
      </c>
      <c r="CW5" s="54" t="e">
        <f ca="1">IF($C5&gt;CW$4,SUMIFS(#REF!,#REF!,$A5,#REF!,CW$4),"")</f>
        <v>#REF!</v>
      </c>
      <c r="CX5" s="54" t="e">
        <f ca="1">IF($C5&gt;CX$4,SUMIFS(#REF!,#REF!,$A5,#REF!,CX$4),"")</f>
        <v>#REF!</v>
      </c>
      <c r="CY5" s="54" t="e">
        <f ca="1">IF($C5&gt;CY$4,SUMIFS(#REF!,#REF!,$A5,#REF!,CY$4),"")</f>
        <v>#REF!</v>
      </c>
      <c r="CZ5" s="54" t="e">
        <f ca="1">IF($C5&gt;CZ$4,SUMIFS(#REF!,#REF!,$A5,#REF!,CZ$4),"")</f>
        <v>#REF!</v>
      </c>
      <c r="DA5" s="54" t="e">
        <f ca="1">IF($C5&gt;DA$4,SUMIFS(#REF!,#REF!,$A5,#REF!,DA$4),"")</f>
        <v>#REF!</v>
      </c>
      <c r="DB5" s="54" t="e">
        <f ca="1">IF($C5&gt;DB$4,SUMIFS(#REF!,#REF!,$A5,#REF!,DB$4),"")</f>
        <v>#REF!</v>
      </c>
      <c r="DC5" s="54" t="e">
        <f ca="1">IF($C5&gt;DC$4,SUMIFS(#REF!,#REF!,$A5,#REF!,DC$4),"")</f>
        <v>#REF!</v>
      </c>
      <c r="DD5" s="54" t="e">
        <f ca="1">IF($C5&gt;DD$4,SUMIFS(#REF!,#REF!,$A5,#REF!,DD$4),"")</f>
        <v>#REF!</v>
      </c>
      <c r="DE5" s="54" t="e">
        <f ca="1">IF($C5&gt;DE$4,SUMIFS(#REF!,#REF!,$A5,#REF!,DE$4),"")</f>
        <v>#REF!</v>
      </c>
      <c r="DF5" s="54" t="e">
        <f ca="1">IF($C5&gt;DF$4,SUMIFS(#REF!,#REF!,$A5,#REF!,DF$4),"")</f>
        <v>#REF!</v>
      </c>
      <c r="DG5" s="54" t="e">
        <f ca="1">IF($C5&gt;DG$4,SUMIFS(#REF!,#REF!,$A5,#REF!,DG$4),"")</f>
        <v>#REF!</v>
      </c>
      <c r="DH5" s="54" t="e">
        <f ca="1">IF($C5&gt;DH$4,SUMIFS(#REF!,#REF!,$A5,#REF!,DH$4),"")</f>
        <v>#REF!</v>
      </c>
      <c r="DI5" s="54" t="e">
        <f ca="1">IF($C5&gt;DI$4,SUMIFS(#REF!,#REF!,$A5,#REF!,DI$4),"")</f>
        <v>#REF!</v>
      </c>
      <c r="DJ5" s="54" t="e">
        <f ca="1">IF($C5&gt;DJ$4,SUMIFS(#REF!,#REF!,$A5,#REF!,DJ$4),"")</f>
        <v>#REF!</v>
      </c>
      <c r="DK5" s="54" t="e">
        <f ca="1">IF($C5&gt;DK$4,SUMIFS(#REF!,#REF!,$A5,#REF!,DK$4),"")</f>
        <v>#REF!</v>
      </c>
      <c r="DL5" s="54" t="e">
        <f ca="1">IF($C5&gt;DL$4,SUMIFS(#REF!,#REF!,$A5,#REF!,DL$4),"")</f>
        <v>#REF!</v>
      </c>
      <c r="DM5" s="54" t="e">
        <f ca="1">IF($C5&gt;DM$4,SUMIFS(#REF!,#REF!,$A5,#REF!,DM$4),"")</f>
        <v>#REF!</v>
      </c>
      <c r="DN5" s="54" t="e">
        <f ca="1">IF($C5&gt;DN$4,SUMIFS(#REF!,#REF!,$A5,#REF!,DN$4),"")</f>
        <v>#REF!</v>
      </c>
      <c r="DO5" s="54" t="e">
        <f ca="1">IF($C5&gt;DO$4,SUMIFS(#REF!,#REF!,$A5,#REF!,DO$4),"")</f>
        <v>#REF!</v>
      </c>
      <c r="DP5" s="54" t="e">
        <f ca="1">IF($C5&gt;DP$4,SUMIFS(#REF!,#REF!,$A5,#REF!,DP$4),"")</f>
        <v>#REF!</v>
      </c>
      <c r="DQ5" s="54" t="e">
        <f ca="1">IF($C5&gt;DQ$4,SUMIFS(#REF!,#REF!,$A5,#REF!,DQ$4),"")</f>
        <v>#REF!</v>
      </c>
      <c r="DR5" s="54" t="e">
        <f ca="1">IF($C5&gt;DR$4,SUMIFS(#REF!,#REF!,$A5,#REF!,DR$4),"")</f>
        <v>#REF!</v>
      </c>
      <c r="DS5" s="54" t="e">
        <f ca="1">IF($C5&gt;DS$4,SUMIFS(#REF!,#REF!,$A5,#REF!,DS$4),"")</f>
        <v>#REF!</v>
      </c>
      <c r="DT5" s="54" t="e">
        <f ca="1">IF($C5&gt;DT$4,SUMIFS(#REF!,#REF!,$A5,#REF!,DT$4),"")</f>
        <v>#REF!</v>
      </c>
      <c r="DU5" s="54" t="e">
        <f ca="1">IF($C5&gt;DU$4,SUMIFS(#REF!,#REF!,$A5,#REF!,DU$4),"")</f>
        <v>#REF!</v>
      </c>
      <c r="DV5" s="54" t="e">
        <f ca="1">IF($C5&gt;DV$4,SUMIFS(#REF!,#REF!,$A5,#REF!,DV$4),"")</f>
        <v>#REF!</v>
      </c>
      <c r="DW5" s="54" t="e">
        <f ca="1">IF($C5&gt;DW$4,SUMIFS(#REF!,#REF!,$A5,#REF!,DW$4),"")</f>
        <v>#REF!</v>
      </c>
      <c r="DX5" s="54" t="e">
        <f ca="1">IF($C5&gt;DX$4,SUMIFS(#REF!,#REF!,$A5,#REF!,DX$4),"")</f>
        <v>#REF!</v>
      </c>
      <c r="DY5" s="54" t="e">
        <f ca="1">IF($C5&gt;DY$4,SUMIFS(#REF!,#REF!,$A5,#REF!,DY$4),"")</f>
        <v>#REF!</v>
      </c>
      <c r="DZ5" s="54" t="e">
        <f ca="1">IF($C5&gt;DZ$4,SUMIFS(#REF!,#REF!,$A5,#REF!,DZ$4),"")</f>
        <v>#REF!</v>
      </c>
      <c r="EA5" s="54" t="e">
        <f ca="1">IF($C5&gt;EA$4,SUMIFS(#REF!,#REF!,$A5,#REF!,EA$4),"")</f>
        <v>#REF!</v>
      </c>
      <c r="EB5" s="54" t="e">
        <f ca="1">IF($C5&gt;EB$4,SUMIFS(#REF!,#REF!,$A5,#REF!,EB$4),"")</f>
        <v>#REF!</v>
      </c>
      <c r="EC5" s="54" t="e">
        <f ca="1">IF($C5&gt;EC$4,SUMIFS(#REF!,#REF!,$A5,#REF!,EC$4),"")</f>
        <v>#REF!</v>
      </c>
      <c r="ED5" s="54" t="e">
        <f ca="1">IF($C5&gt;ED$4,SUMIFS(#REF!,#REF!,$A5,#REF!,ED$4),"")</f>
        <v>#REF!</v>
      </c>
      <c r="EE5" s="54" t="e">
        <f ca="1">IF($C5&gt;EE$4,SUMIFS(#REF!,#REF!,$A5,#REF!,EE$4),"")</f>
        <v>#REF!</v>
      </c>
      <c r="EF5" s="54" t="e">
        <f ca="1">IF($C5&gt;EF$4,SUMIFS(#REF!,#REF!,$A5,#REF!,EF$4),"")</f>
        <v>#REF!</v>
      </c>
      <c r="EG5" s="54" t="e">
        <f ca="1">IF($C5&gt;EG$4,SUMIFS(#REF!,#REF!,$A5,#REF!,EG$4),"")</f>
        <v>#REF!</v>
      </c>
      <c r="EH5" s="54" t="e">
        <f ca="1">IF($C5&gt;EH$4,SUMIFS(#REF!,#REF!,$A5,#REF!,EH$4),"")</f>
        <v>#REF!</v>
      </c>
      <c r="EI5" s="54" t="e">
        <f ca="1">IF($C5&gt;EI$4,SUMIFS(#REF!,#REF!,$A5,#REF!,EI$4),"")</f>
        <v>#REF!</v>
      </c>
      <c r="EJ5" s="54" t="e">
        <f ca="1">IF($C5&gt;EJ$4,SUMIFS(#REF!,#REF!,$A5,#REF!,EJ$4),"")</f>
        <v>#REF!</v>
      </c>
      <c r="EK5" s="54" t="e">
        <f ca="1">IF($C5&gt;EK$4,SUMIFS(#REF!,#REF!,$A5,#REF!,EK$4),"")</f>
        <v>#REF!</v>
      </c>
      <c r="EL5" s="54" t="e">
        <f ca="1">IF($C5&gt;EL$4,SUMIFS(#REF!,#REF!,$A5,#REF!,EL$4),"")</f>
        <v>#REF!</v>
      </c>
      <c r="EM5" s="54" t="e">
        <f ca="1">IF($C5&gt;EM$4,SUMIFS(#REF!,#REF!,$A5,#REF!,EM$4),"")</f>
        <v>#REF!</v>
      </c>
      <c r="EN5" s="54" t="e">
        <f ca="1">IF($C5&gt;EN$4,SUMIFS(#REF!,#REF!,$A5,#REF!,EN$4),"")</f>
        <v>#REF!</v>
      </c>
      <c r="EO5" s="54" t="e">
        <f ca="1">IF($C5&gt;EO$4,SUMIFS(#REF!,#REF!,$A5,#REF!,EO$4),"")</f>
        <v>#REF!</v>
      </c>
      <c r="EP5" s="54" t="e">
        <f ca="1">IF($C5&gt;EP$4,SUMIFS(#REF!,#REF!,$A5,#REF!,EP$4),"")</f>
        <v>#REF!</v>
      </c>
      <c r="EQ5" s="54" t="e">
        <f ca="1">IF($C5&gt;EQ$4,SUMIFS(#REF!,#REF!,$A5,#REF!,EQ$4),"")</f>
        <v>#REF!</v>
      </c>
      <c r="ER5" s="54" t="e">
        <f ca="1">IF($C5&gt;ER$4,SUMIFS(#REF!,#REF!,$A5,#REF!,ER$4),"")</f>
        <v>#REF!</v>
      </c>
      <c r="ES5" s="54" t="e">
        <f ca="1">IF($C5&gt;ES$4,SUMIFS(#REF!,#REF!,$A5,#REF!,ES$4),"")</f>
        <v>#REF!</v>
      </c>
      <c r="ET5" s="54" t="e">
        <f ca="1">IF($C5&gt;ET$4,SUMIFS(#REF!,#REF!,$A5,#REF!,ET$4),"")</f>
        <v>#REF!</v>
      </c>
      <c r="EU5" s="54" t="e">
        <f ca="1">IF($C5&gt;EU$4,SUMIFS(#REF!,#REF!,$A5,#REF!,EU$4),"")</f>
        <v>#REF!</v>
      </c>
      <c r="EV5" s="54" t="e">
        <f ca="1">IF($C5&gt;EV$4,SUMIFS(#REF!,#REF!,$A5,#REF!,EV$4),"")</f>
        <v>#REF!</v>
      </c>
      <c r="EW5" s="54" t="e">
        <f ca="1">IF($C5&gt;EW$4,SUMIFS(#REF!,#REF!,$A5,#REF!,EW$4),"")</f>
        <v>#REF!</v>
      </c>
      <c r="EX5" s="54" t="e">
        <f ca="1">IF($C5&gt;EX$4,SUMIFS(#REF!,#REF!,$A5,#REF!,EX$4),"")</f>
        <v>#REF!</v>
      </c>
      <c r="EY5" s="54" t="e">
        <f ca="1">IF($C5&gt;EY$4,SUMIFS(#REF!,#REF!,$A5,#REF!,EY$4),"")</f>
        <v>#REF!</v>
      </c>
      <c r="EZ5" s="54" t="e">
        <f ca="1">IF($C5&gt;EZ$4,SUMIFS(#REF!,#REF!,$A5,#REF!,EZ$4),"")</f>
        <v>#REF!</v>
      </c>
      <c r="FA5" s="54" t="e">
        <f ca="1">IF($C5&gt;FA$4,SUMIFS(#REF!,#REF!,$A5,#REF!,FA$4),"")</f>
        <v>#REF!</v>
      </c>
      <c r="FB5" s="54" t="e">
        <f ca="1">IF($C5&gt;FB$4,SUMIFS(#REF!,#REF!,$A5,#REF!,FB$4),"")</f>
        <v>#REF!</v>
      </c>
      <c r="FC5" s="54" t="e">
        <f ca="1">IF($C5&gt;FC$4,SUMIFS(#REF!,#REF!,$A5,#REF!,FC$4),"")</f>
        <v>#REF!</v>
      </c>
      <c r="FD5" s="54" t="e">
        <f ca="1">IF($C5&gt;FD$4,SUMIFS(#REF!,#REF!,$A5,#REF!,FD$4),"")</f>
        <v>#REF!</v>
      </c>
      <c r="FE5" s="54" t="e">
        <f ca="1">IF($C5&gt;FE$4,SUMIFS(#REF!,#REF!,$A5,#REF!,FE$4),"")</f>
        <v>#REF!</v>
      </c>
      <c r="FF5" s="54" t="e">
        <f ca="1">IF($C5&gt;FF$4,SUMIFS(#REF!,#REF!,$A5,#REF!,FF$4),"")</f>
        <v>#REF!</v>
      </c>
      <c r="FG5" s="54" t="e">
        <f ca="1">IF($C5&gt;FG$4,SUMIFS(#REF!,#REF!,$A5,#REF!,FG$4),"")</f>
        <v>#REF!</v>
      </c>
      <c r="FH5" s="54" t="str">
        <f ca="1">IF($C5&gt;FH$4,SUMIFS(#REF!,#REF!,$A5,#REF!,FH$4),"")</f>
        <v/>
      </c>
      <c r="FI5" s="54" t="str">
        <f ca="1">IF($C5&gt;FI$4,SUMIFS(#REF!,#REF!,$A5,#REF!,FI$4),"")</f>
        <v/>
      </c>
      <c r="FJ5" s="54" t="str">
        <f ca="1">IF($C5&gt;FJ$4,SUMIFS(#REF!,#REF!,$A5,#REF!,FJ$4),"")</f>
        <v/>
      </c>
      <c r="FK5" s="54" t="str">
        <f ca="1">IF($C5&gt;FK$4,SUMIFS(#REF!,#REF!,$A5,#REF!,FK$4),"")</f>
        <v/>
      </c>
      <c r="FL5" s="54" t="str">
        <f ca="1">IF($C5&gt;FL$4,SUMIFS(#REF!,#REF!,$A5,#REF!,FL$4),"")</f>
        <v/>
      </c>
      <c r="FM5" s="54" t="str">
        <f ca="1">IF($C5&gt;FM$4,SUMIFS(#REF!,#REF!,$A5,#REF!,FM$4),"")</f>
        <v/>
      </c>
      <c r="FN5" s="54" t="str">
        <f ca="1">IF($C5&gt;FN$4,SUMIFS(#REF!,#REF!,$A5,#REF!,FN$4),"")</f>
        <v/>
      </c>
      <c r="FO5" s="54" t="str">
        <f ca="1">IF($C5&gt;FO$4,SUMIFS(#REF!,#REF!,$A5,#REF!,FO$4),"")</f>
        <v/>
      </c>
      <c r="FP5" s="54" t="str">
        <f ca="1">IF($C5&gt;FP$4,SUMIFS(#REF!,#REF!,$A5,#REF!,FP$4),"")</f>
        <v/>
      </c>
      <c r="FQ5" s="54" t="str">
        <f ca="1">IF($C5&gt;FQ$4,SUMIFS(#REF!,#REF!,$A5,#REF!,FQ$4),"")</f>
        <v/>
      </c>
      <c r="FR5" s="54" t="str">
        <f ca="1">IF($C5&gt;FR$4,SUMIFS(#REF!,#REF!,$A5,#REF!,FR$4),"")</f>
        <v/>
      </c>
      <c r="FS5" s="54" t="str">
        <f ca="1">IF($C5&gt;FS$4,SUMIFS(#REF!,#REF!,$A5,#REF!,FS$4),"")</f>
        <v/>
      </c>
      <c r="FT5" s="54" t="str">
        <f ca="1">IF($C5&gt;FT$4,SUMIFS(#REF!,#REF!,$A5,#REF!,FT$4),"")</f>
        <v/>
      </c>
      <c r="FU5" s="54" t="str">
        <f ca="1">IF($C5&gt;FU$4,SUMIFS(#REF!,#REF!,$A5,#REF!,FU$4),"")</f>
        <v/>
      </c>
      <c r="FV5" s="54" t="str">
        <f ca="1">IF($C5&gt;FV$4,SUMIFS(#REF!,#REF!,$A5,#REF!,FV$4),"")</f>
        <v/>
      </c>
      <c r="FW5" s="54" t="str">
        <f ca="1">IF($C5&gt;FW$4,SUMIFS(#REF!,#REF!,$A5,#REF!,FW$4),"")</f>
        <v/>
      </c>
      <c r="FX5" s="54" t="str">
        <f ca="1">IF($C5&gt;FX$4,SUMIFS(#REF!,#REF!,$A5,#REF!,FX$4),"")</f>
        <v/>
      </c>
      <c r="FY5" s="54" t="str">
        <f ca="1">IF($C5&gt;FY$4,SUMIFS(#REF!,#REF!,$A5,#REF!,FY$4),"")</f>
        <v/>
      </c>
      <c r="FZ5" s="54" t="str">
        <f ca="1">IF($C5&gt;FZ$4,SUMIFS(#REF!,#REF!,$A5,#REF!,FZ$4),"")</f>
        <v/>
      </c>
      <c r="GA5" s="54" t="str">
        <f ca="1">IF($C5&gt;GA$4,SUMIFS(#REF!,#REF!,$A5,#REF!,GA$4),"")</f>
        <v/>
      </c>
      <c r="GB5" s="54" t="str">
        <f ca="1">IF($C5&gt;GB$4,SUMIFS(#REF!,#REF!,$A5,#REF!,GB$4),"")</f>
        <v/>
      </c>
      <c r="GC5" s="54" t="str">
        <f ca="1">IF($C5&gt;GC$4,SUMIFS(#REF!,#REF!,$A5,#REF!,GC$4),"")</f>
        <v/>
      </c>
      <c r="GD5" s="54" t="str">
        <f ca="1">IF($C5&gt;GD$4,SUMIFS(#REF!,#REF!,$A5,#REF!,GD$4),"")</f>
        <v/>
      </c>
      <c r="GE5" s="54" t="str">
        <f ca="1">IF($C5&gt;GE$4,SUMIFS(#REF!,#REF!,$A5,#REF!,GE$4),"")</f>
        <v/>
      </c>
      <c r="GF5" s="54" t="str">
        <f ca="1">IF($C5&gt;GF$4,SUMIFS(#REF!,#REF!,$A5,#REF!,GF$4),"")</f>
        <v/>
      </c>
      <c r="GG5" s="54" t="str">
        <f ca="1">IF($C5&gt;GG$4,SUMIFS(#REF!,#REF!,$A5,#REF!,GG$4),"")</f>
        <v/>
      </c>
      <c r="GH5" s="54" t="str">
        <f ca="1">IF($C5&gt;GH$4,SUMIFS(#REF!,#REF!,$A5,#REF!,GH$4),"")</f>
        <v/>
      </c>
      <c r="GI5" s="54" t="str">
        <f ca="1">IF($C5&gt;GI$4,SUMIFS(#REF!,#REF!,$A5,#REF!,GI$4),"")</f>
        <v/>
      </c>
      <c r="GJ5" s="54" t="str">
        <f ca="1">IF($C5&gt;GJ$4,SUMIFS(#REF!,#REF!,$A5,#REF!,GJ$4),"")</f>
        <v/>
      </c>
      <c r="GK5" s="54" t="str">
        <f ca="1">IF($C5&gt;GK$4,SUMIFS(#REF!,#REF!,$A5,#REF!,GK$4),"")</f>
        <v/>
      </c>
      <c r="GL5" s="54" t="str">
        <f ca="1">IF($C5&gt;GL$4,SUMIFS(#REF!,#REF!,$A5,#REF!,GL$4),"")</f>
        <v/>
      </c>
      <c r="GM5" s="54" t="str">
        <f ca="1">IF($C5&gt;GM$4,SUMIFS(#REF!,#REF!,$A5,#REF!,GM$4),"")</f>
        <v/>
      </c>
      <c r="GN5" s="54" t="str">
        <f ca="1">IF($C5&gt;GN$4,SUMIFS(#REF!,#REF!,$A5,#REF!,GN$4),"")</f>
        <v/>
      </c>
      <c r="GO5" s="54" t="str">
        <f ca="1">IF($C5&gt;GO$4,SUMIFS(#REF!,#REF!,$A5,#REF!,GO$4),"")</f>
        <v/>
      </c>
    </row>
    <row r="6" spans="1:197">
      <c r="A6" s="19" t="s">
        <v>23</v>
      </c>
      <c r="B6" s="51">
        <v>46134</v>
      </c>
      <c r="C6" s="20">
        <f ca="1" t="shared" si="0"/>
        <v>75</v>
      </c>
      <c r="D6" s="20" t="str" cm="1">
        <f ca="1" t="array" ref="D6">_xlfn.IFS(AND(TODAY()-B6&lt;=30,TODAY()-B6&gt;=0),"新品期",AND(TODAY()-B6&gt;=31,TODAY()-B6&lt;=120),"热销期",AND(TODAY()-B6&gt;=121,TODAY()-B6&lt;=180),"清货期",TODAY()-B6&gt;180,"滞销")</f>
        <v>热销期</v>
      </c>
      <c r="E6" s="20" t="e">
        <f t="shared" ref="E6:E12" si="3">L6-G6</f>
        <v>#REF!</v>
      </c>
      <c r="F6" s="20"/>
      <c r="G6" s="20" t="e">
        <f>SUMIF(#REF!,A6,#REF!)</f>
        <v>#REF!</v>
      </c>
      <c r="H6" s="38" t="e">
        <f t="shared" si="1"/>
        <v>#REF!</v>
      </c>
      <c r="I6" s="20"/>
      <c r="J6" s="20" t="e">
        <f>SUMIFS(#REF!,#REF!,A6,#REF!,"可取")</f>
        <v>#REF!</v>
      </c>
      <c r="K6" s="20"/>
      <c r="L6" s="20">
        <v>3000</v>
      </c>
      <c r="M6" s="39" t="e">
        <f>_xlfn.XLOOKUP(A6,#REF!,#REF!,0,0,-1)</f>
        <v>#REF!</v>
      </c>
      <c r="N6" s="39">
        <f ca="1">_xlfn.XLOOKUP(A6,'销售计划（销售后）'!A:A,'销售计划（销售后）'!N:N)</f>
        <v>0</v>
      </c>
      <c r="O6" s="52">
        <v>46144</v>
      </c>
      <c r="P6" s="53" t="str" cm="1">
        <f ca="1" t="array" ref="P6">IFERROR(INDEX(R6:GO6,Q6),"/")</f>
        <v>/</v>
      </c>
      <c r="Q6" s="53">
        <f t="shared" si="2"/>
        <v>10</v>
      </c>
      <c r="R6" s="54" t="e">
        <f>SUMIFS(#REF!,#REF!,A6,#REF!,$R$4)</f>
        <v>#REF!</v>
      </c>
      <c r="S6" s="54" t="e">
        <f ca="1">IF($C6&gt;S$4,SUMIFS(#REF!,#REF!,$A6,#REF!,S$4),"")</f>
        <v>#REF!</v>
      </c>
      <c r="T6" s="54" t="e">
        <f ca="1">IF($C6&gt;T$4,SUMIFS(#REF!,#REF!,$A6,#REF!,T$4),"")</f>
        <v>#REF!</v>
      </c>
      <c r="U6" s="54" t="e">
        <f ca="1">IF($C6&gt;U$4,SUMIFS(#REF!,#REF!,$A6,#REF!,U$4),"")</f>
        <v>#REF!</v>
      </c>
      <c r="V6" s="54" t="e">
        <f ca="1">IF($C6&gt;V$4,SUMIFS(#REF!,#REF!,$A6,#REF!,V$4),"")</f>
        <v>#REF!</v>
      </c>
      <c r="W6" s="54" t="e">
        <f ca="1">IF($C6&gt;W$4,SUMIFS(#REF!,#REF!,$A6,#REF!,W$4),"")</f>
        <v>#REF!</v>
      </c>
      <c r="X6" s="54" t="e">
        <f ca="1">IF($C6&gt;X$4,SUMIFS(#REF!,#REF!,$A6,#REF!,X$4),"")</f>
        <v>#REF!</v>
      </c>
      <c r="Y6" s="54" t="e">
        <f ca="1">IF($C6&gt;Y$4,SUMIFS(#REF!,#REF!,$A6,#REF!,Y$4),"")</f>
        <v>#REF!</v>
      </c>
      <c r="Z6" s="54" t="e">
        <f ca="1">IF($C6&gt;Z$4,SUMIFS(#REF!,#REF!,$A6,#REF!,Z$4),"")</f>
        <v>#REF!</v>
      </c>
      <c r="AA6" s="54" t="e">
        <f ca="1">IF($C6&gt;AA$4,SUMIFS(#REF!,#REF!,$A6,#REF!,AA$4),"")</f>
        <v>#REF!</v>
      </c>
      <c r="AB6" s="54" t="e">
        <f ca="1">IF($C6&gt;AB$4,SUMIFS(#REF!,#REF!,$A6,#REF!,AB$4),"")</f>
        <v>#REF!</v>
      </c>
      <c r="AC6" s="54" t="e">
        <f ca="1">IF($C6&gt;AC$4,SUMIFS(#REF!,#REF!,$A6,#REF!,AC$4),"")</f>
        <v>#REF!</v>
      </c>
      <c r="AD6" s="54" t="e">
        <f ca="1">IF($C6&gt;AD$4,SUMIFS(#REF!,#REF!,$A6,#REF!,AD$4),"")</f>
        <v>#REF!</v>
      </c>
      <c r="AE6" s="54" t="e">
        <f ca="1">IF($C6&gt;AE$4,SUMIFS(#REF!,#REF!,$A6,#REF!,AE$4),"")</f>
        <v>#REF!</v>
      </c>
      <c r="AF6" s="54" t="e">
        <f ca="1">IF($C6&gt;AF$4,SUMIFS(#REF!,#REF!,$A6,#REF!,AF$4),"")</f>
        <v>#REF!</v>
      </c>
      <c r="AG6" s="54" t="e">
        <f ca="1">IF($C6&gt;AG$4,SUMIFS(#REF!,#REF!,$A6,#REF!,AG$4),"")</f>
        <v>#REF!</v>
      </c>
      <c r="AH6" s="54" t="e">
        <f ca="1">IF($C6&gt;AH$4,SUMIFS(#REF!,#REF!,$A6,#REF!,AH$4),"")</f>
        <v>#REF!</v>
      </c>
      <c r="AI6" s="54" t="e">
        <f ca="1">IF($C6&gt;AI$4,SUMIFS(#REF!,#REF!,$A6,#REF!,AI$4),"")</f>
        <v>#REF!</v>
      </c>
      <c r="AJ6" s="54" t="e">
        <f ca="1">IF($C6&gt;AJ$4,SUMIFS(#REF!,#REF!,$A6,#REF!,AJ$4),"")</f>
        <v>#REF!</v>
      </c>
      <c r="AK6" s="54" t="e">
        <f ca="1">IF($C6&gt;AK$4,SUMIFS(#REF!,#REF!,$A6,#REF!,AK$4),"")</f>
        <v>#REF!</v>
      </c>
      <c r="AL6" s="54" t="e">
        <f ca="1">IF($C6&gt;AL$4,SUMIFS(#REF!,#REF!,$A6,#REF!,AL$4),"")</f>
        <v>#REF!</v>
      </c>
      <c r="AM6" s="54" t="e">
        <f ca="1">IF($C6&gt;AM$4,SUMIFS(#REF!,#REF!,$A6,#REF!,AM$4),"")</f>
        <v>#REF!</v>
      </c>
      <c r="AN6" s="54" t="e">
        <f ca="1">IF($C6&gt;AN$4,SUMIFS(#REF!,#REF!,$A6,#REF!,AN$4),"")</f>
        <v>#REF!</v>
      </c>
      <c r="AO6" s="54" t="e">
        <f ca="1">IF($C6&gt;AO$4,SUMIFS(#REF!,#REF!,$A6,#REF!,AO$4),"")</f>
        <v>#REF!</v>
      </c>
      <c r="AP6" s="54" t="e">
        <f ca="1">IF($C6&gt;AP$4,SUMIFS(#REF!,#REF!,$A6,#REF!,AP$4),"")</f>
        <v>#REF!</v>
      </c>
      <c r="AQ6" s="54" t="e">
        <f ca="1">IF($C6&gt;AQ$4,SUMIFS(#REF!,#REF!,$A6,#REF!,AQ$4),"")</f>
        <v>#REF!</v>
      </c>
      <c r="AR6" s="54" t="e">
        <f ca="1">IF($C6&gt;AR$4,SUMIFS(#REF!,#REF!,$A6,#REF!,AR$4),"")</f>
        <v>#REF!</v>
      </c>
      <c r="AS6" s="54" t="e">
        <f ca="1">IF($C6&gt;AS$4,SUMIFS(#REF!,#REF!,$A6,#REF!,AS$4),"")</f>
        <v>#REF!</v>
      </c>
      <c r="AT6" s="54" t="e">
        <f ca="1">IF($C6&gt;AT$4,SUMIFS(#REF!,#REF!,$A6,#REF!,AT$4),"")</f>
        <v>#REF!</v>
      </c>
      <c r="AU6" s="54" t="e">
        <f ca="1">IF($C6&gt;AU$4,SUMIFS(#REF!,#REF!,$A6,#REF!,AU$4),"")</f>
        <v>#REF!</v>
      </c>
      <c r="AV6" s="54" t="e">
        <f ca="1">IF($C6&gt;AV$4,SUMIFS(#REF!,#REF!,$A6,#REF!,AV$4),"")</f>
        <v>#REF!</v>
      </c>
      <c r="AW6" s="54" t="e">
        <f ca="1">IF($C6&gt;AW$4,SUMIFS(#REF!,#REF!,$A6,#REF!,AW$4),"")</f>
        <v>#REF!</v>
      </c>
      <c r="AX6" s="54" t="e">
        <f ca="1">IF($C6&gt;AX$4,SUMIFS(#REF!,#REF!,$A6,#REF!,AX$4),"")</f>
        <v>#REF!</v>
      </c>
      <c r="AY6" s="54" t="e">
        <f ca="1">IF($C6&gt;AY$4,SUMIFS(#REF!,#REF!,$A6,#REF!,AY$4),"")</f>
        <v>#REF!</v>
      </c>
      <c r="AZ6" s="54" t="e">
        <f ca="1">IF($C6&gt;AZ$4,SUMIFS(#REF!,#REF!,$A6,#REF!,AZ$4),"")</f>
        <v>#REF!</v>
      </c>
      <c r="BA6" s="54" t="e">
        <f ca="1">IF($C6&gt;BA$4,SUMIFS(#REF!,#REF!,$A6,#REF!,BA$4),"")</f>
        <v>#REF!</v>
      </c>
      <c r="BB6" s="54" t="e">
        <f ca="1">IF($C6&gt;BB$4,SUMIFS(#REF!,#REF!,$A6,#REF!,BB$4),"")</f>
        <v>#REF!</v>
      </c>
      <c r="BC6" s="54" t="e">
        <f ca="1">IF($C6&gt;BC$4,SUMIFS(#REF!,#REF!,$A6,#REF!,BC$4),"")</f>
        <v>#REF!</v>
      </c>
      <c r="BD6" s="54" t="e">
        <f ca="1">IF($C6&gt;BD$4,SUMIFS(#REF!,#REF!,$A6,#REF!,BD$4),"")</f>
        <v>#REF!</v>
      </c>
      <c r="BE6" s="54" t="e">
        <f ca="1">IF($C6&gt;BE$4,SUMIFS(#REF!,#REF!,$A6,#REF!,BE$4),"")</f>
        <v>#REF!</v>
      </c>
      <c r="BF6" s="54" t="e">
        <f ca="1">IF($C6&gt;BF$4,SUMIFS(#REF!,#REF!,$A6,#REF!,BF$4),"")</f>
        <v>#REF!</v>
      </c>
      <c r="BG6" s="54" t="e">
        <f ca="1">IF($C6&gt;BG$4,SUMIFS(#REF!,#REF!,$A6,#REF!,BG$4),"")</f>
        <v>#REF!</v>
      </c>
      <c r="BH6" s="54" t="e">
        <f ca="1">IF($C6&gt;BH$4,SUMIFS(#REF!,#REF!,$A6,#REF!,BH$4),"")</f>
        <v>#REF!</v>
      </c>
      <c r="BI6" s="54" t="e">
        <f ca="1">IF($C6&gt;BI$4,SUMIFS(#REF!,#REF!,$A6,#REF!,BI$4),"")</f>
        <v>#REF!</v>
      </c>
      <c r="BJ6" s="54" t="e">
        <f ca="1">IF($C6&gt;BJ$4,SUMIFS(#REF!,#REF!,$A6,#REF!,BJ$4),"")</f>
        <v>#REF!</v>
      </c>
      <c r="BK6" s="54" t="e">
        <f ca="1">IF($C6&gt;BK$4,SUMIFS(#REF!,#REF!,$A6,#REF!,BK$4),"")</f>
        <v>#REF!</v>
      </c>
      <c r="BL6" s="54" t="e">
        <f ca="1">IF($C6&gt;BL$4,SUMIFS(#REF!,#REF!,$A6,#REF!,BL$4),"")</f>
        <v>#REF!</v>
      </c>
      <c r="BM6" s="54" t="e">
        <f ca="1">IF($C6&gt;BM$4,SUMIFS(#REF!,#REF!,$A6,#REF!,BM$4),"")</f>
        <v>#REF!</v>
      </c>
      <c r="BN6" s="54" t="e">
        <f ca="1">IF($C6&gt;BN$4,SUMIFS(#REF!,#REF!,$A6,#REF!,BN$4),"")</f>
        <v>#REF!</v>
      </c>
      <c r="BO6" s="54" t="e">
        <f ca="1">IF($C6&gt;BO$4,SUMIFS(#REF!,#REF!,$A6,#REF!,BO$4),"")</f>
        <v>#REF!</v>
      </c>
      <c r="BP6" s="54" t="e">
        <f ca="1">IF($C6&gt;BP$4,SUMIFS(#REF!,#REF!,$A6,#REF!,BP$4),"")</f>
        <v>#REF!</v>
      </c>
      <c r="BQ6" s="54" t="e">
        <f ca="1">IF($C6&gt;BQ$4,SUMIFS(#REF!,#REF!,$A6,#REF!,BQ$4),"")</f>
        <v>#REF!</v>
      </c>
      <c r="BR6" s="54" t="e">
        <f ca="1">IF($C6&gt;BR$4,SUMIFS(#REF!,#REF!,$A6,#REF!,BR$4),"")</f>
        <v>#REF!</v>
      </c>
      <c r="BS6" s="54" t="e">
        <f ca="1">IF($C6&gt;BS$4,SUMIFS(#REF!,#REF!,$A6,#REF!,BS$4),"")</f>
        <v>#REF!</v>
      </c>
      <c r="BT6" s="54" t="e">
        <f ca="1">IF($C6&gt;BT$4,SUMIFS(#REF!,#REF!,$A6,#REF!,BT$4),"")</f>
        <v>#REF!</v>
      </c>
      <c r="BU6" s="54" t="e">
        <f ca="1">IF($C6&gt;BU$4,SUMIFS(#REF!,#REF!,$A6,#REF!,BU$4),"")</f>
        <v>#REF!</v>
      </c>
      <c r="BV6" s="54" t="e">
        <f ca="1">IF($C6&gt;BV$4,SUMIFS(#REF!,#REF!,$A6,#REF!,BV$4),"")</f>
        <v>#REF!</v>
      </c>
      <c r="BW6" s="54" t="e">
        <f ca="1">IF($C6&gt;BW$4,SUMIFS(#REF!,#REF!,$A6,#REF!,BW$4),"")</f>
        <v>#REF!</v>
      </c>
      <c r="BX6" s="54" t="e">
        <f ca="1">IF($C6&gt;BX$4,SUMIFS(#REF!,#REF!,$A6,#REF!,BX$4),"")</f>
        <v>#REF!</v>
      </c>
      <c r="BY6" s="54" t="e">
        <f ca="1">IF($C6&gt;BY$4,SUMIFS(#REF!,#REF!,$A6,#REF!,BY$4),"")</f>
        <v>#REF!</v>
      </c>
      <c r="BZ6" s="54" t="e">
        <f ca="1">IF($C6&gt;BZ$4,SUMIFS(#REF!,#REF!,$A6,#REF!,BZ$4),"")</f>
        <v>#REF!</v>
      </c>
      <c r="CA6" s="54" t="e">
        <f ca="1">IF($C6&gt;CA$4,SUMIFS(#REF!,#REF!,$A6,#REF!,CA$4),"")</f>
        <v>#REF!</v>
      </c>
      <c r="CB6" s="54" t="e">
        <f ca="1">IF($C6&gt;CB$4,SUMIFS(#REF!,#REF!,$A6,#REF!,CB$4),"")</f>
        <v>#REF!</v>
      </c>
      <c r="CC6" s="54" t="e">
        <f ca="1">IF($C6&gt;CC$4,SUMIFS(#REF!,#REF!,$A6,#REF!,CC$4),"")</f>
        <v>#REF!</v>
      </c>
      <c r="CD6" s="54" t="e">
        <f ca="1">IF($C6&gt;CD$4,SUMIFS(#REF!,#REF!,$A6,#REF!,CD$4),"")</f>
        <v>#REF!</v>
      </c>
      <c r="CE6" s="54" t="e">
        <f ca="1">IF($C6&gt;CE$4,SUMIFS(#REF!,#REF!,$A6,#REF!,CE$4),"")</f>
        <v>#REF!</v>
      </c>
      <c r="CF6" s="54" t="e">
        <f ca="1">IF($C6&gt;CF$4,SUMIFS(#REF!,#REF!,$A6,#REF!,CF$4),"")</f>
        <v>#REF!</v>
      </c>
      <c r="CG6" s="54" t="e">
        <f ca="1">IF($C6&gt;CG$4,SUMIFS(#REF!,#REF!,$A6,#REF!,CG$4),"")</f>
        <v>#REF!</v>
      </c>
      <c r="CH6" s="54" t="e">
        <f ca="1">IF($C6&gt;CH$4,SUMIFS(#REF!,#REF!,$A6,#REF!,CH$4),"")</f>
        <v>#REF!</v>
      </c>
      <c r="CI6" s="54" t="e">
        <f ca="1">IF($C6&gt;CI$4,SUMIFS(#REF!,#REF!,$A6,#REF!,CI$4),"")</f>
        <v>#REF!</v>
      </c>
      <c r="CJ6" s="54" t="e">
        <f ca="1">IF($C6&gt;CJ$4,SUMIFS(#REF!,#REF!,$A6,#REF!,CJ$4),"")</f>
        <v>#REF!</v>
      </c>
      <c r="CK6" s="54" t="e">
        <f ca="1">IF($C6&gt;CK$4,SUMIFS(#REF!,#REF!,$A6,#REF!,CK$4),"")</f>
        <v>#REF!</v>
      </c>
      <c r="CL6" s="54" t="e">
        <f ca="1">IF($C6&gt;CL$4,SUMIFS(#REF!,#REF!,$A6,#REF!,CL$4),"")</f>
        <v>#REF!</v>
      </c>
      <c r="CM6" s="54" t="e">
        <f ca="1">IF($C6&gt;CM$4,SUMIFS(#REF!,#REF!,$A6,#REF!,CM$4),"")</f>
        <v>#REF!</v>
      </c>
      <c r="CN6" s="54" t="str">
        <f ca="1">IF($C6&gt;CN$4,SUMIFS(#REF!,#REF!,$A6,#REF!,CN$4),"")</f>
        <v/>
      </c>
      <c r="CO6" s="54" t="str">
        <f ca="1">IF($C6&gt;CO$4,SUMIFS(#REF!,#REF!,$A6,#REF!,CO$4),"")</f>
        <v/>
      </c>
      <c r="CP6" s="54" t="str">
        <f ca="1">IF($C6&gt;CP$4,SUMIFS(#REF!,#REF!,$A6,#REF!,CP$4),"")</f>
        <v/>
      </c>
      <c r="CQ6" s="54" t="str">
        <f ca="1">IF($C6&gt;CQ$4,SUMIFS(#REF!,#REF!,$A6,#REF!,CQ$4),"")</f>
        <v/>
      </c>
      <c r="CR6" s="54" t="str">
        <f ca="1">IF($C6&gt;CR$4,SUMIFS(#REF!,#REF!,$A6,#REF!,CR$4),"")</f>
        <v/>
      </c>
      <c r="CS6" s="54" t="str">
        <f ca="1">IF($C6&gt;CS$4,SUMIFS(#REF!,#REF!,$A6,#REF!,CS$4),"")</f>
        <v/>
      </c>
      <c r="CT6" s="54" t="str">
        <f ca="1">IF($C6&gt;CT$4,SUMIFS(#REF!,#REF!,$A6,#REF!,CT$4),"")</f>
        <v/>
      </c>
      <c r="CU6" s="54" t="str">
        <f ca="1">IF($C6&gt;CU$4,SUMIFS(#REF!,#REF!,$A6,#REF!,CU$4),"")</f>
        <v/>
      </c>
      <c r="CV6" s="54" t="str">
        <f ca="1">IF($C6&gt;CV$4,SUMIFS(#REF!,#REF!,$A6,#REF!,CV$4),"")</f>
        <v/>
      </c>
      <c r="CW6" s="54" t="str">
        <f ca="1">IF($C6&gt;CW$4,SUMIFS(#REF!,#REF!,$A6,#REF!,CW$4),"")</f>
        <v/>
      </c>
      <c r="CX6" s="54" t="str">
        <f ca="1">IF($C6&gt;CX$4,SUMIFS(#REF!,#REF!,$A6,#REF!,CX$4),"")</f>
        <v/>
      </c>
      <c r="CY6" s="54" t="str">
        <f ca="1">IF($C6&gt;CY$4,SUMIFS(#REF!,#REF!,$A6,#REF!,CY$4),"")</f>
        <v/>
      </c>
      <c r="CZ6" s="54" t="str">
        <f ca="1">IF($C6&gt;CZ$4,SUMIFS(#REF!,#REF!,$A6,#REF!,CZ$4),"")</f>
        <v/>
      </c>
      <c r="DA6" s="54" t="str">
        <f ca="1">IF($C6&gt;DA$4,SUMIFS(#REF!,#REF!,$A6,#REF!,DA$4),"")</f>
        <v/>
      </c>
      <c r="DB6" s="54" t="str">
        <f ca="1">IF($C6&gt;DB$4,SUMIFS(#REF!,#REF!,$A6,#REF!,DB$4),"")</f>
        <v/>
      </c>
      <c r="DC6" s="54" t="str">
        <f ca="1">IF($C6&gt;DC$4,SUMIFS(#REF!,#REF!,$A6,#REF!,DC$4),"")</f>
        <v/>
      </c>
      <c r="DD6" s="54" t="str">
        <f ca="1">IF($C6&gt;DD$4,SUMIFS(#REF!,#REF!,$A6,#REF!,DD$4),"")</f>
        <v/>
      </c>
      <c r="DE6" s="54" t="str">
        <f ca="1">IF($C6&gt;DE$4,SUMIFS(#REF!,#REF!,$A6,#REF!,DE$4),"")</f>
        <v/>
      </c>
      <c r="DF6" s="54" t="str">
        <f ca="1">IF($C6&gt;DF$4,SUMIFS(#REF!,#REF!,$A6,#REF!,DF$4),"")</f>
        <v/>
      </c>
      <c r="DG6" s="54" t="str">
        <f ca="1">IF($C6&gt;DG$4,SUMIFS(#REF!,#REF!,$A6,#REF!,DG$4),"")</f>
        <v/>
      </c>
      <c r="DH6" s="54" t="str">
        <f ca="1">IF($C6&gt;DH$4,SUMIFS(#REF!,#REF!,$A6,#REF!,DH$4),"")</f>
        <v/>
      </c>
      <c r="DI6" s="54" t="str">
        <f ca="1">IF($C6&gt;DI$4,SUMIFS(#REF!,#REF!,$A6,#REF!,DI$4),"")</f>
        <v/>
      </c>
      <c r="DJ6" s="54" t="str">
        <f ca="1">IF($C6&gt;DJ$4,SUMIFS(#REF!,#REF!,$A6,#REF!,DJ$4),"")</f>
        <v/>
      </c>
      <c r="DK6" s="54" t="str">
        <f ca="1">IF($C6&gt;DK$4,SUMIFS(#REF!,#REF!,$A6,#REF!,DK$4),"")</f>
        <v/>
      </c>
      <c r="DL6" s="54" t="str">
        <f ca="1">IF($C6&gt;DL$4,SUMIFS(#REF!,#REF!,$A6,#REF!,DL$4),"")</f>
        <v/>
      </c>
      <c r="DM6" s="54" t="str">
        <f ca="1">IF($C6&gt;DM$4,SUMIFS(#REF!,#REF!,$A6,#REF!,DM$4),"")</f>
        <v/>
      </c>
      <c r="DN6" s="54" t="str">
        <f ca="1">IF($C6&gt;DN$4,SUMIFS(#REF!,#REF!,$A6,#REF!,DN$4),"")</f>
        <v/>
      </c>
      <c r="DO6" s="54" t="str">
        <f ca="1">IF($C6&gt;DO$4,SUMIFS(#REF!,#REF!,$A6,#REF!,DO$4),"")</f>
        <v/>
      </c>
      <c r="DP6" s="54" t="str">
        <f ca="1">IF($C6&gt;DP$4,SUMIFS(#REF!,#REF!,$A6,#REF!,DP$4),"")</f>
        <v/>
      </c>
      <c r="DQ6" s="54" t="str">
        <f ca="1">IF($C6&gt;DQ$4,SUMIFS(#REF!,#REF!,$A6,#REF!,DQ$4),"")</f>
        <v/>
      </c>
      <c r="DR6" s="54" t="str">
        <f ca="1">IF($C6&gt;DR$4,SUMIFS(#REF!,#REF!,$A6,#REF!,DR$4),"")</f>
        <v/>
      </c>
      <c r="DS6" s="54" t="str">
        <f ca="1">IF($C6&gt;DS$4,SUMIFS(#REF!,#REF!,$A6,#REF!,DS$4),"")</f>
        <v/>
      </c>
      <c r="DT6" s="54" t="str">
        <f ca="1">IF($C6&gt;DT$4,SUMIFS(#REF!,#REF!,$A6,#REF!,DT$4),"")</f>
        <v/>
      </c>
      <c r="DU6" s="54" t="str">
        <f ca="1">IF($C6&gt;DU$4,SUMIFS(#REF!,#REF!,$A6,#REF!,DU$4),"")</f>
        <v/>
      </c>
      <c r="DV6" s="54" t="str">
        <f ca="1">IF($C6&gt;DV$4,SUMIFS(#REF!,#REF!,$A6,#REF!,DV$4),"")</f>
        <v/>
      </c>
      <c r="DW6" s="54" t="str">
        <f ca="1">IF($C6&gt;DW$4,SUMIFS(#REF!,#REF!,$A6,#REF!,DW$4),"")</f>
        <v/>
      </c>
      <c r="DX6" s="54" t="str">
        <f ca="1">IF($C6&gt;DX$4,SUMIFS(#REF!,#REF!,$A6,#REF!,DX$4),"")</f>
        <v/>
      </c>
      <c r="DY6" s="54" t="str">
        <f ca="1">IF($C6&gt;DY$4,SUMIFS(#REF!,#REF!,$A6,#REF!,DY$4),"")</f>
        <v/>
      </c>
      <c r="DZ6" s="54" t="str">
        <f ca="1">IF($C6&gt;DZ$4,SUMIFS(#REF!,#REF!,$A6,#REF!,DZ$4),"")</f>
        <v/>
      </c>
      <c r="EA6" s="54" t="str">
        <f ca="1">IF($C6&gt;EA$4,SUMIFS(#REF!,#REF!,$A6,#REF!,EA$4),"")</f>
        <v/>
      </c>
      <c r="EB6" s="54" t="str">
        <f ca="1">IF($C6&gt;EB$4,SUMIFS(#REF!,#REF!,$A6,#REF!,EB$4),"")</f>
        <v/>
      </c>
      <c r="EC6" s="54" t="str">
        <f ca="1">IF($C6&gt;EC$4,SUMIFS(#REF!,#REF!,$A6,#REF!,EC$4),"")</f>
        <v/>
      </c>
      <c r="ED6" s="54" t="str">
        <f ca="1">IF($C6&gt;ED$4,SUMIFS(#REF!,#REF!,$A6,#REF!,ED$4),"")</f>
        <v/>
      </c>
      <c r="EE6" s="54" t="str">
        <f ca="1">IF($C6&gt;EE$4,SUMIFS(#REF!,#REF!,$A6,#REF!,EE$4),"")</f>
        <v/>
      </c>
      <c r="EF6" s="54" t="str">
        <f ca="1">IF($C6&gt;EF$4,SUMIFS(#REF!,#REF!,$A6,#REF!,EF$4),"")</f>
        <v/>
      </c>
      <c r="EG6" s="54" t="str">
        <f ca="1">IF($C6&gt;EG$4,SUMIFS(#REF!,#REF!,$A6,#REF!,EG$4),"")</f>
        <v/>
      </c>
      <c r="EH6" s="54" t="str">
        <f ca="1">IF($C6&gt;EH$4,SUMIFS(#REF!,#REF!,$A6,#REF!,EH$4),"")</f>
        <v/>
      </c>
      <c r="EI6" s="54" t="str">
        <f ca="1">IF($C6&gt;EI$4,SUMIFS(#REF!,#REF!,$A6,#REF!,EI$4),"")</f>
        <v/>
      </c>
      <c r="EJ6" s="54" t="str">
        <f ca="1">IF($C6&gt;EJ$4,SUMIFS(#REF!,#REF!,$A6,#REF!,EJ$4),"")</f>
        <v/>
      </c>
      <c r="EK6" s="54" t="str">
        <f ca="1">IF($C6&gt;EK$4,SUMIFS(#REF!,#REF!,$A6,#REF!,EK$4),"")</f>
        <v/>
      </c>
      <c r="EL6" s="54" t="str">
        <f ca="1">IF($C6&gt;EL$4,SUMIFS(#REF!,#REF!,$A6,#REF!,EL$4),"")</f>
        <v/>
      </c>
      <c r="EM6" s="54" t="str">
        <f ca="1">IF($C6&gt;EM$4,SUMIFS(#REF!,#REF!,$A6,#REF!,EM$4),"")</f>
        <v/>
      </c>
      <c r="EN6" s="54" t="str">
        <f ca="1">IF($C6&gt;EN$4,SUMIFS(#REF!,#REF!,$A6,#REF!,EN$4),"")</f>
        <v/>
      </c>
      <c r="EO6" s="54" t="str">
        <f ca="1">IF($C6&gt;EO$4,SUMIFS(#REF!,#REF!,$A6,#REF!,EO$4),"")</f>
        <v/>
      </c>
      <c r="EP6" s="54" t="str">
        <f ca="1">IF($C6&gt;EP$4,SUMIFS(#REF!,#REF!,$A6,#REF!,EP$4),"")</f>
        <v/>
      </c>
      <c r="EQ6" s="54" t="str">
        <f ca="1">IF($C6&gt;EQ$4,SUMIFS(#REF!,#REF!,$A6,#REF!,EQ$4),"")</f>
        <v/>
      </c>
      <c r="ER6" s="54" t="str">
        <f ca="1">IF($C6&gt;ER$4,SUMIFS(#REF!,#REF!,$A6,#REF!,ER$4),"")</f>
        <v/>
      </c>
      <c r="ES6" s="54" t="str">
        <f ca="1">IF($C6&gt;ES$4,SUMIFS(#REF!,#REF!,$A6,#REF!,ES$4),"")</f>
        <v/>
      </c>
      <c r="ET6" s="54" t="str">
        <f ca="1">IF($C6&gt;ET$4,SUMIFS(#REF!,#REF!,$A6,#REF!,ET$4),"")</f>
        <v/>
      </c>
      <c r="EU6" s="54" t="str">
        <f ca="1">IF($C6&gt;EU$4,SUMIFS(#REF!,#REF!,$A6,#REF!,EU$4),"")</f>
        <v/>
      </c>
      <c r="EV6" s="54" t="str">
        <f ca="1">IF($C6&gt;EV$4,SUMIFS(#REF!,#REF!,$A6,#REF!,EV$4),"")</f>
        <v/>
      </c>
      <c r="EW6" s="54" t="str">
        <f ca="1">IF($C6&gt;EW$4,SUMIFS(#REF!,#REF!,$A6,#REF!,EW$4),"")</f>
        <v/>
      </c>
      <c r="EX6" s="54" t="str">
        <f ca="1">IF($C6&gt;EX$4,SUMIFS(#REF!,#REF!,$A6,#REF!,EX$4),"")</f>
        <v/>
      </c>
      <c r="EY6" s="54" t="str">
        <f ca="1">IF($C6&gt;EY$4,SUMIFS(#REF!,#REF!,$A6,#REF!,EY$4),"")</f>
        <v/>
      </c>
      <c r="EZ6" s="54" t="str">
        <f ca="1">IF($C6&gt;EZ$4,SUMIFS(#REF!,#REF!,$A6,#REF!,EZ$4),"")</f>
        <v/>
      </c>
      <c r="FA6" s="54" t="str">
        <f ca="1">IF($C6&gt;FA$4,SUMIFS(#REF!,#REF!,$A6,#REF!,FA$4),"")</f>
        <v/>
      </c>
      <c r="FB6" s="54" t="str">
        <f ca="1">IF($C6&gt;FB$4,SUMIFS(#REF!,#REF!,$A6,#REF!,FB$4),"")</f>
        <v/>
      </c>
      <c r="FC6" s="54" t="str">
        <f ca="1">IF($C6&gt;FC$4,SUMIFS(#REF!,#REF!,$A6,#REF!,FC$4),"")</f>
        <v/>
      </c>
      <c r="FD6" s="54" t="str">
        <f ca="1">IF($C6&gt;FD$4,SUMIFS(#REF!,#REF!,$A6,#REF!,FD$4),"")</f>
        <v/>
      </c>
      <c r="FE6" s="54" t="str">
        <f ca="1">IF($C6&gt;FE$4,SUMIFS(#REF!,#REF!,$A6,#REF!,FE$4),"")</f>
        <v/>
      </c>
      <c r="FF6" s="54" t="str">
        <f ca="1">IF($C6&gt;FF$4,SUMIFS(#REF!,#REF!,$A6,#REF!,FF$4),"")</f>
        <v/>
      </c>
      <c r="FG6" s="54" t="str">
        <f ca="1">IF($C6&gt;FG$4,SUMIFS(#REF!,#REF!,$A6,#REF!,FG$4),"")</f>
        <v/>
      </c>
      <c r="FH6" s="54" t="str">
        <f ca="1">IF($C6&gt;FH$4,SUMIFS(#REF!,#REF!,$A6,#REF!,FH$4),"")</f>
        <v/>
      </c>
      <c r="FI6" s="54" t="str">
        <f ca="1">IF($C6&gt;FI$4,SUMIFS(#REF!,#REF!,$A6,#REF!,FI$4),"")</f>
        <v/>
      </c>
      <c r="FJ6" s="54" t="str">
        <f ca="1">IF($C6&gt;FJ$4,SUMIFS(#REF!,#REF!,$A6,#REF!,FJ$4),"")</f>
        <v/>
      </c>
      <c r="FK6" s="54" t="str">
        <f ca="1">IF($C6&gt;FK$4,SUMIFS(#REF!,#REF!,$A6,#REF!,FK$4),"")</f>
        <v/>
      </c>
      <c r="FL6" s="54" t="str">
        <f ca="1">IF($C6&gt;FL$4,SUMIFS(#REF!,#REF!,$A6,#REF!,FL$4),"")</f>
        <v/>
      </c>
      <c r="FM6" s="54" t="str">
        <f ca="1">IF($C6&gt;FM$4,SUMIFS(#REF!,#REF!,$A6,#REF!,FM$4),"")</f>
        <v/>
      </c>
      <c r="FN6" s="54" t="str">
        <f ca="1">IF($C6&gt;FN$4,SUMIFS(#REF!,#REF!,$A6,#REF!,FN$4),"")</f>
        <v/>
      </c>
      <c r="FO6" s="54" t="str">
        <f ca="1">IF($C6&gt;FO$4,SUMIFS(#REF!,#REF!,$A6,#REF!,FO$4),"")</f>
        <v/>
      </c>
      <c r="FP6" s="54" t="str">
        <f ca="1">IF($C6&gt;FP$4,SUMIFS(#REF!,#REF!,$A6,#REF!,FP$4),"")</f>
        <v/>
      </c>
      <c r="FQ6" s="54" t="str">
        <f ca="1">IF($C6&gt;FQ$4,SUMIFS(#REF!,#REF!,$A6,#REF!,FQ$4),"")</f>
        <v/>
      </c>
      <c r="FR6" s="54" t="str">
        <f ca="1">IF($C6&gt;FR$4,SUMIFS(#REF!,#REF!,$A6,#REF!,FR$4),"")</f>
        <v/>
      </c>
      <c r="FS6" s="54" t="str">
        <f ca="1">IF($C6&gt;FS$4,SUMIFS(#REF!,#REF!,$A6,#REF!,FS$4),"")</f>
        <v/>
      </c>
      <c r="FT6" s="54" t="str">
        <f ca="1">IF($C6&gt;FT$4,SUMIFS(#REF!,#REF!,$A6,#REF!,FT$4),"")</f>
        <v/>
      </c>
      <c r="FU6" s="54" t="str">
        <f ca="1">IF($C6&gt;FU$4,SUMIFS(#REF!,#REF!,$A6,#REF!,FU$4),"")</f>
        <v/>
      </c>
      <c r="FV6" s="54" t="str">
        <f ca="1">IF($C6&gt;FV$4,SUMIFS(#REF!,#REF!,$A6,#REF!,FV$4),"")</f>
        <v/>
      </c>
      <c r="FW6" s="54" t="str">
        <f ca="1">IF($C6&gt;FW$4,SUMIFS(#REF!,#REF!,$A6,#REF!,FW$4),"")</f>
        <v/>
      </c>
      <c r="FX6" s="54" t="str">
        <f ca="1">IF($C6&gt;FX$4,SUMIFS(#REF!,#REF!,$A6,#REF!,FX$4),"")</f>
        <v/>
      </c>
      <c r="FY6" s="54" t="str">
        <f ca="1">IF($C6&gt;FY$4,SUMIFS(#REF!,#REF!,$A6,#REF!,FY$4),"")</f>
        <v/>
      </c>
      <c r="FZ6" s="54" t="str">
        <f ca="1">IF($C6&gt;FZ$4,SUMIFS(#REF!,#REF!,$A6,#REF!,FZ$4),"")</f>
        <v/>
      </c>
      <c r="GA6" s="54" t="str">
        <f ca="1">IF($C6&gt;GA$4,SUMIFS(#REF!,#REF!,$A6,#REF!,GA$4),"")</f>
        <v/>
      </c>
      <c r="GB6" s="54" t="str">
        <f ca="1">IF($C6&gt;GB$4,SUMIFS(#REF!,#REF!,$A6,#REF!,GB$4),"")</f>
        <v/>
      </c>
      <c r="GC6" s="54" t="str">
        <f ca="1">IF($C6&gt;GC$4,SUMIFS(#REF!,#REF!,$A6,#REF!,GC$4),"")</f>
        <v/>
      </c>
      <c r="GD6" s="54" t="str">
        <f ca="1">IF($C6&gt;GD$4,SUMIFS(#REF!,#REF!,$A6,#REF!,GD$4),"")</f>
        <v/>
      </c>
      <c r="GE6" s="54" t="str">
        <f ca="1">IF($C6&gt;GE$4,SUMIFS(#REF!,#REF!,$A6,#REF!,GE$4),"")</f>
        <v/>
      </c>
      <c r="GF6" s="54" t="str">
        <f ca="1">IF($C6&gt;GF$4,SUMIFS(#REF!,#REF!,$A6,#REF!,GF$4),"")</f>
        <v/>
      </c>
      <c r="GG6" s="54" t="str">
        <f ca="1">IF($C6&gt;GG$4,SUMIFS(#REF!,#REF!,$A6,#REF!,GG$4),"")</f>
        <v/>
      </c>
      <c r="GH6" s="54" t="str">
        <f ca="1">IF($C6&gt;GH$4,SUMIFS(#REF!,#REF!,$A6,#REF!,GH$4),"")</f>
        <v/>
      </c>
      <c r="GI6" s="54" t="str">
        <f ca="1">IF($C6&gt;GI$4,SUMIFS(#REF!,#REF!,$A6,#REF!,GI$4),"")</f>
        <v/>
      </c>
      <c r="GJ6" s="54" t="str">
        <f ca="1">IF($C6&gt;GJ$4,SUMIFS(#REF!,#REF!,$A6,#REF!,GJ$4),"")</f>
        <v/>
      </c>
      <c r="GK6" s="54" t="str">
        <f ca="1">IF($C6&gt;GK$4,SUMIFS(#REF!,#REF!,$A6,#REF!,GK$4),"")</f>
        <v/>
      </c>
      <c r="GL6" s="54" t="str">
        <f ca="1">IF($C6&gt;GL$4,SUMIFS(#REF!,#REF!,$A6,#REF!,GL$4),"")</f>
        <v/>
      </c>
      <c r="GM6" s="54" t="str">
        <f ca="1">IF($C6&gt;GM$4,SUMIFS(#REF!,#REF!,$A6,#REF!,GM$4),"")</f>
        <v/>
      </c>
      <c r="GN6" s="54" t="str">
        <f ca="1">IF($C6&gt;GN$4,SUMIFS(#REF!,#REF!,$A6,#REF!,GN$4),"")</f>
        <v/>
      </c>
      <c r="GO6" s="54" t="str">
        <f ca="1">IF($C6&gt;GO$4,SUMIFS(#REF!,#REF!,$A6,#REF!,GO$4),"")</f>
        <v/>
      </c>
    </row>
    <row r="7" spans="1:197">
      <c r="A7" s="19" t="s">
        <v>24</v>
      </c>
      <c r="B7" s="51">
        <v>46170</v>
      </c>
      <c r="C7" s="20">
        <f ca="1" t="shared" si="0"/>
        <v>39</v>
      </c>
      <c r="D7" s="20" t="str" cm="1">
        <f ca="1" t="array" ref="D7">_xlfn.IFS(AND(TODAY()-B7&lt;=30,TODAY()-B7&gt;=0),"新品期",AND(TODAY()-B7&gt;=31,TODAY()-B7&lt;=120),"热销期",AND(TODAY()-B7&gt;=121,TODAY()-B7&lt;=180),"清货期",TODAY()-B7&gt;180,"滞销")</f>
        <v>热销期</v>
      </c>
      <c r="E7" s="20" t="e">
        <f t="shared" si="3"/>
        <v>#REF!</v>
      </c>
      <c r="F7" s="20"/>
      <c r="G7" s="20" t="e">
        <f>SUMIF(#REF!,A7,#REF!)</f>
        <v>#REF!</v>
      </c>
      <c r="H7" s="38" t="e">
        <f t="shared" si="1"/>
        <v>#REF!</v>
      </c>
      <c r="I7" s="20"/>
      <c r="J7" s="20" t="e">
        <f>SUMIFS(#REF!,#REF!,A7,#REF!,"可取")</f>
        <v>#REF!</v>
      </c>
      <c r="K7" s="20"/>
      <c r="L7" s="20">
        <v>1000</v>
      </c>
      <c r="M7" s="39" t="e">
        <f>_xlfn.XLOOKUP(A7,#REF!,#REF!,0,0,-1)</f>
        <v>#REF!</v>
      </c>
      <c r="N7" s="39">
        <f ca="1">_xlfn.XLOOKUP(A7,'销售计划（销售后）'!A:A,'销售计划（销售后）'!N:N)</f>
        <v>6.11111111111111</v>
      </c>
      <c r="O7" s="52">
        <v>46144</v>
      </c>
      <c r="P7" s="53" t="str" cm="1">
        <f ca="1" t="array" ref="P7">IFERROR(INDEX(R7:GO7,Q7),"/")</f>
        <v>/</v>
      </c>
      <c r="Q7" s="53" t="str">
        <f t="shared" si="2"/>
        <v>此时段未上架</v>
      </c>
      <c r="R7" s="54" t="e">
        <f>SUMIFS(#REF!,#REF!,A7,#REF!,$R$4)</f>
        <v>#REF!</v>
      </c>
      <c r="S7" s="54" t="e">
        <f ca="1">IF($C7&gt;S$4,SUMIFS(#REF!,#REF!,$A7,#REF!,S$4),"")</f>
        <v>#REF!</v>
      </c>
      <c r="T7" s="54" t="e">
        <f ca="1">IF($C7&gt;T$4,SUMIFS(#REF!,#REF!,$A7,#REF!,T$4),"")</f>
        <v>#REF!</v>
      </c>
      <c r="U7" s="54" t="e">
        <f ca="1">IF($C7&gt;U$4,SUMIFS(#REF!,#REF!,$A7,#REF!,U$4),"")</f>
        <v>#REF!</v>
      </c>
      <c r="V7" s="54" t="e">
        <f ca="1">IF($C7&gt;V$4,SUMIFS(#REF!,#REF!,$A7,#REF!,V$4),"")</f>
        <v>#REF!</v>
      </c>
      <c r="W7" s="54" t="e">
        <f ca="1">IF($C7&gt;W$4,SUMIFS(#REF!,#REF!,$A7,#REF!,W$4),"")</f>
        <v>#REF!</v>
      </c>
      <c r="X7" s="54" t="e">
        <f ca="1">IF($C7&gt;X$4,SUMIFS(#REF!,#REF!,$A7,#REF!,X$4),"")</f>
        <v>#REF!</v>
      </c>
      <c r="Y7" s="54" t="e">
        <f ca="1">IF($C7&gt;Y$4,SUMIFS(#REF!,#REF!,$A7,#REF!,Y$4),"")</f>
        <v>#REF!</v>
      </c>
      <c r="Z7" s="54" t="e">
        <f ca="1">IF($C7&gt;Z$4,SUMIFS(#REF!,#REF!,$A7,#REF!,Z$4),"")</f>
        <v>#REF!</v>
      </c>
      <c r="AA7" s="54" t="e">
        <f ca="1">IF($C7&gt;AA$4,SUMIFS(#REF!,#REF!,$A7,#REF!,AA$4),"")</f>
        <v>#REF!</v>
      </c>
      <c r="AB7" s="54" t="e">
        <f ca="1">IF($C7&gt;AB$4,SUMIFS(#REF!,#REF!,$A7,#REF!,AB$4),"")</f>
        <v>#REF!</v>
      </c>
      <c r="AC7" s="54" t="e">
        <f ca="1">IF($C7&gt;AC$4,SUMIFS(#REF!,#REF!,$A7,#REF!,AC$4),"")</f>
        <v>#REF!</v>
      </c>
      <c r="AD7" s="54" t="e">
        <f ca="1">IF($C7&gt;AD$4,SUMIFS(#REF!,#REF!,$A7,#REF!,AD$4),"")</f>
        <v>#REF!</v>
      </c>
      <c r="AE7" s="54" t="e">
        <f ca="1">IF($C7&gt;AE$4,SUMIFS(#REF!,#REF!,$A7,#REF!,AE$4),"")</f>
        <v>#REF!</v>
      </c>
      <c r="AF7" s="54" t="e">
        <f ca="1">IF($C7&gt;AF$4,SUMIFS(#REF!,#REF!,$A7,#REF!,AF$4),"")</f>
        <v>#REF!</v>
      </c>
      <c r="AG7" s="54" t="e">
        <f ca="1">IF($C7&gt;AG$4,SUMIFS(#REF!,#REF!,$A7,#REF!,AG$4),"")</f>
        <v>#REF!</v>
      </c>
      <c r="AH7" s="54" t="e">
        <f ca="1">IF($C7&gt;AH$4,SUMIFS(#REF!,#REF!,$A7,#REF!,AH$4),"")</f>
        <v>#REF!</v>
      </c>
      <c r="AI7" s="54" t="e">
        <f ca="1">IF($C7&gt;AI$4,SUMIFS(#REF!,#REF!,$A7,#REF!,AI$4),"")</f>
        <v>#REF!</v>
      </c>
      <c r="AJ7" s="54" t="e">
        <f ca="1">IF($C7&gt;AJ$4,SUMIFS(#REF!,#REF!,$A7,#REF!,AJ$4),"")</f>
        <v>#REF!</v>
      </c>
      <c r="AK7" s="54" t="e">
        <f ca="1">IF($C7&gt;AK$4,SUMIFS(#REF!,#REF!,$A7,#REF!,AK$4),"")</f>
        <v>#REF!</v>
      </c>
      <c r="AL7" s="54" t="e">
        <f ca="1">IF($C7&gt;AL$4,SUMIFS(#REF!,#REF!,$A7,#REF!,AL$4),"")</f>
        <v>#REF!</v>
      </c>
      <c r="AM7" s="54" t="e">
        <f ca="1">IF($C7&gt;AM$4,SUMIFS(#REF!,#REF!,$A7,#REF!,AM$4),"")</f>
        <v>#REF!</v>
      </c>
      <c r="AN7" s="54" t="e">
        <f ca="1">IF($C7&gt;AN$4,SUMIFS(#REF!,#REF!,$A7,#REF!,AN$4),"")</f>
        <v>#REF!</v>
      </c>
      <c r="AO7" s="54" t="e">
        <f ca="1">IF($C7&gt;AO$4,SUMIFS(#REF!,#REF!,$A7,#REF!,AO$4),"")</f>
        <v>#REF!</v>
      </c>
      <c r="AP7" s="54" t="e">
        <f ca="1">IF($C7&gt;AP$4,SUMIFS(#REF!,#REF!,$A7,#REF!,AP$4),"")</f>
        <v>#REF!</v>
      </c>
      <c r="AQ7" s="54" t="e">
        <f ca="1">IF($C7&gt;AQ$4,SUMIFS(#REF!,#REF!,$A7,#REF!,AQ$4),"")</f>
        <v>#REF!</v>
      </c>
      <c r="AR7" s="54" t="e">
        <f ca="1">IF($C7&gt;AR$4,SUMIFS(#REF!,#REF!,$A7,#REF!,AR$4),"")</f>
        <v>#REF!</v>
      </c>
      <c r="AS7" s="54" t="e">
        <f ca="1">IF($C7&gt;AS$4,SUMIFS(#REF!,#REF!,$A7,#REF!,AS$4),"")</f>
        <v>#REF!</v>
      </c>
      <c r="AT7" s="54" t="e">
        <f ca="1">IF($C7&gt;AT$4,SUMIFS(#REF!,#REF!,$A7,#REF!,AT$4),"")</f>
        <v>#REF!</v>
      </c>
      <c r="AU7" s="54" t="e">
        <f ca="1">IF($C7&gt;AU$4,SUMIFS(#REF!,#REF!,$A7,#REF!,AU$4),"")</f>
        <v>#REF!</v>
      </c>
      <c r="AV7" s="54" t="e">
        <f ca="1">IF($C7&gt;AV$4,SUMIFS(#REF!,#REF!,$A7,#REF!,AV$4),"")</f>
        <v>#REF!</v>
      </c>
      <c r="AW7" s="54" t="e">
        <f ca="1">IF($C7&gt;AW$4,SUMIFS(#REF!,#REF!,$A7,#REF!,AW$4),"")</f>
        <v>#REF!</v>
      </c>
      <c r="AX7" s="54" t="e">
        <f ca="1">IF($C7&gt;AX$4,SUMIFS(#REF!,#REF!,$A7,#REF!,AX$4),"")</f>
        <v>#REF!</v>
      </c>
      <c r="AY7" s="54" t="e">
        <f ca="1">IF($C7&gt;AY$4,SUMIFS(#REF!,#REF!,$A7,#REF!,AY$4),"")</f>
        <v>#REF!</v>
      </c>
      <c r="AZ7" s="54" t="e">
        <f ca="1">IF($C7&gt;AZ$4,SUMIFS(#REF!,#REF!,$A7,#REF!,AZ$4),"")</f>
        <v>#REF!</v>
      </c>
      <c r="BA7" s="54" t="e">
        <f ca="1">IF($C7&gt;BA$4,SUMIFS(#REF!,#REF!,$A7,#REF!,BA$4),"")</f>
        <v>#REF!</v>
      </c>
      <c r="BB7" s="54" t="e">
        <f ca="1">IF($C7&gt;BB$4,SUMIFS(#REF!,#REF!,$A7,#REF!,BB$4),"")</f>
        <v>#REF!</v>
      </c>
      <c r="BC7" s="54" t="e">
        <f ca="1">IF($C7&gt;BC$4,SUMIFS(#REF!,#REF!,$A7,#REF!,BC$4),"")</f>
        <v>#REF!</v>
      </c>
      <c r="BD7" s="54" t="str">
        <f ca="1">IF($C7&gt;BD$4,SUMIFS(#REF!,#REF!,$A7,#REF!,BD$4),"")</f>
        <v/>
      </c>
      <c r="BE7" s="54" t="str">
        <f ca="1">IF($C7&gt;BE$4,SUMIFS(#REF!,#REF!,$A7,#REF!,BE$4),"")</f>
        <v/>
      </c>
      <c r="BF7" s="54" t="str">
        <f ca="1">IF($C7&gt;BF$4,SUMIFS(#REF!,#REF!,$A7,#REF!,BF$4),"")</f>
        <v/>
      </c>
      <c r="BG7" s="54" t="str">
        <f ca="1">IF($C7&gt;BG$4,SUMIFS(#REF!,#REF!,$A7,#REF!,BG$4),"")</f>
        <v/>
      </c>
      <c r="BH7" s="54" t="str">
        <f ca="1">IF($C7&gt;BH$4,SUMIFS(#REF!,#REF!,$A7,#REF!,BH$4),"")</f>
        <v/>
      </c>
      <c r="BI7" s="54" t="str">
        <f ca="1">IF($C7&gt;BI$4,SUMIFS(#REF!,#REF!,$A7,#REF!,BI$4),"")</f>
        <v/>
      </c>
      <c r="BJ7" s="54" t="str">
        <f ca="1">IF($C7&gt;BJ$4,SUMIFS(#REF!,#REF!,$A7,#REF!,BJ$4),"")</f>
        <v/>
      </c>
      <c r="BK7" s="54" t="str">
        <f ca="1">IF($C7&gt;BK$4,SUMIFS(#REF!,#REF!,$A7,#REF!,BK$4),"")</f>
        <v/>
      </c>
      <c r="BL7" s="54" t="str">
        <f ca="1">IF($C7&gt;BL$4,SUMIFS(#REF!,#REF!,$A7,#REF!,BL$4),"")</f>
        <v/>
      </c>
      <c r="BM7" s="54" t="str">
        <f ca="1">IF($C7&gt;BM$4,SUMIFS(#REF!,#REF!,$A7,#REF!,BM$4),"")</f>
        <v/>
      </c>
      <c r="BN7" s="54" t="str">
        <f ca="1">IF($C7&gt;BN$4,SUMIFS(#REF!,#REF!,$A7,#REF!,BN$4),"")</f>
        <v/>
      </c>
      <c r="BO7" s="54" t="str">
        <f ca="1">IF($C7&gt;BO$4,SUMIFS(#REF!,#REF!,$A7,#REF!,BO$4),"")</f>
        <v/>
      </c>
      <c r="BP7" s="54" t="str">
        <f ca="1">IF($C7&gt;BP$4,SUMIFS(#REF!,#REF!,$A7,#REF!,BP$4),"")</f>
        <v/>
      </c>
      <c r="BQ7" s="54" t="str">
        <f ca="1">IF($C7&gt;BQ$4,SUMIFS(#REF!,#REF!,$A7,#REF!,BQ$4),"")</f>
        <v/>
      </c>
      <c r="BR7" s="54" t="str">
        <f ca="1">IF($C7&gt;BR$4,SUMIFS(#REF!,#REF!,$A7,#REF!,BR$4),"")</f>
        <v/>
      </c>
      <c r="BS7" s="54" t="str">
        <f ca="1">IF($C7&gt;BS$4,SUMIFS(#REF!,#REF!,$A7,#REF!,BS$4),"")</f>
        <v/>
      </c>
      <c r="BT7" s="54" t="str">
        <f ca="1">IF($C7&gt;BT$4,SUMIFS(#REF!,#REF!,$A7,#REF!,BT$4),"")</f>
        <v/>
      </c>
      <c r="BU7" s="54" t="str">
        <f ca="1">IF($C7&gt;BU$4,SUMIFS(#REF!,#REF!,$A7,#REF!,BU$4),"")</f>
        <v/>
      </c>
      <c r="BV7" s="54" t="str">
        <f ca="1">IF($C7&gt;BV$4,SUMIFS(#REF!,#REF!,$A7,#REF!,BV$4),"")</f>
        <v/>
      </c>
      <c r="BW7" s="54" t="str">
        <f ca="1">IF($C7&gt;BW$4,SUMIFS(#REF!,#REF!,$A7,#REF!,BW$4),"")</f>
        <v/>
      </c>
      <c r="BX7" s="54" t="str">
        <f ca="1">IF($C7&gt;BX$4,SUMIFS(#REF!,#REF!,$A7,#REF!,BX$4),"")</f>
        <v/>
      </c>
      <c r="BY7" s="54" t="str">
        <f ca="1">IF($C7&gt;BY$4,SUMIFS(#REF!,#REF!,$A7,#REF!,BY$4),"")</f>
        <v/>
      </c>
      <c r="BZ7" s="54" t="str">
        <f ca="1">IF($C7&gt;BZ$4,SUMIFS(#REF!,#REF!,$A7,#REF!,BZ$4),"")</f>
        <v/>
      </c>
      <c r="CA7" s="54" t="str">
        <f ca="1">IF($C7&gt;CA$4,SUMIFS(#REF!,#REF!,$A7,#REF!,CA$4),"")</f>
        <v/>
      </c>
      <c r="CB7" s="54" t="str">
        <f ca="1">IF($C7&gt;CB$4,SUMIFS(#REF!,#REF!,$A7,#REF!,CB$4),"")</f>
        <v/>
      </c>
      <c r="CC7" s="54" t="str">
        <f ca="1">IF($C7&gt;CC$4,SUMIFS(#REF!,#REF!,$A7,#REF!,CC$4),"")</f>
        <v/>
      </c>
      <c r="CD7" s="54" t="str">
        <f ca="1">IF($C7&gt;CD$4,SUMIFS(#REF!,#REF!,$A7,#REF!,CD$4),"")</f>
        <v/>
      </c>
      <c r="CE7" s="54" t="str">
        <f ca="1">IF($C7&gt;CE$4,SUMIFS(#REF!,#REF!,$A7,#REF!,CE$4),"")</f>
        <v/>
      </c>
      <c r="CF7" s="54" t="str">
        <f ca="1">IF($C7&gt;CF$4,SUMIFS(#REF!,#REF!,$A7,#REF!,CF$4),"")</f>
        <v/>
      </c>
      <c r="CG7" s="54" t="str">
        <f ca="1">IF($C7&gt;CG$4,SUMIFS(#REF!,#REF!,$A7,#REF!,CG$4),"")</f>
        <v/>
      </c>
      <c r="CH7" s="54" t="str">
        <f ca="1">IF($C7&gt;CH$4,SUMIFS(#REF!,#REF!,$A7,#REF!,CH$4),"")</f>
        <v/>
      </c>
      <c r="CI7" s="54" t="str">
        <f ca="1">IF($C7&gt;CI$4,SUMIFS(#REF!,#REF!,$A7,#REF!,CI$4),"")</f>
        <v/>
      </c>
      <c r="CJ7" s="54" t="str">
        <f ca="1">IF($C7&gt;CJ$4,SUMIFS(#REF!,#REF!,$A7,#REF!,CJ$4),"")</f>
        <v/>
      </c>
      <c r="CK7" s="54" t="str">
        <f ca="1">IF($C7&gt;CK$4,SUMIFS(#REF!,#REF!,$A7,#REF!,CK$4),"")</f>
        <v/>
      </c>
      <c r="CL7" s="54" t="str">
        <f ca="1">IF($C7&gt;CL$4,SUMIFS(#REF!,#REF!,$A7,#REF!,CL$4),"")</f>
        <v/>
      </c>
      <c r="CM7" s="54" t="str">
        <f ca="1">IF($C7&gt;CM$4,SUMIFS(#REF!,#REF!,$A7,#REF!,CM$4),"")</f>
        <v/>
      </c>
      <c r="CN7" s="54" t="str">
        <f ca="1">IF($C7&gt;CN$4,SUMIFS(#REF!,#REF!,$A7,#REF!,CN$4),"")</f>
        <v/>
      </c>
      <c r="CO7" s="54" t="str">
        <f ca="1">IF($C7&gt;CO$4,SUMIFS(#REF!,#REF!,$A7,#REF!,CO$4),"")</f>
        <v/>
      </c>
      <c r="CP7" s="54" t="str">
        <f ca="1">IF($C7&gt;CP$4,SUMIFS(#REF!,#REF!,$A7,#REF!,CP$4),"")</f>
        <v/>
      </c>
      <c r="CQ7" s="54" t="str">
        <f ca="1">IF($C7&gt;CQ$4,SUMIFS(#REF!,#REF!,$A7,#REF!,CQ$4),"")</f>
        <v/>
      </c>
      <c r="CR7" s="54" t="str">
        <f ca="1">IF($C7&gt;CR$4,SUMIFS(#REF!,#REF!,$A7,#REF!,CR$4),"")</f>
        <v/>
      </c>
      <c r="CS7" s="54" t="str">
        <f ca="1">IF($C7&gt;CS$4,SUMIFS(#REF!,#REF!,$A7,#REF!,CS$4),"")</f>
        <v/>
      </c>
      <c r="CT7" s="54" t="str">
        <f ca="1">IF($C7&gt;CT$4,SUMIFS(#REF!,#REF!,$A7,#REF!,CT$4),"")</f>
        <v/>
      </c>
      <c r="CU7" s="54" t="str">
        <f ca="1">IF($C7&gt;CU$4,SUMIFS(#REF!,#REF!,$A7,#REF!,CU$4),"")</f>
        <v/>
      </c>
      <c r="CV7" s="54" t="str">
        <f ca="1">IF($C7&gt;CV$4,SUMIFS(#REF!,#REF!,$A7,#REF!,CV$4),"")</f>
        <v/>
      </c>
      <c r="CW7" s="54" t="str">
        <f ca="1">IF($C7&gt;CW$4,SUMIFS(#REF!,#REF!,$A7,#REF!,CW$4),"")</f>
        <v/>
      </c>
      <c r="CX7" s="54" t="str">
        <f ca="1">IF($C7&gt;CX$4,SUMIFS(#REF!,#REF!,$A7,#REF!,CX$4),"")</f>
        <v/>
      </c>
      <c r="CY7" s="54" t="str">
        <f ca="1">IF($C7&gt;CY$4,SUMIFS(#REF!,#REF!,$A7,#REF!,CY$4),"")</f>
        <v/>
      </c>
      <c r="CZ7" s="54" t="str">
        <f ca="1">IF($C7&gt;CZ$4,SUMIFS(#REF!,#REF!,$A7,#REF!,CZ$4),"")</f>
        <v/>
      </c>
      <c r="DA7" s="54" t="str">
        <f ca="1">IF($C7&gt;DA$4,SUMIFS(#REF!,#REF!,$A7,#REF!,DA$4),"")</f>
        <v/>
      </c>
      <c r="DB7" s="54" t="str">
        <f ca="1">IF($C7&gt;DB$4,SUMIFS(#REF!,#REF!,$A7,#REF!,DB$4),"")</f>
        <v/>
      </c>
      <c r="DC7" s="54" t="str">
        <f ca="1">IF($C7&gt;DC$4,SUMIFS(#REF!,#REF!,$A7,#REF!,DC$4),"")</f>
        <v/>
      </c>
      <c r="DD7" s="54" t="str">
        <f ca="1">IF($C7&gt;DD$4,SUMIFS(#REF!,#REF!,$A7,#REF!,DD$4),"")</f>
        <v/>
      </c>
      <c r="DE7" s="54" t="str">
        <f ca="1">IF($C7&gt;DE$4,SUMIFS(#REF!,#REF!,$A7,#REF!,DE$4),"")</f>
        <v/>
      </c>
      <c r="DF7" s="54" t="str">
        <f ca="1">IF($C7&gt;DF$4,SUMIFS(#REF!,#REF!,$A7,#REF!,DF$4),"")</f>
        <v/>
      </c>
      <c r="DG7" s="54" t="str">
        <f ca="1">IF($C7&gt;DG$4,SUMIFS(#REF!,#REF!,$A7,#REF!,DG$4),"")</f>
        <v/>
      </c>
      <c r="DH7" s="54" t="str">
        <f ca="1">IF($C7&gt;DH$4,SUMIFS(#REF!,#REF!,$A7,#REF!,DH$4),"")</f>
        <v/>
      </c>
      <c r="DI7" s="54" t="str">
        <f ca="1">IF($C7&gt;DI$4,SUMIFS(#REF!,#REF!,$A7,#REF!,DI$4),"")</f>
        <v/>
      </c>
      <c r="DJ7" s="54" t="str">
        <f ca="1">IF($C7&gt;DJ$4,SUMIFS(#REF!,#REF!,$A7,#REF!,DJ$4),"")</f>
        <v/>
      </c>
      <c r="DK7" s="54" t="str">
        <f ca="1">IF($C7&gt;DK$4,SUMIFS(#REF!,#REF!,$A7,#REF!,DK$4),"")</f>
        <v/>
      </c>
      <c r="DL7" s="54" t="str">
        <f ca="1">IF($C7&gt;DL$4,SUMIFS(#REF!,#REF!,$A7,#REF!,DL$4),"")</f>
        <v/>
      </c>
      <c r="DM7" s="54" t="str">
        <f ca="1">IF($C7&gt;DM$4,SUMIFS(#REF!,#REF!,$A7,#REF!,DM$4),"")</f>
        <v/>
      </c>
      <c r="DN7" s="54" t="str">
        <f ca="1">IF($C7&gt;DN$4,SUMIFS(#REF!,#REF!,$A7,#REF!,DN$4),"")</f>
        <v/>
      </c>
      <c r="DO7" s="54" t="str">
        <f ca="1">IF($C7&gt;DO$4,SUMIFS(#REF!,#REF!,$A7,#REF!,DO$4),"")</f>
        <v/>
      </c>
      <c r="DP7" s="54" t="str">
        <f ca="1">IF($C7&gt;DP$4,SUMIFS(#REF!,#REF!,$A7,#REF!,DP$4),"")</f>
        <v/>
      </c>
      <c r="DQ7" s="54" t="str">
        <f ca="1">IF($C7&gt;DQ$4,SUMIFS(#REF!,#REF!,$A7,#REF!,DQ$4),"")</f>
        <v/>
      </c>
      <c r="DR7" s="54" t="str">
        <f ca="1">IF($C7&gt;DR$4,SUMIFS(#REF!,#REF!,$A7,#REF!,DR$4),"")</f>
        <v/>
      </c>
      <c r="DS7" s="54" t="str">
        <f ca="1">IF($C7&gt;DS$4,SUMIFS(#REF!,#REF!,$A7,#REF!,DS$4),"")</f>
        <v/>
      </c>
      <c r="DT7" s="54" t="str">
        <f ca="1">IF($C7&gt;DT$4,SUMIFS(#REF!,#REF!,$A7,#REF!,DT$4),"")</f>
        <v/>
      </c>
      <c r="DU7" s="54" t="str">
        <f ca="1">IF($C7&gt;DU$4,SUMIFS(#REF!,#REF!,$A7,#REF!,DU$4),"")</f>
        <v/>
      </c>
      <c r="DV7" s="54" t="str">
        <f ca="1">IF($C7&gt;DV$4,SUMIFS(#REF!,#REF!,$A7,#REF!,DV$4),"")</f>
        <v/>
      </c>
      <c r="DW7" s="54" t="str">
        <f ca="1">IF($C7&gt;DW$4,SUMIFS(#REF!,#REF!,$A7,#REF!,DW$4),"")</f>
        <v/>
      </c>
      <c r="DX7" s="54" t="str">
        <f ca="1">IF($C7&gt;DX$4,SUMIFS(#REF!,#REF!,$A7,#REF!,DX$4),"")</f>
        <v/>
      </c>
      <c r="DY7" s="54" t="str">
        <f ca="1">IF($C7&gt;DY$4,SUMIFS(#REF!,#REF!,$A7,#REF!,DY$4),"")</f>
        <v/>
      </c>
      <c r="DZ7" s="54" t="str">
        <f ca="1">IF($C7&gt;DZ$4,SUMIFS(#REF!,#REF!,$A7,#REF!,DZ$4),"")</f>
        <v/>
      </c>
      <c r="EA7" s="54" t="str">
        <f ca="1">IF($C7&gt;EA$4,SUMIFS(#REF!,#REF!,$A7,#REF!,EA$4),"")</f>
        <v/>
      </c>
      <c r="EB7" s="54" t="str">
        <f ca="1">IF($C7&gt;EB$4,SUMIFS(#REF!,#REF!,$A7,#REF!,EB$4),"")</f>
        <v/>
      </c>
      <c r="EC7" s="54" t="str">
        <f ca="1">IF($C7&gt;EC$4,SUMIFS(#REF!,#REF!,$A7,#REF!,EC$4),"")</f>
        <v/>
      </c>
      <c r="ED7" s="54" t="str">
        <f ca="1">IF($C7&gt;ED$4,SUMIFS(#REF!,#REF!,$A7,#REF!,ED$4),"")</f>
        <v/>
      </c>
      <c r="EE7" s="54" t="str">
        <f ca="1">IF($C7&gt;EE$4,SUMIFS(#REF!,#REF!,$A7,#REF!,EE$4),"")</f>
        <v/>
      </c>
      <c r="EF7" s="54" t="str">
        <f ca="1">IF($C7&gt;EF$4,SUMIFS(#REF!,#REF!,$A7,#REF!,EF$4),"")</f>
        <v/>
      </c>
      <c r="EG7" s="54" t="str">
        <f ca="1">IF($C7&gt;EG$4,SUMIFS(#REF!,#REF!,$A7,#REF!,EG$4),"")</f>
        <v/>
      </c>
      <c r="EH7" s="54" t="str">
        <f ca="1">IF($C7&gt;EH$4,SUMIFS(#REF!,#REF!,$A7,#REF!,EH$4),"")</f>
        <v/>
      </c>
      <c r="EI7" s="54" t="str">
        <f ca="1">IF($C7&gt;EI$4,SUMIFS(#REF!,#REF!,$A7,#REF!,EI$4),"")</f>
        <v/>
      </c>
      <c r="EJ7" s="54" t="str">
        <f ca="1">IF($C7&gt;EJ$4,SUMIFS(#REF!,#REF!,$A7,#REF!,EJ$4),"")</f>
        <v/>
      </c>
      <c r="EK7" s="54" t="str">
        <f ca="1">IF($C7&gt;EK$4,SUMIFS(#REF!,#REF!,$A7,#REF!,EK$4),"")</f>
        <v/>
      </c>
      <c r="EL7" s="54" t="str">
        <f ca="1">IF($C7&gt;EL$4,SUMIFS(#REF!,#REF!,$A7,#REF!,EL$4),"")</f>
        <v/>
      </c>
      <c r="EM7" s="54" t="str">
        <f ca="1">IF($C7&gt;EM$4,SUMIFS(#REF!,#REF!,$A7,#REF!,EM$4),"")</f>
        <v/>
      </c>
      <c r="EN7" s="54" t="str">
        <f ca="1">IF($C7&gt;EN$4,SUMIFS(#REF!,#REF!,$A7,#REF!,EN$4),"")</f>
        <v/>
      </c>
      <c r="EO7" s="54" t="str">
        <f ca="1">IF($C7&gt;EO$4,SUMIFS(#REF!,#REF!,$A7,#REF!,EO$4),"")</f>
        <v/>
      </c>
      <c r="EP7" s="54" t="str">
        <f ca="1">IF($C7&gt;EP$4,SUMIFS(#REF!,#REF!,$A7,#REF!,EP$4),"")</f>
        <v/>
      </c>
      <c r="EQ7" s="54" t="str">
        <f ca="1">IF($C7&gt;EQ$4,SUMIFS(#REF!,#REF!,$A7,#REF!,EQ$4),"")</f>
        <v/>
      </c>
      <c r="ER7" s="54" t="str">
        <f ca="1">IF($C7&gt;ER$4,SUMIFS(#REF!,#REF!,$A7,#REF!,ER$4),"")</f>
        <v/>
      </c>
      <c r="ES7" s="54" t="str">
        <f ca="1">IF($C7&gt;ES$4,SUMIFS(#REF!,#REF!,$A7,#REF!,ES$4),"")</f>
        <v/>
      </c>
      <c r="ET7" s="54" t="str">
        <f ca="1">IF($C7&gt;ET$4,SUMIFS(#REF!,#REF!,$A7,#REF!,ET$4),"")</f>
        <v/>
      </c>
      <c r="EU7" s="54" t="str">
        <f ca="1">IF($C7&gt;EU$4,SUMIFS(#REF!,#REF!,$A7,#REF!,EU$4),"")</f>
        <v/>
      </c>
      <c r="EV7" s="54" t="str">
        <f ca="1">IF($C7&gt;EV$4,SUMIFS(#REF!,#REF!,$A7,#REF!,EV$4),"")</f>
        <v/>
      </c>
      <c r="EW7" s="54" t="str">
        <f ca="1">IF($C7&gt;EW$4,SUMIFS(#REF!,#REF!,$A7,#REF!,EW$4),"")</f>
        <v/>
      </c>
      <c r="EX7" s="54" t="str">
        <f ca="1">IF($C7&gt;EX$4,SUMIFS(#REF!,#REF!,$A7,#REF!,EX$4),"")</f>
        <v/>
      </c>
      <c r="EY7" s="54" t="str">
        <f ca="1">IF($C7&gt;EY$4,SUMIFS(#REF!,#REF!,$A7,#REF!,EY$4),"")</f>
        <v/>
      </c>
      <c r="EZ7" s="54" t="str">
        <f ca="1">IF($C7&gt;EZ$4,SUMIFS(#REF!,#REF!,$A7,#REF!,EZ$4),"")</f>
        <v/>
      </c>
      <c r="FA7" s="54" t="str">
        <f ca="1">IF($C7&gt;FA$4,SUMIFS(#REF!,#REF!,$A7,#REF!,FA$4),"")</f>
        <v/>
      </c>
      <c r="FB7" s="54" t="str">
        <f ca="1">IF($C7&gt;FB$4,SUMIFS(#REF!,#REF!,$A7,#REF!,FB$4),"")</f>
        <v/>
      </c>
      <c r="FC7" s="54" t="str">
        <f ca="1">IF($C7&gt;FC$4,SUMIFS(#REF!,#REF!,$A7,#REF!,FC$4),"")</f>
        <v/>
      </c>
      <c r="FD7" s="54" t="str">
        <f ca="1">IF($C7&gt;FD$4,SUMIFS(#REF!,#REF!,$A7,#REF!,FD$4),"")</f>
        <v/>
      </c>
      <c r="FE7" s="54" t="str">
        <f ca="1">IF($C7&gt;FE$4,SUMIFS(#REF!,#REF!,$A7,#REF!,FE$4),"")</f>
        <v/>
      </c>
      <c r="FF7" s="54" t="str">
        <f ca="1">IF($C7&gt;FF$4,SUMIFS(#REF!,#REF!,$A7,#REF!,FF$4),"")</f>
        <v/>
      </c>
      <c r="FG7" s="54" t="str">
        <f ca="1">IF($C7&gt;FG$4,SUMIFS(#REF!,#REF!,$A7,#REF!,FG$4),"")</f>
        <v/>
      </c>
      <c r="FH7" s="54" t="str">
        <f ca="1">IF($C7&gt;FH$4,SUMIFS(#REF!,#REF!,$A7,#REF!,FH$4),"")</f>
        <v/>
      </c>
      <c r="FI7" s="54" t="str">
        <f ca="1">IF($C7&gt;FI$4,SUMIFS(#REF!,#REF!,$A7,#REF!,FI$4),"")</f>
        <v/>
      </c>
      <c r="FJ7" s="54" t="str">
        <f ca="1">IF($C7&gt;FJ$4,SUMIFS(#REF!,#REF!,$A7,#REF!,FJ$4),"")</f>
        <v/>
      </c>
      <c r="FK7" s="54" t="str">
        <f ca="1">IF($C7&gt;FK$4,SUMIFS(#REF!,#REF!,$A7,#REF!,FK$4),"")</f>
        <v/>
      </c>
      <c r="FL7" s="54" t="str">
        <f ca="1">IF($C7&gt;FL$4,SUMIFS(#REF!,#REF!,$A7,#REF!,FL$4),"")</f>
        <v/>
      </c>
      <c r="FM7" s="54" t="str">
        <f ca="1">IF($C7&gt;FM$4,SUMIFS(#REF!,#REF!,$A7,#REF!,FM$4),"")</f>
        <v/>
      </c>
      <c r="FN7" s="54" t="str">
        <f ca="1">IF($C7&gt;FN$4,SUMIFS(#REF!,#REF!,$A7,#REF!,FN$4),"")</f>
        <v/>
      </c>
      <c r="FO7" s="54" t="str">
        <f ca="1">IF($C7&gt;FO$4,SUMIFS(#REF!,#REF!,$A7,#REF!,FO$4),"")</f>
        <v/>
      </c>
      <c r="FP7" s="54" t="str">
        <f ca="1">IF($C7&gt;FP$4,SUMIFS(#REF!,#REF!,$A7,#REF!,FP$4),"")</f>
        <v/>
      </c>
      <c r="FQ7" s="54" t="str">
        <f ca="1">IF($C7&gt;FQ$4,SUMIFS(#REF!,#REF!,$A7,#REF!,FQ$4),"")</f>
        <v/>
      </c>
      <c r="FR7" s="54" t="str">
        <f ca="1">IF($C7&gt;FR$4,SUMIFS(#REF!,#REF!,$A7,#REF!,FR$4),"")</f>
        <v/>
      </c>
      <c r="FS7" s="54" t="str">
        <f ca="1">IF($C7&gt;FS$4,SUMIFS(#REF!,#REF!,$A7,#REF!,FS$4),"")</f>
        <v/>
      </c>
      <c r="FT7" s="54" t="str">
        <f ca="1">IF($C7&gt;FT$4,SUMIFS(#REF!,#REF!,$A7,#REF!,FT$4),"")</f>
        <v/>
      </c>
      <c r="FU7" s="54" t="str">
        <f ca="1">IF($C7&gt;FU$4,SUMIFS(#REF!,#REF!,$A7,#REF!,FU$4),"")</f>
        <v/>
      </c>
      <c r="FV7" s="54" t="str">
        <f ca="1">IF($C7&gt;FV$4,SUMIFS(#REF!,#REF!,$A7,#REF!,FV$4),"")</f>
        <v/>
      </c>
      <c r="FW7" s="54" t="str">
        <f ca="1">IF($C7&gt;FW$4,SUMIFS(#REF!,#REF!,$A7,#REF!,FW$4),"")</f>
        <v/>
      </c>
      <c r="FX7" s="54" t="str">
        <f ca="1">IF($C7&gt;FX$4,SUMIFS(#REF!,#REF!,$A7,#REF!,FX$4),"")</f>
        <v/>
      </c>
      <c r="FY7" s="54" t="str">
        <f ca="1">IF($C7&gt;FY$4,SUMIFS(#REF!,#REF!,$A7,#REF!,FY$4),"")</f>
        <v/>
      </c>
      <c r="FZ7" s="54" t="str">
        <f ca="1">IF($C7&gt;FZ$4,SUMIFS(#REF!,#REF!,$A7,#REF!,FZ$4),"")</f>
        <v/>
      </c>
      <c r="GA7" s="54" t="str">
        <f ca="1">IF($C7&gt;GA$4,SUMIFS(#REF!,#REF!,$A7,#REF!,GA$4),"")</f>
        <v/>
      </c>
      <c r="GB7" s="54" t="str">
        <f ca="1">IF($C7&gt;GB$4,SUMIFS(#REF!,#REF!,$A7,#REF!,GB$4),"")</f>
        <v/>
      </c>
      <c r="GC7" s="54" t="str">
        <f ca="1">IF($C7&gt;GC$4,SUMIFS(#REF!,#REF!,$A7,#REF!,GC$4),"")</f>
        <v/>
      </c>
      <c r="GD7" s="54" t="str">
        <f ca="1">IF($C7&gt;GD$4,SUMIFS(#REF!,#REF!,$A7,#REF!,GD$4),"")</f>
        <v/>
      </c>
      <c r="GE7" s="54" t="str">
        <f ca="1">IF($C7&gt;GE$4,SUMIFS(#REF!,#REF!,$A7,#REF!,GE$4),"")</f>
        <v/>
      </c>
      <c r="GF7" s="54" t="str">
        <f ca="1">IF($C7&gt;GF$4,SUMIFS(#REF!,#REF!,$A7,#REF!,GF$4),"")</f>
        <v/>
      </c>
      <c r="GG7" s="54" t="str">
        <f ca="1">IF($C7&gt;GG$4,SUMIFS(#REF!,#REF!,$A7,#REF!,GG$4),"")</f>
        <v/>
      </c>
      <c r="GH7" s="54" t="str">
        <f ca="1">IF($C7&gt;GH$4,SUMIFS(#REF!,#REF!,$A7,#REF!,GH$4),"")</f>
        <v/>
      </c>
      <c r="GI7" s="54" t="str">
        <f ca="1">IF($C7&gt;GI$4,SUMIFS(#REF!,#REF!,$A7,#REF!,GI$4),"")</f>
        <v/>
      </c>
      <c r="GJ7" s="54" t="str">
        <f ca="1">IF($C7&gt;GJ$4,SUMIFS(#REF!,#REF!,$A7,#REF!,GJ$4),"")</f>
        <v/>
      </c>
      <c r="GK7" s="54" t="str">
        <f ca="1">IF($C7&gt;GK$4,SUMIFS(#REF!,#REF!,$A7,#REF!,GK$4),"")</f>
        <v/>
      </c>
      <c r="GL7" s="54" t="str">
        <f ca="1">IF($C7&gt;GL$4,SUMIFS(#REF!,#REF!,$A7,#REF!,GL$4),"")</f>
        <v/>
      </c>
      <c r="GM7" s="54" t="str">
        <f ca="1">IF($C7&gt;GM$4,SUMIFS(#REF!,#REF!,$A7,#REF!,GM$4),"")</f>
        <v/>
      </c>
      <c r="GN7" s="54" t="str">
        <f ca="1">IF($C7&gt;GN$4,SUMIFS(#REF!,#REF!,$A7,#REF!,GN$4),"")</f>
        <v/>
      </c>
      <c r="GO7" s="54" t="str">
        <f ca="1">IF($C7&gt;GO$4,SUMIFS(#REF!,#REF!,$A7,#REF!,GO$4),"")</f>
        <v/>
      </c>
    </row>
    <row r="8" spans="1:197">
      <c r="A8" s="19" t="s">
        <v>25</v>
      </c>
      <c r="B8" s="51">
        <v>45971</v>
      </c>
      <c r="C8" s="20">
        <f ca="1" t="shared" si="0"/>
        <v>238</v>
      </c>
      <c r="D8" s="20" t="str" cm="1">
        <f ca="1" t="array" ref="D8">_xlfn.IFS(AND(TODAY()-B8&lt;=30,TODAY()-B8&gt;=0),"新品期",AND(TODAY()-B8&gt;=31,TODAY()-B8&lt;=120),"热销期",AND(TODAY()-B8&gt;=121,TODAY()-B8&lt;=180),"清货期",TODAY()-B8&gt;180,"滞销")</f>
        <v>滞销</v>
      </c>
      <c r="E8" s="20" t="e">
        <f t="shared" si="3"/>
        <v>#REF!</v>
      </c>
      <c r="F8" s="20"/>
      <c r="G8" s="20" t="e">
        <f>SUMIF(#REF!,A8,#REF!)</f>
        <v>#REF!</v>
      </c>
      <c r="H8" s="38" t="e">
        <f t="shared" si="1"/>
        <v>#REF!</v>
      </c>
      <c r="I8" s="20"/>
      <c r="J8" s="20" t="e">
        <f>SUMIFS(#REF!,#REF!,A8,#REF!,"可取")</f>
        <v>#REF!</v>
      </c>
      <c r="K8" s="20"/>
      <c r="L8" s="20">
        <v>2000</v>
      </c>
      <c r="M8" s="39" t="e">
        <f>_xlfn.XLOOKUP(A8,#REF!,#REF!,0,0,-1)</f>
        <v>#REF!</v>
      </c>
      <c r="N8" s="39" t="str">
        <f ca="1">_xlfn.XLOOKUP(A8,'销售计划（销售后）'!A:A,'销售计划（销售后）'!N:N)</f>
        <v>0</v>
      </c>
      <c r="O8" s="52">
        <v>46144</v>
      </c>
      <c r="P8" s="53" t="str" cm="1">
        <f ca="1" t="array" ref="P8">IFERROR(INDEX(R8:GO8,Q8),"/")</f>
        <v>/</v>
      </c>
      <c r="Q8" s="53">
        <f t="shared" si="2"/>
        <v>173</v>
      </c>
      <c r="R8" s="54" t="e">
        <f>SUMIFS(#REF!,#REF!,A8,#REF!,$R$4)</f>
        <v>#REF!</v>
      </c>
      <c r="S8" s="54" t="e">
        <f ca="1">IF($C8&gt;S$4,SUMIFS(#REF!,#REF!,$A8,#REF!,S$4),"")</f>
        <v>#REF!</v>
      </c>
      <c r="T8" s="54" t="e">
        <f ca="1">IF($C8&gt;T$4,SUMIFS(#REF!,#REF!,$A8,#REF!,T$4),"")</f>
        <v>#REF!</v>
      </c>
      <c r="U8" s="54" t="e">
        <f ca="1">IF($C8&gt;U$4,SUMIFS(#REF!,#REF!,$A8,#REF!,U$4),"")</f>
        <v>#REF!</v>
      </c>
      <c r="V8" s="54" t="e">
        <f ca="1">IF($C8&gt;V$4,SUMIFS(#REF!,#REF!,$A8,#REF!,V$4),"")</f>
        <v>#REF!</v>
      </c>
      <c r="W8" s="54" t="e">
        <f ca="1">IF($C8&gt;W$4,SUMIFS(#REF!,#REF!,$A8,#REF!,W$4),"")</f>
        <v>#REF!</v>
      </c>
      <c r="X8" s="54" t="e">
        <f ca="1">IF($C8&gt;X$4,SUMIFS(#REF!,#REF!,$A8,#REF!,X$4),"")</f>
        <v>#REF!</v>
      </c>
      <c r="Y8" s="54" t="e">
        <f ca="1">IF($C8&gt;Y$4,SUMIFS(#REF!,#REF!,$A8,#REF!,Y$4),"")</f>
        <v>#REF!</v>
      </c>
      <c r="Z8" s="54" t="e">
        <f ca="1">IF($C8&gt;Z$4,SUMIFS(#REF!,#REF!,$A8,#REF!,Z$4),"")</f>
        <v>#REF!</v>
      </c>
      <c r="AA8" s="54" t="e">
        <f ca="1">IF($C8&gt;AA$4,SUMIFS(#REF!,#REF!,$A8,#REF!,AA$4),"")</f>
        <v>#REF!</v>
      </c>
      <c r="AB8" s="54" t="e">
        <f ca="1">IF($C8&gt;AB$4,SUMIFS(#REF!,#REF!,$A8,#REF!,AB$4),"")</f>
        <v>#REF!</v>
      </c>
      <c r="AC8" s="54" t="e">
        <f ca="1">IF($C8&gt;AC$4,SUMIFS(#REF!,#REF!,$A8,#REF!,AC$4),"")</f>
        <v>#REF!</v>
      </c>
      <c r="AD8" s="54" t="e">
        <f ca="1">IF($C8&gt;AD$4,SUMIFS(#REF!,#REF!,$A8,#REF!,AD$4),"")</f>
        <v>#REF!</v>
      </c>
      <c r="AE8" s="54" t="e">
        <f ca="1">IF($C8&gt;AE$4,SUMIFS(#REF!,#REF!,$A8,#REF!,AE$4),"")</f>
        <v>#REF!</v>
      </c>
      <c r="AF8" s="54" t="e">
        <f ca="1">IF($C8&gt;AF$4,SUMIFS(#REF!,#REF!,$A8,#REF!,AF$4),"")</f>
        <v>#REF!</v>
      </c>
      <c r="AG8" s="54" t="e">
        <f ca="1">IF($C8&gt;AG$4,SUMIFS(#REF!,#REF!,$A8,#REF!,AG$4),"")</f>
        <v>#REF!</v>
      </c>
      <c r="AH8" s="54" t="e">
        <f ca="1">IF($C8&gt;AH$4,SUMIFS(#REF!,#REF!,$A8,#REF!,AH$4),"")</f>
        <v>#REF!</v>
      </c>
      <c r="AI8" s="54" t="e">
        <f ca="1">IF($C8&gt;AI$4,SUMIFS(#REF!,#REF!,$A8,#REF!,AI$4),"")</f>
        <v>#REF!</v>
      </c>
      <c r="AJ8" s="54" t="e">
        <f ca="1">IF($C8&gt;AJ$4,SUMIFS(#REF!,#REF!,$A8,#REF!,AJ$4),"")</f>
        <v>#REF!</v>
      </c>
      <c r="AK8" s="54" t="e">
        <f ca="1">IF($C8&gt;AK$4,SUMIFS(#REF!,#REF!,$A8,#REF!,AK$4),"")</f>
        <v>#REF!</v>
      </c>
      <c r="AL8" s="54" t="e">
        <f ca="1">IF($C8&gt;AL$4,SUMIFS(#REF!,#REF!,$A8,#REF!,AL$4),"")</f>
        <v>#REF!</v>
      </c>
      <c r="AM8" s="54" t="e">
        <f ca="1">IF($C8&gt;AM$4,SUMIFS(#REF!,#REF!,$A8,#REF!,AM$4),"")</f>
        <v>#REF!</v>
      </c>
      <c r="AN8" s="54" t="e">
        <f ca="1">IF($C8&gt;AN$4,SUMIFS(#REF!,#REF!,$A8,#REF!,AN$4),"")</f>
        <v>#REF!</v>
      </c>
      <c r="AO8" s="54" t="e">
        <f ca="1">IF($C8&gt;AO$4,SUMIFS(#REF!,#REF!,$A8,#REF!,AO$4),"")</f>
        <v>#REF!</v>
      </c>
      <c r="AP8" s="54" t="e">
        <f ca="1">IF($C8&gt;AP$4,SUMIFS(#REF!,#REF!,$A8,#REF!,AP$4),"")</f>
        <v>#REF!</v>
      </c>
      <c r="AQ8" s="54" t="e">
        <f ca="1">IF($C8&gt;AQ$4,SUMIFS(#REF!,#REF!,$A8,#REF!,AQ$4),"")</f>
        <v>#REF!</v>
      </c>
      <c r="AR8" s="54" t="e">
        <f ca="1">IF($C8&gt;AR$4,SUMIFS(#REF!,#REF!,$A8,#REF!,AR$4),"")</f>
        <v>#REF!</v>
      </c>
      <c r="AS8" s="54" t="e">
        <f ca="1">IF($C8&gt;AS$4,SUMIFS(#REF!,#REF!,$A8,#REF!,AS$4),"")</f>
        <v>#REF!</v>
      </c>
      <c r="AT8" s="54" t="e">
        <f ca="1">IF($C8&gt;AT$4,SUMIFS(#REF!,#REF!,$A8,#REF!,AT$4),"")</f>
        <v>#REF!</v>
      </c>
      <c r="AU8" s="54" t="e">
        <f ca="1">IF($C8&gt;AU$4,SUMIFS(#REF!,#REF!,$A8,#REF!,AU$4),"")</f>
        <v>#REF!</v>
      </c>
      <c r="AV8" s="54" t="e">
        <f ca="1">IF($C8&gt;AV$4,SUMIFS(#REF!,#REF!,$A8,#REF!,AV$4),"")</f>
        <v>#REF!</v>
      </c>
      <c r="AW8" s="54" t="e">
        <f ca="1">IF($C8&gt;AW$4,SUMIFS(#REF!,#REF!,$A8,#REF!,AW$4),"")</f>
        <v>#REF!</v>
      </c>
      <c r="AX8" s="54" t="e">
        <f ca="1">IF($C8&gt;AX$4,SUMIFS(#REF!,#REF!,$A8,#REF!,AX$4),"")</f>
        <v>#REF!</v>
      </c>
      <c r="AY8" s="54" t="e">
        <f ca="1">IF($C8&gt;AY$4,SUMIFS(#REF!,#REF!,$A8,#REF!,AY$4),"")</f>
        <v>#REF!</v>
      </c>
      <c r="AZ8" s="54" t="e">
        <f ca="1">IF($C8&gt;AZ$4,SUMIFS(#REF!,#REF!,$A8,#REF!,AZ$4),"")</f>
        <v>#REF!</v>
      </c>
      <c r="BA8" s="54" t="e">
        <f ca="1">IF($C8&gt;BA$4,SUMIFS(#REF!,#REF!,$A8,#REF!,BA$4),"")</f>
        <v>#REF!</v>
      </c>
      <c r="BB8" s="54" t="e">
        <f ca="1">IF($C8&gt;BB$4,SUMIFS(#REF!,#REF!,$A8,#REF!,BB$4),"")</f>
        <v>#REF!</v>
      </c>
      <c r="BC8" s="54" t="e">
        <f ca="1">IF($C8&gt;BC$4,SUMIFS(#REF!,#REF!,$A8,#REF!,BC$4),"")</f>
        <v>#REF!</v>
      </c>
      <c r="BD8" s="54" t="e">
        <f ca="1">IF($C8&gt;BD$4,SUMIFS(#REF!,#REF!,$A8,#REF!,BD$4),"")</f>
        <v>#REF!</v>
      </c>
      <c r="BE8" s="54" t="e">
        <f ca="1">IF($C8&gt;BE$4,SUMIFS(#REF!,#REF!,$A8,#REF!,BE$4),"")</f>
        <v>#REF!</v>
      </c>
      <c r="BF8" s="54" t="e">
        <f ca="1">IF($C8&gt;BF$4,SUMIFS(#REF!,#REF!,$A8,#REF!,BF$4),"")</f>
        <v>#REF!</v>
      </c>
      <c r="BG8" s="54" t="e">
        <f ca="1">IF($C8&gt;BG$4,SUMIFS(#REF!,#REF!,$A8,#REF!,BG$4),"")</f>
        <v>#REF!</v>
      </c>
      <c r="BH8" s="54" t="e">
        <f ca="1">IF($C8&gt;BH$4,SUMIFS(#REF!,#REF!,$A8,#REF!,BH$4),"")</f>
        <v>#REF!</v>
      </c>
      <c r="BI8" s="54" t="e">
        <f ca="1">IF($C8&gt;BI$4,SUMIFS(#REF!,#REF!,$A8,#REF!,BI$4),"")</f>
        <v>#REF!</v>
      </c>
      <c r="BJ8" s="54" t="e">
        <f ca="1">IF($C8&gt;BJ$4,SUMIFS(#REF!,#REF!,$A8,#REF!,BJ$4),"")</f>
        <v>#REF!</v>
      </c>
      <c r="BK8" s="54" t="e">
        <f ca="1">IF($C8&gt;BK$4,SUMIFS(#REF!,#REF!,$A8,#REF!,BK$4),"")</f>
        <v>#REF!</v>
      </c>
      <c r="BL8" s="54" t="e">
        <f ca="1">IF($C8&gt;BL$4,SUMIFS(#REF!,#REF!,$A8,#REF!,BL$4),"")</f>
        <v>#REF!</v>
      </c>
      <c r="BM8" s="54" t="e">
        <f ca="1">IF($C8&gt;BM$4,SUMIFS(#REF!,#REF!,$A8,#REF!,BM$4),"")</f>
        <v>#REF!</v>
      </c>
      <c r="BN8" s="54" t="e">
        <f ca="1">IF($C8&gt;BN$4,SUMIFS(#REF!,#REF!,$A8,#REF!,BN$4),"")</f>
        <v>#REF!</v>
      </c>
      <c r="BO8" s="54" t="e">
        <f ca="1">IF($C8&gt;BO$4,SUMIFS(#REF!,#REF!,$A8,#REF!,BO$4),"")</f>
        <v>#REF!</v>
      </c>
      <c r="BP8" s="54" t="e">
        <f ca="1">IF($C8&gt;BP$4,SUMIFS(#REF!,#REF!,$A8,#REF!,BP$4),"")</f>
        <v>#REF!</v>
      </c>
      <c r="BQ8" s="54" t="e">
        <f ca="1">IF($C8&gt;BQ$4,SUMIFS(#REF!,#REF!,$A8,#REF!,BQ$4),"")</f>
        <v>#REF!</v>
      </c>
      <c r="BR8" s="54" t="e">
        <f ca="1">IF($C8&gt;BR$4,SUMIFS(#REF!,#REF!,$A8,#REF!,BR$4),"")</f>
        <v>#REF!</v>
      </c>
      <c r="BS8" s="54" t="e">
        <f ca="1">IF($C8&gt;BS$4,SUMIFS(#REF!,#REF!,$A8,#REF!,BS$4),"")</f>
        <v>#REF!</v>
      </c>
      <c r="BT8" s="54" t="e">
        <f ca="1">IF($C8&gt;BT$4,SUMIFS(#REF!,#REF!,$A8,#REF!,BT$4),"")</f>
        <v>#REF!</v>
      </c>
      <c r="BU8" s="54" t="e">
        <f ca="1">IF($C8&gt;BU$4,SUMIFS(#REF!,#REF!,$A8,#REF!,BU$4),"")</f>
        <v>#REF!</v>
      </c>
      <c r="BV8" s="54" t="e">
        <f ca="1">IF($C8&gt;BV$4,SUMIFS(#REF!,#REF!,$A8,#REF!,BV$4),"")</f>
        <v>#REF!</v>
      </c>
      <c r="BW8" s="54" t="e">
        <f ca="1">IF($C8&gt;BW$4,SUMIFS(#REF!,#REF!,$A8,#REF!,BW$4),"")</f>
        <v>#REF!</v>
      </c>
      <c r="BX8" s="54" t="e">
        <f ca="1">IF($C8&gt;BX$4,SUMIFS(#REF!,#REF!,$A8,#REF!,BX$4),"")</f>
        <v>#REF!</v>
      </c>
      <c r="BY8" s="54" t="e">
        <f ca="1">IF($C8&gt;BY$4,SUMIFS(#REF!,#REF!,$A8,#REF!,BY$4),"")</f>
        <v>#REF!</v>
      </c>
      <c r="BZ8" s="54" t="e">
        <f ca="1">IF($C8&gt;BZ$4,SUMIFS(#REF!,#REF!,$A8,#REF!,BZ$4),"")</f>
        <v>#REF!</v>
      </c>
      <c r="CA8" s="54" t="e">
        <f ca="1">IF($C8&gt;CA$4,SUMIFS(#REF!,#REF!,$A8,#REF!,CA$4),"")</f>
        <v>#REF!</v>
      </c>
      <c r="CB8" s="54" t="e">
        <f ca="1">IF($C8&gt;CB$4,SUMIFS(#REF!,#REF!,$A8,#REF!,CB$4),"")</f>
        <v>#REF!</v>
      </c>
      <c r="CC8" s="54" t="e">
        <f ca="1">IF($C8&gt;CC$4,SUMIFS(#REF!,#REF!,$A8,#REF!,CC$4),"")</f>
        <v>#REF!</v>
      </c>
      <c r="CD8" s="54" t="e">
        <f ca="1">IF($C8&gt;CD$4,SUMIFS(#REF!,#REF!,$A8,#REF!,CD$4),"")</f>
        <v>#REF!</v>
      </c>
      <c r="CE8" s="54" t="e">
        <f ca="1">IF($C8&gt;CE$4,SUMIFS(#REF!,#REF!,$A8,#REF!,CE$4),"")</f>
        <v>#REF!</v>
      </c>
      <c r="CF8" s="54" t="e">
        <f ca="1">IF($C8&gt;CF$4,SUMIFS(#REF!,#REF!,$A8,#REF!,CF$4),"")</f>
        <v>#REF!</v>
      </c>
      <c r="CG8" s="54" t="e">
        <f ca="1">IF($C8&gt;CG$4,SUMIFS(#REF!,#REF!,$A8,#REF!,CG$4),"")</f>
        <v>#REF!</v>
      </c>
      <c r="CH8" s="54" t="e">
        <f ca="1">IF($C8&gt;CH$4,SUMIFS(#REF!,#REF!,$A8,#REF!,CH$4),"")</f>
        <v>#REF!</v>
      </c>
      <c r="CI8" s="54" t="e">
        <f ca="1">IF($C8&gt;CI$4,SUMIFS(#REF!,#REF!,$A8,#REF!,CI$4),"")</f>
        <v>#REF!</v>
      </c>
      <c r="CJ8" s="54" t="e">
        <f ca="1">IF($C8&gt;CJ$4,SUMIFS(#REF!,#REF!,$A8,#REF!,CJ$4),"")</f>
        <v>#REF!</v>
      </c>
      <c r="CK8" s="54" t="e">
        <f ca="1">IF($C8&gt;CK$4,SUMIFS(#REF!,#REF!,$A8,#REF!,CK$4),"")</f>
        <v>#REF!</v>
      </c>
      <c r="CL8" s="54" t="e">
        <f ca="1">IF($C8&gt;CL$4,SUMIFS(#REF!,#REF!,$A8,#REF!,CL$4),"")</f>
        <v>#REF!</v>
      </c>
      <c r="CM8" s="54" t="e">
        <f ca="1">IF($C8&gt;CM$4,SUMIFS(#REF!,#REF!,$A8,#REF!,CM$4),"")</f>
        <v>#REF!</v>
      </c>
      <c r="CN8" s="54" t="e">
        <f ca="1">IF($C8&gt;CN$4,SUMIFS(#REF!,#REF!,$A8,#REF!,CN$4),"")</f>
        <v>#REF!</v>
      </c>
      <c r="CO8" s="54" t="e">
        <f ca="1">IF($C8&gt;CO$4,SUMIFS(#REF!,#REF!,$A8,#REF!,CO$4),"")</f>
        <v>#REF!</v>
      </c>
      <c r="CP8" s="54" t="e">
        <f ca="1">IF($C8&gt;CP$4,SUMIFS(#REF!,#REF!,$A8,#REF!,CP$4),"")</f>
        <v>#REF!</v>
      </c>
      <c r="CQ8" s="54" t="e">
        <f ca="1">IF($C8&gt;CQ$4,SUMIFS(#REF!,#REF!,$A8,#REF!,CQ$4),"")</f>
        <v>#REF!</v>
      </c>
      <c r="CR8" s="54" t="e">
        <f ca="1">IF($C8&gt;CR$4,SUMIFS(#REF!,#REF!,$A8,#REF!,CR$4),"")</f>
        <v>#REF!</v>
      </c>
      <c r="CS8" s="54" t="e">
        <f ca="1">IF($C8&gt;CS$4,SUMIFS(#REF!,#REF!,$A8,#REF!,CS$4),"")</f>
        <v>#REF!</v>
      </c>
      <c r="CT8" s="54" t="e">
        <f ca="1">IF($C8&gt;CT$4,SUMIFS(#REF!,#REF!,$A8,#REF!,CT$4),"")</f>
        <v>#REF!</v>
      </c>
      <c r="CU8" s="54" t="e">
        <f ca="1">IF($C8&gt;CU$4,SUMIFS(#REF!,#REF!,$A8,#REF!,CU$4),"")</f>
        <v>#REF!</v>
      </c>
      <c r="CV8" s="54" t="e">
        <f ca="1">IF($C8&gt;CV$4,SUMIFS(#REF!,#REF!,$A8,#REF!,CV$4),"")</f>
        <v>#REF!</v>
      </c>
      <c r="CW8" s="54" t="e">
        <f ca="1">IF($C8&gt;CW$4,SUMIFS(#REF!,#REF!,$A8,#REF!,CW$4),"")</f>
        <v>#REF!</v>
      </c>
      <c r="CX8" s="54" t="e">
        <f ca="1">IF($C8&gt;CX$4,SUMIFS(#REF!,#REF!,$A8,#REF!,CX$4),"")</f>
        <v>#REF!</v>
      </c>
      <c r="CY8" s="54" t="e">
        <f ca="1">IF($C8&gt;CY$4,SUMIFS(#REF!,#REF!,$A8,#REF!,CY$4),"")</f>
        <v>#REF!</v>
      </c>
      <c r="CZ8" s="54" t="e">
        <f ca="1">IF($C8&gt;CZ$4,SUMIFS(#REF!,#REF!,$A8,#REF!,CZ$4),"")</f>
        <v>#REF!</v>
      </c>
      <c r="DA8" s="54" t="e">
        <f ca="1">IF($C8&gt;DA$4,SUMIFS(#REF!,#REF!,$A8,#REF!,DA$4),"")</f>
        <v>#REF!</v>
      </c>
      <c r="DB8" s="54" t="e">
        <f ca="1">IF($C8&gt;DB$4,SUMIFS(#REF!,#REF!,$A8,#REF!,DB$4),"")</f>
        <v>#REF!</v>
      </c>
      <c r="DC8" s="54" t="e">
        <f ca="1">IF($C8&gt;DC$4,SUMIFS(#REF!,#REF!,$A8,#REF!,DC$4),"")</f>
        <v>#REF!</v>
      </c>
      <c r="DD8" s="54" t="e">
        <f ca="1">IF($C8&gt;DD$4,SUMIFS(#REF!,#REF!,$A8,#REF!,DD$4),"")</f>
        <v>#REF!</v>
      </c>
      <c r="DE8" s="54" t="e">
        <f ca="1">IF($C8&gt;DE$4,SUMIFS(#REF!,#REF!,$A8,#REF!,DE$4),"")</f>
        <v>#REF!</v>
      </c>
      <c r="DF8" s="54" t="e">
        <f ca="1">IF($C8&gt;DF$4,SUMIFS(#REF!,#REF!,$A8,#REF!,DF$4),"")</f>
        <v>#REF!</v>
      </c>
      <c r="DG8" s="54" t="e">
        <f ca="1">IF($C8&gt;DG$4,SUMIFS(#REF!,#REF!,$A8,#REF!,DG$4),"")</f>
        <v>#REF!</v>
      </c>
      <c r="DH8" s="54" t="e">
        <f ca="1">IF($C8&gt;DH$4,SUMIFS(#REF!,#REF!,$A8,#REF!,DH$4),"")</f>
        <v>#REF!</v>
      </c>
      <c r="DI8" s="54" t="e">
        <f ca="1">IF($C8&gt;DI$4,SUMIFS(#REF!,#REF!,$A8,#REF!,DI$4),"")</f>
        <v>#REF!</v>
      </c>
      <c r="DJ8" s="54" t="e">
        <f ca="1">IF($C8&gt;DJ$4,SUMIFS(#REF!,#REF!,$A8,#REF!,DJ$4),"")</f>
        <v>#REF!</v>
      </c>
      <c r="DK8" s="54" t="e">
        <f ca="1">IF($C8&gt;DK$4,SUMIFS(#REF!,#REF!,$A8,#REF!,DK$4),"")</f>
        <v>#REF!</v>
      </c>
      <c r="DL8" s="54" t="e">
        <f ca="1">IF($C8&gt;DL$4,SUMIFS(#REF!,#REF!,$A8,#REF!,DL$4),"")</f>
        <v>#REF!</v>
      </c>
      <c r="DM8" s="54" t="e">
        <f ca="1">IF($C8&gt;DM$4,SUMIFS(#REF!,#REF!,$A8,#REF!,DM$4),"")</f>
        <v>#REF!</v>
      </c>
      <c r="DN8" s="54" t="e">
        <f ca="1">IF($C8&gt;DN$4,SUMIFS(#REF!,#REF!,$A8,#REF!,DN$4),"")</f>
        <v>#REF!</v>
      </c>
      <c r="DO8" s="54" t="e">
        <f ca="1">IF($C8&gt;DO$4,SUMIFS(#REF!,#REF!,$A8,#REF!,DO$4),"")</f>
        <v>#REF!</v>
      </c>
      <c r="DP8" s="54" t="e">
        <f ca="1">IF($C8&gt;DP$4,SUMIFS(#REF!,#REF!,$A8,#REF!,DP$4),"")</f>
        <v>#REF!</v>
      </c>
      <c r="DQ8" s="54" t="e">
        <f ca="1">IF($C8&gt;DQ$4,SUMIFS(#REF!,#REF!,$A8,#REF!,DQ$4),"")</f>
        <v>#REF!</v>
      </c>
      <c r="DR8" s="54" t="e">
        <f ca="1">IF($C8&gt;DR$4,SUMIFS(#REF!,#REF!,$A8,#REF!,DR$4),"")</f>
        <v>#REF!</v>
      </c>
      <c r="DS8" s="54" t="e">
        <f ca="1">IF($C8&gt;DS$4,SUMIFS(#REF!,#REF!,$A8,#REF!,DS$4),"")</f>
        <v>#REF!</v>
      </c>
      <c r="DT8" s="54" t="e">
        <f ca="1">IF($C8&gt;DT$4,SUMIFS(#REF!,#REF!,$A8,#REF!,DT$4),"")</f>
        <v>#REF!</v>
      </c>
      <c r="DU8" s="54" t="e">
        <f ca="1">IF($C8&gt;DU$4,SUMIFS(#REF!,#REF!,$A8,#REF!,DU$4),"")</f>
        <v>#REF!</v>
      </c>
      <c r="DV8" s="54" t="e">
        <f ca="1">IF($C8&gt;DV$4,SUMIFS(#REF!,#REF!,$A8,#REF!,DV$4),"")</f>
        <v>#REF!</v>
      </c>
      <c r="DW8" s="54" t="e">
        <f ca="1">IF($C8&gt;DW$4,SUMIFS(#REF!,#REF!,$A8,#REF!,DW$4),"")</f>
        <v>#REF!</v>
      </c>
      <c r="DX8" s="54" t="e">
        <f ca="1">IF($C8&gt;DX$4,SUMIFS(#REF!,#REF!,$A8,#REF!,DX$4),"")</f>
        <v>#REF!</v>
      </c>
      <c r="DY8" s="54" t="e">
        <f ca="1">IF($C8&gt;DY$4,SUMIFS(#REF!,#REF!,$A8,#REF!,DY$4),"")</f>
        <v>#REF!</v>
      </c>
      <c r="DZ8" s="54" t="e">
        <f ca="1">IF($C8&gt;DZ$4,SUMIFS(#REF!,#REF!,$A8,#REF!,DZ$4),"")</f>
        <v>#REF!</v>
      </c>
      <c r="EA8" s="54" t="e">
        <f ca="1">IF($C8&gt;EA$4,SUMIFS(#REF!,#REF!,$A8,#REF!,EA$4),"")</f>
        <v>#REF!</v>
      </c>
      <c r="EB8" s="54" t="e">
        <f ca="1">IF($C8&gt;EB$4,SUMIFS(#REF!,#REF!,$A8,#REF!,EB$4),"")</f>
        <v>#REF!</v>
      </c>
      <c r="EC8" s="54" t="e">
        <f ca="1">IF($C8&gt;EC$4,SUMIFS(#REF!,#REF!,$A8,#REF!,EC$4),"")</f>
        <v>#REF!</v>
      </c>
      <c r="ED8" s="54" t="e">
        <f ca="1">IF($C8&gt;ED$4,SUMIFS(#REF!,#REF!,$A8,#REF!,ED$4),"")</f>
        <v>#REF!</v>
      </c>
      <c r="EE8" s="54" t="e">
        <f ca="1">IF($C8&gt;EE$4,SUMIFS(#REF!,#REF!,$A8,#REF!,EE$4),"")</f>
        <v>#REF!</v>
      </c>
      <c r="EF8" s="54" t="e">
        <f ca="1">IF($C8&gt;EF$4,SUMIFS(#REF!,#REF!,$A8,#REF!,EF$4),"")</f>
        <v>#REF!</v>
      </c>
      <c r="EG8" s="54" t="e">
        <f ca="1">IF($C8&gt;EG$4,SUMIFS(#REF!,#REF!,$A8,#REF!,EG$4),"")</f>
        <v>#REF!</v>
      </c>
      <c r="EH8" s="54" t="e">
        <f ca="1">IF($C8&gt;EH$4,SUMIFS(#REF!,#REF!,$A8,#REF!,EH$4),"")</f>
        <v>#REF!</v>
      </c>
      <c r="EI8" s="54" t="e">
        <f ca="1">IF($C8&gt;EI$4,SUMIFS(#REF!,#REF!,$A8,#REF!,EI$4),"")</f>
        <v>#REF!</v>
      </c>
      <c r="EJ8" s="54" t="e">
        <f ca="1">IF($C8&gt;EJ$4,SUMIFS(#REF!,#REF!,$A8,#REF!,EJ$4),"")</f>
        <v>#REF!</v>
      </c>
      <c r="EK8" s="54" t="e">
        <f ca="1">IF($C8&gt;EK$4,SUMIFS(#REF!,#REF!,$A8,#REF!,EK$4),"")</f>
        <v>#REF!</v>
      </c>
      <c r="EL8" s="54" t="e">
        <f ca="1">IF($C8&gt;EL$4,SUMIFS(#REF!,#REF!,$A8,#REF!,EL$4),"")</f>
        <v>#REF!</v>
      </c>
      <c r="EM8" s="54" t="e">
        <f ca="1">IF($C8&gt;EM$4,SUMIFS(#REF!,#REF!,$A8,#REF!,EM$4),"")</f>
        <v>#REF!</v>
      </c>
      <c r="EN8" s="54" t="e">
        <f ca="1">IF($C8&gt;EN$4,SUMIFS(#REF!,#REF!,$A8,#REF!,EN$4),"")</f>
        <v>#REF!</v>
      </c>
      <c r="EO8" s="54" t="e">
        <f ca="1">IF($C8&gt;EO$4,SUMIFS(#REF!,#REF!,$A8,#REF!,EO$4),"")</f>
        <v>#REF!</v>
      </c>
      <c r="EP8" s="54" t="e">
        <f ca="1">IF($C8&gt;EP$4,SUMIFS(#REF!,#REF!,$A8,#REF!,EP$4),"")</f>
        <v>#REF!</v>
      </c>
      <c r="EQ8" s="54" t="e">
        <f ca="1">IF($C8&gt;EQ$4,SUMIFS(#REF!,#REF!,$A8,#REF!,EQ$4),"")</f>
        <v>#REF!</v>
      </c>
      <c r="ER8" s="54" t="e">
        <f ca="1">IF($C8&gt;ER$4,SUMIFS(#REF!,#REF!,$A8,#REF!,ER$4),"")</f>
        <v>#REF!</v>
      </c>
      <c r="ES8" s="54" t="e">
        <f ca="1">IF($C8&gt;ES$4,SUMIFS(#REF!,#REF!,$A8,#REF!,ES$4),"")</f>
        <v>#REF!</v>
      </c>
      <c r="ET8" s="54" t="e">
        <f ca="1">IF($C8&gt;ET$4,SUMIFS(#REF!,#REF!,$A8,#REF!,ET$4),"")</f>
        <v>#REF!</v>
      </c>
      <c r="EU8" s="54" t="e">
        <f ca="1">IF($C8&gt;EU$4,SUMIFS(#REF!,#REF!,$A8,#REF!,EU$4),"")</f>
        <v>#REF!</v>
      </c>
      <c r="EV8" s="54" t="e">
        <f ca="1">IF($C8&gt;EV$4,SUMIFS(#REF!,#REF!,$A8,#REF!,EV$4),"")</f>
        <v>#REF!</v>
      </c>
      <c r="EW8" s="54" t="e">
        <f ca="1">IF($C8&gt;EW$4,SUMIFS(#REF!,#REF!,$A8,#REF!,EW$4),"")</f>
        <v>#REF!</v>
      </c>
      <c r="EX8" s="54" t="e">
        <f ca="1">IF($C8&gt;EX$4,SUMIFS(#REF!,#REF!,$A8,#REF!,EX$4),"")</f>
        <v>#REF!</v>
      </c>
      <c r="EY8" s="54" t="e">
        <f ca="1">IF($C8&gt;EY$4,SUMIFS(#REF!,#REF!,$A8,#REF!,EY$4),"")</f>
        <v>#REF!</v>
      </c>
      <c r="EZ8" s="54" t="e">
        <f ca="1">IF($C8&gt;EZ$4,SUMIFS(#REF!,#REF!,$A8,#REF!,EZ$4),"")</f>
        <v>#REF!</v>
      </c>
      <c r="FA8" s="54" t="e">
        <f ca="1">IF($C8&gt;FA$4,SUMIFS(#REF!,#REF!,$A8,#REF!,FA$4),"")</f>
        <v>#REF!</v>
      </c>
      <c r="FB8" s="54" t="e">
        <f ca="1">IF($C8&gt;FB$4,SUMIFS(#REF!,#REF!,$A8,#REF!,FB$4),"")</f>
        <v>#REF!</v>
      </c>
      <c r="FC8" s="54" t="e">
        <f ca="1">IF($C8&gt;FC$4,SUMIFS(#REF!,#REF!,$A8,#REF!,FC$4),"")</f>
        <v>#REF!</v>
      </c>
      <c r="FD8" s="54" t="e">
        <f ca="1">IF($C8&gt;FD$4,SUMIFS(#REF!,#REF!,$A8,#REF!,FD$4),"")</f>
        <v>#REF!</v>
      </c>
      <c r="FE8" s="54" t="e">
        <f ca="1">IF($C8&gt;FE$4,SUMIFS(#REF!,#REF!,$A8,#REF!,FE$4),"")</f>
        <v>#REF!</v>
      </c>
      <c r="FF8" s="54" t="e">
        <f ca="1">IF($C8&gt;FF$4,SUMIFS(#REF!,#REF!,$A8,#REF!,FF$4),"")</f>
        <v>#REF!</v>
      </c>
      <c r="FG8" s="54" t="e">
        <f ca="1">IF($C8&gt;FG$4,SUMIFS(#REF!,#REF!,$A8,#REF!,FG$4),"")</f>
        <v>#REF!</v>
      </c>
      <c r="FH8" s="54" t="e">
        <f ca="1">IF($C8&gt;FH$4,SUMIFS(#REF!,#REF!,$A8,#REF!,FH$4),"")</f>
        <v>#REF!</v>
      </c>
      <c r="FI8" s="54" t="e">
        <f ca="1">IF($C8&gt;FI$4,SUMIFS(#REF!,#REF!,$A8,#REF!,FI$4),"")</f>
        <v>#REF!</v>
      </c>
      <c r="FJ8" s="54" t="e">
        <f ca="1">IF($C8&gt;FJ$4,SUMIFS(#REF!,#REF!,$A8,#REF!,FJ$4),"")</f>
        <v>#REF!</v>
      </c>
      <c r="FK8" s="54" t="e">
        <f ca="1">IF($C8&gt;FK$4,SUMIFS(#REF!,#REF!,$A8,#REF!,FK$4),"")</f>
        <v>#REF!</v>
      </c>
      <c r="FL8" s="54" t="e">
        <f ca="1">IF($C8&gt;FL$4,SUMIFS(#REF!,#REF!,$A8,#REF!,FL$4),"")</f>
        <v>#REF!</v>
      </c>
      <c r="FM8" s="54" t="e">
        <f ca="1">IF($C8&gt;FM$4,SUMIFS(#REF!,#REF!,$A8,#REF!,FM$4),"")</f>
        <v>#REF!</v>
      </c>
      <c r="FN8" s="54" t="e">
        <f ca="1">IF($C8&gt;FN$4,SUMIFS(#REF!,#REF!,$A8,#REF!,FN$4),"")</f>
        <v>#REF!</v>
      </c>
      <c r="FO8" s="54" t="e">
        <f ca="1">IF($C8&gt;FO$4,SUMIFS(#REF!,#REF!,$A8,#REF!,FO$4),"")</f>
        <v>#REF!</v>
      </c>
      <c r="FP8" s="54" t="e">
        <f ca="1">IF($C8&gt;FP$4,SUMIFS(#REF!,#REF!,$A8,#REF!,FP$4),"")</f>
        <v>#REF!</v>
      </c>
      <c r="FQ8" s="54" t="e">
        <f ca="1">IF($C8&gt;FQ$4,SUMIFS(#REF!,#REF!,$A8,#REF!,FQ$4),"")</f>
        <v>#REF!</v>
      </c>
      <c r="FR8" s="54" t="e">
        <f ca="1">IF($C8&gt;FR$4,SUMIFS(#REF!,#REF!,$A8,#REF!,FR$4),"")</f>
        <v>#REF!</v>
      </c>
      <c r="FS8" s="54" t="e">
        <f ca="1">IF($C8&gt;FS$4,SUMIFS(#REF!,#REF!,$A8,#REF!,FS$4),"")</f>
        <v>#REF!</v>
      </c>
      <c r="FT8" s="54" t="e">
        <f ca="1">IF($C8&gt;FT$4,SUMIFS(#REF!,#REF!,$A8,#REF!,FT$4),"")</f>
        <v>#REF!</v>
      </c>
      <c r="FU8" s="54" t="e">
        <f ca="1">IF($C8&gt;FU$4,SUMIFS(#REF!,#REF!,$A8,#REF!,FU$4),"")</f>
        <v>#REF!</v>
      </c>
      <c r="FV8" s="54" t="e">
        <f ca="1">IF($C8&gt;FV$4,SUMIFS(#REF!,#REF!,$A8,#REF!,FV$4),"")</f>
        <v>#REF!</v>
      </c>
      <c r="FW8" s="54" t="e">
        <f ca="1">IF($C8&gt;FW$4,SUMIFS(#REF!,#REF!,$A8,#REF!,FW$4),"")</f>
        <v>#REF!</v>
      </c>
      <c r="FX8" s="54" t="e">
        <f ca="1">IF($C8&gt;FX$4,SUMIFS(#REF!,#REF!,$A8,#REF!,FX$4),"")</f>
        <v>#REF!</v>
      </c>
      <c r="FY8" s="54" t="e">
        <f ca="1">IF($C8&gt;FY$4,SUMIFS(#REF!,#REF!,$A8,#REF!,FY$4),"")</f>
        <v>#REF!</v>
      </c>
      <c r="FZ8" s="54" t="e">
        <f ca="1">IF($C8&gt;FZ$4,SUMIFS(#REF!,#REF!,$A8,#REF!,FZ$4),"")</f>
        <v>#REF!</v>
      </c>
      <c r="GA8" s="54" t="e">
        <f ca="1">IF($C8&gt;GA$4,SUMIFS(#REF!,#REF!,$A8,#REF!,GA$4),"")</f>
        <v>#REF!</v>
      </c>
      <c r="GB8" s="54" t="e">
        <f ca="1">IF($C8&gt;GB$4,SUMIFS(#REF!,#REF!,$A8,#REF!,GB$4),"")</f>
        <v>#REF!</v>
      </c>
      <c r="GC8" s="54" t="e">
        <f ca="1">IF($C8&gt;GC$4,SUMIFS(#REF!,#REF!,$A8,#REF!,GC$4),"")</f>
        <v>#REF!</v>
      </c>
      <c r="GD8" s="54" t="e">
        <f ca="1">IF($C8&gt;GD$4,SUMIFS(#REF!,#REF!,$A8,#REF!,GD$4),"")</f>
        <v>#REF!</v>
      </c>
      <c r="GE8" s="54" t="e">
        <f ca="1">IF($C8&gt;GE$4,SUMIFS(#REF!,#REF!,$A8,#REF!,GE$4),"")</f>
        <v>#REF!</v>
      </c>
      <c r="GF8" s="54" t="e">
        <f ca="1">IF($C8&gt;GF$4,SUMIFS(#REF!,#REF!,$A8,#REF!,GF$4),"")</f>
        <v>#REF!</v>
      </c>
      <c r="GG8" s="54" t="e">
        <f ca="1">IF($C8&gt;GG$4,SUMIFS(#REF!,#REF!,$A8,#REF!,GG$4),"")</f>
        <v>#REF!</v>
      </c>
      <c r="GH8" s="54" t="e">
        <f ca="1">IF($C8&gt;GH$4,SUMIFS(#REF!,#REF!,$A8,#REF!,GH$4),"")</f>
        <v>#REF!</v>
      </c>
      <c r="GI8" s="54" t="e">
        <f ca="1">IF($C8&gt;GI$4,SUMIFS(#REF!,#REF!,$A8,#REF!,GI$4),"")</f>
        <v>#REF!</v>
      </c>
      <c r="GJ8" s="54" t="e">
        <f ca="1">IF($C8&gt;GJ$4,SUMIFS(#REF!,#REF!,$A8,#REF!,GJ$4),"")</f>
        <v>#REF!</v>
      </c>
      <c r="GK8" s="54" t="e">
        <f ca="1">IF($C8&gt;GK$4,SUMIFS(#REF!,#REF!,$A8,#REF!,GK$4),"")</f>
        <v>#REF!</v>
      </c>
      <c r="GL8" s="54" t="e">
        <f ca="1">IF($C8&gt;GL$4,SUMIFS(#REF!,#REF!,$A8,#REF!,GL$4),"")</f>
        <v>#REF!</v>
      </c>
      <c r="GM8" s="54" t="e">
        <f ca="1">IF($C8&gt;GM$4,SUMIFS(#REF!,#REF!,$A8,#REF!,GM$4),"")</f>
        <v>#REF!</v>
      </c>
      <c r="GN8" s="54" t="e">
        <f ca="1">IF($C8&gt;GN$4,SUMIFS(#REF!,#REF!,$A8,#REF!,GN$4),"")</f>
        <v>#REF!</v>
      </c>
      <c r="GO8" s="54" t="e">
        <f ca="1">IF($C8&gt;GO$4,SUMIFS(#REF!,#REF!,$A8,#REF!,GO$4),"")</f>
        <v>#REF!</v>
      </c>
    </row>
    <row r="9" spans="1:197">
      <c r="A9" s="19"/>
      <c r="B9" s="51"/>
      <c r="C9" s="20">
        <f ca="1" t="shared" si="0"/>
        <v>46209</v>
      </c>
      <c r="D9" s="20" t="str" cm="1">
        <f ca="1" t="array" ref="D9">_xlfn.IFS(AND(TODAY()-B9&lt;=30,TODAY()-B9&gt;=0),"新品期",AND(TODAY()-B9&gt;=31,TODAY()-B9&lt;=120),"热销期",AND(TODAY()-B9&gt;=121,TODAY()-B9&lt;=180),"清货期",TODAY()-B9&gt;180,"滞销")</f>
        <v>滞销</v>
      </c>
      <c r="E9" s="20" t="e">
        <f t="shared" si="3"/>
        <v>#REF!</v>
      </c>
      <c r="F9" s="20"/>
      <c r="G9" s="20" t="e">
        <f>SUMIF(#REF!,A9,#REF!)</f>
        <v>#REF!</v>
      </c>
      <c r="H9" s="38" t="e">
        <f t="shared" si="1"/>
        <v>#REF!</v>
      </c>
      <c r="I9" s="20"/>
      <c r="J9" s="20" t="e">
        <f>SUMIFS(#REF!,#REF!,A9,#REF!,"可取")</f>
        <v>#REF!</v>
      </c>
      <c r="K9" s="20"/>
      <c r="L9" s="20">
        <v>1000</v>
      </c>
      <c r="M9" s="39" t="e">
        <f>_xlfn.XLOOKUP(A9,#REF!,#REF!,0,0,-1)</f>
        <v>#REF!</v>
      </c>
      <c r="N9" s="39">
        <f ca="1">_xlfn.XLOOKUP(A9,'销售计划（销售后）'!A:A,'销售计划（销售后）'!N:N)</f>
        <v>0</v>
      </c>
      <c r="O9" s="52">
        <v>46144</v>
      </c>
      <c r="P9" s="53" t="str" cm="1">
        <f ca="1" t="array" ref="P9">IFERROR(INDEX(R9:GO9,Q9),"/")</f>
        <v>/</v>
      </c>
      <c r="Q9" s="53">
        <f t="shared" si="2"/>
        <v>46144</v>
      </c>
      <c r="R9" s="54" t="e">
        <f>SUMIFS(#REF!,#REF!,A9,#REF!,$R$4)</f>
        <v>#REF!</v>
      </c>
      <c r="S9" s="54" t="e">
        <f ca="1">IF($C9&gt;S$4,SUMIFS(#REF!,#REF!,$A9,#REF!,S$4),"")</f>
        <v>#REF!</v>
      </c>
      <c r="T9" s="54" t="e">
        <f ca="1">IF($C9&gt;T$4,SUMIFS(#REF!,#REF!,$A9,#REF!,T$4),"")</f>
        <v>#REF!</v>
      </c>
      <c r="U9" s="54" t="e">
        <f ca="1">IF($C9&gt;U$4,SUMIFS(#REF!,#REF!,$A9,#REF!,U$4),"")</f>
        <v>#REF!</v>
      </c>
      <c r="V9" s="54" t="e">
        <f ca="1">IF($C9&gt;V$4,SUMIFS(#REF!,#REF!,$A9,#REF!,V$4),"")</f>
        <v>#REF!</v>
      </c>
      <c r="W9" s="54" t="e">
        <f ca="1">IF($C9&gt;W$4,SUMIFS(#REF!,#REF!,$A9,#REF!,W$4),"")</f>
        <v>#REF!</v>
      </c>
      <c r="X9" s="54" t="e">
        <f ca="1">IF($C9&gt;X$4,SUMIFS(#REF!,#REF!,$A9,#REF!,X$4),"")</f>
        <v>#REF!</v>
      </c>
      <c r="Y9" s="54" t="e">
        <f ca="1">IF($C9&gt;Y$4,SUMIFS(#REF!,#REF!,$A9,#REF!,Y$4),"")</f>
        <v>#REF!</v>
      </c>
      <c r="Z9" s="54" t="e">
        <f ca="1">IF($C9&gt;Z$4,SUMIFS(#REF!,#REF!,$A9,#REF!,Z$4),"")</f>
        <v>#REF!</v>
      </c>
      <c r="AA9" s="54" t="e">
        <f ca="1">IF($C9&gt;AA$4,SUMIFS(#REF!,#REF!,$A9,#REF!,AA$4),"")</f>
        <v>#REF!</v>
      </c>
      <c r="AB9" s="54" t="e">
        <f ca="1">IF($C9&gt;AB$4,SUMIFS(#REF!,#REF!,$A9,#REF!,AB$4),"")</f>
        <v>#REF!</v>
      </c>
      <c r="AC9" s="54" t="e">
        <f ca="1">IF($C9&gt;AC$4,SUMIFS(#REF!,#REF!,$A9,#REF!,AC$4),"")</f>
        <v>#REF!</v>
      </c>
      <c r="AD9" s="54" t="e">
        <f ca="1">IF($C9&gt;AD$4,SUMIFS(#REF!,#REF!,$A9,#REF!,AD$4),"")</f>
        <v>#REF!</v>
      </c>
      <c r="AE9" s="54" t="e">
        <f ca="1">IF($C9&gt;AE$4,SUMIFS(#REF!,#REF!,$A9,#REF!,AE$4),"")</f>
        <v>#REF!</v>
      </c>
      <c r="AF9" s="54" t="e">
        <f ca="1">IF($C9&gt;AF$4,SUMIFS(#REF!,#REF!,$A9,#REF!,AF$4),"")</f>
        <v>#REF!</v>
      </c>
      <c r="AG9" s="54" t="e">
        <f ca="1">IF($C9&gt;AG$4,SUMIFS(#REF!,#REF!,$A9,#REF!,AG$4),"")</f>
        <v>#REF!</v>
      </c>
      <c r="AH9" s="54" t="e">
        <f ca="1">IF($C9&gt;AH$4,SUMIFS(#REF!,#REF!,$A9,#REF!,AH$4),"")</f>
        <v>#REF!</v>
      </c>
      <c r="AI9" s="54" t="e">
        <f ca="1">IF($C9&gt;AI$4,SUMIFS(#REF!,#REF!,$A9,#REF!,AI$4),"")</f>
        <v>#REF!</v>
      </c>
      <c r="AJ9" s="54" t="e">
        <f ca="1">IF($C9&gt;AJ$4,SUMIFS(#REF!,#REF!,$A9,#REF!,AJ$4),"")</f>
        <v>#REF!</v>
      </c>
      <c r="AK9" s="54" t="e">
        <f ca="1">IF($C9&gt;AK$4,SUMIFS(#REF!,#REF!,$A9,#REF!,AK$4),"")</f>
        <v>#REF!</v>
      </c>
      <c r="AL9" s="54" t="e">
        <f ca="1">IF($C9&gt;AL$4,SUMIFS(#REF!,#REF!,$A9,#REF!,AL$4),"")</f>
        <v>#REF!</v>
      </c>
      <c r="AM9" s="54" t="e">
        <f ca="1">IF($C9&gt;AM$4,SUMIFS(#REF!,#REF!,$A9,#REF!,AM$4),"")</f>
        <v>#REF!</v>
      </c>
      <c r="AN9" s="54" t="e">
        <f ca="1">IF($C9&gt;AN$4,SUMIFS(#REF!,#REF!,$A9,#REF!,AN$4),"")</f>
        <v>#REF!</v>
      </c>
      <c r="AO9" s="54" t="e">
        <f ca="1">IF($C9&gt;AO$4,SUMIFS(#REF!,#REF!,$A9,#REF!,AO$4),"")</f>
        <v>#REF!</v>
      </c>
      <c r="AP9" s="54" t="e">
        <f ca="1">IF($C9&gt;AP$4,SUMIFS(#REF!,#REF!,$A9,#REF!,AP$4),"")</f>
        <v>#REF!</v>
      </c>
      <c r="AQ9" s="54" t="e">
        <f ca="1">IF($C9&gt;AQ$4,SUMIFS(#REF!,#REF!,$A9,#REF!,AQ$4),"")</f>
        <v>#REF!</v>
      </c>
      <c r="AR9" s="54" t="e">
        <f ca="1">IF($C9&gt;AR$4,SUMIFS(#REF!,#REF!,$A9,#REF!,AR$4),"")</f>
        <v>#REF!</v>
      </c>
      <c r="AS9" s="54" t="e">
        <f ca="1">IF($C9&gt;AS$4,SUMIFS(#REF!,#REF!,$A9,#REF!,AS$4),"")</f>
        <v>#REF!</v>
      </c>
      <c r="AT9" s="54" t="e">
        <f ca="1">IF($C9&gt;AT$4,SUMIFS(#REF!,#REF!,$A9,#REF!,AT$4),"")</f>
        <v>#REF!</v>
      </c>
      <c r="AU9" s="54" t="e">
        <f ca="1">IF($C9&gt;AU$4,SUMIFS(#REF!,#REF!,$A9,#REF!,AU$4),"")</f>
        <v>#REF!</v>
      </c>
      <c r="AV9" s="54" t="e">
        <f ca="1">IF($C9&gt;AV$4,SUMIFS(#REF!,#REF!,$A9,#REF!,AV$4),"")</f>
        <v>#REF!</v>
      </c>
      <c r="AW9" s="54" t="e">
        <f ca="1">IF($C9&gt;AW$4,SUMIFS(#REF!,#REF!,$A9,#REF!,AW$4),"")</f>
        <v>#REF!</v>
      </c>
      <c r="AX9" s="54" t="e">
        <f ca="1">IF($C9&gt;AX$4,SUMIFS(#REF!,#REF!,$A9,#REF!,AX$4),"")</f>
        <v>#REF!</v>
      </c>
      <c r="AY9" s="54" t="e">
        <f ca="1">IF($C9&gt;AY$4,SUMIFS(#REF!,#REF!,$A9,#REF!,AY$4),"")</f>
        <v>#REF!</v>
      </c>
      <c r="AZ9" s="54" t="e">
        <f ca="1">IF($C9&gt;AZ$4,SUMIFS(#REF!,#REF!,$A9,#REF!,AZ$4),"")</f>
        <v>#REF!</v>
      </c>
      <c r="BA9" s="54" t="e">
        <f ca="1">IF($C9&gt;BA$4,SUMIFS(#REF!,#REF!,$A9,#REF!,BA$4),"")</f>
        <v>#REF!</v>
      </c>
      <c r="BB9" s="54" t="e">
        <f ca="1">IF($C9&gt;BB$4,SUMIFS(#REF!,#REF!,$A9,#REF!,BB$4),"")</f>
        <v>#REF!</v>
      </c>
      <c r="BC9" s="54" t="e">
        <f ca="1">IF($C9&gt;BC$4,SUMIFS(#REF!,#REF!,$A9,#REF!,BC$4),"")</f>
        <v>#REF!</v>
      </c>
      <c r="BD9" s="54" t="e">
        <f ca="1">IF($C9&gt;BD$4,SUMIFS(#REF!,#REF!,$A9,#REF!,BD$4),"")</f>
        <v>#REF!</v>
      </c>
      <c r="BE9" s="54" t="e">
        <f ca="1">IF($C9&gt;BE$4,SUMIFS(#REF!,#REF!,$A9,#REF!,BE$4),"")</f>
        <v>#REF!</v>
      </c>
      <c r="BF9" s="54" t="e">
        <f ca="1">IF($C9&gt;BF$4,SUMIFS(#REF!,#REF!,$A9,#REF!,BF$4),"")</f>
        <v>#REF!</v>
      </c>
      <c r="BG9" s="54" t="e">
        <f ca="1">IF($C9&gt;BG$4,SUMIFS(#REF!,#REF!,$A9,#REF!,BG$4),"")</f>
        <v>#REF!</v>
      </c>
      <c r="BH9" s="54" t="e">
        <f ca="1">IF($C9&gt;BH$4,SUMIFS(#REF!,#REF!,$A9,#REF!,BH$4),"")</f>
        <v>#REF!</v>
      </c>
      <c r="BI9" s="54" t="e">
        <f ca="1">IF($C9&gt;BI$4,SUMIFS(#REF!,#REF!,$A9,#REF!,BI$4),"")</f>
        <v>#REF!</v>
      </c>
      <c r="BJ9" s="54" t="e">
        <f ca="1">IF($C9&gt;BJ$4,SUMIFS(#REF!,#REF!,$A9,#REF!,BJ$4),"")</f>
        <v>#REF!</v>
      </c>
      <c r="BK9" s="54" t="e">
        <f ca="1">IF($C9&gt;BK$4,SUMIFS(#REF!,#REF!,$A9,#REF!,BK$4),"")</f>
        <v>#REF!</v>
      </c>
      <c r="BL9" s="54" t="e">
        <f ca="1">IF($C9&gt;BL$4,SUMIFS(#REF!,#REF!,$A9,#REF!,BL$4),"")</f>
        <v>#REF!</v>
      </c>
      <c r="BM9" s="54" t="e">
        <f ca="1">IF($C9&gt;BM$4,SUMIFS(#REF!,#REF!,$A9,#REF!,BM$4),"")</f>
        <v>#REF!</v>
      </c>
      <c r="BN9" s="54" t="e">
        <f ca="1">IF($C9&gt;BN$4,SUMIFS(#REF!,#REF!,$A9,#REF!,BN$4),"")</f>
        <v>#REF!</v>
      </c>
      <c r="BO9" s="54" t="e">
        <f ca="1">IF($C9&gt;BO$4,SUMIFS(#REF!,#REF!,$A9,#REF!,BO$4),"")</f>
        <v>#REF!</v>
      </c>
      <c r="BP9" s="54" t="e">
        <f ca="1">IF($C9&gt;BP$4,SUMIFS(#REF!,#REF!,$A9,#REF!,BP$4),"")</f>
        <v>#REF!</v>
      </c>
      <c r="BQ9" s="54" t="e">
        <f ca="1">IF($C9&gt;BQ$4,SUMIFS(#REF!,#REF!,$A9,#REF!,BQ$4),"")</f>
        <v>#REF!</v>
      </c>
      <c r="BR9" s="54" t="e">
        <f ca="1">IF($C9&gt;BR$4,SUMIFS(#REF!,#REF!,$A9,#REF!,BR$4),"")</f>
        <v>#REF!</v>
      </c>
      <c r="BS9" s="54" t="e">
        <f ca="1">IF($C9&gt;BS$4,SUMIFS(#REF!,#REF!,$A9,#REF!,BS$4),"")</f>
        <v>#REF!</v>
      </c>
      <c r="BT9" s="54" t="e">
        <f ca="1">IF($C9&gt;BT$4,SUMIFS(#REF!,#REF!,$A9,#REF!,BT$4),"")</f>
        <v>#REF!</v>
      </c>
      <c r="BU9" s="54" t="e">
        <f ca="1">IF($C9&gt;BU$4,SUMIFS(#REF!,#REF!,$A9,#REF!,BU$4),"")</f>
        <v>#REF!</v>
      </c>
      <c r="BV9" s="54" t="e">
        <f ca="1">IF($C9&gt;BV$4,SUMIFS(#REF!,#REF!,$A9,#REF!,BV$4),"")</f>
        <v>#REF!</v>
      </c>
      <c r="BW9" s="54" t="e">
        <f ca="1">IF($C9&gt;BW$4,SUMIFS(#REF!,#REF!,$A9,#REF!,BW$4),"")</f>
        <v>#REF!</v>
      </c>
      <c r="BX9" s="54" t="e">
        <f ca="1">IF($C9&gt;BX$4,SUMIFS(#REF!,#REF!,$A9,#REF!,BX$4),"")</f>
        <v>#REF!</v>
      </c>
      <c r="BY9" s="54" t="e">
        <f ca="1">IF($C9&gt;BY$4,SUMIFS(#REF!,#REF!,$A9,#REF!,BY$4),"")</f>
        <v>#REF!</v>
      </c>
      <c r="BZ9" s="54" t="e">
        <f ca="1">IF($C9&gt;BZ$4,SUMIFS(#REF!,#REF!,$A9,#REF!,BZ$4),"")</f>
        <v>#REF!</v>
      </c>
      <c r="CA9" s="54" t="e">
        <f ca="1">IF($C9&gt;CA$4,SUMIFS(#REF!,#REF!,$A9,#REF!,CA$4),"")</f>
        <v>#REF!</v>
      </c>
      <c r="CB9" s="54" t="e">
        <f ca="1">IF($C9&gt;CB$4,SUMIFS(#REF!,#REF!,$A9,#REF!,CB$4),"")</f>
        <v>#REF!</v>
      </c>
      <c r="CC9" s="54" t="e">
        <f ca="1">IF($C9&gt;CC$4,SUMIFS(#REF!,#REF!,$A9,#REF!,CC$4),"")</f>
        <v>#REF!</v>
      </c>
      <c r="CD9" s="54" t="e">
        <f ca="1">IF($C9&gt;CD$4,SUMIFS(#REF!,#REF!,$A9,#REF!,CD$4),"")</f>
        <v>#REF!</v>
      </c>
      <c r="CE9" s="54" t="e">
        <f ca="1">IF($C9&gt;CE$4,SUMIFS(#REF!,#REF!,$A9,#REF!,CE$4),"")</f>
        <v>#REF!</v>
      </c>
      <c r="CF9" s="54" t="e">
        <f ca="1">IF($C9&gt;CF$4,SUMIFS(#REF!,#REF!,$A9,#REF!,CF$4),"")</f>
        <v>#REF!</v>
      </c>
      <c r="CG9" s="54" t="e">
        <f ca="1">IF($C9&gt;CG$4,SUMIFS(#REF!,#REF!,$A9,#REF!,CG$4),"")</f>
        <v>#REF!</v>
      </c>
      <c r="CH9" s="54" t="e">
        <f ca="1">IF($C9&gt;CH$4,SUMIFS(#REF!,#REF!,$A9,#REF!,CH$4),"")</f>
        <v>#REF!</v>
      </c>
      <c r="CI9" s="54" t="e">
        <f ca="1">IF($C9&gt;CI$4,SUMIFS(#REF!,#REF!,$A9,#REF!,CI$4),"")</f>
        <v>#REF!</v>
      </c>
      <c r="CJ9" s="54" t="e">
        <f ca="1">IF($C9&gt;CJ$4,SUMIFS(#REF!,#REF!,$A9,#REF!,CJ$4),"")</f>
        <v>#REF!</v>
      </c>
      <c r="CK9" s="54" t="e">
        <f ca="1">IF($C9&gt;CK$4,SUMIFS(#REF!,#REF!,$A9,#REF!,CK$4),"")</f>
        <v>#REF!</v>
      </c>
      <c r="CL9" s="54" t="e">
        <f ca="1">IF($C9&gt;CL$4,SUMIFS(#REF!,#REF!,$A9,#REF!,CL$4),"")</f>
        <v>#REF!</v>
      </c>
      <c r="CM9" s="54" t="e">
        <f ca="1">IF($C9&gt;CM$4,SUMIFS(#REF!,#REF!,$A9,#REF!,CM$4),"")</f>
        <v>#REF!</v>
      </c>
      <c r="CN9" s="54" t="e">
        <f ca="1">IF($C9&gt;CN$4,SUMIFS(#REF!,#REF!,$A9,#REF!,CN$4),"")</f>
        <v>#REF!</v>
      </c>
      <c r="CO9" s="54" t="e">
        <f ca="1">IF($C9&gt;CO$4,SUMIFS(#REF!,#REF!,$A9,#REF!,CO$4),"")</f>
        <v>#REF!</v>
      </c>
      <c r="CP9" s="54" t="e">
        <f ca="1">IF($C9&gt;CP$4,SUMIFS(#REF!,#REF!,$A9,#REF!,CP$4),"")</f>
        <v>#REF!</v>
      </c>
      <c r="CQ9" s="54" t="e">
        <f ca="1">IF($C9&gt;CQ$4,SUMIFS(#REF!,#REF!,$A9,#REF!,CQ$4),"")</f>
        <v>#REF!</v>
      </c>
      <c r="CR9" s="54" t="e">
        <f ca="1">IF($C9&gt;CR$4,SUMIFS(#REF!,#REF!,$A9,#REF!,CR$4),"")</f>
        <v>#REF!</v>
      </c>
      <c r="CS9" s="54" t="e">
        <f ca="1">IF($C9&gt;CS$4,SUMIFS(#REF!,#REF!,$A9,#REF!,CS$4),"")</f>
        <v>#REF!</v>
      </c>
      <c r="CT9" s="54" t="e">
        <f ca="1">IF($C9&gt;CT$4,SUMIFS(#REF!,#REF!,$A9,#REF!,CT$4),"")</f>
        <v>#REF!</v>
      </c>
      <c r="CU9" s="54" t="e">
        <f ca="1">IF($C9&gt;CU$4,SUMIFS(#REF!,#REF!,$A9,#REF!,CU$4),"")</f>
        <v>#REF!</v>
      </c>
      <c r="CV9" s="54" t="e">
        <f ca="1">IF($C9&gt;CV$4,SUMIFS(#REF!,#REF!,$A9,#REF!,CV$4),"")</f>
        <v>#REF!</v>
      </c>
      <c r="CW9" s="54" t="e">
        <f ca="1">IF($C9&gt;CW$4,SUMIFS(#REF!,#REF!,$A9,#REF!,CW$4),"")</f>
        <v>#REF!</v>
      </c>
      <c r="CX9" s="54" t="e">
        <f ca="1">IF($C9&gt;CX$4,SUMIFS(#REF!,#REF!,$A9,#REF!,CX$4),"")</f>
        <v>#REF!</v>
      </c>
      <c r="CY9" s="54" t="e">
        <f ca="1">IF($C9&gt;CY$4,SUMIFS(#REF!,#REF!,$A9,#REF!,CY$4),"")</f>
        <v>#REF!</v>
      </c>
      <c r="CZ9" s="54" t="e">
        <f ca="1">IF($C9&gt;CZ$4,SUMIFS(#REF!,#REF!,$A9,#REF!,CZ$4),"")</f>
        <v>#REF!</v>
      </c>
      <c r="DA9" s="54" t="e">
        <f ca="1">IF($C9&gt;DA$4,SUMIFS(#REF!,#REF!,$A9,#REF!,DA$4),"")</f>
        <v>#REF!</v>
      </c>
      <c r="DB9" s="54" t="e">
        <f ca="1">IF($C9&gt;DB$4,SUMIFS(#REF!,#REF!,$A9,#REF!,DB$4),"")</f>
        <v>#REF!</v>
      </c>
      <c r="DC9" s="54" t="e">
        <f ca="1">IF($C9&gt;DC$4,SUMIFS(#REF!,#REF!,$A9,#REF!,DC$4),"")</f>
        <v>#REF!</v>
      </c>
      <c r="DD9" s="54" t="e">
        <f ca="1">IF($C9&gt;DD$4,SUMIFS(#REF!,#REF!,$A9,#REF!,DD$4),"")</f>
        <v>#REF!</v>
      </c>
      <c r="DE9" s="54" t="e">
        <f ca="1">IF($C9&gt;DE$4,SUMIFS(#REF!,#REF!,$A9,#REF!,DE$4),"")</f>
        <v>#REF!</v>
      </c>
      <c r="DF9" s="54" t="e">
        <f ca="1">IF($C9&gt;DF$4,SUMIFS(#REF!,#REF!,$A9,#REF!,DF$4),"")</f>
        <v>#REF!</v>
      </c>
      <c r="DG9" s="54" t="e">
        <f ca="1">IF($C9&gt;DG$4,SUMIFS(#REF!,#REF!,$A9,#REF!,DG$4),"")</f>
        <v>#REF!</v>
      </c>
      <c r="DH9" s="54" t="e">
        <f ca="1">IF($C9&gt;DH$4,SUMIFS(#REF!,#REF!,$A9,#REF!,DH$4),"")</f>
        <v>#REF!</v>
      </c>
      <c r="DI9" s="54" t="e">
        <f ca="1">IF($C9&gt;DI$4,SUMIFS(#REF!,#REF!,$A9,#REF!,DI$4),"")</f>
        <v>#REF!</v>
      </c>
      <c r="DJ9" s="54" t="e">
        <f ca="1">IF($C9&gt;DJ$4,SUMIFS(#REF!,#REF!,$A9,#REF!,DJ$4),"")</f>
        <v>#REF!</v>
      </c>
      <c r="DK9" s="54" t="e">
        <f ca="1">IF($C9&gt;DK$4,SUMIFS(#REF!,#REF!,$A9,#REF!,DK$4),"")</f>
        <v>#REF!</v>
      </c>
      <c r="DL9" s="54" t="e">
        <f ca="1">IF($C9&gt;DL$4,SUMIFS(#REF!,#REF!,$A9,#REF!,DL$4),"")</f>
        <v>#REF!</v>
      </c>
      <c r="DM9" s="54" t="e">
        <f ca="1">IF($C9&gt;DM$4,SUMIFS(#REF!,#REF!,$A9,#REF!,DM$4),"")</f>
        <v>#REF!</v>
      </c>
      <c r="DN9" s="54" t="e">
        <f ca="1">IF($C9&gt;DN$4,SUMIFS(#REF!,#REF!,$A9,#REF!,DN$4),"")</f>
        <v>#REF!</v>
      </c>
      <c r="DO9" s="54" t="e">
        <f ca="1">IF($C9&gt;DO$4,SUMIFS(#REF!,#REF!,$A9,#REF!,DO$4),"")</f>
        <v>#REF!</v>
      </c>
      <c r="DP9" s="54" t="e">
        <f ca="1">IF($C9&gt;DP$4,SUMIFS(#REF!,#REF!,$A9,#REF!,DP$4),"")</f>
        <v>#REF!</v>
      </c>
      <c r="DQ9" s="54" t="e">
        <f ca="1">IF($C9&gt;DQ$4,SUMIFS(#REF!,#REF!,$A9,#REF!,DQ$4),"")</f>
        <v>#REF!</v>
      </c>
      <c r="DR9" s="54" t="e">
        <f ca="1">IF($C9&gt;DR$4,SUMIFS(#REF!,#REF!,$A9,#REF!,DR$4),"")</f>
        <v>#REF!</v>
      </c>
      <c r="DS9" s="54" t="e">
        <f ca="1">IF($C9&gt;DS$4,SUMIFS(#REF!,#REF!,$A9,#REF!,DS$4),"")</f>
        <v>#REF!</v>
      </c>
      <c r="DT9" s="54" t="e">
        <f ca="1">IF($C9&gt;DT$4,SUMIFS(#REF!,#REF!,$A9,#REF!,DT$4),"")</f>
        <v>#REF!</v>
      </c>
      <c r="DU9" s="54" t="e">
        <f ca="1">IF($C9&gt;DU$4,SUMIFS(#REF!,#REF!,$A9,#REF!,DU$4),"")</f>
        <v>#REF!</v>
      </c>
      <c r="DV9" s="54" t="e">
        <f ca="1">IF($C9&gt;DV$4,SUMIFS(#REF!,#REF!,$A9,#REF!,DV$4),"")</f>
        <v>#REF!</v>
      </c>
      <c r="DW9" s="54" t="e">
        <f ca="1">IF($C9&gt;DW$4,SUMIFS(#REF!,#REF!,$A9,#REF!,DW$4),"")</f>
        <v>#REF!</v>
      </c>
      <c r="DX9" s="54" t="e">
        <f ca="1">IF($C9&gt;DX$4,SUMIFS(#REF!,#REF!,$A9,#REF!,DX$4),"")</f>
        <v>#REF!</v>
      </c>
      <c r="DY9" s="54" t="e">
        <f ca="1">IF($C9&gt;DY$4,SUMIFS(#REF!,#REF!,$A9,#REF!,DY$4),"")</f>
        <v>#REF!</v>
      </c>
      <c r="DZ9" s="54" t="e">
        <f ca="1">IF($C9&gt;DZ$4,SUMIFS(#REF!,#REF!,$A9,#REF!,DZ$4),"")</f>
        <v>#REF!</v>
      </c>
      <c r="EA9" s="54" t="e">
        <f ca="1">IF($C9&gt;EA$4,SUMIFS(#REF!,#REF!,$A9,#REF!,EA$4),"")</f>
        <v>#REF!</v>
      </c>
      <c r="EB9" s="54" t="e">
        <f ca="1">IF($C9&gt;EB$4,SUMIFS(#REF!,#REF!,$A9,#REF!,EB$4),"")</f>
        <v>#REF!</v>
      </c>
      <c r="EC9" s="54" t="e">
        <f ca="1">IF($C9&gt;EC$4,SUMIFS(#REF!,#REF!,$A9,#REF!,EC$4),"")</f>
        <v>#REF!</v>
      </c>
      <c r="ED9" s="54" t="e">
        <f ca="1">IF($C9&gt;ED$4,SUMIFS(#REF!,#REF!,$A9,#REF!,ED$4),"")</f>
        <v>#REF!</v>
      </c>
      <c r="EE9" s="54" t="e">
        <f ca="1">IF($C9&gt;EE$4,SUMIFS(#REF!,#REF!,$A9,#REF!,EE$4),"")</f>
        <v>#REF!</v>
      </c>
      <c r="EF9" s="54" t="e">
        <f ca="1">IF($C9&gt;EF$4,SUMIFS(#REF!,#REF!,$A9,#REF!,EF$4),"")</f>
        <v>#REF!</v>
      </c>
      <c r="EG9" s="54" t="e">
        <f ca="1">IF($C9&gt;EG$4,SUMIFS(#REF!,#REF!,$A9,#REF!,EG$4),"")</f>
        <v>#REF!</v>
      </c>
      <c r="EH9" s="54" t="e">
        <f ca="1">IF($C9&gt;EH$4,SUMIFS(#REF!,#REF!,$A9,#REF!,EH$4),"")</f>
        <v>#REF!</v>
      </c>
      <c r="EI9" s="54" t="e">
        <f ca="1">IF($C9&gt;EI$4,SUMIFS(#REF!,#REF!,$A9,#REF!,EI$4),"")</f>
        <v>#REF!</v>
      </c>
      <c r="EJ9" s="54" t="e">
        <f ca="1">IF($C9&gt;EJ$4,SUMIFS(#REF!,#REF!,$A9,#REF!,EJ$4),"")</f>
        <v>#REF!</v>
      </c>
      <c r="EK9" s="54" t="e">
        <f ca="1">IF($C9&gt;EK$4,SUMIFS(#REF!,#REF!,$A9,#REF!,EK$4),"")</f>
        <v>#REF!</v>
      </c>
      <c r="EL9" s="54" t="e">
        <f ca="1">IF($C9&gt;EL$4,SUMIFS(#REF!,#REF!,$A9,#REF!,EL$4),"")</f>
        <v>#REF!</v>
      </c>
      <c r="EM9" s="54" t="e">
        <f ca="1">IF($C9&gt;EM$4,SUMIFS(#REF!,#REF!,$A9,#REF!,EM$4),"")</f>
        <v>#REF!</v>
      </c>
      <c r="EN9" s="54" t="e">
        <f ca="1">IF($C9&gt;EN$4,SUMIFS(#REF!,#REF!,$A9,#REF!,EN$4),"")</f>
        <v>#REF!</v>
      </c>
      <c r="EO9" s="54" t="e">
        <f ca="1">IF($C9&gt;EO$4,SUMIFS(#REF!,#REF!,$A9,#REF!,EO$4),"")</f>
        <v>#REF!</v>
      </c>
      <c r="EP9" s="54" t="e">
        <f ca="1">IF($C9&gt;EP$4,SUMIFS(#REF!,#REF!,$A9,#REF!,EP$4),"")</f>
        <v>#REF!</v>
      </c>
      <c r="EQ9" s="54" t="e">
        <f ca="1">IF($C9&gt;EQ$4,SUMIFS(#REF!,#REF!,$A9,#REF!,EQ$4),"")</f>
        <v>#REF!</v>
      </c>
      <c r="ER9" s="54" t="e">
        <f ca="1">IF($C9&gt;ER$4,SUMIFS(#REF!,#REF!,$A9,#REF!,ER$4),"")</f>
        <v>#REF!</v>
      </c>
      <c r="ES9" s="54" t="e">
        <f ca="1">IF($C9&gt;ES$4,SUMIFS(#REF!,#REF!,$A9,#REF!,ES$4),"")</f>
        <v>#REF!</v>
      </c>
      <c r="ET9" s="54" t="e">
        <f ca="1">IF($C9&gt;ET$4,SUMIFS(#REF!,#REF!,$A9,#REF!,ET$4),"")</f>
        <v>#REF!</v>
      </c>
      <c r="EU9" s="54" t="e">
        <f ca="1">IF($C9&gt;EU$4,SUMIFS(#REF!,#REF!,$A9,#REF!,EU$4),"")</f>
        <v>#REF!</v>
      </c>
      <c r="EV9" s="54" t="e">
        <f ca="1">IF($C9&gt;EV$4,SUMIFS(#REF!,#REF!,$A9,#REF!,EV$4),"")</f>
        <v>#REF!</v>
      </c>
      <c r="EW9" s="54" t="e">
        <f ca="1">IF($C9&gt;EW$4,SUMIFS(#REF!,#REF!,$A9,#REF!,EW$4),"")</f>
        <v>#REF!</v>
      </c>
      <c r="EX9" s="54" t="e">
        <f ca="1">IF($C9&gt;EX$4,SUMIFS(#REF!,#REF!,$A9,#REF!,EX$4),"")</f>
        <v>#REF!</v>
      </c>
      <c r="EY9" s="54" t="e">
        <f ca="1">IF($C9&gt;EY$4,SUMIFS(#REF!,#REF!,$A9,#REF!,EY$4),"")</f>
        <v>#REF!</v>
      </c>
      <c r="EZ9" s="54" t="e">
        <f ca="1">IF($C9&gt;EZ$4,SUMIFS(#REF!,#REF!,$A9,#REF!,EZ$4),"")</f>
        <v>#REF!</v>
      </c>
      <c r="FA9" s="54" t="e">
        <f ca="1">IF($C9&gt;FA$4,SUMIFS(#REF!,#REF!,$A9,#REF!,FA$4),"")</f>
        <v>#REF!</v>
      </c>
      <c r="FB9" s="54" t="e">
        <f ca="1">IF($C9&gt;FB$4,SUMIFS(#REF!,#REF!,$A9,#REF!,FB$4),"")</f>
        <v>#REF!</v>
      </c>
      <c r="FC9" s="54" t="e">
        <f ca="1">IF($C9&gt;FC$4,SUMIFS(#REF!,#REF!,$A9,#REF!,FC$4),"")</f>
        <v>#REF!</v>
      </c>
      <c r="FD9" s="54" t="e">
        <f ca="1">IF($C9&gt;FD$4,SUMIFS(#REF!,#REF!,$A9,#REF!,FD$4),"")</f>
        <v>#REF!</v>
      </c>
      <c r="FE9" s="54" t="e">
        <f ca="1">IF($C9&gt;FE$4,SUMIFS(#REF!,#REF!,$A9,#REF!,FE$4),"")</f>
        <v>#REF!</v>
      </c>
      <c r="FF9" s="54" t="e">
        <f ca="1">IF($C9&gt;FF$4,SUMIFS(#REF!,#REF!,$A9,#REF!,FF$4),"")</f>
        <v>#REF!</v>
      </c>
      <c r="FG9" s="54" t="e">
        <f ca="1">IF($C9&gt;FG$4,SUMIFS(#REF!,#REF!,$A9,#REF!,FG$4),"")</f>
        <v>#REF!</v>
      </c>
      <c r="FH9" s="54" t="e">
        <f ca="1">IF($C9&gt;FH$4,SUMIFS(#REF!,#REF!,$A9,#REF!,FH$4),"")</f>
        <v>#REF!</v>
      </c>
      <c r="FI9" s="54" t="e">
        <f ca="1">IF($C9&gt;FI$4,SUMIFS(#REF!,#REF!,$A9,#REF!,FI$4),"")</f>
        <v>#REF!</v>
      </c>
      <c r="FJ9" s="54" t="e">
        <f ca="1">IF($C9&gt;FJ$4,SUMIFS(#REF!,#REF!,$A9,#REF!,FJ$4),"")</f>
        <v>#REF!</v>
      </c>
      <c r="FK9" s="54" t="e">
        <f ca="1">IF($C9&gt;FK$4,SUMIFS(#REF!,#REF!,$A9,#REF!,FK$4),"")</f>
        <v>#REF!</v>
      </c>
      <c r="FL9" s="54" t="e">
        <f ca="1">IF($C9&gt;FL$4,SUMIFS(#REF!,#REF!,$A9,#REF!,FL$4),"")</f>
        <v>#REF!</v>
      </c>
      <c r="FM9" s="54" t="e">
        <f ca="1">IF($C9&gt;FM$4,SUMIFS(#REF!,#REF!,$A9,#REF!,FM$4),"")</f>
        <v>#REF!</v>
      </c>
      <c r="FN9" s="54" t="e">
        <f ca="1">IF($C9&gt;FN$4,SUMIFS(#REF!,#REF!,$A9,#REF!,FN$4),"")</f>
        <v>#REF!</v>
      </c>
      <c r="FO9" s="54" t="e">
        <f ca="1">IF($C9&gt;FO$4,SUMIFS(#REF!,#REF!,$A9,#REF!,FO$4),"")</f>
        <v>#REF!</v>
      </c>
      <c r="FP9" s="54" t="e">
        <f ca="1">IF($C9&gt;FP$4,SUMIFS(#REF!,#REF!,$A9,#REF!,FP$4),"")</f>
        <v>#REF!</v>
      </c>
      <c r="FQ9" s="54" t="e">
        <f ca="1">IF($C9&gt;FQ$4,SUMIFS(#REF!,#REF!,$A9,#REF!,FQ$4),"")</f>
        <v>#REF!</v>
      </c>
      <c r="FR9" s="54" t="e">
        <f ca="1">IF($C9&gt;FR$4,SUMIFS(#REF!,#REF!,$A9,#REF!,FR$4),"")</f>
        <v>#REF!</v>
      </c>
      <c r="FS9" s="54" t="e">
        <f ca="1">IF($C9&gt;FS$4,SUMIFS(#REF!,#REF!,$A9,#REF!,FS$4),"")</f>
        <v>#REF!</v>
      </c>
      <c r="FT9" s="54" t="e">
        <f ca="1">IF($C9&gt;FT$4,SUMIFS(#REF!,#REF!,$A9,#REF!,FT$4),"")</f>
        <v>#REF!</v>
      </c>
      <c r="FU9" s="54" t="e">
        <f ca="1">IF($C9&gt;FU$4,SUMIFS(#REF!,#REF!,$A9,#REF!,FU$4),"")</f>
        <v>#REF!</v>
      </c>
      <c r="FV9" s="54" t="e">
        <f ca="1">IF($C9&gt;FV$4,SUMIFS(#REF!,#REF!,$A9,#REF!,FV$4),"")</f>
        <v>#REF!</v>
      </c>
      <c r="FW9" s="54" t="e">
        <f ca="1">IF($C9&gt;FW$4,SUMIFS(#REF!,#REF!,$A9,#REF!,FW$4),"")</f>
        <v>#REF!</v>
      </c>
      <c r="FX9" s="54" t="e">
        <f ca="1">IF($C9&gt;FX$4,SUMIFS(#REF!,#REF!,$A9,#REF!,FX$4),"")</f>
        <v>#REF!</v>
      </c>
      <c r="FY9" s="54" t="e">
        <f ca="1">IF($C9&gt;FY$4,SUMIFS(#REF!,#REF!,$A9,#REF!,FY$4),"")</f>
        <v>#REF!</v>
      </c>
      <c r="FZ9" s="54" t="e">
        <f ca="1">IF($C9&gt;FZ$4,SUMIFS(#REF!,#REF!,$A9,#REF!,FZ$4),"")</f>
        <v>#REF!</v>
      </c>
      <c r="GA9" s="54" t="e">
        <f ca="1">IF($C9&gt;GA$4,SUMIFS(#REF!,#REF!,$A9,#REF!,GA$4),"")</f>
        <v>#REF!</v>
      </c>
      <c r="GB9" s="54" t="e">
        <f ca="1">IF($C9&gt;GB$4,SUMIFS(#REF!,#REF!,$A9,#REF!,GB$4),"")</f>
        <v>#REF!</v>
      </c>
      <c r="GC9" s="54" t="e">
        <f ca="1">IF($C9&gt;GC$4,SUMIFS(#REF!,#REF!,$A9,#REF!,GC$4),"")</f>
        <v>#REF!</v>
      </c>
      <c r="GD9" s="54" t="e">
        <f ca="1">IF($C9&gt;GD$4,SUMIFS(#REF!,#REF!,$A9,#REF!,GD$4),"")</f>
        <v>#REF!</v>
      </c>
      <c r="GE9" s="54" t="e">
        <f ca="1">IF($C9&gt;GE$4,SUMIFS(#REF!,#REF!,$A9,#REF!,GE$4),"")</f>
        <v>#REF!</v>
      </c>
      <c r="GF9" s="54" t="e">
        <f ca="1">IF($C9&gt;GF$4,SUMIFS(#REF!,#REF!,$A9,#REF!,GF$4),"")</f>
        <v>#REF!</v>
      </c>
      <c r="GG9" s="54" t="e">
        <f ca="1">IF($C9&gt;GG$4,SUMIFS(#REF!,#REF!,$A9,#REF!,GG$4),"")</f>
        <v>#REF!</v>
      </c>
      <c r="GH9" s="54" t="e">
        <f ca="1">IF($C9&gt;GH$4,SUMIFS(#REF!,#REF!,$A9,#REF!,GH$4),"")</f>
        <v>#REF!</v>
      </c>
      <c r="GI9" s="54" t="e">
        <f ca="1">IF($C9&gt;GI$4,SUMIFS(#REF!,#REF!,$A9,#REF!,GI$4),"")</f>
        <v>#REF!</v>
      </c>
      <c r="GJ9" s="54" t="e">
        <f ca="1">IF($C9&gt;GJ$4,SUMIFS(#REF!,#REF!,$A9,#REF!,GJ$4),"")</f>
        <v>#REF!</v>
      </c>
      <c r="GK9" s="54" t="e">
        <f ca="1">IF($C9&gt;GK$4,SUMIFS(#REF!,#REF!,$A9,#REF!,GK$4),"")</f>
        <v>#REF!</v>
      </c>
      <c r="GL9" s="54" t="e">
        <f ca="1">IF($C9&gt;GL$4,SUMIFS(#REF!,#REF!,$A9,#REF!,GL$4),"")</f>
        <v>#REF!</v>
      </c>
      <c r="GM9" s="54" t="e">
        <f ca="1">IF($C9&gt;GM$4,SUMIFS(#REF!,#REF!,$A9,#REF!,GM$4),"")</f>
        <v>#REF!</v>
      </c>
      <c r="GN9" s="54" t="e">
        <f ca="1">IF($C9&gt;GN$4,SUMIFS(#REF!,#REF!,$A9,#REF!,GN$4),"")</f>
        <v>#REF!</v>
      </c>
      <c r="GO9" s="54" t="e">
        <f ca="1">IF($C9&gt;GO$4,SUMIFS(#REF!,#REF!,$A9,#REF!,GO$4),"")</f>
        <v>#REF!</v>
      </c>
    </row>
    <row r="10" spans="1:197">
      <c r="A10" s="19"/>
      <c r="B10" s="37"/>
      <c r="C10" s="20">
        <f ca="1" t="shared" ref="C10:C12" si="4">TODAY()-B10</f>
        <v>46208</v>
      </c>
      <c r="D10" s="20"/>
      <c r="E10" s="20">
        <f t="shared" si="3"/>
        <v>0</v>
      </c>
      <c r="F10" s="20"/>
      <c r="G10" s="20"/>
      <c r="H10" s="38" t="e">
        <f t="shared" si="1"/>
        <v>#DIV/0!</v>
      </c>
      <c r="I10" s="20"/>
      <c r="J10" s="20" t="e">
        <f>SUMIFS(#REF!,#REF!,A10,#REF!,"可取")</f>
        <v>#REF!</v>
      </c>
      <c r="K10" s="20"/>
      <c r="L10" s="20"/>
      <c r="M10" s="39" t="e">
        <f>_xlfn.XLOOKUP(A10,#REF!,#REF!,0,0,-1)</f>
        <v>#REF!</v>
      </c>
      <c r="N10" s="39">
        <f ca="1">_xlfn.XLOOKUP(A10,'销售计划（销售后）'!A:A,'销售计划（销售后）'!N:N)</f>
        <v>0</v>
      </c>
      <c r="O10" s="52">
        <v>46144</v>
      </c>
      <c r="P10" s="53" t="str" cm="1">
        <f ca="1" t="array" ref="P10">IFERROR(INDEX(R10:GO10,Q10),"/")</f>
        <v>/</v>
      </c>
      <c r="Q10" s="53">
        <f t="shared" si="2"/>
        <v>46144</v>
      </c>
      <c r="R10" s="54" t="e">
        <f>SUMIFS(#REF!,#REF!,A10,#REF!,$R$4)</f>
        <v>#REF!</v>
      </c>
      <c r="S10" s="54" t="e">
        <f ca="1">IF($C10&gt;S$4,SUMIFS(#REF!,#REF!,$A10,#REF!,S$4),"")</f>
        <v>#REF!</v>
      </c>
      <c r="T10" s="54" t="e">
        <f ca="1">IF($C10&gt;T$4,SUMIFS(#REF!,#REF!,$A10,#REF!,T$4),"")</f>
        <v>#REF!</v>
      </c>
      <c r="U10" s="54" t="e">
        <f ca="1">IF($C10&gt;U$4,SUMIFS(#REF!,#REF!,$A10,#REF!,U$4),"")</f>
        <v>#REF!</v>
      </c>
      <c r="V10" s="54" t="e">
        <f ca="1">IF($C10&gt;V$4,SUMIFS(#REF!,#REF!,$A10,#REF!,V$4),"")</f>
        <v>#REF!</v>
      </c>
      <c r="W10" s="54" t="e">
        <f ca="1">IF($C10&gt;W$4,SUMIFS(#REF!,#REF!,$A10,#REF!,W$4),"")</f>
        <v>#REF!</v>
      </c>
      <c r="X10" s="54" t="e">
        <f ca="1">IF($C10&gt;X$4,SUMIFS(#REF!,#REF!,$A10,#REF!,X$4),"")</f>
        <v>#REF!</v>
      </c>
      <c r="Y10" s="54" t="e">
        <f ca="1">IF($C10&gt;Y$4,SUMIFS(#REF!,#REF!,$A10,#REF!,Y$4),"")</f>
        <v>#REF!</v>
      </c>
      <c r="Z10" s="54" t="e">
        <f ca="1">IF($C10&gt;Z$4,SUMIFS(#REF!,#REF!,$A10,#REF!,Z$4),"")</f>
        <v>#REF!</v>
      </c>
      <c r="AA10" s="54" t="e">
        <f ca="1">IF($C10&gt;AA$4,SUMIFS(#REF!,#REF!,$A10,#REF!,AA$4),"")</f>
        <v>#REF!</v>
      </c>
      <c r="AB10" s="54" t="e">
        <f ca="1">IF($C10&gt;AB$4,SUMIFS(#REF!,#REF!,$A10,#REF!,AB$4),"")</f>
        <v>#REF!</v>
      </c>
      <c r="AC10" s="54" t="e">
        <f ca="1">IF($C10&gt;AC$4,SUMIFS(#REF!,#REF!,$A10,#REF!,AC$4),"")</f>
        <v>#REF!</v>
      </c>
      <c r="AD10" s="54" t="e">
        <f ca="1">IF($C10&gt;AD$4,SUMIFS(#REF!,#REF!,$A10,#REF!,AD$4),"")</f>
        <v>#REF!</v>
      </c>
      <c r="AE10" s="54" t="e">
        <f ca="1">IF($C10&gt;AE$4,SUMIFS(#REF!,#REF!,$A10,#REF!,AE$4),"")</f>
        <v>#REF!</v>
      </c>
      <c r="AF10" s="54" t="e">
        <f ca="1">IF($C10&gt;AF$4,SUMIFS(#REF!,#REF!,$A10,#REF!,AF$4),"")</f>
        <v>#REF!</v>
      </c>
      <c r="AG10" s="54" t="e">
        <f ca="1">IF($C10&gt;AG$4,SUMIFS(#REF!,#REF!,$A10,#REF!,AG$4),"")</f>
        <v>#REF!</v>
      </c>
      <c r="AH10" s="54" t="e">
        <f ca="1">IF($C10&gt;AH$4,SUMIFS(#REF!,#REF!,$A10,#REF!,AH$4),"")</f>
        <v>#REF!</v>
      </c>
      <c r="AI10" s="54" t="e">
        <f ca="1">IF($C10&gt;AI$4,SUMIFS(#REF!,#REF!,$A10,#REF!,AI$4),"")</f>
        <v>#REF!</v>
      </c>
      <c r="AJ10" s="54" t="e">
        <f ca="1">IF($C10&gt;AJ$4,SUMIFS(#REF!,#REF!,$A10,#REF!,AJ$4),"")</f>
        <v>#REF!</v>
      </c>
      <c r="AK10" s="54" t="e">
        <f ca="1">IF($C10&gt;AK$4,SUMIFS(#REF!,#REF!,$A10,#REF!,AK$4),"")</f>
        <v>#REF!</v>
      </c>
      <c r="AL10" s="54" t="e">
        <f ca="1">IF($C10&gt;AL$4,SUMIFS(#REF!,#REF!,$A10,#REF!,AL$4),"")</f>
        <v>#REF!</v>
      </c>
      <c r="AM10" s="54" t="e">
        <f ca="1">IF($C10&gt;AM$4,SUMIFS(#REF!,#REF!,$A10,#REF!,AM$4),"")</f>
        <v>#REF!</v>
      </c>
      <c r="AN10" s="54" t="e">
        <f ca="1">IF($C10&gt;AN$4,SUMIFS(#REF!,#REF!,$A10,#REF!,AN$4),"")</f>
        <v>#REF!</v>
      </c>
      <c r="AO10" s="54" t="e">
        <f ca="1">IF($C10&gt;AO$4,SUMIFS(#REF!,#REF!,$A10,#REF!,AO$4),"")</f>
        <v>#REF!</v>
      </c>
      <c r="AP10" s="54" t="e">
        <f ca="1">IF($C10&gt;AP$4,SUMIFS(#REF!,#REF!,$A10,#REF!,AP$4),"")</f>
        <v>#REF!</v>
      </c>
      <c r="AQ10" s="54" t="e">
        <f ca="1">IF($C10&gt;AQ$4,SUMIFS(#REF!,#REF!,$A10,#REF!,AQ$4),"")</f>
        <v>#REF!</v>
      </c>
      <c r="AR10" s="54" t="e">
        <f ca="1">IF($C10&gt;AR$4,SUMIFS(#REF!,#REF!,$A10,#REF!,AR$4),"")</f>
        <v>#REF!</v>
      </c>
      <c r="AS10" s="54" t="e">
        <f ca="1">IF($C10&gt;AS$4,SUMIFS(#REF!,#REF!,$A10,#REF!,AS$4),"")</f>
        <v>#REF!</v>
      </c>
      <c r="AT10" s="54" t="e">
        <f ca="1">IF($C10&gt;AT$4,SUMIFS(#REF!,#REF!,$A10,#REF!,AT$4),"")</f>
        <v>#REF!</v>
      </c>
      <c r="AU10" s="54" t="e">
        <f ca="1">IF($C10&gt;AU$4,SUMIFS(#REF!,#REF!,$A10,#REF!,AU$4),"")</f>
        <v>#REF!</v>
      </c>
      <c r="AV10" s="54" t="e">
        <f ca="1">IF($C10&gt;AV$4,SUMIFS(#REF!,#REF!,$A10,#REF!,AV$4),"")</f>
        <v>#REF!</v>
      </c>
      <c r="AW10" s="54" t="e">
        <f ca="1">IF($C10&gt;AW$4,SUMIFS(#REF!,#REF!,$A10,#REF!,AW$4),"")</f>
        <v>#REF!</v>
      </c>
      <c r="AX10" s="54" t="e">
        <f ca="1">IF($C10&gt;AX$4,SUMIFS(#REF!,#REF!,$A10,#REF!,AX$4),"")</f>
        <v>#REF!</v>
      </c>
      <c r="AY10" s="54" t="e">
        <f ca="1">IF($C10&gt;AY$4,SUMIFS(#REF!,#REF!,$A10,#REF!,AY$4),"")</f>
        <v>#REF!</v>
      </c>
      <c r="AZ10" s="54" t="e">
        <f ca="1">IF($C10&gt;AZ$4,SUMIFS(#REF!,#REF!,$A10,#REF!,AZ$4),"")</f>
        <v>#REF!</v>
      </c>
      <c r="BA10" s="54" t="e">
        <f ca="1">IF($C10&gt;BA$4,SUMIFS(#REF!,#REF!,$A10,#REF!,BA$4),"")</f>
        <v>#REF!</v>
      </c>
      <c r="BB10" s="54" t="e">
        <f ca="1">IF($C10&gt;BB$4,SUMIFS(#REF!,#REF!,$A10,#REF!,BB$4),"")</f>
        <v>#REF!</v>
      </c>
      <c r="BC10" s="54" t="e">
        <f ca="1">IF($C10&gt;BC$4,SUMIFS(#REF!,#REF!,$A10,#REF!,BC$4),"")</f>
        <v>#REF!</v>
      </c>
      <c r="BD10" s="54" t="e">
        <f ca="1">IF($C10&gt;BD$4,SUMIFS(#REF!,#REF!,$A10,#REF!,BD$4),"")</f>
        <v>#REF!</v>
      </c>
      <c r="BE10" s="54" t="e">
        <f ca="1">IF($C10&gt;BE$4,SUMIFS(#REF!,#REF!,$A10,#REF!,BE$4),"")</f>
        <v>#REF!</v>
      </c>
      <c r="BF10" s="54" t="e">
        <f ca="1">IF($C10&gt;BF$4,SUMIFS(#REF!,#REF!,$A10,#REF!,BF$4),"")</f>
        <v>#REF!</v>
      </c>
      <c r="BG10" s="54" t="e">
        <f ca="1">IF($C10&gt;BG$4,SUMIFS(#REF!,#REF!,$A10,#REF!,BG$4),"")</f>
        <v>#REF!</v>
      </c>
      <c r="BH10" s="54" t="e">
        <f ca="1">IF($C10&gt;BH$4,SUMIFS(#REF!,#REF!,$A10,#REF!,BH$4),"")</f>
        <v>#REF!</v>
      </c>
      <c r="BI10" s="54" t="e">
        <f ca="1">IF($C10&gt;BI$4,SUMIFS(#REF!,#REF!,$A10,#REF!,BI$4),"")</f>
        <v>#REF!</v>
      </c>
      <c r="BJ10" s="54" t="e">
        <f ca="1">IF($C10&gt;BJ$4,SUMIFS(#REF!,#REF!,$A10,#REF!,BJ$4),"")</f>
        <v>#REF!</v>
      </c>
      <c r="BK10" s="54" t="e">
        <f ca="1">IF($C10&gt;BK$4,SUMIFS(#REF!,#REF!,$A10,#REF!,BK$4),"")</f>
        <v>#REF!</v>
      </c>
      <c r="BL10" s="54" t="e">
        <f ca="1">IF($C10&gt;BL$4,SUMIFS(#REF!,#REF!,$A10,#REF!,BL$4),"")</f>
        <v>#REF!</v>
      </c>
      <c r="BM10" s="54" t="e">
        <f ca="1">IF($C10&gt;BM$4,SUMIFS(#REF!,#REF!,$A10,#REF!,BM$4),"")</f>
        <v>#REF!</v>
      </c>
      <c r="BN10" s="54" t="e">
        <f ca="1">IF($C10&gt;BN$4,SUMIFS(#REF!,#REF!,$A10,#REF!,BN$4),"")</f>
        <v>#REF!</v>
      </c>
      <c r="BO10" s="54" t="e">
        <f ca="1">IF($C10&gt;BO$4,SUMIFS(#REF!,#REF!,$A10,#REF!,BO$4),"")</f>
        <v>#REF!</v>
      </c>
      <c r="BP10" s="54" t="e">
        <f ca="1">IF($C10&gt;BP$4,SUMIFS(#REF!,#REF!,$A10,#REF!,BP$4),"")</f>
        <v>#REF!</v>
      </c>
      <c r="BQ10" s="54" t="e">
        <f ca="1">IF($C10&gt;BQ$4,SUMIFS(#REF!,#REF!,$A10,#REF!,BQ$4),"")</f>
        <v>#REF!</v>
      </c>
      <c r="BR10" s="54" t="e">
        <f ca="1">IF($C10&gt;BR$4,SUMIFS(#REF!,#REF!,$A10,#REF!,BR$4),"")</f>
        <v>#REF!</v>
      </c>
      <c r="BS10" s="54" t="e">
        <f ca="1">IF($C10&gt;BS$4,SUMIFS(#REF!,#REF!,$A10,#REF!,BS$4),"")</f>
        <v>#REF!</v>
      </c>
      <c r="BT10" s="54" t="e">
        <f ca="1">IF($C10&gt;BT$4,SUMIFS(#REF!,#REF!,$A10,#REF!,BT$4),"")</f>
        <v>#REF!</v>
      </c>
      <c r="BU10" s="54" t="e">
        <f ca="1">IF($C10&gt;BU$4,SUMIFS(#REF!,#REF!,$A10,#REF!,BU$4),"")</f>
        <v>#REF!</v>
      </c>
      <c r="BV10" s="54" t="e">
        <f ca="1">IF($C10&gt;BV$4,SUMIFS(#REF!,#REF!,$A10,#REF!,BV$4),"")</f>
        <v>#REF!</v>
      </c>
      <c r="BW10" s="54" t="e">
        <f ca="1">IF($C10&gt;BW$4,SUMIFS(#REF!,#REF!,$A10,#REF!,BW$4),"")</f>
        <v>#REF!</v>
      </c>
      <c r="BX10" s="54" t="e">
        <f ca="1">IF($C10&gt;BX$4,SUMIFS(#REF!,#REF!,$A10,#REF!,BX$4),"")</f>
        <v>#REF!</v>
      </c>
      <c r="BY10" s="54" t="e">
        <f ca="1">IF($C10&gt;BY$4,SUMIFS(#REF!,#REF!,$A10,#REF!,BY$4),"")</f>
        <v>#REF!</v>
      </c>
      <c r="BZ10" s="54" t="e">
        <f ca="1">IF($C10&gt;BZ$4,SUMIFS(#REF!,#REF!,$A10,#REF!,BZ$4),"")</f>
        <v>#REF!</v>
      </c>
      <c r="CA10" s="54" t="e">
        <f ca="1">IF($C10&gt;CA$4,SUMIFS(#REF!,#REF!,$A10,#REF!,CA$4),"")</f>
        <v>#REF!</v>
      </c>
      <c r="CB10" s="54" t="e">
        <f ca="1">IF($C10&gt;CB$4,SUMIFS(#REF!,#REF!,$A10,#REF!,CB$4),"")</f>
        <v>#REF!</v>
      </c>
      <c r="CC10" s="54" t="e">
        <f ca="1">IF($C10&gt;CC$4,SUMIFS(#REF!,#REF!,$A10,#REF!,CC$4),"")</f>
        <v>#REF!</v>
      </c>
      <c r="CD10" s="54" t="e">
        <f ca="1">IF($C10&gt;CD$4,SUMIFS(#REF!,#REF!,$A10,#REF!,CD$4),"")</f>
        <v>#REF!</v>
      </c>
      <c r="CE10" s="54" t="e">
        <f ca="1">IF($C10&gt;CE$4,SUMIFS(#REF!,#REF!,$A10,#REF!,CE$4),"")</f>
        <v>#REF!</v>
      </c>
      <c r="CF10" s="54" t="e">
        <f ca="1">IF($C10&gt;CF$4,SUMIFS(#REF!,#REF!,$A10,#REF!,CF$4),"")</f>
        <v>#REF!</v>
      </c>
      <c r="CG10" s="54" t="e">
        <f ca="1">IF($C10&gt;CG$4,SUMIFS(#REF!,#REF!,$A10,#REF!,CG$4),"")</f>
        <v>#REF!</v>
      </c>
      <c r="CH10" s="54" t="e">
        <f ca="1">IF($C10&gt;CH$4,SUMIFS(#REF!,#REF!,$A10,#REF!,CH$4),"")</f>
        <v>#REF!</v>
      </c>
      <c r="CI10" s="54" t="e">
        <f ca="1">IF($C10&gt;CI$4,SUMIFS(#REF!,#REF!,$A10,#REF!,CI$4),"")</f>
        <v>#REF!</v>
      </c>
      <c r="CJ10" s="54" t="e">
        <f ca="1">IF($C10&gt;CJ$4,SUMIFS(#REF!,#REF!,$A10,#REF!,CJ$4),"")</f>
        <v>#REF!</v>
      </c>
      <c r="CK10" s="54" t="e">
        <f ca="1">IF($C10&gt;CK$4,SUMIFS(#REF!,#REF!,$A10,#REF!,CK$4),"")</f>
        <v>#REF!</v>
      </c>
      <c r="CL10" s="54" t="e">
        <f ca="1">IF($C10&gt;CL$4,SUMIFS(#REF!,#REF!,$A10,#REF!,CL$4),"")</f>
        <v>#REF!</v>
      </c>
      <c r="CM10" s="54" t="e">
        <f ca="1">IF($C10&gt;CM$4,SUMIFS(#REF!,#REF!,$A10,#REF!,CM$4),"")</f>
        <v>#REF!</v>
      </c>
      <c r="CN10" s="54" t="e">
        <f ca="1">IF($C10&gt;CN$4,SUMIFS(#REF!,#REF!,$A10,#REF!,CN$4),"")</f>
        <v>#REF!</v>
      </c>
      <c r="CO10" s="54" t="e">
        <f ca="1">IF($C10&gt;CO$4,SUMIFS(#REF!,#REF!,$A10,#REF!,CO$4),"")</f>
        <v>#REF!</v>
      </c>
      <c r="CP10" s="54" t="e">
        <f ca="1">IF($C10&gt;CP$4,SUMIFS(#REF!,#REF!,$A10,#REF!,CP$4),"")</f>
        <v>#REF!</v>
      </c>
      <c r="CQ10" s="54" t="e">
        <f ca="1">IF($C10&gt;CQ$4,SUMIFS(#REF!,#REF!,$A10,#REF!,CQ$4),"")</f>
        <v>#REF!</v>
      </c>
      <c r="CR10" s="54" t="e">
        <f ca="1">IF($C10&gt;CR$4,SUMIFS(#REF!,#REF!,$A10,#REF!,CR$4),"")</f>
        <v>#REF!</v>
      </c>
      <c r="CS10" s="54" t="e">
        <f ca="1">IF($C10&gt;CS$4,SUMIFS(#REF!,#REF!,$A10,#REF!,CS$4),"")</f>
        <v>#REF!</v>
      </c>
      <c r="CT10" s="54" t="e">
        <f ca="1">IF($C10&gt;CT$4,SUMIFS(#REF!,#REF!,$A10,#REF!,CT$4),"")</f>
        <v>#REF!</v>
      </c>
      <c r="CU10" s="54" t="e">
        <f ca="1">IF($C10&gt;CU$4,SUMIFS(#REF!,#REF!,$A10,#REF!,CU$4),"")</f>
        <v>#REF!</v>
      </c>
      <c r="CV10" s="54" t="e">
        <f ca="1">IF($C10&gt;CV$4,SUMIFS(#REF!,#REF!,$A10,#REF!,CV$4),"")</f>
        <v>#REF!</v>
      </c>
      <c r="CW10" s="54" t="e">
        <f ca="1">IF($C10&gt;CW$4,SUMIFS(#REF!,#REF!,$A10,#REF!,CW$4),"")</f>
        <v>#REF!</v>
      </c>
      <c r="CX10" s="54" t="e">
        <f ca="1">IF($C10&gt;CX$4,SUMIFS(#REF!,#REF!,$A10,#REF!,CX$4),"")</f>
        <v>#REF!</v>
      </c>
      <c r="CY10" s="54" t="e">
        <f ca="1">IF($C10&gt;CY$4,SUMIFS(#REF!,#REF!,$A10,#REF!,CY$4),"")</f>
        <v>#REF!</v>
      </c>
      <c r="CZ10" s="54" t="e">
        <f ca="1">IF($C10&gt;CZ$4,SUMIFS(#REF!,#REF!,$A10,#REF!,CZ$4),"")</f>
        <v>#REF!</v>
      </c>
      <c r="DA10" s="54" t="e">
        <f ca="1">IF($C10&gt;DA$4,SUMIFS(#REF!,#REF!,$A10,#REF!,DA$4),"")</f>
        <v>#REF!</v>
      </c>
      <c r="DB10" s="54" t="e">
        <f ca="1">IF($C10&gt;DB$4,SUMIFS(#REF!,#REF!,$A10,#REF!,DB$4),"")</f>
        <v>#REF!</v>
      </c>
      <c r="DC10" s="54" t="e">
        <f ca="1">IF($C10&gt;DC$4,SUMIFS(#REF!,#REF!,$A10,#REF!,DC$4),"")</f>
        <v>#REF!</v>
      </c>
      <c r="DD10" s="54" t="e">
        <f ca="1">IF($C10&gt;DD$4,SUMIFS(#REF!,#REF!,$A10,#REF!,DD$4),"")</f>
        <v>#REF!</v>
      </c>
      <c r="DE10" s="54" t="e">
        <f ca="1">IF($C10&gt;DE$4,SUMIFS(#REF!,#REF!,$A10,#REF!,DE$4),"")</f>
        <v>#REF!</v>
      </c>
      <c r="DF10" s="54" t="e">
        <f ca="1">IF($C10&gt;DF$4,SUMIFS(#REF!,#REF!,$A10,#REF!,DF$4),"")</f>
        <v>#REF!</v>
      </c>
      <c r="DG10" s="54" t="e">
        <f ca="1">IF($C10&gt;DG$4,SUMIFS(#REF!,#REF!,$A10,#REF!,DG$4),"")</f>
        <v>#REF!</v>
      </c>
      <c r="DH10" s="54" t="e">
        <f ca="1">IF($C10&gt;DH$4,SUMIFS(#REF!,#REF!,$A10,#REF!,DH$4),"")</f>
        <v>#REF!</v>
      </c>
      <c r="DI10" s="54" t="e">
        <f ca="1">IF($C10&gt;DI$4,SUMIFS(#REF!,#REF!,$A10,#REF!,DI$4),"")</f>
        <v>#REF!</v>
      </c>
      <c r="DJ10" s="54" t="e">
        <f ca="1">IF($C10&gt;DJ$4,SUMIFS(#REF!,#REF!,$A10,#REF!,DJ$4),"")</f>
        <v>#REF!</v>
      </c>
      <c r="DK10" s="54" t="e">
        <f ca="1">IF($C10&gt;DK$4,SUMIFS(#REF!,#REF!,$A10,#REF!,DK$4),"")</f>
        <v>#REF!</v>
      </c>
      <c r="DL10" s="54" t="e">
        <f ca="1">IF($C10&gt;DL$4,SUMIFS(#REF!,#REF!,$A10,#REF!,DL$4),"")</f>
        <v>#REF!</v>
      </c>
      <c r="DM10" s="54" t="e">
        <f ca="1">IF($C10&gt;DM$4,SUMIFS(#REF!,#REF!,$A10,#REF!,DM$4),"")</f>
        <v>#REF!</v>
      </c>
      <c r="DN10" s="54" t="e">
        <f ca="1">IF($C10&gt;DN$4,SUMIFS(#REF!,#REF!,$A10,#REF!,DN$4),"")</f>
        <v>#REF!</v>
      </c>
      <c r="DO10" s="54" t="e">
        <f ca="1">IF($C10&gt;DO$4,SUMIFS(#REF!,#REF!,$A10,#REF!,DO$4),"")</f>
        <v>#REF!</v>
      </c>
      <c r="DP10" s="54" t="e">
        <f ca="1">IF($C10&gt;DP$4,SUMIFS(#REF!,#REF!,$A10,#REF!,DP$4),"")</f>
        <v>#REF!</v>
      </c>
      <c r="DQ10" s="54" t="e">
        <f ca="1">IF($C10&gt;DQ$4,SUMIFS(#REF!,#REF!,$A10,#REF!,DQ$4),"")</f>
        <v>#REF!</v>
      </c>
      <c r="DR10" s="54" t="e">
        <f ca="1">IF($C10&gt;DR$4,SUMIFS(#REF!,#REF!,$A10,#REF!,DR$4),"")</f>
        <v>#REF!</v>
      </c>
      <c r="DS10" s="54" t="e">
        <f ca="1">IF($C10&gt;DS$4,SUMIFS(#REF!,#REF!,$A10,#REF!,DS$4),"")</f>
        <v>#REF!</v>
      </c>
      <c r="DT10" s="54" t="e">
        <f ca="1">IF($C10&gt;DT$4,SUMIFS(#REF!,#REF!,$A10,#REF!,DT$4),"")</f>
        <v>#REF!</v>
      </c>
      <c r="DU10" s="54" t="e">
        <f ca="1">IF($C10&gt;DU$4,SUMIFS(#REF!,#REF!,$A10,#REF!,DU$4),"")</f>
        <v>#REF!</v>
      </c>
      <c r="DV10" s="54" t="e">
        <f ca="1">IF($C10&gt;DV$4,SUMIFS(#REF!,#REF!,$A10,#REF!,DV$4),"")</f>
        <v>#REF!</v>
      </c>
      <c r="DW10" s="54" t="e">
        <f ca="1">IF($C10&gt;DW$4,SUMIFS(#REF!,#REF!,$A10,#REF!,DW$4),"")</f>
        <v>#REF!</v>
      </c>
      <c r="DX10" s="54" t="e">
        <f ca="1">IF($C10&gt;DX$4,SUMIFS(#REF!,#REF!,$A10,#REF!,DX$4),"")</f>
        <v>#REF!</v>
      </c>
      <c r="DY10" s="54" t="e">
        <f ca="1">IF($C10&gt;DY$4,SUMIFS(#REF!,#REF!,$A10,#REF!,DY$4),"")</f>
        <v>#REF!</v>
      </c>
      <c r="DZ10" s="54" t="e">
        <f ca="1">IF($C10&gt;DZ$4,SUMIFS(#REF!,#REF!,$A10,#REF!,DZ$4),"")</f>
        <v>#REF!</v>
      </c>
      <c r="EA10" s="54" t="e">
        <f ca="1">IF($C10&gt;EA$4,SUMIFS(#REF!,#REF!,$A10,#REF!,EA$4),"")</f>
        <v>#REF!</v>
      </c>
      <c r="EB10" s="54" t="e">
        <f ca="1">IF($C10&gt;EB$4,SUMIFS(#REF!,#REF!,$A10,#REF!,EB$4),"")</f>
        <v>#REF!</v>
      </c>
      <c r="EC10" s="54" t="e">
        <f ca="1">IF($C10&gt;EC$4,SUMIFS(#REF!,#REF!,$A10,#REF!,EC$4),"")</f>
        <v>#REF!</v>
      </c>
      <c r="ED10" s="54" t="e">
        <f ca="1">IF($C10&gt;ED$4,SUMIFS(#REF!,#REF!,$A10,#REF!,ED$4),"")</f>
        <v>#REF!</v>
      </c>
      <c r="EE10" s="54" t="e">
        <f ca="1">IF($C10&gt;EE$4,SUMIFS(#REF!,#REF!,$A10,#REF!,EE$4),"")</f>
        <v>#REF!</v>
      </c>
      <c r="EF10" s="54" t="e">
        <f ca="1">IF($C10&gt;EF$4,SUMIFS(#REF!,#REF!,$A10,#REF!,EF$4),"")</f>
        <v>#REF!</v>
      </c>
      <c r="EG10" s="54" t="e">
        <f ca="1">IF($C10&gt;EG$4,SUMIFS(#REF!,#REF!,$A10,#REF!,EG$4),"")</f>
        <v>#REF!</v>
      </c>
      <c r="EH10" s="54" t="e">
        <f ca="1">IF($C10&gt;EH$4,SUMIFS(#REF!,#REF!,$A10,#REF!,EH$4),"")</f>
        <v>#REF!</v>
      </c>
      <c r="EI10" s="54" t="e">
        <f ca="1">IF($C10&gt;EI$4,SUMIFS(#REF!,#REF!,$A10,#REF!,EI$4),"")</f>
        <v>#REF!</v>
      </c>
      <c r="EJ10" s="54" t="e">
        <f ca="1">IF($C10&gt;EJ$4,SUMIFS(#REF!,#REF!,$A10,#REF!,EJ$4),"")</f>
        <v>#REF!</v>
      </c>
      <c r="EK10" s="54" t="e">
        <f ca="1">IF($C10&gt;EK$4,SUMIFS(#REF!,#REF!,$A10,#REF!,EK$4),"")</f>
        <v>#REF!</v>
      </c>
      <c r="EL10" s="54" t="e">
        <f ca="1">IF($C10&gt;EL$4,SUMIFS(#REF!,#REF!,$A10,#REF!,EL$4),"")</f>
        <v>#REF!</v>
      </c>
      <c r="EM10" s="54" t="e">
        <f ca="1">IF($C10&gt;EM$4,SUMIFS(#REF!,#REF!,$A10,#REF!,EM$4),"")</f>
        <v>#REF!</v>
      </c>
      <c r="EN10" s="54" t="e">
        <f ca="1">IF($C10&gt;EN$4,SUMIFS(#REF!,#REF!,$A10,#REF!,EN$4),"")</f>
        <v>#REF!</v>
      </c>
      <c r="EO10" s="54" t="e">
        <f ca="1">IF($C10&gt;EO$4,SUMIFS(#REF!,#REF!,$A10,#REF!,EO$4),"")</f>
        <v>#REF!</v>
      </c>
      <c r="EP10" s="54" t="e">
        <f ca="1">IF($C10&gt;EP$4,SUMIFS(#REF!,#REF!,$A10,#REF!,EP$4),"")</f>
        <v>#REF!</v>
      </c>
      <c r="EQ10" s="54" t="e">
        <f ca="1">IF($C10&gt;EQ$4,SUMIFS(#REF!,#REF!,$A10,#REF!,EQ$4),"")</f>
        <v>#REF!</v>
      </c>
      <c r="ER10" s="54" t="e">
        <f ca="1">IF($C10&gt;ER$4,SUMIFS(#REF!,#REF!,$A10,#REF!,ER$4),"")</f>
        <v>#REF!</v>
      </c>
      <c r="ES10" s="54" t="e">
        <f ca="1">IF($C10&gt;ES$4,SUMIFS(#REF!,#REF!,$A10,#REF!,ES$4),"")</f>
        <v>#REF!</v>
      </c>
      <c r="ET10" s="54" t="e">
        <f ca="1">IF($C10&gt;ET$4,SUMIFS(#REF!,#REF!,$A10,#REF!,ET$4),"")</f>
        <v>#REF!</v>
      </c>
      <c r="EU10" s="54" t="e">
        <f ca="1">IF($C10&gt;EU$4,SUMIFS(#REF!,#REF!,$A10,#REF!,EU$4),"")</f>
        <v>#REF!</v>
      </c>
      <c r="EV10" s="54" t="e">
        <f ca="1">IF($C10&gt;EV$4,SUMIFS(#REF!,#REF!,$A10,#REF!,EV$4),"")</f>
        <v>#REF!</v>
      </c>
      <c r="EW10" s="54" t="e">
        <f ca="1">IF($C10&gt;EW$4,SUMIFS(#REF!,#REF!,$A10,#REF!,EW$4),"")</f>
        <v>#REF!</v>
      </c>
      <c r="EX10" s="54" t="e">
        <f ca="1">IF($C10&gt;EX$4,SUMIFS(#REF!,#REF!,$A10,#REF!,EX$4),"")</f>
        <v>#REF!</v>
      </c>
      <c r="EY10" s="54" t="e">
        <f ca="1">IF($C10&gt;EY$4,SUMIFS(#REF!,#REF!,$A10,#REF!,EY$4),"")</f>
        <v>#REF!</v>
      </c>
      <c r="EZ10" s="54" t="e">
        <f ca="1">IF($C10&gt;EZ$4,SUMIFS(#REF!,#REF!,$A10,#REF!,EZ$4),"")</f>
        <v>#REF!</v>
      </c>
      <c r="FA10" s="54" t="e">
        <f ca="1">IF($C10&gt;FA$4,SUMIFS(#REF!,#REF!,$A10,#REF!,FA$4),"")</f>
        <v>#REF!</v>
      </c>
      <c r="FB10" s="54" t="e">
        <f ca="1">IF($C10&gt;FB$4,SUMIFS(#REF!,#REF!,$A10,#REF!,FB$4),"")</f>
        <v>#REF!</v>
      </c>
      <c r="FC10" s="54" t="e">
        <f ca="1">IF($C10&gt;FC$4,SUMIFS(#REF!,#REF!,$A10,#REF!,FC$4),"")</f>
        <v>#REF!</v>
      </c>
      <c r="FD10" s="54" t="e">
        <f ca="1">IF($C10&gt;FD$4,SUMIFS(#REF!,#REF!,$A10,#REF!,FD$4),"")</f>
        <v>#REF!</v>
      </c>
      <c r="FE10" s="54" t="e">
        <f ca="1">IF($C10&gt;FE$4,SUMIFS(#REF!,#REF!,$A10,#REF!,FE$4),"")</f>
        <v>#REF!</v>
      </c>
      <c r="FF10" s="54" t="e">
        <f ca="1">IF($C10&gt;FF$4,SUMIFS(#REF!,#REF!,$A10,#REF!,FF$4),"")</f>
        <v>#REF!</v>
      </c>
      <c r="FG10" s="54" t="e">
        <f ca="1">IF($C10&gt;FG$4,SUMIFS(#REF!,#REF!,$A10,#REF!,FG$4),"")</f>
        <v>#REF!</v>
      </c>
      <c r="FH10" s="54" t="e">
        <f ca="1">IF($C10&gt;FH$4,SUMIFS(#REF!,#REF!,$A10,#REF!,FH$4),"")</f>
        <v>#REF!</v>
      </c>
      <c r="FI10" s="54" t="e">
        <f ca="1">IF($C10&gt;FI$4,SUMIFS(#REF!,#REF!,$A10,#REF!,FI$4),"")</f>
        <v>#REF!</v>
      </c>
      <c r="FJ10" s="54" t="e">
        <f ca="1">IF($C10&gt;FJ$4,SUMIFS(#REF!,#REF!,$A10,#REF!,FJ$4),"")</f>
        <v>#REF!</v>
      </c>
      <c r="FK10" s="54" t="e">
        <f ca="1">IF($C10&gt;FK$4,SUMIFS(#REF!,#REF!,$A10,#REF!,FK$4),"")</f>
        <v>#REF!</v>
      </c>
      <c r="FL10" s="54" t="e">
        <f ca="1">IF($C10&gt;FL$4,SUMIFS(#REF!,#REF!,$A10,#REF!,FL$4),"")</f>
        <v>#REF!</v>
      </c>
      <c r="FM10" s="54" t="e">
        <f ca="1">IF($C10&gt;FM$4,SUMIFS(#REF!,#REF!,$A10,#REF!,FM$4),"")</f>
        <v>#REF!</v>
      </c>
      <c r="FN10" s="54" t="e">
        <f ca="1">IF($C10&gt;FN$4,SUMIFS(#REF!,#REF!,$A10,#REF!,FN$4),"")</f>
        <v>#REF!</v>
      </c>
      <c r="FO10" s="54" t="e">
        <f ca="1">IF($C10&gt;FO$4,SUMIFS(#REF!,#REF!,$A10,#REF!,FO$4),"")</f>
        <v>#REF!</v>
      </c>
      <c r="FP10" s="54" t="e">
        <f ca="1">IF($C10&gt;FP$4,SUMIFS(#REF!,#REF!,$A10,#REF!,FP$4),"")</f>
        <v>#REF!</v>
      </c>
      <c r="FQ10" s="54" t="e">
        <f ca="1">IF($C10&gt;FQ$4,SUMIFS(#REF!,#REF!,$A10,#REF!,FQ$4),"")</f>
        <v>#REF!</v>
      </c>
      <c r="FR10" s="54" t="e">
        <f ca="1">IF($C10&gt;FR$4,SUMIFS(#REF!,#REF!,$A10,#REF!,FR$4),"")</f>
        <v>#REF!</v>
      </c>
      <c r="FS10" s="54" t="e">
        <f ca="1">IF($C10&gt;FS$4,SUMIFS(#REF!,#REF!,$A10,#REF!,FS$4),"")</f>
        <v>#REF!</v>
      </c>
      <c r="FT10" s="54" t="e">
        <f ca="1">IF($C10&gt;FT$4,SUMIFS(#REF!,#REF!,$A10,#REF!,FT$4),"")</f>
        <v>#REF!</v>
      </c>
      <c r="FU10" s="54" t="e">
        <f ca="1">IF($C10&gt;FU$4,SUMIFS(#REF!,#REF!,$A10,#REF!,FU$4),"")</f>
        <v>#REF!</v>
      </c>
      <c r="FV10" s="54" t="e">
        <f ca="1">IF($C10&gt;FV$4,SUMIFS(#REF!,#REF!,$A10,#REF!,FV$4),"")</f>
        <v>#REF!</v>
      </c>
      <c r="FW10" s="54" t="e">
        <f ca="1">IF($C10&gt;FW$4,SUMIFS(#REF!,#REF!,$A10,#REF!,FW$4),"")</f>
        <v>#REF!</v>
      </c>
      <c r="FX10" s="54" t="e">
        <f ca="1">IF($C10&gt;FX$4,SUMIFS(#REF!,#REF!,$A10,#REF!,FX$4),"")</f>
        <v>#REF!</v>
      </c>
      <c r="FY10" s="54" t="e">
        <f ca="1">IF($C10&gt;FY$4,SUMIFS(#REF!,#REF!,$A10,#REF!,FY$4),"")</f>
        <v>#REF!</v>
      </c>
      <c r="FZ10" s="54" t="e">
        <f ca="1">IF($C10&gt;FZ$4,SUMIFS(#REF!,#REF!,$A10,#REF!,FZ$4),"")</f>
        <v>#REF!</v>
      </c>
      <c r="GA10" s="54" t="e">
        <f ca="1">IF($C10&gt;GA$4,SUMIFS(#REF!,#REF!,$A10,#REF!,GA$4),"")</f>
        <v>#REF!</v>
      </c>
      <c r="GB10" s="54" t="e">
        <f ca="1">IF($C10&gt;GB$4,SUMIFS(#REF!,#REF!,$A10,#REF!,GB$4),"")</f>
        <v>#REF!</v>
      </c>
      <c r="GC10" s="54" t="e">
        <f ca="1">IF($C10&gt;GC$4,SUMIFS(#REF!,#REF!,$A10,#REF!,GC$4),"")</f>
        <v>#REF!</v>
      </c>
      <c r="GD10" s="54" t="e">
        <f ca="1">IF($C10&gt;GD$4,SUMIFS(#REF!,#REF!,$A10,#REF!,GD$4),"")</f>
        <v>#REF!</v>
      </c>
      <c r="GE10" s="54" t="e">
        <f ca="1">IF($C10&gt;GE$4,SUMIFS(#REF!,#REF!,$A10,#REF!,GE$4),"")</f>
        <v>#REF!</v>
      </c>
      <c r="GF10" s="54" t="e">
        <f ca="1">IF($C10&gt;GF$4,SUMIFS(#REF!,#REF!,$A10,#REF!,GF$4),"")</f>
        <v>#REF!</v>
      </c>
      <c r="GG10" s="54" t="e">
        <f ca="1">IF($C10&gt;GG$4,SUMIFS(#REF!,#REF!,$A10,#REF!,GG$4),"")</f>
        <v>#REF!</v>
      </c>
      <c r="GH10" s="54" t="e">
        <f ca="1">IF($C10&gt;GH$4,SUMIFS(#REF!,#REF!,$A10,#REF!,GH$4),"")</f>
        <v>#REF!</v>
      </c>
      <c r="GI10" s="54" t="e">
        <f ca="1">IF($C10&gt;GI$4,SUMIFS(#REF!,#REF!,$A10,#REF!,GI$4),"")</f>
        <v>#REF!</v>
      </c>
      <c r="GJ10" s="54" t="e">
        <f ca="1">IF($C10&gt;GJ$4,SUMIFS(#REF!,#REF!,$A10,#REF!,GJ$4),"")</f>
        <v>#REF!</v>
      </c>
      <c r="GK10" s="54" t="e">
        <f ca="1">IF($C10&gt;GK$4,SUMIFS(#REF!,#REF!,$A10,#REF!,GK$4),"")</f>
        <v>#REF!</v>
      </c>
      <c r="GL10" s="54" t="e">
        <f ca="1">IF($C10&gt;GL$4,SUMIFS(#REF!,#REF!,$A10,#REF!,GL$4),"")</f>
        <v>#REF!</v>
      </c>
      <c r="GM10" s="54" t="e">
        <f ca="1">IF($C10&gt;GM$4,SUMIFS(#REF!,#REF!,$A10,#REF!,GM$4),"")</f>
        <v>#REF!</v>
      </c>
      <c r="GN10" s="54" t="e">
        <f ca="1">IF($C10&gt;GN$4,SUMIFS(#REF!,#REF!,$A10,#REF!,GN$4),"")</f>
        <v>#REF!</v>
      </c>
      <c r="GO10" s="54" t="e">
        <f ca="1">IF($C10&gt;GO$4,SUMIFS(#REF!,#REF!,$A10,#REF!,GO$4),"")</f>
        <v>#REF!</v>
      </c>
    </row>
    <row r="11" spans="1:197">
      <c r="A11" s="19"/>
      <c r="B11" s="37"/>
      <c r="C11" s="20">
        <f ca="1" t="shared" si="4"/>
        <v>46208</v>
      </c>
      <c r="D11" s="20"/>
      <c r="E11" s="20">
        <f t="shared" si="3"/>
        <v>0</v>
      </c>
      <c r="F11" s="20"/>
      <c r="G11" s="20"/>
      <c r="H11" s="38" t="e">
        <f t="shared" si="1"/>
        <v>#DIV/0!</v>
      </c>
      <c r="I11" s="20"/>
      <c r="J11" s="20" t="e">
        <f>SUMIFS(#REF!,#REF!,A11,#REF!,"可取")</f>
        <v>#REF!</v>
      </c>
      <c r="K11" s="20"/>
      <c r="L11" s="20"/>
      <c r="M11" s="39" t="e">
        <f>_xlfn.XLOOKUP(A11,#REF!,#REF!,0,0,-1)</f>
        <v>#REF!</v>
      </c>
      <c r="N11" s="39">
        <f ca="1">_xlfn.XLOOKUP(A11,'销售计划（销售后）'!A:A,'销售计划（销售后）'!N:N)</f>
        <v>0</v>
      </c>
      <c r="O11" s="52">
        <v>46144</v>
      </c>
      <c r="P11" s="53" t="str" cm="1">
        <f ca="1" t="array" ref="P11">IFERROR(INDEX(R11:GO11,Q11),"/")</f>
        <v>/</v>
      </c>
      <c r="Q11" s="53">
        <f t="shared" si="2"/>
        <v>46144</v>
      </c>
      <c r="R11" s="54" t="e">
        <f>SUMIFS(#REF!,#REF!,A11,#REF!,$R$4)</f>
        <v>#REF!</v>
      </c>
      <c r="S11" s="54" t="e">
        <f ca="1">IF($C11&gt;S$4,SUMIFS(#REF!,#REF!,$A11,#REF!,S$4),"")</f>
        <v>#REF!</v>
      </c>
      <c r="T11" s="54" t="e">
        <f ca="1">IF($C11&gt;T$4,SUMIFS(#REF!,#REF!,$A11,#REF!,T$4),"")</f>
        <v>#REF!</v>
      </c>
      <c r="U11" s="54" t="e">
        <f ca="1">IF($C11&gt;U$4,SUMIFS(#REF!,#REF!,$A11,#REF!,U$4),"")</f>
        <v>#REF!</v>
      </c>
      <c r="V11" s="54" t="e">
        <f ca="1">IF($C11&gt;V$4,SUMIFS(#REF!,#REF!,$A11,#REF!,V$4),"")</f>
        <v>#REF!</v>
      </c>
      <c r="W11" s="54" t="e">
        <f ca="1">IF($C11&gt;W$4,SUMIFS(#REF!,#REF!,$A11,#REF!,W$4),"")</f>
        <v>#REF!</v>
      </c>
      <c r="X11" s="54" t="e">
        <f ca="1">IF($C11&gt;X$4,SUMIFS(#REF!,#REF!,$A11,#REF!,X$4),"")</f>
        <v>#REF!</v>
      </c>
      <c r="Y11" s="54" t="e">
        <f ca="1">IF($C11&gt;Y$4,SUMIFS(#REF!,#REF!,$A11,#REF!,Y$4),"")</f>
        <v>#REF!</v>
      </c>
      <c r="Z11" s="54" t="e">
        <f ca="1">IF($C11&gt;Z$4,SUMIFS(#REF!,#REF!,$A11,#REF!,Z$4),"")</f>
        <v>#REF!</v>
      </c>
      <c r="AA11" s="54" t="e">
        <f ca="1">IF($C11&gt;AA$4,SUMIFS(#REF!,#REF!,$A11,#REF!,AA$4),"")</f>
        <v>#REF!</v>
      </c>
      <c r="AB11" s="54" t="e">
        <f ca="1">IF($C11&gt;AB$4,SUMIFS(#REF!,#REF!,$A11,#REF!,AB$4),"")</f>
        <v>#REF!</v>
      </c>
      <c r="AC11" s="54" t="e">
        <f ca="1">IF($C11&gt;AC$4,SUMIFS(#REF!,#REF!,$A11,#REF!,AC$4),"")</f>
        <v>#REF!</v>
      </c>
      <c r="AD11" s="54" t="e">
        <f ca="1">IF($C11&gt;AD$4,SUMIFS(#REF!,#REF!,$A11,#REF!,AD$4),"")</f>
        <v>#REF!</v>
      </c>
      <c r="AE11" s="54" t="e">
        <f ca="1">IF($C11&gt;AE$4,SUMIFS(#REF!,#REF!,$A11,#REF!,AE$4),"")</f>
        <v>#REF!</v>
      </c>
      <c r="AF11" s="54" t="e">
        <f ca="1">IF($C11&gt;AF$4,SUMIFS(#REF!,#REF!,$A11,#REF!,AF$4),"")</f>
        <v>#REF!</v>
      </c>
      <c r="AG11" s="54" t="e">
        <f ca="1">IF($C11&gt;AG$4,SUMIFS(#REF!,#REF!,$A11,#REF!,AG$4),"")</f>
        <v>#REF!</v>
      </c>
      <c r="AH11" s="54" t="e">
        <f ca="1">IF($C11&gt;AH$4,SUMIFS(#REF!,#REF!,$A11,#REF!,AH$4),"")</f>
        <v>#REF!</v>
      </c>
      <c r="AI11" s="54" t="e">
        <f ca="1">IF($C11&gt;AI$4,SUMIFS(#REF!,#REF!,$A11,#REF!,AI$4),"")</f>
        <v>#REF!</v>
      </c>
      <c r="AJ11" s="54" t="e">
        <f ca="1">IF($C11&gt;AJ$4,SUMIFS(#REF!,#REF!,$A11,#REF!,AJ$4),"")</f>
        <v>#REF!</v>
      </c>
      <c r="AK11" s="54" t="e">
        <f ca="1">IF($C11&gt;AK$4,SUMIFS(#REF!,#REF!,$A11,#REF!,AK$4),"")</f>
        <v>#REF!</v>
      </c>
      <c r="AL11" s="54" t="e">
        <f ca="1">IF($C11&gt;AL$4,SUMIFS(#REF!,#REF!,$A11,#REF!,AL$4),"")</f>
        <v>#REF!</v>
      </c>
      <c r="AM11" s="54" t="e">
        <f ca="1">IF($C11&gt;AM$4,SUMIFS(#REF!,#REF!,$A11,#REF!,AM$4),"")</f>
        <v>#REF!</v>
      </c>
      <c r="AN11" s="54" t="e">
        <f ca="1">IF($C11&gt;AN$4,SUMIFS(#REF!,#REF!,$A11,#REF!,AN$4),"")</f>
        <v>#REF!</v>
      </c>
      <c r="AO11" s="54" t="e">
        <f ca="1">IF($C11&gt;AO$4,SUMIFS(#REF!,#REF!,$A11,#REF!,AO$4),"")</f>
        <v>#REF!</v>
      </c>
      <c r="AP11" s="54" t="e">
        <f ca="1">IF($C11&gt;AP$4,SUMIFS(#REF!,#REF!,$A11,#REF!,AP$4),"")</f>
        <v>#REF!</v>
      </c>
      <c r="AQ11" s="54" t="e">
        <f ca="1">IF($C11&gt;AQ$4,SUMIFS(#REF!,#REF!,$A11,#REF!,AQ$4),"")</f>
        <v>#REF!</v>
      </c>
      <c r="AR11" s="54" t="e">
        <f ca="1">IF($C11&gt;AR$4,SUMIFS(#REF!,#REF!,$A11,#REF!,AR$4),"")</f>
        <v>#REF!</v>
      </c>
      <c r="AS11" s="54" t="e">
        <f ca="1">IF($C11&gt;AS$4,SUMIFS(#REF!,#REF!,$A11,#REF!,AS$4),"")</f>
        <v>#REF!</v>
      </c>
      <c r="AT11" s="54" t="e">
        <f ca="1">IF($C11&gt;AT$4,SUMIFS(#REF!,#REF!,$A11,#REF!,AT$4),"")</f>
        <v>#REF!</v>
      </c>
      <c r="AU11" s="54" t="e">
        <f ca="1">IF($C11&gt;AU$4,SUMIFS(#REF!,#REF!,$A11,#REF!,AU$4),"")</f>
        <v>#REF!</v>
      </c>
      <c r="AV11" s="54" t="e">
        <f ca="1">IF($C11&gt;AV$4,SUMIFS(#REF!,#REF!,$A11,#REF!,AV$4),"")</f>
        <v>#REF!</v>
      </c>
      <c r="AW11" s="54" t="e">
        <f ca="1">IF($C11&gt;AW$4,SUMIFS(#REF!,#REF!,$A11,#REF!,AW$4),"")</f>
        <v>#REF!</v>
      </c>
      <c r="AX11" s="54" t="e">
        <f ca="1">IF($C11&gt;AX$4,SUMIFS(#REF!,#REF!,$A11,#REF!,AX$4),"")</f>
        <v>#REF!</v>
      </c>
      <c r="AY11" s="54" t="e">
        <f ca="1">IF($C11&gt;AY$4,SUMIFS(#REF!,#REF!,$A11,#REF!,AY$4),"")</f>
        <v>#REF!</v>
      </c>
      <c r="AZ11" s="54" t="e">
        <f ca="1">IF($C11&gt;AZ$4,SUMIFS(#REF!,#REF!,$A11,#REF!,AZ$4),"")</f>
        <v>#REF!</v>
      </c>
      <c r="BA11" s="54" t="e">
        <f ca="1">IF($C11&gt;BA$4,SUMIFS(#REF!,#REF!,$A11,#REF!,BA$4),"")</f>
        <v>#REF!</v>
      </c>
      <c r="BB11" s="54" t="e">
        <f ca="1">IF($C11&gt;BB$4,SUMIFS(#REF!,#REF!,$A11,#REF!,BB$4),"")</f>
        <v>#REF!</v>
      </c>
      <c r="BC11" s="54" t="e">
        <f ca="1">IF($C11&gt;BC$4,SUMIFS(#REF!,#REF!,$A11,#REF!,BC$4),"")</f>
        <v>#REF!</v>
      </c>
      <c r="BD11" s="54" t="e">
        <f ca="1">IF($C11&gt;BD$4,SUMIFS(#REF!,#REF!,$A11,#REF!,BD$4),"")</f>
        <v>#REF!</v>
      </c>
      <c r="BE11" s="54" t="e">
        <f ca="1">IF($C11&gt;BE$4,SUMIFS(#REF!,#REF!,$A11,#REF!,BE$4),"")</f>
        <v>#REF!</v>
      </c>
      <c r="BF11" s="54" t="e">
        <f ca="1">IF($C11&gt;BF$4,SUMIFS(#REF!,#REF!,$A11,#REF!,BF$4),"")</f>
        <v>#REF!</v>
      </c>
      <c r="BG11" s="54" t="e">
        <f ca="1">IF($C11&gt;BG$4,SUMIFS(#REF!,#REF!,$A11,#REF!,BG$4),"")</f>
        <v>#REF!</v>
      </c>
      <c r="BH11" s="54" t="e">
        <f ca="1">IF($C11&gt;BH$4,SUMIFS(#REF!,#REF!,$A11,#REF!,BH$4),"")</f>
        <v>#REF!</v>
      </c>
      <c r="BI11" s="54" t="e">
        <f ca="1">IF($C11&gt;BI$4,SUMIFS(#REF!,#REF!,$A11,#REF!,BI$4),"")</f>
        <v>#REF!</v>
      </c>
      <c r="BJ11" s="54" t="e">
        <f ca="1">IF($C11&gt;BJ$4,SUMIFS(#REF!,#REF!,$A11,#REF!,BJ$4),"")</f>
        <v>#REF!</v>
      </c>
      <c r="BK11" s="54" t="e">
        <f ca="1">IF($C11&gt;BK$4,SUMIFS(#REF!,#REF!,$A11,#REF!,BK$4),"")</f>
        <v>#REF!</v>
      </c>
      <c r="BL11" s="54" t="e">
        <f ca="1">IF($C11&gt;BL$4,SUMIFS(#REF!,#REF!,$A11,#REF!,BL$4),"")</f>
        <v>#REF!</v>
      </c>
      <c r="BM11" s="54" t="e">
        <f ca="1">IF($C11&gt;BM$4,SUMIFS(#REF!,#REF!,$A11,#REF!,BM$4),"")</f>
        <v>#REF!</v>
      </c>
      <c r="BN11" s="54" t="e">
        <f ca="1">IF($C11&gt;BN$4,SUMIFS(#REF!,#REF!,$A11,#REF!,BN$4),"")</f>
        <v>#REF!</v>
      </c>
      <c r="BO11" s="54" t="e">
        <f ca="1">IF($C11&gt;BO$4,SUMIFS(#REF!,#REF!,$A11,#REF!,BO$4),"")</f>
        <v>#REF!</v>
      </c>
      <c r="BP11" s="54" t="e">
        <f ca="1">IF($C11&gt;BP$4,SUMIFS(#REF!,#REF!,$A11,#REF!,BP$4),"")</f>
        <v>#REF!</v>
      </c>
      <c r="BQ11" s="54" t="e">
        <f ca="1">IF($C11&gt;BQ$4,SUMIFS(#REF!,#REF!,$A11,#REF!,BQ$4),"")</f>
        <v>#REF!</v>
      </c>
      <c r="BR11" s="54" t="e">
        <f ca="1">IF($C11&gt;BR$4,SUMIFS(#REF!,#REF!,$A11,#REF!,BR$4),"")</f>
        <v>#REF!</v>
      </c>
      <c r="BS11" s="54" t="e">
        <f ca="1">IF($C11&gt;BS$4,SUMIFS(#REF!,#REF!,$A11,#REF!,BS$4),"")</f>
        <v>#REF!</v>
      </c>
      <c r="BT11" s="54" t="e">
        <f ca="1">IF($C11&gt;BT$4,SUMIFS(#REF!,#REF!,$A11,#REF!,BT$4),"")</f>
        <v>#REF!</v>
      </c>
      <c r="BU11" s="54" t="e">
        <f ca="1">IF($C11&gt;BU$4,SUMIFS(#REF!,#REF!,$A11,#REF!,BU$4),"")</f>
        <v>#REF!</v>
      </c>
      <c r="BV11" s="54" t="e">
        <f ca="1">IF($C11&gt;BV$4,SUMIFS(#REF!,#REF!,$A11,#REF!,BV$4),"")</f>
        <v>#REF!</v>
      </c>
      <c r="BW11" s="54" t="e">
        <f ca="1">IF($C11&gt;BW$4,SUMIFS(#REF!,#REF!,$A11,#REF!,BW$4),"")</f>
        <v>#REF!</v>
      </c>
      <c r="BX11" s="54" t="e">
        <f ca="1">IF($C11&gt;BX$4,SUMIFS(#REF!,#REF!,$A11,#REF!,BX$4),"")</f>
        <v>#REF!</v>
      </c>
      <c r="BY11" s="54" t="e">
        <f ca="1">IF($C11&gt;BY$4,SUMIFS(#REF!,#REF!,$A11,#REF!,BY$4),"")</f>
        <v>#REF!</v>
      </c>
      <c r="BZ11" s="54" t="e">
        <f ca="1">IF($C11&gt;BZ$4,SUMIFS(#REF!,#REF!,$A11,#REF!,BZ$4),"")</f>
        <v>#REF!</v>
      </c>
      <c r="CA11" s="54" t="e">
        <f ca="1">IF($C11&gt;CA$4,SUMIFS(#REF!,#REF!,$A11,#REF!,CA$4),"")</f>
        <v>#REF!</v>
      </c>
      <c r="CB11" s="54" t="e">
        <f ca="1">IF($C11&gt;CB$4,SUMIFS(#REF!,#REF!,$A11,#REF!,CB$4),"")</f>
        <v>#REF!</v>
      </c>
      <c r="CC11" s="54" t="e">
        <f ca="1">IF($C11&gt;CC$4,SUMIFS(#REF!,#REF!,$A11,#REF!,CC$4),"")</f>
        <v>#REF!</v>
      </c>
      <c r="CD11" s="54" t="e">
        <f ca="1">IF($C11&gt;CD$4,SUMIFS(#REF!,#REF!,$A11,#REF!,CD$4),"")</f>
        <v>#REF!</v>
      </c>
      <c r="CE11" s="54" t="e">
        <f ca="1">IF($C11&gt;CE$4,SUMIFS(#REF!,#REF!,$A11,#REF!,CE$4),"")</f>
        <v>#REF!</v>
      </c>
      <c r="CF11" s="54" t="e">
        <f ca="1">IF($C11&gt;CF$4,SUMIFS(#REF!,#REF!,$A11,#REF!,CF$4),"")</f>
        <v>#REF!</v>
      </c>
      <c r="CG11" s="54" t="e">
        <f ca="1">IF($C11&gt;CG$4,SUMIFS(#REF!,#REF!,$A11,#REF!,CG$4),"")</f>
        <v>#REF!</v>
      </c>
      <c r="CH11" s="54" t="e">
        <f ca="1">IF($C11&gt;CH$4,SUMIFS(#REF!,#REF!,$A11,#REF!,CH$4),"")</f>
        <v>#REF!</v>
      </c>
      <c r="CI11" s="54" t="e">
        <f ca="1">IF($C11&gt;CI$4,SUMIFS(#REF!,#REF!,$A11,#REF!,CI$4),"")</f>
        <v>#REF!</v>
      </c>
      <c r="CJ11" s="54" t="e">
        <f ca="1">IF($C11&gt;CJ$4,SUMIFS(#REF!,#REF!,$A11,#REF!,CJ$4),"")</f>
        <v>#REF!</v>
      </c>
      <c r="CK11" s="54" t="e">
        <f ca="1">IF($C11&gt;CK$4,SUMIFS(#REF!,#REF!,$A11,#REF!,CK$4),"")</f>
        <v>#REF!</v>
      </c>
      <c r="CL11" s="54" t="e">
        <f ca="1">IF($C11&gt;CL$4,SUMIFS(#REF!,#REF!,$A11,#REF!,CL$4),"")</f>
        <v>#REF!</v>
      </c>
      <c r="CM11" s="54" t="e">
        <f ca="1">IF($C11&gt;CM$4,SUMIFS(#REF!,#REF!,$A11,#REF!,CM$4),"")</f>
        <v>#REF!</v>
      </c>
      <c r="CN11" s="54" t="e">
        <f ca="1">IF($C11&gt;CN$4,SUMIFS(#REF!,#REF!,$A11,#REF!,CN$4),"")</f>
        <v>#REF!</v>
      </c>
      <c r="CO11" s="54" t="e">
        <f ca="1">IF($C11&gt;CO$4,SUMIFS(#REF!,#REF!,$A11,#REF!,CO$4),"")</f>
        <v>#REF!</v>
      </c>
      <c r="CP11" s="54" t="e">
        <f ca="1">IF($C11&gt;CP$4,SUMIFS(#REF!,#REF!,$A11,#REF!,CP$4),"")</f>
        <v>#REF!</v>
      </c>
      <c r="CQ11" s="54" t="e">
        <f ca="1">IF($C11&gt;CQ$4,SUMIFS(#REF!,#REF!,$A11,#REF!,CQ$4),"")</f>
        <v>#REF!</v>
      </c>
      <c r="CR11" s="54" t="e">
        <f ca="1">IF($C11&gt;CR$4,SUMIFS(#REF!,#REF!,$A11,#REF!,CR$4),"")</f>
        <v>#REF!</v>
      </c>
      <c r="CS11" s="54" t="e">
        <f ca="1">IF($C11&gt;CS$4,SUMIFS(#REF!,#REF!,$A11,#REF!,CS$4),"")</f>
        <v>#REF!</v>
      </c>
      <c r="CT11" s="54" t="e">
        <f ca="1">IF($C11&gt;CT$4,SUMIFS(#REF!,#REF!,$A11,#REF!,CT$4),"")</f>
        <v>#REF!</v>
      </c>
      <c r="CU11" s="54" t="e">
        <f ca="1">IF($C11&gt;CU$4,SUMIFS(#REF!,#REF!,$A11,#REF!,CU$4),"")</f>
        <v>#REF!</v>
      </c>
      <c r="CV11" s="54" t="e">
        <f ca="1">IF($C11&gt;CV$4,SUMIFS(#REF!,#REF!,$A11,#REF!,CV$4),"")</f>
        <v>#REF!</v>
      </c>
      <c r="CW11" s="54" t="e">
        <f ca="1">IF($C11&gt;CW$4,SUMIFS(#REF!,#REF!,$A11,#REF!,CW$4),"")</f>
        <v>#REF!</v>
      </c>
      <c r="CX11" s="54" t="e">
        <f ca="1">IF($C11&gt;CX$4,SUMIFS(#REF!,#REF!,$A11,#REF!,CX$4),"")</f>
        <v>#REF!</v>
      </c>
      <c r="CY11" s="54" t="e">
        <f ca="1">IF($C11&gt;CY$4,SUMIFS(#REF!,#REF!,$A11,#REF!,CY$4),"")</f>
        <v>#REF!</v>
      </c>
      <c r="CZ11" s="54" t="e">
        <f ca="1">IF($C11&gt;CZ$4,SUMIFS(#REF!,#REF!,$A11,#REF!,CZ$4),"")</f>
        <v>#REF!</v>
      </c>
      <c r="DA11" s="54" t="e">
        <f ca="1">IF($C11&gt;DA$4,SUMIFS(#REF!,#REF!,$A11,#REF!,DA$4),"")</f>
        <v>#REF!</v>
      </c>
      <c r="DB11" s="54" t="e">
        <f ca="1">IF($C11&gt;DB$4,SUMIFS(#REF!,#REF!,$A11,#REF!,DB$4),"")</f>
        <v>#REF!</v>
      </c>
      <c r="DC11" s="54" t="e">
        <f ca="1">IF($C11&gt;DC$4,SUMIFS(#REF!,#REF!,$A11,#REF!,DC$4),"")</f>
        <v>#REF!</v>
      </c>
      <c r="DD11" s="54" t="e">
        <f ca="1">IF($C11&gt;DD$4,SUMIFS(#REF!,#REF!,$A11,#REF!,DD$4),"")</f>
        <v>#REF!</v>
      </c>
      <c r="DE11" s="54" t="e">
        <f ca="1">IF($C11&gt;DE$4,SUMIFS(#REF!,#REF!,$A11,#REF!,DE$4),"")</f>
        <v>#REF!</v>
      </c>
      <c r="DF11" s="54" t="e">
        <f ca="1">IF($C11&gt;DF$4,SUMIFS(#REF!,#REF!,$A11,#REF!,DF$4),"")</f>
        <v>#REF!</v>
      </c>
      <c r="DG11" s="54" t="e">
        <f ca="1">IF($C11&gt;DG$4,SUMIFS(#REF!,#REF!,$A11,#REF!,DG$4),"")</f>
        <v>#REF!</v>
      </c>
      <c r="DH11" s="54" t="e">
        <f ca="1">IF($C11&gt;DH$4,SUMIFS(#REF!,#REF!,$A11,#REF!,DH$4),"")</f>
        <v>#REF!</v>
      </c>
      <c r="DI11" s="54" t="e">
        <f ca="1">IF($C11&gt;DI$4,SUMIFS(#REF!,#REF!,$A11,#REF!,DI$4),"")</f>
        <v>#REF!</v>
      </c>
      <c r="DJ11" s="54" t="e">
        <f ca="1">IF($C11&gt;DJ$4,SUMIFS(#REF!,#REF!,$A11,#REF!,DJ$4),"")</f>
        <v>#REF!</v>
      </c>
      <c r="DK11" s="54" t="e">
        <f ca="1">IF($C11&gt;DK$4,SUMIFS(#REF!,#REF!,$A11,#REF!,DK$4),"")</f>
        <v>#REF!</v>
      </c>
      <c r="DL11" s="54" t="e">
        <f ca="1">IF($C11&gt;DL$4,SUMIFS(#REF!,#REF!,$A11,#REF!,DL$4),"")</f>
        <v>#REF!</v>
      </c>
      <c r="DM11" s="54" t="e">
        <f ca="1">IF($C11&gt;DM$4,SUMIFS(#REF!,#REF!,$A11,#REF!,DM$4),"")</f>
        <v>#REF!</v>
      </c>
      <c r="DN11" s="54" t="e">
        <f ca="1">IF($C11&gt;DN$4,SUMIFS(#REF!,#REF!,$A11,#REF!,DN$4),"")</f>
        <v>#REF!</v>
      </c>
      <c r="DO11" s="54" t="e">
        <f ca="1">IF($C11&gt;DO$4,SUMIFS(#REF!,#REF!,$A11,#REF!,DO$4),"")</f>
        <v>#REF!</v>
      </c>
      <c r="DP11" s="54" t="e">
        <f ca="1">IF($C11&gt;DP$4,SUMIFS(#REF!,#REF!,$A11,#REF!,DP$4),"")</f>
        <v>#REF!</v>
      </c>
      <c r="DQ11" s="54" t="e">
        <f ca="1">IF($C11&gt;DQ$4,SUMIFS(#REF!,#REF!,$A11,#REF!,DQ$4),"")</f>
        <v>#REF!</v>
      </c>
      <c r="DR11" s="54" t="e">
        <f ca="1">IF($C11&gt;DR$4,SUMIFS(#REF!,#REF!,$A11,#REF!,DR$4),"")</f>
        <v>#REF!</v>
      </c>
      <c r="DS11" s="54" t="e">
        <f ca="1">IF($C11&gt;DS$4,SUMIFS(#REF!,#REF!,$A11,#REF!,DS$4),"")</f>
        <v>#REF!</v>
      </c>
      <c r="DT11" s="54" t="e">
        <f ca="1">IF($C11&gt;DT$4,SUMIFS(#REF!,#REF!,$A11,#REF!,DT$4),"")</f>
        <v>#REF!</v>
      </c>
      <c r="DU11" s="54" t="e">
        <f ca="1">IF($C11&gt;DU$4,SUMIFS(#REF!,#REF!,$A11,#REF!,DU$4),"")</f>
        <v>#REF!</v>
      </c>
      <c r="DV11" s="54" t="e">
        <f ca="1">IF($C11&gt;DV$4,SUMIFS(#REF!,#REF!,$A11,#REF!,DV$4),"")</f>
        <v>#REF!</v>
      </c>
      <c r="DW11" s="54" t="e">
        <f ca="1">IF($C11&gt;DW$4,SUMIFS(#REF!,#REF!,$A11,#REF!,DW$4),"")</f>
        <v>#REF!</v>
      </c>
      <c r="DX11" s="54" t="e">
        <f ca="1">IF($C11&gt;DX$4,SUMIFS(#REF!,#REF!,$A11,#REF!,DX$4),"")</f>
        <v>#REF!</v>
      </c>
      <c r="DY11" s="54" t="e">
        <f ca="1">IF($C11&gt;DY$4,SUMIFS(#REF!,#REF!,$A11,#REF!,DY$4),"")</f>
        <v>#REF!</v>
      </c>
      <c r="DZ11" s="54" t="e">
        <f ca="1">IF($C11&gt;DZ$4,SUMIFS(#REF!,#REF!,$A11,#REF!,DZ$4),"")</f>
        <v>#REF!</v>
      </c>
      <c r="EA11" s="54" t="e">
        <f ca="1">IF($C11&gt;EA$4,SUMIFS(#REF!,#REF!,$A11,#REF!,EA$4),"")</f>
        <v>#REF!</v>
      </c>
      <c r="EB11" s="54" t="e">
        <f ca="1">IF($C11&gt;EB$4,SUMIFS(#REF!,#REF!,$A11,#REF!,EB$4),"")</f>
        <v>#REF!</v>
      </c>
      <c r="EC11" s="54" t="e">
        <f ca="1">IF($C11&gt;EC$4,SUMIFS(#REF!,#REF!,$A11,#REF!,EC$4),"")</f>
        <v>#REF!</v>
      </c>
      <c r="ED11" s="54" t="e">
        <f ca="1">IF($C11&gt;ED$4,SUMIFS(#REF!,#REF!,$A11,#REF!,ED$4),"")</f>
        <v>#REF!</v>
      </c>
      <c r="EE11" s="54" t="e">
        <f ca="1">IF($C11&gt;EE$4,SUMIFS(#REF!,#REF!,$A11,#REF!,EE$4),"")</f>
        <v>#REF!</v>
      </c>
      <c r="EF11" s="54" t="e">
        <f ca="1">IF($C11&gt;EF$4,SUMIFS(#REF!,#REF!,$A11,#REF!,EF$4),"")</f>
        <v>#REF!</v>
      </c>
      <c r="EG11" s="54" t="e">
        <f ca="1">IF($C11&gt;EG$4,SUMIFS(#REF!,#REF!,$A11,#REF!,EG$4),"")</f>
        <v>#REF!</v>
      </c>
      <c r="EH11" s="54" t="e">
        <f ca="1">IF($C11&gt;EH$4,SUMIFS(#REF!,#REF!,$A11,#REF!,EH$4),"")</f>
        <v>#REF!</v>
      </c>
      <c r="EI11" s="54" t="e">
        <f ca="1">IF($C11&gt;EI$4,SUMIFS(#REF!,#REF!,$A11,#REF!,EI$4),"")</f>
        <v>#REF!</v>
      </c>
      <c r="EJ11" s="54" t="e">
        <f ca="1">IF($C11&gt;EJ$4,SUMIFS(#REF!,#REF!,$A11,#REF!,EJ$4),"")</f>
        <v>#REF!</v>
      </c>
      <c r="EK11" s="54" t="e">
        <f ca="1">IF($C11&gt;EK$4,SUMIFS(#REF!,#REF!,$A11,#REF!,EK$4),"")</f>
        <v>#REF!</v>
      </c>
      <c r="EL11" s="54" t="e">
        <f ca="1">IF($C11&gt;EL$4,SUMIFS(#REF!,#REF!,$A11,#REF!,EL$4),"")</f>
        <v>#REF!</v>
      </c>
      <c r="EM11" s="54" t="e">
        <f ca="1">IF($C11&gt;EM$4,SUMIFS(#REF!,#REF!,$A11,#REF!,EM$4),"")</f>
        <v>#REF!</v>
      </c>
      <c r="EN11" s="54" t="e">
        <f ca="1">IF($C11&gt;EN$4,SUMIFS(#REF!,#REF!,$A11,#REF!,EN$4),"")</f>
        <v>#REF!</v>
      </c>
      <c r="EO11" s="54" t="e">
        <f ca="1">IF($C11&gt;EO$4,SUMIFS(#REF!,#REF!,$A11,#REF!,EO$4),"")</f>
        <v>#REF!</v>
      </c>
      <c r="EP11" s="54" t="e">
        <f ca="1">IF($C11&gt;EP$4,SUMIFS(#REF!,#REF!,$A11,#REF!,EP$4),"")</f>
        <v>#REF!</v>
      </c>
      <c r="EQ11" s="54" t="e">
        <f ca="1">IF($C11&gt;EQ$4,SUMIFS(#REF!,#REF!,$A11,#REF!,EQ$4),"")</f>
        <v>#REF!</v>
      </c>
      <c r="ER11" s="54" t="e">
        <f ca="1">IF($C11&gt;ER$4,SUMIFS(#REF!,#REF!,$A11,#REF!,ER$4),"")</f>
        <v>#REF!</v>
      </c>
      <c r="ES11" s="54" t="e">
        <f ca="1">IF($C11&gt;ES$4,SUMIFS(#REF!,#REF!,$A11,#REF!,ES$4),"")</f>
        <v>#REF!</v>
      </c>
      <c r="ET11" s="54" t="e">
        <f ca="1">IF($C11&gt;ET$4,SUMIFS(#REF!,#REF!,$A11,#REF!,ET$4),"")</f>
        <v>#REF!</v>
      </c>
      <c r="EU11" s="54" t="e">
        <f ca="1">IF($C11&gt;EU$4,SUMIFS(#REF!,#REF!,$A11,#REF!,EU$4),"")</f>
        <v>#REF!</v>
      </c>
      <c r="EV11" s="54" t="e">
        <f ca="1">IF($C11&gt;EV$4,SUMIFS(#REF!,#REF!,$A11,#REF!,EV$4),"")</f>
        <v>#REF!</v>
      </c>
      <c r="EW11" s="54" t="e">
        <f ca="1">IF($C11&gt;EW$4,SUMIFS(#REF!,#REF!,$A11,#REF!,EW$4),"")</f>
        <v>#REF!</v>
      </c>
      <c r="EX11" s="54" t="e">
        <f ca="1">IF($C11&gt;EX$4,SUMIFS(#REF!,#REF!,$A11,#REF!,EX$4),"")</f>
        <v>#REF!</v>
      </c>
      <c r="EY11" s="54" t="e">
        <f ca="1">IF($C11&gt;EY$4,SUMIFS(#REF!,#REF!,$A11,#REF!,EY$4),"")</f>
        <v>#REF!</v>
      </c>
      <c r="EZ11" s="54" t="e">
        <f ca="1">IF($C11&gt;EZ$4,SUMIFS(#REF!,#REF!,$A11,#REF!,EZ$4),"")</f>
        <v>#REF!</v>
      </c>
      <c r="FA11" s="54" t="e">
        <f ca="1">IF($C11&gt;FA$4,SUMIFS(#REF!,#REF!,$A11,#REF!,FA$4),"")</f>
        <v>#REF!</v>
      </c>
      <c r="FB11" s="54" t="e">
        <f ca="1">IF($C11&gt;FB$4,SUMIFS(#REF!,#REF!,$A11,#REF!,FB$4),"")</f>
        <v>#REF!</v>
      </c>
      <c r="FC11" s="54" t="e">
        <f ca="1">IF($C11&gt;FC$4,SUMIFS(#REF!,#REF!,$A11,#REF!,FC$4),"")</f>
        <v>#REF!</v>
      </c>
      <c r="FD11" s="54" t="e">
        <f ca="1">IF($C11&gt;FD$4,SUMIFS(#REF!,#REF!,$A11,#REF!,FD$4),"")</f>
        <v>#REF!</v>
      </c>
      <c r="FE11" s="54" t="e">
        <f ca="1">IF($C11&gt;FE$4,SUMIFS(#REF!,#REF!,$A11,#REF!,FE$4),"")</f>
        <v>#REF!</v>
      </c>
      <c r="FF11" s="54" t="e">
        <f ca="1">IF($C11&gt;FF$4,SUMIFS(#REF!,#REF!,$A11,#REF!,FF$4),"")</f>
        <v>#REF!</v>
      </c>
      <c r="FG11" s="54" t="e">
        <f ca="1">IF($C11&gt;FG$4,SUMIFS(#REF!,#REF!,$A11,#REF!,FG$4),"")</f>
        <v>#REF!</v>
      </c>
      <c r="FH11" s="54" t="e">
        <f ca="1">IF($C11&gt;FH$4,SUMIFS(#REF!,#REF!,$A11,#REF!,FH$4),"")</f>
        <v>#REF!</v>
      </c>
      <c r="FI11" s="54" t="e">
        <f ca="1">IF($C11&gt;FI$4,SUMIFS(#REF!,#REF!,$A11,#REF!,FI$4),"")</f>
        <v>#REF!</v>
      </c>
      <c r="FJ11" s="54" t="e">
        <f ca="1">IF($C11&gt;FJ$4,SUMIFS(#REF!,#REF!,$A11,#REF!,FJ$4),"")</f>
        <v>#REF!</v>
      </c>
      <c r="FK11" s="54" t="e">
        <f ca="1">IF($C11&gt;FK$4,SUMIFS(#REF!,#REF!,$A11,#REF!,FK$4),"")</f>
        <v>#REF!</v>
      </c>
      <c r="FL11" s="54" t="e">
        <f ca="1">IF($C11&gt;FL$4,SUMIFS(#REF!,#REF!,$A11,#REF!,FL$4),"")</f>
        <v>#REF!</v>
      </c>
      <c r="FM11" s="54" t="e">
        <f ca="1">IF($C11&gt;FM$4,SUMIFS(#REF!,#REF!,$A11,#REF!,FM$4),"")</f>
        <v>#REF!</v>
      </c>
      <c r="FN11" s="54" t="e">
        <f ca="1">IF($C11&gt;FN$4,SUMIFS(#REF!,#REF!,$A11,#REF!,FN$4),"")</f>
        <v>#REF!</v>
      </c>
      <c r="FO11" s="54" t="e">
        <f ca="1">IF($C11&gt;FO$4,SUMIFS(#REF!,#REF!,$A11,#REF!,FO$4),"")</f>
        <v>#REF!</v>
      </c>
      <c r="FP11" s="54" t="e">
        <f ca="1">IF($C11&gt;FP$4,SUMIFS(#REF!,#REF!,$A11,#REF!,FP$4),"")</f>
        <v>#REF!</v>
      </c>
      <c r="FQ11" s="54" t="e">
        <f ca="1">IF($C11&gt;FQ$4,SUMIFS(#REF!,#REF!,$A11,#REF!,FQ$4),"")</f>
        <v>#REF!</v>
      </c>
      <c r="FR11" s="54" t="e">
        <f ca="1">IF($C11&gt;FR$4,SUMIFS(#REF!,#REF!,$A11,#REF!,FR$4),"")</f>
        <v>#REF!</v>
      </c>
      <c r="FS11" s="54" t="e">
        <f ca="1">IF($C11&gt;FS$4,SUMIFS(#REF!,#REF!,$A11,#REF!,FS$4),"")</f>
        <v>#REF!</v>
      </c>
      <c r="FT11" s="54" t="e">
        <f ca="1">IF($C11&gt;FT$4,SUMIFS(#REF!,#REF!,$A11,#REF!,FT$4),"")</f>
        <v>#REF!</v>
      </c>
      <c r="FU11" s="54" t="e">
        <f ca="1">IF($C11&gt;FU$4,SUMIFS(#REF!,#REF!,$A11,#REF!,FU$4),"")</f>
        <v>#REF!</v>
      </c>
      <c r="FV11" s="54" t="e">
        <f ca="1">IF($C11&gt;FV$4,SUMIFS(#REF!,#REF!,$A11,#REF!,FV$4),"")</f>
        <v>#REF!</v>
      </c>
      <c r="FW11" s="54" t="e">
        <f ca="1">IF($C11&gt;FW$4,SUMIFS(#REF!,#REF!,$A11,#REF!,FW$4),"")</f>
        <v>#REF!</v>
      </c>
      <c r="FX11" s="54" t="e">
        <f ca="1">IF($C11&gt;FX$4,SUMIFS(#REF!,#REF!,$A11,#REF!,FX$4),"")</f>
        <v>#REF!</v>
      </c>
      <c r="FY11" s="54" t="e">
        <f ca="1">IF($C11&gt;FY$4,SUMIFS(#REF!,#REF!,$A11,#REF!,FY$4),"")</f>
        <v>#REF!</v>
      </c>
      <c r="FZ11" s="54" t="e">
        <f ca="1">IF($C11&gt;FZ$4,SUMIFS(#REF!,#REF!,$A11,#REF!,FZ$4),"")</f>
        <v>#REF!</v>
      </c>
      <c r="GA11" s="54" t="e">
        <f ca="1">IF($C11&gt;GA$4,SUMIFS(#REF!,#REF!,$A11,#REF!,GA$4),"")</f>
        <v>#REF!</v>
      </c>
      <c r="GB11" s="54" t="e">
        <f ca="1">IF($C11&gt;GB$4,SUMIFS(#REF!,#REF!,$A11,#REF!,GB$4),"")</f>
        <v>#REF!</v>
      </c>
      <c r="GC11" s="54" t="e">
        <f ca="1">IF($C11&gt;GC$4,SUMIFS(#REF!,#REF!,$A11,#REF!,GC$4),"")</f>
        <v>#REF!</v>
      </c>
      <c r="GD11" s="54" t="e">
        <f ca="1">IF($C11&gt;GD$4,SUMIFS(#REF!,#REF!,$A11,#REF!,GD$4),"")</f>
        <v>#REF!</v>
      </c>
      <c r="GE11" s="54" t="e">
        <f ca="1">IF($C11&gt;GE$4,SUMIFS(#REF!,#REF!,$A11,#REF!,GE$4),"")</f>
        <v>#REF!</v>
      </c>
      <c r="GF11" s="54" t="e">
        <f ca="1">IF($C11&gt;GF$4,SUMIFS(#REF!,#REF!,$A11,#REF!,GF$4),"")</f>
        <v>#REF!</v>
      </c>
      <c r="GG11" s="54" t="e">
        <f ca="1">IF($C11&gt;GG$4,SUMIFS(#REF!,#REF!,$A11,#REF!,GG$4),"")</f>
        <v>#REF!</v>
      </c>
      <c r="GH11" s="54" t="e">
        <f ca="1">IF($C11&gt;GH$4,SUMIFS(#REF!,#REF!,$A11,#REF!,GH$4),"")</f>
        <v>#REF!</v>
      </c>
      <c r="GI11" s="54" t="e">
        <f ca="1">IF($C11&gt;GI$4,SUMIFS(#REF!,#REF!,$A11,#REF!,GI$4),"")</f>
        <v>#REF!</v>
      </c>
      <c r="GJ11" s="54" t="e">
        <f ca="1">IF($C11&gt;GJ$4,SUMIFS(#REF!,#REF!,$A11,#REF!,GJ$4),"")</f>
        <v>#REF!</v>
      </c>
      <c r="GK11" s="54" t="e">
        <f ca="1">IF($C11&gt;GK$4,SUMIFS(#REF!,#REF!,$A11,#REF!,GK$4),"")</f>
        <v>#REF!</v>
      </c>
      <c r="GL11" s="54" t="e">
        <f ca="1">IF($C11&gt;GL$4,SUMIFS(#REF!,#REF!,$A11,#REF!,GL$4),"")</f>
        <v>#REF!</v>
      </c>
      <c r="GM11" s="54" t="e">
        <f ca="1">IF($C11&gt;GM$4,SUMIFS(#REF!,#REF!,$A11,#REF!,GM$4),"")</f>
        <v>#REF!</v>
      </c>
      <c r="GN11" s="54" t="e">
        <f ca="1">IF($C11&gt;GN$4,SUMIFS(#REF!,#REF!,$A11,#REF!,GN$4),"")</f>
        <v>#REF!</v>
      </c>
      <c r="GO11" s="54" t="e">
        <f ca="1">IF($C11&gt;GO$4,SUMIFS(#REF!,#REF!,$A11,#REF!,GO$4),"")</f>
        <v>#REF!</v>
      </c>
    </row>
    <row r="12" spans="1:197">
      <c r="A12" s="19"/>
      <c r="B12" s="37"/>
      <c r="C12" s="20">
        <f ca="1" t="shared" si="4"/>
        <v>46208</v>
      </c>
      <c r="D12" s="20"/>
      <c r="E12" s="20">
        <f t="shared" si="3"/>
        <v>0</v>
      </c>
      <c r="F12" s="20"/>
      <c r="G12" s="20"/>
      <c r="H12" s="38" t="e">
        <f t="shared" si="1"/>
        <v>#DIV/0!</v>
      </c>
      <c r="I12" s="20"/>
      <c r="J12" s="20" t="e">
        <f>SUMIFS(#REF!,#REF!,A12,#REF!,"可取")</f>
        <v>#REF!</v>
      </c>
      <c r="K12" s="20"/>
      <c r="L12" s="20"/>
      <c r="M12" s="39" t="e">
        <f>_xlfn.XLOOKUP(A12,#REF!,#REF!,0,0,-1)</f>
        <v>#REF!</v>
      </c>
      <c r="N12" s="39">
        <f ca="1">_xlfn.XLOOKUP(A12,'销售计划（销售后）'!A:A,'销售计划（销售后）'!N:N)</f>
        <v>0</v>
      </c>
      <c r="O12" s="52">
        <v>46144</v>
      </c>
      <c r="P12" s="53" t="str" cm="1">
        <f ca="1" t="array" ref="P12">IFERROR(INDEX(R12:GO12,Q12),"/")</f>
        <v>/</v>
      </c>
      <c r="Q12" s="53">
        <f t="shared" si="2"/>
        <v>46144</v>
      </c>
      <c r="R12" s="54" t="e">
        <f>SUMIFS(#REF!,#REF!,A12,#REF!,$R$4)</f>
        <v>#REF!</v>
      </c>
      <c r="S12" s="54" t="e">
        <f ca="1">IF($C12&gt;S$4,SUMIFS(#REF!,#REF!,$A12,#REF!,S$4),"")</f>
        <v>#REF!</v>
      </c>
      <c r="T12" s="54" t="e">
        <f ca="1">IF($C12&gt;T$4,SUMIFS(#REF!,#REF!,$A12,#REF!,T$4),"")</f>
        <v>#REF!</v>
      </c>
      <c r="U12" s="54" t="e">
        <f ca="1">IF($C12&gt;U$4,SUMIFS(#REF!,#REF!,$A12,#REF!,U$4),"")</f>
        <v>#REF!</v>
      </c>
      <c r="V12" s="54" t="e">
        <f ca="1">IF($C12&gt;V$4,SUMIFS(#REF!,#REF!,$A12,#REF!,V$4),"")</f>
        <v>#REF!</v>
      </c>
      <c r="W12" s="54" t="e">
        <f ca="1">IF($C12&gt;W$4,SUMIFS(#REF!,#REF!,$A12,#REF!,W$4),"")</f>
        <v>#REF!</v>
      </c>
      <c r="X12" s="54" t="e">
        <f ca="1">IF($C12&gt;X$4,SUMIFS(#REF!,#REF!,$A12,#REF!,X$4),"")</f>
        <v>#REF!</v>
      </c>
      <c r="Y12" s="54" t="e">
        <f ca="1">IF($C12&gt;Y$4,SUMIFS(#REF!,#REF!,$A12,#REF!,Y$4),"")</f>
        <v>#REF!</v>
      </c>
      <c r="Z12" s="54" t="e">
        <f ca="1">IF($C12&gt;Z$4,SUMIFS(#REF!,#REF!,$A12,#REF!,Z$4),"")</f>
        <v>#REF!</v>
      </c>
      <c r="AA12" s="54" t="e">
        <f ca="1">IF($C12&gt;AA$4,SUMIFS(#REF!,#REF!,$A12,#REF!,AA$4),"")</f>
        <v>#REF!</v>
      </c>
      <c r="AB12" s="54" t="e">
        <f ca="1">IF($C12&gt;AB$4,SUMIFS(#REF!,#REF!,$A12,#REF!,AB$4),"")</f>
        <v>#REF!</v>
      </c>
      <c r="AC12" s="54" t="e">
        <f ca="1">IF($C12&gt;AC$4,SUMIFS(#REF!,#REF!,$A12,#REF!,AC$4),"")</f>
        <v>#REF!</v>
      </c>
      <c r="AD12" s="54" t="e">
        <f ca="1">IF($C12&gt;AD$4,SUMIFS(#REF!,#REF!,$A12,#REF!,AD$4),"")</f>
        <v>#REF!</v>
      </c>
      <c r="AE12" s="54" t="e">
        <f ca="1">IF($C12&gt;AE$4,SUMIFS(#REF!,#REF!,$A12,#REF!,AE$4),"")</f>
        <v>#REF!</v>
      </c>
      <c r="AF12" s="54" t="e">
        <f ca="1">IF($C12&gt;AF$4,SUMIFS(#REF!,#REF!,$A12,#REF!,AF$4),"")</f>
        <v>#REF!</v>
      </c>
      <c r="AG12" s="54" t="e">
        <f ca="1">IF($C12&gt;AG$4,SUMIFS(#REF!,#REF!,$A12,#REF!,AG$4),"")</f>
        <v>#REF!</v>
      </c>
      <c r="AH12" s="54" t="e">
        <f ca="1">IF($C12&gt;AH$4,SUMIFS(#REF!,#REF!,$A12,#REF!,AH$4),"")</f>
        <v>#REF!</v>
      </c>
      <c r="AI12" s="54" t="e">
        <f ca="1">IF($C12&gt;AI$4,SUMIFS(#REF!,#REF!,$A12,#REF!,AI$4),"")</f>
        <v>#REF!</v>
      </c>
      <c r="AJ12" s="54" t="e">
        <f ca="1">IF($C12&gt;AJ$4,SUMIFS(#REF!,#REF!,$A12,#REF!,AJ$4),"")</f>
        <v>#REF!</v>
      </c>
      <c r="AK12" s="54" t="e">
        <f ca="1">IF($C12&gt;AK$4,SUMIFS(#REF!,#REF!,$A12,#REF!,AK$4),"")</f>
        <v>#REF!</v>
      </c>
      <c r="AL12" s="54" t="e">
        <f ca="1">IF($C12&gt;AL$4,SUMIFS(#REF!,#REF!,$A12,#REF!,AL$4),"")</f>
        <v>#REF!</v>
      </c>
      <c r="AM12" s="54" t="e">
        <f ca="1">IF($C12&gt;AM$4,SUMIFS(#REF!,#REF!,$A12,#REF!,AM$4),"")</f>
        <v>#REF!</v>
      </c>
      <c r="AN12" s="54" t="e">
        <f ca="1">IF($C12&gt;AN$4,SUMIFS(#REF!,#REF!,$A12,#REF!,AN$4),"")</f>
        <v>#REF!</v>
      </c>
      <c r="AO12" s="54" t="e">
        <f ca="1">IF($C12&gt;AO$4,SUMIFS(#REF!,#REF!,$A12,#REF!,AO$4),"")</f>
        <v>#REF!</v>
      </c>
      <c r="AP12" s="54" t="e">
        <f ca="1">IF($C12&gt;AP$4,SUMIFS(#REF!,#REF!,$A12,#REF!,AP$4),"")</f>
        <v>#REF!</v>
      </c>
      <c r="AQ12" s="54" t="e">
        <f ca="1">IF($C12&gt;AQ$4,SUMIFS(#REF!,#REF!,$A12,#REF!,AQ$4),"")</f>
        <v>#REF!</v>
      </c>
      <c r="AR12" s="54" t="e">
        <f ca="1">IF($C12&gt;AR$4,SUMIFS(#REF!,#REF!,$A12,#REF!,AR$4),"")</f>
        <v>#REF!</v>
      </c>
      <c r="AS12" s="54" t="e">
        <f ca="1">IF($C12&gt;AS$4,SUMIFS(#REF!,#REF!,$A12,#REF!,AS$4),"")</f>
        <v>#REF!</v>
      </c>
      <c r="AT12" s="54" t="e">
        <f ca="1">IF($C12&gt;AT$4,SUMIFS(#REF!,#REF!,$A12,#REF!,AT$4),"")</f>
        <v>#REF!</v>
      </c>
      <c r="AU12" s="54" t="e">
        <f ca="1">IF($C12&gt;AU$4,SUMIFS(#REF!,#REF!,$A12,#REF!,AU$4),"")</f>
        <v>#REF!</v>
      </c>
      <c r="AV12" s="54" t="e">
        <f ca="1">IF($C12&gt;AV$4,SUMIFS(#REF!,#REF!,$A12,#REF!,AV$4),"")</f>
        <v>#REF!</v>
      </c>
      <c r="AW12" s="54" t="e">
        <f ca="1">IF($C12&gt;AW$4,SUMIFS(#REF!,#REF!,$A12,#REF!,AW$4),"")</f>
        <v>#REF!</v>
      </c>
      <c r="AX12" s="54" t="e">
        <f ca="1">IF($C12&gt;AX$4,SUMIFS(#REF!,#REF!,$A12,#REF!,AX$4),"")</f>
        <v>#REF!</v>
      </c>
      <c r="AY12" s="54" t="e">
        <f ca="1">IF($C12&gt;AY$4,SUMIFS(#REF!,#REF!,$A12,#REF!,AY$4),"")</f>
        <v>#REF!</v>
      </c>
      <c r="AZ12" s="54" t="e">
        <f ca="1">IF($C12&gt;AZ$4,SUMIFS(#REF!,#REF!,$A12,#REF!,AZ$4),"")</f>
        <v>#REF!</v>
      </c>
      <c r="BA12" s="54" t="e">
        <f ca="1">IF($C12&gt;BA$4,SUMIFS(#REF!,#REF!,$A12,#REF!,BA$4),"")</f>
        <v>#REF!</v>
      </c>
      <c r="BB12" s="54" t="e">
        <f ca="1">IF($C12&gt;BB$4,SUMIFS(#REF!,#REF!,$A12,#REF!,BB$4),"")</f>
        <v>#REF!</v>
      </c>
      <c r="BC12" s="54" t="e">
        <f ca="1">IF($C12&gt;BC$4,SUMIFS(#REF!,#REF!,$A12,#REF!,BC$4),"")</f>
        <v>#REF!</v>
      </c>
      <c r="BD12" s="54" t="e">
        <f ca="1">IF($C12&gt;BD$4,SUMIFS(#REF!,#REF!,$A12,#REF!,BD$4),"")</f>
        <v>#REF!</v>
      </c>
      <c r="BE12" s="54" t="e">
        <f ca="1">IF($C12&gt;BE$4,SUMIFS(#REF!,#REF!,$A12,#REF!,BE$4),"")</f>
        <v>#REF!</v>
      </c>
      <c r="BF12" s="54" t="e">
        <f ca="1">IF($C12&gt;BF$4,SUMIFS(#REF!,#REF!,$A12,#REF!,BF$4),"")</f>
        <v>#REF!</v>
      </c>
      <c r="BG12" s="54" t="e">
        <f ca="1">IF($C12&gt;BG$4,SUMIFS(#REF!,#REF!,$A12,#REF!,BG$4),"")</f>
        <v>#REF!</v>
      </c>
      <c r="BH12" s="54" t="e">
        <f ca="1">IF($C12&gt;BH$4,SUMIFS(#REF!,#REF!,$A12,#REF!,BH$4),"")</f>
        <v>#REF!</v>
      </c>
      <c r="BI12" s="54" t="e">
        <f ca="1">IF($C12&gt;BI$4,SUMIFS(#REF!,#REF!,$A12,#REF!,BI$4),"")</f>
        <v>#REF!</v>
      </c>
      <c r="BJ12" s="54" t="e">
        <f ca="1">IF($C12&gt;BJ$4,SUMIFS(#REF!,#REF!,$A12,#REF!,BJ$4),"")</f>
        <v>#REF!</v>
      </c>
      <c r="BK12" s="54" t="e">
        <f ca="1">IF($C12&gt;BK$4,SUMIFS(#REF!,#REF!,$A12,#REF!,BK$4),"")</f>
        <v>#REF!</v>
      </c>
      <c r="BL12" s="54" t="e">
        <f ca="1">IF($C12&gt;BL$4,SUMIFS(#REF!,#REF!,$A12,#REF!,BL$4),"")</f>
        <v>#REF!</v>
      </c>
      <c r="BM12" s="54" t="e">
        <f ca="1">IF($C12&gt;BM$4,SUMIFS(#REF!,#REF!,$A12,#REF!,BM$4),"")</f>
        <v>#REF!</v>
      </c>
      <c r="BN12" s="54" t="e">
        <f ca="1">IF($C12&gt;BN$4,SUMIFS(#REF!,#REF!,$A12,#REF!,BN$4),"")</f>
        <v>#REF!</v>
      </c>
      <c r="BO12" s="54" t="e">
        <f ca="1">IF($C12&gt;BO$4,SUMIFS(#REF!,#REF!,$A12,#REF!,BO$4),"")</f>
        <v>#REF!</v>
      </c>
      <c r="BP12" s="54" t="e">
        <f ca="1">IF($C12&gt;BP$4,SUMIFS(#REF!,#REF!,$A12,#REF!,BP$4),"")</f>
        <v>#REF!</v>
      </c>
      <c r="BQ12" s="54" t="e">
        <f ca="1">IF($C12&gt;BQ$4,SUMIFS(#REF!,#REF!,$A12,#REF!,BQ$4),"")</f>
        <v>#REF!</v>
      </c>
      <c r="BR12" s="54" t="e">
        <f ca="1">IF($C12&gt;BR$4,SUMIFS(#REF!,#REF!,$A12,#REF!,BR$4),"")</f>
        <v>#REF!</v>
      </c>
      <c r="BS12" s="54" t="e">
        <f ca="1">IF($C12&gt;BS$4,SUMIFS(#REF!,#REF!,$A12,#REF!,BS$4),"")</f>
        <v>#REF!</v>
      </c>
      <c r="BT12" s="54" t="e">
        <f ca="1">IF($C12&gt;BT$4,SUMIFS(#REF!,#REF!,$A12,#REF!,BT$4),"")</f>
        <v>#REF!</v>
      </c>
      <c r="BU12" s="54" t="e">
        <f ca="1">IF($C12&gt;BU$4,SUMIFS(#REF!,#REF!,$A12,#REF!,BU$4),"")</f>
        <v>#REF!</v>
      </c>
      <c r="BV12" s="54" t="e">
        <f ca="1">IF($C12&gt;BV$4,SUMIFS(#REF!,#REF!,$A12,#REF!,BV$4),"")</f>
        <v>#REF!</v>
      </c>
      <c r="BW12" s="54" t="e">
        <f ca="1">IF($C12&gt;BW$4,SUMIFS(#REF!,#REF!,$A12,#REF!,BW$4),"")</f>
        <v>#REF!</v>
      </c>
      <c r="BX12" s="54" t="e">
        <f ca="1">IF($C12&gt;BX$4,SUMIFS(#REF!,#REF!,$A12,#REF!,BX$4),"")</f>
        <v>#REF!</v>
      </c>
      <c r="BY12" s="54" t="e">
        <f ca="1">IF($C12&gt;BY$4,SUMIFS(#REF!,#REF!,$A12,#REF!,BY$4),"")</f>
        <v>#REF!</v>
      </c>
      <c r="BZ12" s="54" t="e">
        <f ca="1">IF($C12&gt;BZ$4,SUMIFS(#REF!,#REF!,$A12,#REF!,BZ$4),"")</f>
        <v>#REF!</v>
      </c>
      <c r="CA12" s="54" t="e">
        <f ca="1">IF($C12&gt;CA$4,SUMIFS(#REF!,#REF!,$A12,#REF!,CA$4),"")</f>
        <v>#REF!</v>
      </c>
      <c r="CB12" s="54" t="e">
        <f ca="1">IF($C12&gt;CB$4,SUMIFS(#REF!,#REF!,$A12,#REF!,CB$4),"")</f>
        <v>#REF!</v>
      </c>
      <c r="CC12" s="54" t="e">
        <f ca="1">IF($C12&gt;CC$4,SUMIFS(#REF!,#REF!,$A12,#REF!,CC$4),"")</f>
        <v>#REF!</v>
      </c>
      <c r="CD12" s="54" t="e">
        <f ca="1">IF($C12&gt;CD$4,SUMIFS(#REF!,#REF!,$A12,#REF!,CD$4),"")</f>
        <v>#REF!</v>
      </c>
      <c r="CE12" s="54" t="e">
        <f ca="1">IF($C12&gt;CE$4,SUMIFS(#REF!,#REF!,$A12,#REF!,CE$4),"")</f>
        <v>#REF!</v>
      </c>
      <c r="CF12" s="54" t="e">
        <f ca="1">IF($C12&gt;CF$4,SUMIFS(#REF!,#REF!,$A12,#REF!,CF$4),"")</f>
        <v>#REF!</v>
      </c>
      <c r="CG12" s="54" t="e">
        <f ca="1">IF($C12&gt;CG$4,SUMIFS(#REF!,#REF!,$A12,#REF!,CG$4),"")</f>
        <v>#REF!</v>
      </c>
      <c r="CH12" s="54" t="e">
        <f ca="1">IF($C12&gt;CH$4,SUMIFS(#REF!,#REF!,$A12,#REF!,CH$4),"")</f>
        <v>#REF!</v>
      </c>
      <c r="CI12" s="54" t="e">
        <f ca="1">IF($C12&gt;CI$4,SUMIFS(#REF!,#REF!,$A12,#REF!,CI$4),"")</f>
        <v>#REF!</v>
      </c>
      <c r="CJ12" s="54" t="e">
        <f ca="1">IF($C12&gt;CJ$4,SUMIFS(#REF!,#REF!,$A12,#REF!,CJ$4),"")</f>
        <v>#REF!</v>
      </c>
      <c r="CK12" s="54" t="e">
        <f ca="1">IF($C12&gt;CK$4,SUMIFS(#REF!,#REF!,$A12,#REF!,CK$4),"")</f>
        <v>#REF!</v>
      </c>
      <c r="CL12" s="54" t="e">
        <f ca="1">IF($C12&gt;CL$4,SUMIFS(#REF!,#REF!,$A12,#REF!,CL$4),"")</f>
        <v>#REF!</v>
      </c>
      <c r="CM12" s="54" t="e">
        <f ca="1">IF($C12&gt;CM$4,SUMIFS(#REF!,#REF!,$A12,#REF!,CM$4),"")</f>
        <v>#REF!</v>
      </c>
      <c r="CN12" s="54" t="e">
        <f ca="1">IF($C12&gt;CN$4,SUMIFS(#REF!,#REF!,$A12,#REF!,CN$4),"")</f>
        <v>#REF!</v>
      </c>
      <c r="CO12" s="54" t="e">
        <f ca="1">IF($C12&gt;CO$4,SUMIFS(#REF!,#REF!,$A12,#REF!,CO$4),"")</f>
        <v>#REF!</v>
      </c>
      <c r="CP12" s="54" t="e">
        <f ca="1">IF($C12&gt;CP$4,SUMIFS(#REF!,#REF!,$A12,#REF!,CP$4),"")</f>
        <v>#REF!</v>
      </c>
      <c r="CQ12" s="54" t="e">
        <f ca="1">IF($C12&gt;CQ$4,SUMIFS(#REF!,#REF!,$A12,#REF!,CQ$4),"")</f>
        <v>#REF!</v>
      </c>
      <c r="CR12" s="54" t="e">
        <f ca="1">IF($C12&gt;CR$4,SUMIFS(#REF!,#REF!,$A12,#REF!,CR$4),"")</f>
        <v>#REF!</v>
      </c>
      <c r="CS12" s="54" t="e">
        <f ca="1">IF($C12&gt;CS$4,SUMIFS(#REF!,#REF!,$A12,#REF!,CS$4),"")</f>
        <v>#REF!</v>
      </c>
      <c r="CT12" s="54" t="e">
        <f ca="1">IF($C12&gt;CT$4,SUMIFS(#REF!,#REF!,$A12,#REF!,CT$4),"")</f>
        <v>#REF!</v>
      </c>
      <c r="CU12" s="54" t="e">
        <f ca="1">IF($C12&gt;CU$4,SUMIFS(#REF!,#REF!,$A12,#REF!,CU$4),"")</f>
        <v>#REF!</v>
      </c>
      <c r="CV12" s="54" t="e">
        <f ca="1">IF($C12&gt;CV$4,SUMIFS(#REF!,#REF!,$A12,#REF!,CV$4),"")</f>
        <v>#REF!</v>
      </c>
      <c r="CW12" s="54" t="e">
        <f ca="1">IF($C12&gt;CW$4,SUMIFS(#REF!,#REF!,$A12,#REF!,CW$4),"")</f>
        <v>#REF!</v>
      </c>
      <c r="CX12" s="54" t="e">
        <f ca="1">IF($C12&gt;CX$4,SUMIFS(#REF!,#REF!,$A12,#REF!,CX$4),"")</f>
        <v>#REF!</v>
      </c>
      <c r="CY12" s="54" t="e">
        <f ca="1">IF($C12&gt;CY$4,SUMIFS(#REF!,#REF!,$A12,#REF!,CY$4),"")</f>
        <v>#REF!</v>
      </c>
      <c r="CZ12" s="54" t="e">
        <f ca="1">IF($C12&gt;CZ$4,SUMIFS(#REF!,#REF!,$A12,#REF!,CZ$4),"")</f>
        <v>#REF!</v>
      </c>
      <c r="DA12" s="54" t="e">
        <f ca="1">IF($C12&gt;DA$4,SUMIFS(#REF!,#REF!,$A12,#REF!,DA$4),"")</f>
        <v>#REF!</v>
      </c>
      <c r="DB12" s="54" t="e">
        <f ca="1">IF($C12&gt;DB$4,SUMIFS(#REF!,#REF!,$A12,#REF!,DB$4),"")</f>
        <v>#REF!</v>
      </c>
      <c r="DC12" s="54" t="e">
        <f ca="1">IF($C12&gt;DC$4,SUMIFS(#REF!,#REF!,$A12,#REF!,DC$4),"")</f>
        <v>#REF!</v>
      </c>
      <c r="DD12" s="54" t="e">
        <f ca="1">IF($C12&gt;DD$4,SUMIFS(#REF!,#REF!,$A12,#REF!,DD$4),"")</f>
        <v>#REF!</v>
      </c>
      <c r="DE12" s="54" t="e">
        <f ca="1">IF($C12&gt;DE$4,SUMIFS(#REF!,#REF!,$A12,#REF!,DE$4),"")</f>
        <v>#REF!</v>
      </c>
      <c r="DF12" s="54" t="e">
        <f ca="1">IF($C12&gt;DF$4,SUMIFS(#REF!,#REF!,$A12,#REF!,DF$4),"")</f>
        <v>#REF!</v>
      </c>
      <c r="DG12" s="54" t="e">
        <f ca="1">IF($C12&gt;DG$4,SUMIFS(#REF!,#REF!,$A12,#REF!,DG$4),"")</f>
        <v>#REF!</v>
      </c>
      <c r="DH12" s="54" t="e">
        <f ca="1">IF($C12&gt;DH$4,SUMIFS(#REF!,#REF!,$A12,#REF!,DH$4),"")</f>
        <v>#REF!</v>
      </c>
      <c r="DI12" s="54" t="e">
        <f ca="1">IF($C12&gt;DI$4,SUMIFS(#REF!,#REF!,$A12,#REF!,DI$4),"")</f>
        <v>#REF!</v>
      </c>
      <c r="DJ12" s="54" t="e">
        <f ca="1">IF($C12&gt;DJ$4,SUMIFS(#REF!,#REF!,$A12,#REF!,DJ$4),"")</f>
        <v>#REF!</v>
      </c>
      <c r="DK12" s="54" t="e">
        <f ca="1">IF($C12&gt;DK$4,SUMIFS(#REF!,#REF!,$A12,#REF!,DK$4),"")</f>
        <v>#REF!</v>
      </c>
      <c r="DL12" s="54" t="e">
        <f ca="1">IF($C12&gt;DL$4,SUMIFS(#REF!,#REF!,$A12,#REF!,DL$4),"")</f>
        <v>#REF!</v>
      </c>
      <c r="DM12" s="54" t="e">
        <f ca="1">IF($C12&gt;DM$4,SUMIFS(#REF!,#REF!,$A12,#REF!,DM$4),"")</f>
        <v>#REF!</v>
      </c>
      <c r="DN12" s="54" t="e">
        <f ca="1">IF($C12&gt;DN$4,SUMIFS(#REF!,#REF!,$A12,#REF!,DN$4),"")</f>
        <v>#REF!</v>
      </c>
      <c r="DO12" s="54" t="e">
        <f ca="1">IF($C12&gt;DO$4,SUMIFS(#REF!,#REF!,$A12,#REF!,DO$4),"")</f>
        <v>#REF!</v>
      </c>
      <c r="DP12" s="54" t="e">
        <f ca="1">IF($C12&gt;DP$4,SUMIFS(#REF!,#REF!,$A12,#REF!,DP$4),"")</f>
        <v>#REF!</v>
      </c>
      <c r="DQ12" s="54" t="e">
        <f ca="1">IF($C12&gt;DQ$4,SUMIFS(#REF!,#REF!,$A12,#REF!,DQ$4),"")</f>
        <v>#REF!</v>
      </c>
      <c r="DR12" s="54" t="e">
        <f ca="1">IF($C12&gt;DR$4,SUMIFS(#REF!,#REF!,$A12,#REF!,DR$4),"")</f>
        <v>#REF!</v>
      </c>
      <c r="DS12" s="54" t="e">
        <f ca="1">IF($C12&gt;DS$4,SUMIFS(#REF!,#REF!,$A12,#REF!,DS$4),"")</f>
        <v>#REF!</v>
      </c>
      <c r="DT12" s="54" t="e">
        <f ca="1">IF($C12&gt;DT$4,SUMIFS(#REF!,#REF!,$A12,#REF!,DT$4),"")</f>
        <v>#REF!</v>
      </c>
      <c r="DU12" s="54" t="e">
        <f ca="1">IF($C12&gt;DU$4,SUMIFS(#REF!,#REF!,$A12,#REF!,DU$4),"")</f>
        <v>#REF!</v>
      </c>
      <c r="DV12" s="54" t="e">
        <f ca="1">IF($C12&gt;DV$4,SUMIFS(#REF!,#REF!,$A12,#REF!,DV$4),"")</f>
        <v>#REF!</v>
      </c>
      <c r="DW12" s="54" t="e">
        <f ca="1">IF($C12&gt;DW$4,SUMIFS(#REF!,#REF!,$A12,#REF!,DW$4),"")</f>
        <v>#REF!</v>
      </c>
      <c r="DX12" s="54" t="e">
        <f ca="1">IF($C12&gt;DX$4,SUMIFS(#REF!,#REF!,$A12,#REF!,DX$4),"")</f>
        <v>#REF!</v>
      </c>
      <c r="DY12" s="54" t="e">
        <f ca="1">IF($C12&gt;DY$4,SUMIFS(#REF!,#REF!,$A12,#REF!,DY$4),"")</f>
        <v>#REF!</v>
      </c>
      <c r="DZ12" s="54" t="e">
        <f ca="1">IF($C12&gt;DZ$4,SUMIFS(#REF!,#REF!,$A12,#REF!,DZ$4),"")</f>
        <v>#REF!</v>
      </c>
      <c r="EA12" s="54" t="e">
        <f ca="1">IF($C12&gt;EA$4,SUMIFS(#REF!,#REF!,$A12,#REF!,EA$4),"")</f>
        <v>#REF!</v>
      </c>
      <c r="EB12" s="54" t="e">
        <f ca="1">IF($C12&gt;EB$4,SUMIFS(#REF!,#REF!,$A12,#REF!,EB$4),"")</f>
        <v>#REF!</v>
      </c>
      <c r="EC12" s="54" t="e">
        <f ca="1">IF($C12&gt;EC$4,SUMIFS(#REF!,#REF!,$A12,#REF!,EC$4),"")</f>
        <v>#REF!</v>
      </c>
      <c r="ED12" s="54" t="e">
        <f ca="1">IF($C12&gt;ED$4,SUMIFS(#REF!,#REF!,$A12,#REF!,ED$4),"")</f>
        <v>#REF!</v>
      </c>
      <c r="EE12" s="54" t="e">
        <f ca="1">IF($C12&gt;EE$4,SUMIFS(#REF!,#REF!,$A12,#REF!,EE$4),"")</f>
        <v>#REF!</v>
      </c>
      <c r="EF12" s="54" t="e">
        <f ca="1">IF($C12&gt;EF$4,SUMIFS(#REF!,#REF!,$A12,#REF!,EF$4),"")</f>
        <v>#REF!</v>
      </c>
      <c r="EG12" s="54" t="e">
        <f ca="1">IF($C12&gt;EG$4,SUMIFS(#REF!,#REF!,$A12,#REF!,EG$4),"")</f>
        <v>#REF!</v>
      </c>
      <c r="EH12" s="54" t="e">
        <f ca="1">IF($C12&gt;EH$4,SUMIFS(#REF!,#REF!,$A12,#REF!,EH$4),"")</f>
        <v>#REF!</v>
      </c>
      <c r="EI12" s="54" t="e">
        <f ca="1">IF($C12&gt;EI$4,SUMIFS(#REF!,#REF!,$A12,#REF!,EI$4),"")</f>
        <v>#REF!</v>
      </c>
      <c r="EJ12" s="54" t="e">
        <f ca="1">IF($C12&gt;EJ$4,SUMIFS(#REF!,#REF!,$A12,#REF!,EJ$4),"")</f>
        <v>#REF!</v>
      </c>
      <c r="EK12" s="54" t="e">
        <f ca="1">IF($C12&gt;EK$4,SUMIFS(#REF!,#REF!,$A12,#REF!,EK$4),"")</f>
        <v>#REF!</v>
      </c>
      <c r="EL12" s="54" t="e">
        <f ca="1">IF($C12&gt;EL$4,SUMIFS(#REF!,#REF!,$A12,#REF!,EL$4),"")</f>
        <v>#REF!</v>
      </c>
      <c r="EM12" s="54" t="e">
        <f ca="1">IF($C12&gt;EM$4,SUMIFS(#REF!,#REF!,$A12,#REF!,EM$4),"")</f>
        <v>#REF!</v>
      </c>
      <c r="EN12" s="54" t="e">
        <f ca="1">IF($C12&gt;EN$4,SUMIFS(#REF!,#REF!,$A12,#REF!,EN$4),"")</f>
        <v>#REF!</v>
      </c>
      <c r="EO12" s="54" t="e">
        <f ca="1">IF($C12&gt;EO$4,SUMIFS(#REF!,#REF!,$A12,#REF!,EO$4),"")</f>
        <v>#REF!</v>
      </c>
      <c r="EP12" s="54" t="e">
        <f ca="1">IF($C12&gt;EP$4,SUMIFS(#REF!,#REF!,$A12,#REF!,EP$4),"")</f>
        <v>#REF!</v>
      </c>
      <c r="EQ12" s="54" t="e">
        <f ca="1">IF($C12&gt;EQ$4,SUMIFS(#REF!,#REF!,$A12,#REF!,EQ$4),"")</f>
        <v>#REF!</v>
      </c>
      <c r="ER12" s="54" t="e">
        <f ca="1">IF($C12&gt;ER$4,SUMIFS(#REF!,#REF!,$A12,#REF!,ER$4),"")</f>
        <v>#REF!</v>
      </c>
      <c r="ES12" s="54" t="e">
        <f ca="1">IF($C12&gt;ES$4,SUMIFS(#REF!,#REF!,$A12,#REF!,ES$4),"")</f>
        <v>#REF!</v>
      </c>
      <c r="ET12" s="54" t="e">
        <f ca="1">IF($C12&gt;ET$4,SUMIFS(#REF!,#REF!,$A12,#REF!,ET$4),"")</f>
        <v>#REF!</v>
      </c>
      <c r="EU12" s="54" t="e">
        <f ca="1">IF($C12&gt;EU$4,SUMIFS(#REF!,#REF!,$A12,#REF!,EU$4),"")</f>
        <v>#REF!</v>
      </c>
      <c r="EV12" s="54" t="e">
        <f ca="1">IF($C12&gt;EV$4,SUMIFS(#REF!,#REF!,$A12,#REF!,EV$4),"")</f>
        <v>#REF!</v>
      </c>
      <c r="EW12" s="54" t="e">
        <f ca="1">IF($C12&gt;EW$4,SUMIFS(#REF!,#REF!,$A12,#REF!,EW$4),"")</f>
        <v>#REF!</v>
      </c>
      <c r="EX12" s="54" t="e">
        <f ca="1">IF($C12&gt;EX$4,SUMIFS(#REF!,#REF!,$A12,#REF!,EX$4),"")</f>
        <v>#REF!</v>
      </c>
      <c r="EY12" s="54" t="e">
        <f ca="1">IF($C12&gt;EY$4,SUMIFS(#REF!,#REF!,$A12,#REF!,EY$4),"")</f>
        <v>#REF!</v>
      </c>
      <c r="EZ12" s="54" t="e">
        <f ca="1">IF($C12&gt;EZ$4,SUMIFS(#REF!,#REF!,$A12,#REF!,EZ$4),"")</f>
        <v>#REF!</v>
      </c>
      <c r="FA12" s="54" t="e">
        <f ca="1">IF($C12&gt;FA$4,SUMIFS(#REF!,#REF!,$A12,#REF!,FA$4),"")</f>
        <v>#REF!</v>
      </c>
      <c r="FB12" s="54" t="e">
        <f ca="1">IF($C12&gt;FB$4,SUMIFS(#REF!,#REF!,$A12,#REF!,FB$4),"")</f>
        <v>#REF!</v>
      </c>
      <c r="FC12" s="54" t="e">
        <f ca="1">IF($C12&gt;FC$4,SUMIFS(#REF!,#REF!,$A12,#REF!,FC$4),"")</f>
        <v>#REF!</v>
      </c>
      <c r="FD12" s="54" t="e">
        <f ca="1">IF($C12&gt;FD$4,SUMIFS(#REF!,#REF!,$A12,#REF!,FD$4),"")</f>
        <v>#REF!</v>
      </c>
      <c r="FE12" s="54" t="e">
        <f ca="1">IF($C12&gt;FE$4,SUMIFS(#REF!,#REF!,$A12,#REF!,FE$4),"")</f>
        <v>#REF!</v>
      </c>
      <c r="FF12" s="54" t="e">
        <f ca="1">IF($C12&gt;FF$4,SUMIFS(#REF!,#REF!,$A12,#REF!,FF$4),"")</f>
        <v>#REF!</v>
      </c>
      <c r="FG12" s="54" t="e">
        <f ca="1">IF($C12&gt;FG$4,SUMIFS(#REF!,#REF!,$A12,#REF!,FG$4),"")</f>
        <v>#REF!</v>
      </c>
      <c r="FH12" s="54" t="e">
        <f ca="1">IF($C12&gt;FH$4,SUMIFS(#REF!,#REF!,$A12,#REF!,FH$4),"")</f>
        <v>#REF!</v>
      </c>
      <c r="FI12" s="54" t="e">
        <f ca="1">IF($C12&gt;FI$4,SUMIFS(#REF!,#REF!,$A12,#REF!,FI$4),"")</f>
        <v>#REF!</v>
      </c>
      <c r="FJ12" s="54" t="e">
        <f ca="1">IF($C12&gt;FJ$4,SUMIFS(#REF!,#REF!,$A12,#REF!,FJ$4),"")</f>
        <v>#REF!</v>
      </c>
      <c r="FK12" s="54" t="e">
        <f ca="1">IF($C12&gt;FK$4,SUMIFS(#REF!,#REF!,$A12,#REF!,FK$4),"")</f>
        <v>#REF!</v>
      </c>
      <c r="FL12" s="54" t="e">
        <f ca="1">IF($C12&gt;FL$4,SUMIFS(#REF!,#REF!,$A12,#REF!,FL$4),"")</f>
        <v>#REF!</v>
      </c>
      <c r="FM12" s="54" t="e">
        <f ca="1">IF($C12&gt;FM$4,SUMIFS(#REF!,#REF!,$A12,#REF!,FM$4),"")</f>
        <v>#REF!</v>
      </c>
      <c r="FN12" s="54" t="e">
        <f ca="1">IF($C12&gt;FN$4,SUMIFS(#REF!,#REF!,$A12,#REF!,FN$4),"")</f>
        <v>#REF!</v>
      </c>
      <c r="FO12" s="54" t="e">
        <f ca="1">IF($C12&gt;FO$4,SUMIFS(#REF!,#REF!,$A12,#REF!,FO$4),"")</f>
        <v>#REF!</v>
      </c>
      <c r="FP12" s="54" t="e">
        <f ca="1">IF($C12&gt;FP$4,SUMIFS(#REF!,#REF!,$A12,#REF!,FP$4),"")</f>
        <v>#REF!</v>
      </c>
      <c r="FQ12" s="54" t="e">
        <f ca="1">IF($C12&gt;FQ$4,SUMIFS(#REF!,#REF!,$A12,#REF!,FQ$4),"")</f>
        <v>#REF!</v>
      </c>
      <c r="FR12" s="54" t="e">
        <f ca="1">IF($C12&gt;FR$4,SUMIFS(#REF!,#REF!,$A12,#REF!,FR$4),"")</f>
        <v>#REF!</v>
      </c>
      <c r="FS12" s="54" t="e">
        <f ca="1">IF($C12&gt;FS$4,SUMIFS(#REF!,#REF!,$A12,#REF!,FS$4),"")</f>
        <v>#REF!</v>
      </c>
      <c r="FT12" s="54" t="e">
        <f ca="1">IF($C12&gt;FT$4,SUMIFS(#REF!,#REF!,$A12,#REF!,FT$4),"")</f>
        <v>#REF!</v>
      </c>
      <c r="FU12" s="54" t="e">
        <f ca="1">IF($C12&gt;FU$4,SUMIFS(#REF!,#REF!,$A12,#REF!,FU$4),"")</f>
        <v>#REF!</v>
      </c>
      <c r="FV12" s="54" t="e">
        <f ca="1">IF($C12&gt;FV$4,SUMIFS(#REF!,#REF!,$A12,#REF!,FV$4),"")</f>
        <v>#REF!</v>
      </c>
      <c r="FW12" s="54" t="e">
        <f ca="1">IF($C12&gt;FW$4,SUMIFS(#REF!,#REF!,$A12,#REF!,FW$4),"")</f>
        <v>#REF!</v>
      </c>
      <c r="FX12" s="54" t="e">
        <f ca="1">IF($C12&gt;FX$4,SUMIFS(#REF!,#REF!,$A12,#REF!,FX$4),"")</f>
        <v>#REF!</v>
      </c>
      <c r="FY12" s="54" t="e">
        <f ca="1">IF($C12&gt;FY$4,SUMIFS(#REF!,#REF!,$A12,#REF!,FY$4),"")</f>
        <v>#REF!</v>
      </c>
      <c r="FZ12" s="54" t="e">
        <f ca="1">IF($C12&gt;FZ$4,SUMIFS(#REF!,#REF!,$A12,#REF!,FZ$4),"")</f>
        <v>#REF!</v>
      </c>
      <c r="GA12" s="54" t="e">
        <f ca="1">IF($C12&gt;GA$4,SUMIFS(#REF!,#REF!,$A12,#REF!,GA$4),"")</f>
        <v>#REF!</v>
      </c>
      <c r="GB12" s="54" t="e">
        <f ca="1">IF($C12&gt;GB$4,SUMIFS(#REF!,#REF!,$A12,#REF!,GB$4),"")</f>
        <v>#REF!</v>
      </c>
      <c r="GC12" s="54" t="e">
        <f ca="1">IF($C12&gt;GC$4,SUMIFS(#REF!,#REF!,$A12,#REF!,GC$4),"")</f>
        <v>#REF!</v>
      </c>
      <c r="GD12" s="54" t="e">
        <f ca="1">IF($C12&gt;GD$4,SUMIFS(#REF!,#REF!,$A12,#REF!,GD$4),"")</f>
        <v>#REF!</v>
      </c>
      <c r="GE12" s="54" t="e">
        <f ca="1">IF($C12&gt;GE$4,SUMIFS(#REF!,#REF!,$A12,#REF!,GE$4),"")</f>
        <v>#REF!</v>
      </c>
      <c r="GF12" s="54" t="e">
        <f ca="1">IF($C12&gt;GF$4,SUMIFS(#REF!,#REF!,$A12,#REF!,GF$4),"")</f>
        <v>#REF!</v>
      </c>
      <c r="GG12" s="54" t="e">
        <f ca="1">IF($C12&gt;GG$4,SUMIFS(#REF!,#REF!,$A12,#REF!,GG$4),"")</f>
        <v>#REF!</v>
      </c>
      <c r="GH12" s="54" t="e">
        <f ca="1">IF($C12&gt;GH$4,SUMIFS(#REF!,#REF!,$A12,#REF!,GH$4),"")</f>
        <v>#REF!</v>
      </c>
      <c r="GI12" s="54" t="e">
        <f ca="1">IF($C12&gt;GI$4,SUMIFS(#REF!,#REF!,$A12,#REF!,GI$4),"")</f>
        <v>#REF!</v>
      </c>
      <c r="GJ12" s="54" t="e">
        <f ca="1">IF($C12&gt;GJ$4,SUMIFS(#REF!,#REF!,$A12,#REF!,GJ$4),"")</f>
        <v>#REF!</v>
      </c>
      <c r="GK12" s="54" t="e">
        <f ca="1">IF($C12&gt;GK$4,SUMIFS(#REF!,#REF!,$A12,#REF!,GK$4),"")</f>
        <v>#REF!</v>
      </c>
      <c r="GL12" s="54" t="e">
        <f ca="1">IF($C12&gt;GL$4,SUMIFS(#REF!,#REF!,$A12,#REF!,GL$4),"")</f>
        <v>#REF!</v>
      </c>
      <c r="GM12" s="54" t="e">
        <f ca="1">IF($C12&gt;GM$4,SUMIFS(#REF!,#REF!,$A12,#REF!,GM$4),"")</f>
        <v>#REF!</v>
      </c>
      <c r="GN12" s="54" t="e">
        <f ca="1">IF($C12&gt;GN$4,SUMIFS(#REF!,#REF!,$A12,#REF!,GN$4),"")</f>
        <v>#REF!</v>
      </c>
      <c r="GO12" s="54" t="e">
        <f ca="1">IF($C12&gt;GO$4,SUMIFS(#REF!,#REF!,$A12,#REF!,GO$4),"")</f>
        <v>#REF!</v>
      </c>
    </row>
  </sheetData>
  <mergeCells count="4">
    <mergeCell ref="O3:Q3"/>
    <mergeCell ref="R3:AU3"/>
    <mergeCell ref="AV3:EG3"/>
    <mergeCell ref="EH3:GO3"/>
  </mergeCells>
  <dataValidations count="1">
    <dataValidation type="list" allowBlank="1" showInputMessage="1" showErrorMessage="1" sqref="A2">
      <formula1>"销售计划（销售前）,销售计划（销售后）,实际销售,达成情况"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6"/>
  <sheetViews>
    <sheetView tabSelected="1" zoomScale="130" zoomScaleNormal="130" topLeftCell="AL1" workbookViewId="0">
      <selection activeCell="AQ6" sqref="AQ6"/>
    </sheetView>
  </sheetViews>
  <sheetFormatPr defaultColWidth="9" defaultRowHeight="13.5"/>
  <cols>
    <col min="1" max="1" width="10.8761061946903" style="1" customWidth="1"/>
    <col min="2" max="2" width="14.7522123893805" style="1" customWidth="1"/>
    <col min="3" max="3" width="10.7522123893805" style="1" customWidth="1"/>
    <col min="4" max="4" width="11.3716814159292" style="1" customWidth="1"/>
    <col min="5" max="5" width="12.2566371681416" style="1" customWidth="1"/>
    <col min="6" max="6" width="18.2566371681416" style="1" customWidth="1"/>
    <col min="7" max="7" width="23.5044247787611" style="1" customWidth="1"/>
    <col min="8" max="10" width="16.5044247787611" style="1" customWidth="1"/>
    <col min="11" max="11" width="18.7522123893805" style="1" customWidth="1"/>
    <col min="12" max="13" width="13.5044247787611" style="1" customWidth="1"/>
    <col min="14" max="15" width="17.6017699115044" style="1"/>
    <col min="16" max="16" width="13.7522123893805" style="1" customWidth="1"/>
    <col min="17" max="18" width="22.3716814159292" style="1" customWidth="1"/>
    <col min="19" max="19" width="23.2566371681416" style="1" customWidth="1"/>
    <col min="20" max="20" width="13.2566371681416" style="1" customWidth="1"/>
    <col min="21" max="21" width="17.7522123893805" style="1" customWidth="1"/>
    <col min="22" max="22" width="22" style="1" customWidth="1"/>
    <col min="23" max="50" width="11.5044247787611" style="1" customWidth="1"/>
    <col min="51" max="16384" width="9" style="1"/>
  </cols>
  <sheetData>
    <row r="1" s="1" customFormat="1" ht="27" spans="1:47">
      <c r="A1" s="2" t="s">
        <v>5</v>
      </c>
      <c r="B1" s="2" t="s">
        <v>31</v>
      </c>
      <c r="C1" s="2" t="s">
        <v>6</v>
      </c>
      <c r="D1" s="3" t="s">
        <v>7</v>
      </c>
      <c r="E1" s="3" t="s">
        <v>8</v>
      </c>
      <c r="F1" s="2" t="s">
        <v>32</v>
      </c>
      <c r="G1" s="2" t="s">
        <v>33</v>
      </c>
      <c r="H1" s="4" t="s">
        <v>34</v>
      </c>
      <c r="I1" s="2" t="s">
        <v>35</v>
      </c>
      <c r="J1" s="2" t="s">
        <v>36</v>
      </c>
      <c r="K1" s="2" t="s">
        <v>11</v>
      </c>
      <c r="L1" s="2" t="s">
        <v>37</v>
      </c>
      <c r="M1" s="5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3" t="s">
        <v>27</v>
      </c>
      <c r="S1" s="7" t="s">
        <v>18</v>
      </c>
      <c r="T1" s="8" t="s">
        <v>38</v>
      </c>
      <c r="U1" s="9"/>
      <c r="V1" s="9"/>
      <c r="W1" s="10"/>
      <c r="X1" s="8" t="s">
        <v>39</v>
      </c>
      <c r="Y1" s="9"/>
      <c r="Z1" s="9"/>
      <c r="AA1" s="10"/>
      <c r="AB1" s="11" t="s">
        <v>40</v>
      </c>
      <c r="AC1" s="12"/>
      <c r="AD1" s="12"/>
      <c r="AE1" s="13"/>
      <c r="AF1" s="11" t="s">
        <v>41</v>
      </c>
      <c r="AG1" s="12"/>
      <c r="AH1" s="12"/>
      <c r="AI1" s="13"/>
      <c r="AJ1" s="11" t="s">
        <v>42</v>
      </c>
      <c r="AK1" s="12"/>
      <c r="AL1" s="12"/>
      <c r="AM1" s="13"/>
      <c r="AN1" s="14" t="s">
        <v>43</v>
      </c>
      <c r="AO1" s="15"/>
      <c r="AP1" s="15"/>
      <c r="AQ1" s="16"/>
      <c r="AR1" s="2" t="s">
        <v>44</v>
      </c>
      <c r="AS1" s="2"/>
      <c r="AT1" s="2"/>
      <c r="AU1" s="2"/>
    </row>
    <row r="2" s="1" customFormat="1" spans="1:47">
      <c r="A2" s="17" t="s">
        <v>45</v>
      </c>
      <c r="B2" s="17" t="s">
        <v>45</v>
      </c>
      <c r="C2" s="17" t="s">
        <v>45</v>
      </c>
      <c r="D2" s="18" t="s">
        <v>46</v>
      </c>
      <c r="E2" s="18" t="s">
        <v>46</v>
      </c>
      <c r="F2" s="17" t="s">
        <v>45</v>
      </c>
      <c r="G2" s="17" t="s">
        <v>45</v>
      </c>
      <c r="H2" s="18" t="s">
        <v>46</v>
      </c>
      <c r="I2" s="17" t="s">
        <v>45</v>
      </c>
      <c r="J2" s="17" t="s">
        <v>45</v>
      </c>
      <c r="K2" s="17" t="s">
        <v>45</v>
      </c>
      <c r="L2" s="17" t="s">
        <v>45</v>
      </c>
      <c r="M2" s="17" t="s">
        <v>45</v>
      </c>
      <c r="N2" s="17" t="s">
        <v>45</v>
      </c>
      <c r="O2" s="17" t="s">
        <v>45</v>
      </c>
      <c r="P2" s="17" t="s">
        <v>45</v>
      </c>
      <c r="Q2" s="17" t="s">
        <v>45</v>
      </c>
      <c r="R2" s="17" t="s">
        <v>45</v>
      </c>
      <c r="S2" s="18" t="s">
        <v>46</v>
      </c>
      <c r="T2" s="18" t="s">
        <v>46</v>
      </c>
      <c r="U2" s="18" t="s">
        <v>46</v>
      </c>
      <c r="V2" s="18" t="s">
        <v>46</v>
      </c>
      <c r="W2" s="18" t="s">
        <v>46</v>
      </c>
      <c r="X2" s="18" t="s">
        <v>46</v>
      </c>
      <c r="Y2" s="18" t="s">
        <v>46</v>
      </c>
      <c r="Z2" s="18" t="s">
        <v>46</v>
      </c>
      <c r="AA2" s="18" t="s">
        <v>46</v>
      </c>
      <c r="AB2" s="18" t="s">
        <v>46</v>
      </c>
      <c r="AC2" s="18" t="s">
        <v>46</v>
      </c>
      <c r="AD2" s="18" t="s">
        <v>46</v>
      </c>
      <c r="AE2" s="18" t="s">
        <v>46</v>
      </c>
      <c r="AF2" s="18" t="s">
        <v>46</v>
      </c>
      <c r="AG2" s="18" t="s">
        <v>46</v>
      </c>
      <c r="AH2" s="18" t="s">
        <v>46</v>
      </c>
      <c r="AI2" s="18" t="s">
        <v>46</v>
      </c>
      <c r="AJ2" s="18" t="s">
        <v>46</v>
      </c>
      <c r="AK2" s="18" t="s">
        <v>46</v>
      </c>
      <c r="AL2" s="18" t="s">
        <v>46</v>
      </c>
      <c r="AM2" s="18" t="s">
        <v>46</v>
      </c>
      <c r="AN2" s="18" t="s">
        <v>46</v>
      </c>
      <c r="AO2" s="18" t="s">
        <v>46</v>
      </c>
      <c r="AP2" s="18" t="s">
        <v>46</v>
      </c>
      <c r="AQ2" s="18" t="s">
        <v>46</v>
      </c>
      <c r="AR2" s="18" t="s">
        <v>46</v>
      </c>
      <c r="AS2" s="18" t="s">
        <v>46</v>
      </c>
      <c r="AT2" s="18" t="s">
        <v>46</v>
      </c>
      <c r="AU2" s="18" t="s">
        <v>46</v>
      </c>
    </row>
    <row r="5" s="1" customFormat="1" ht="27" spans="1:47">
      <c r="A5" s="2" t="s">
        <v>45</v>
      </c>
      <c r="B5" s="2" t="s">
        <v>5</v>
      </c>
      <c r="C5" s="2" t="s">
        <v>31</v>
      </c>
      <c r="D5" s="2" t="s">
        <v>6</v>
      </c>
      <c r="E5" s="2" t="s">
        <v>32</v>
      </c>
      <c r="F5" s="2" t="s">
        <v>33</v>
      </c>
      <c r="G5" s="2" t="s">
        <v>35</v>
      </c>
      <c r="H5" s="2" t="s">
        <v>36</v>
      </c>
      <c r="I5" s="2" t="s">
        <v>11</v>
      </c>
      <c r="J5" s="2" t="s">
        <v>37</v>
      </c>
      <c r="K5" s="5" t="s">
        <v>12</v>
      </c>
      <c r="L5" s="6" t="s">
        <v>13</v>
      </c>
      <c r="M5" s="6" t="s">
        <v>14</v>
      </c>
      <c r="N5" s="6" t="s">
        <v>15</v>
      </c>
      <c r="O5" s="2" t="s">
        <v>16</v>
      </c>
      <c r="P5" s="3" t="s">
        <v>27</v>
      </c>
    </row>
    <row r="6" s="1" customFormat="1" ht="78.4" spans="1:47">
      <c r="A6" s="2"/>
      <c r="B6" s="19" t="str">
        <f>_xlfn.DISPIMG("ID_0345428C931A4ECE9CA0C8FB4F73DFE0",1)</f>
        <v>=DISPIMG("ID_0345428C931A4ECE9CA0C8FB4F73DFE0",1)</v>
      </c>
      <c r="C6" s="19" t="str">
        <f>_xlfn.DISPIMG("ID_E0B7FBBAB7F048ABBB2A0849748D7832",1)</f>
        <v>=DISPIMG("ID_E0B7FBBAB7F048ABBB2A0849748D7832",1)</v>
      </c>
      <c r="D6" s="19" t="str">
        <f>_xlfn.DISPIMG("ID_FA5C9E19B62549F9926A77E6B91FAEA0",1)</f>
        <v>=DISPIMG("ID_FA5C9E19B62549F9926A77E6B91FAEA0",1)</v>
      </c>
      <c r="E6" s="19" t="str">
        <f>_xlfn.DISPIMG("ID_2BA37C806E5B4D649E84AEBBAEF69BD8",1)</f>
        <v>=DISPIMG("ID_2BA37C806E5B4D649E84AEBBAEF69BD8",1)</v>
      </c>
      <c r="F6" s="19" t="str">
        <f>_xlfn.DISPIMG("ID_F9EB89464A3444299AE13998760C9812",1)</f>
        <v>=DISPIMG("ID_F9EB89464A3444299AE13998760C9812",1)</v>
      </c>
      <c r="G6" s="19" t="str">
        <f>_xlfn.DISPIMG("ID_A3A86D35ED674B3FA5FB0FC50B20F811",1)</f>
        <v>=DISPIMG("ID_A3A86D35ED674B3FA5FB0FC50B20F811",1)</v>
      </c>
      <c r="H6" s="19" t="str">
        <f>_xlfn.DISPIMG("ID_5130E987A77049C9A712C933BC521AC7",1)</f>
        <v>=DISPIMG("ID_5130E987A77049C9A712C933BC521AC7",1)</v>
      </c>
      <c r="I6" s="19" t="str">
        <f>_xlfn.DISPIMG("ID_B5C0910CE9404A0EB0DA0CDF38895060",1)</f>
        <v>=DISPIMG("ID_B5C0910CE9404A0EB0DA0CDF38895060",1)</v>
      </c>
      <c r="J6" s="19" t="str">
        <f>_xlfn.DISPIMG("ID_A326DF5CB3434348A2A9217168153F45",1)</f>
        <v>=DISPIMG("ID_A326DF5CB3434348A2A9217168153F45",1)</v>
      </c>
      <c r="K6" s="20" t="s">
        <v>47</v>
      </c>
      <c r="L6" s="19" t="str">
        <f t="shared" ref="L6:N6" si="0">_xlfn.DISPIMG("ID_EC9EFCA3D4F14391B27ADE8C7545D47A",1)</f>
        <v>=DISPIMG("ID_EC9EFCA3D4F14391B27ADE8C7545D47A",1)</v>
      </c>
      <c r="M6" s="19" t="str">
        <f t="shared" si="0"/>
        <v>=DISPIMG("ID_EC9EFCA3D4F14391B27ADE8C7545D47A",1)</v>
      </c>
      <c r="N6" s="19" t="str">
        <f t="shared" si="0"/>
        <v>=DISPIMG("ID_EC9EFCA3D4F14391B27ADE8C7545D47A",1)</v>
      </c>
      <c r="O6" s="19" t="str">
        <f>_xlfn.DISPIMG("ID_4F9CED08BFFF42EF890DD01CB8DF974B",1)</f>
        <v>=DISPIMG("ID_4F9CED08BFFF42EF890DD01CB8DF974B",1)</v>
      </c>
      <c r="P6" s="19" t="str">
        <f>_xlfn.DISPIMG("ID_EC9EFCA3D4F14391B27ADE8C7545D47A",1)</f>
        <v>=DISPIMG("ID_EC9EFCA3D4F14391B27ADE8C7545D47A",1)</v>
      </c>
    </row>
    <row r="7" s="1" customFormat="1" ht="191.25" spans="1:47">
      <c r="A7" s="2"/>
      <c r="B7" s="21" t="s">
        <v>48</v>
      </c>
      <c r="C7" s="21" t="s">
        <v>49</v>
      </c>
      <c r="D7" s="21" t="s">
        <v>50</v>
      </c>
      <c r="E7" s="21" t="s">
        <v>51</v>
      </c>
      <c r="F7" s="21" t="s">
        <v>52</v>
      </c>
      <c r="G7" s="22" t="s">
        <v>53</v>
      </c>
      <c r="H7" s="22" t="s">
        <v>54</v>
      </c>
      <c r="I7" s="21" t="s">
        <v>55</v>
      </c>
      <c r="J7" s="21" t="s">
        <v>56</v>
      </c>
      <c r="K7" s="21" t="s">
        <v>57</v>
      </c>
      <c r="L7" s="21" t="s">
        <v>58</v>
      </c>
      <c r="M7" s="21" t="s">
        <v>59</v>
      </c>
      <c r="N7" s="21" t="s">
        <v>60</v>
      </c>
      <c r="O7" s="21" t="s">
        <v>61</v>
      </c>
      <c r="P7" s="21" t="s">
        <v>62</v>
      </c>
    </row>
    <row r="8" s="1" customFormat="1" spans="1:47">
      <c r="A8" s="23"/>
    </row>
    <row r="9" s="1" customFormat="1" spans="1:47">
      <c r="A9" s="23"/>
    </row>
    <row r="10" s="1" customFormat="1" ht="27" spans="1:47">
      <c r="A10" s="2" t="s">
        <v>46</v>
      </c>
      <c r="B10" s="3" t="s">
        <v>7</v>
      </c>
      <c r="C10" s="3" t="s">
        <v>8</v>
      </c>
      <c r="D10" s="4" t="s">
        <v>34</v>
      </c>
      <c r="E10" s="7" t="s">
        <v>18</v>
      </c>
      <c r="F10" s="8" t="s">
        <v>38</v>
      </c>
      <c r="G10" s="9"/>
      <c r="H10" s="9"/>
      <c r="I10" s="10"/>
      <c r="J10" s="8" t="s">
        <v>39</v>
      </c>
      <c r="K10" s="9"/>
      <c r="L10" s="9"/>
      <c r="M10" s="10"/>
      <c r="N10" s="11" t="s">
        <v>40</v>
      </c>
      <c r="O10" s="12"/>
      <c r="P10" s="12"/>
      <c r="Q10" s="13"/>
      <c r="R10" s="11" t="s">
        <v>41</v>
      </c>
      <c r="S10" s="12"/>
      <c r="T10" s="12"/>
      <c r="U10" s="13"/>
      <c r="V10" s="11" t="s">
        <v>42</v>
      </c>
      <c r="W10" s="12"/>
      <c r="X10" s="12"/>
      <c r="Y10" s="13"/>
      <c r="Z10" s="14" t="s">
        <v>43</v>
      </c>
      <c r="AA10" s="15"/>
      <c r="AB10" s="15"/>
      <c r="AC10" s="16"/>
      <c r="AD10" s="2" t="s">
        <v>44</v>
      </c>
      <c r="AE10" s="2"/>
      <c r="AF10" s="2"/>
      <c r="AG10" s="2"/>
    </row>
    <row r="11" s="1" customFormat="1" ht="48.55" spans="1:47">
      <c r="A11" s="2"/>
      <c r="B11" s="19" t="str">
        <f>_xlfn.DISPIMG("ID_0ACE3DC86B4745889EF69CC64AA4B03B",1)</f>
        <v>=DISPIMG("ID_0ACE3DC86B4745889EF69CC64AA4B03B",1)</v>
      </c>
      <c r="C11" s="19" t="str">
        <f>_xlfn.DISPIMG("ID_7D6C281C2CFC4DB1BC65552BAD993FE2",1)</f>
        <v>=DISPIMG("ID_7D6C281C2CFC4DB1BC65552BAD993FE2",1)</v>
      </c>
      <c r="D11" s="19" t="str">
        <f>_xlfn.DISPIMG("ID_BA11A246A3294EEC8B40F91679D02233",1)</f>
        <v>=DISPIMG("ID_BA11A246A3294EEC8B40F91679D02233",1)</v>
      </c>
      <c r="E11" s="19" t="str">
        <f>_xlfn.DISPIMG("ID_A9A89D57B469436D98A7583DE51BF64A",1)</f>
        <v>=DISPIMG("ID_A9A89D57B469436D98A7583DE51BF64A",1)</v>
      </c>
      <c r="F11" s="19" t="str">
        <f>_xlfn.DISPIMG("ID_67C646F8A7DB407D9A4A5214C53C3B87",1)</f>
        <v>=DISPIMG("ID_67C646F8A7DB407D9A4A5214C53C3B87",1)</v>
      </c>
      <c r="G11" s="19" t="str">
        <f>_xlfn.DISPIMG("ID_0245A576731143628CFAC64603DABC2E",1)</f>
        <v>=DISPIMG("ID_0245A576731143628CFAC64603DABC2E",1)</v>
      </c>
      <c r="H11" s="19" t="str">
        <f>_xlfn.DISPIMG("ID_4E8B43409FF0440BBC2A849CA2842774",1)</f>
        <v>=DISPIMG("ID_4E8B43409FF0440BBC2A849CA2842774",1)</v>
      </c>
      <c r="I11" s="19" t="str">
        <f>_xlfn.DISPIMG("ID_C4EDE2EA149642DD90DBCBD725CFE3AD",1)</f>
        <v>=DISPIMG("ID_C4EDE2EA149642DD90DBCBD725CFE3AD",1)</v>
      </c>
      <c r="J11" s="19" t="str">
        <f>_xlfn.DISPIMG("ID_80C0A2294F0549DE9D6CE6AF079873D2",1)</f>
        <v>=DISPIMG("ID_80C0A2294F0549DE9D6CE6AF079873D2",1)</v>
      </c>
      <c r="K11" s="19" t="str">
        <f>_xlfn.DISPIMG("ID_D046EEE3586246CFAFF0B53C5C75D7BC",1)</f>
        <v>=DISPIMG("ID_D046EEE3586246CFAFF0B53C5C75D7BC",1)</v>
      </c>
      <c r="L11" s="19" t="str">
        <f>_xlfn.DISPIMG("ID_865F0A18EDF6476EB0195752AFBE8B51",1)</f>
        <v>=DISPIMG("ID_865F0A18EDF6476EB0195752AFBE8B51",1)</v>
      </c>
      <c r="M11" s="19" t="str">
        <f>_xlfn.DISPIMG("ID_E9B76A73AA3E480F9D15A6CBDF773BC9",1)</f>
        <v>=DISPIMG("ID_E9B76A73AA3E480F9D15A6CBDF773BC9",1)</v>
      </c>
      <c r="N11" s="19" t="str">
        <f>_xlfn.DISPIMG("ID_2FF9DAB369DD415BA36048C0B97CD3AE",1)</f>
        <v>=DISPIMG("ID_2FF9DAB369DD415BA36048C0B97CD3AE",1)</v>
      </c>
      <c r="O11" s="19" t="str">
        <f>_xlfn.DISPIMG("ID_310FF1C72A0844F8AF0FABBC9C9F06E2",1)</f>
        <v>=DISPIMG("ID_310FF1C72A0844F8AF0FABBC9C9F06E2",1)</v>
      </c>
      <c r="P11" s="19" t="str">
        <f>_xlfn.DISPIMG("ID_CFF877637BE84D8F905DDBB41DB39536",1)</f>
        <v>=DISPIMG("ID_CFF877637BE84D8F905DDBB41DB39536",1)</v>
      </c>
      <c r="Q11" s="19" t="str">
        <f>_xlfn.DISPIMG("ID_2D6DED501D1644F9B443F07FA5A3E85E",1)</f>
        <v>=DISPIMG("ID_2D6DED501D1644F9B443F07FA5A3E85E",1)</v>
      </c>
      <c r="R11" s="19" t="str">
        <f>_xlfn.DISPIMG("ID_9BC49509D5A9477299BF4E7B7DC84AC1",1)</f>
        <v>=DISPIMG("ID_9BC49509D5A9477299BF4E7B7DC84AC1",1)</v>
      </c>
      <c r="S11" s="19" t="str">
        <f>_xlfn.DISPIMG("ID_4AE2B971AB54426889F10D9EB03458B7",1)</f>
        <v>=DISPIMG("ID_4AE2B971AB54426889F10D9EB03458B7",1)</v>
      </c>
      <c r="T11" s="19" t="str">
        <f>_xlfn.DISPIMG("ID_8296FF4B11E3412380A5D37488E11F99",1)</f>
        <v>=DISPIMG("ID_8296FF4B11E3412380A5D37488E11F99",1)</v>
      </c>
      <c r="U11" s="19" t="str">
        <f>_xlfn.DISPIMG("ID_E736491522214798A0BFAB7F6602F961",1)</f>
        <v>=DISPIMG("ID_E736491522214798A0BFAB7F6602F961",1)</v>
      </c>
      <c r="V11" s="19" t="str">
        <f>_xlfn.DISPIMG("ID_F2F07B0CB7F1447D98F622C9179D2AAD",1)</f>
        <v>=DISPIMG("ID_F2F07B0CB7F1447D98F622C9179D2AAD",1)</v>
      </c>
      <c r="W11" s="19" t="str">
        <f>_xlfn.DISPIMG("ID_24B49FDC5269430799CE506A0AE9F997",1)</f>
        <v>=DISPIMG("ID_24B49FDC5269430799CE506A0AE9F997",1)</v>
      </c>
      <c r="X11" s="19" t="str">
        <f>_xlfn.DISPIMG("ID_8081C454ACCA4F6D98A96D46618E7C7F",1)</f>
        <v>=DISPIMG("ID_8081C454ACCA4F6D98A96D46618E7C7F",1)</v>
      </c>
      <c r="Y11" s="19" t="str">
        <f>_xlfn.DISPIMG("ID_F4851D5103E641E8B3BCA50FBF452644",1)</f>
        <v>=DISPIMG("ID_F4851D5103E641E8B3BCA50FBF452644",1)</v>
      </c>
      <c r="Z11" s="19" t="str">
        <f>_xlfn.DISPIMG("ID_6AD28F2A89E340B88C47EA362505A497",1)</f>
        <v>=DISPIMG("ID_6AD28F2A89E340B88C47EA362505A497",1)</v>
      </c>
      <c r="AA11" s="19" t="str">
        <f>_xlfn.DISPIMG("ID_C535AC9BC6B2415E8AFB731F177A80CB",1)</f>
        <v>=DISPIMG("ID_C535AC9BC6B2415E8AFB731F177A80CB",1)</v>
      </c>
      <c r="AB11" s="19" t="str">
        <f>_xlfn.DISPIMG("ID_8D51D93EFACA4CB1BDF7750C79680ABE",1)</f>
        <v>=DISPIMG("ID_8D51D93EFACA4CB1BDF7750C79680ABE",1)</v>
      </c>
      <c r="AC11" s="19" t="str">
        <f>_xlfn.DISPIMG("ID_FC39189B555D4643AFC9D2CC25CFC2E3",1)</f>
        <v>=DISPIMG("ID_FC39189B555D4643AFC9D2CC25CFC2E3",1)</v>
      </c>
      <c r="AD11" s="19" t="str">
        <f>_xlfn.DISPIMG("ID_A144E430E7364B089F5BC9D5D989BAEA",1)</f>
        <v>=DISPIMG("ID_A144E430E7364B089F5BC9D5D989BAEA",1)</v>
      </c>
      <c r="AE11" s="19" t="str">
        <f>_xlfn.DISPIMG("ID_58C767CA3BD84FF1820F52C56FA96738",1)</f>
        <v>=DISPIMG("ID_58C767CA3BD84FF1820F52C56FA96738",1)</v>
      </c>
      <c r="AF11" s="19" t="str">
        <f>_xlfn.DISPIMG("ID_91878CAB0EC54215A06DC5305C8A6B2C",1)</f>
        <v>=DISPIMG("ID_91878CAB0EC54215A06DC5305C8A6B2C",1)</v>
      </c>
      <c r="AG11" s="19" t="str">
        <f>_xlfn.DISPIMG("ID_86DEEF6F25FC46A18DBFB8B1DA35AC76",1)</f>
        <v>=DISPIMG("ID_86DEEF6F25FC46A18DBFB8B1DA35AC76",1)</v>
      </c>
    </row>
    <row r="12" s="1" customFormat="1" ht="140.25" spans="1:47">
      <c r="A12" s="2"/>
      <c r="B12" s="24" t="s">
        <v>63</v>
      </c>
      <c r="C12" s="25" t="s">
        <v>64</v>
      </c>
      <c r="D12" s="24" t="s">
        <v>65</v>
      </c>
      <c r="E12" s="25" t="s">
        <v>66</v>
      </c>
      <c r="F12" s="25" t="s">
        <v>67</v>
      </c>
      <c r="G12" s="25" t="s">
        <v>68</v>
      </c>
      <c r="H12" s="25" t="s">
        <v>69</v>
      </c>
      <c r="I12" s="25" t="s">
        <v>70</v>
      </c>
      <c r="J12" s="25" t="s">
        <v>67</v>
      </c>
      <c r="K12" s="25" t="s">
        <v>71</v>
      </c>
      <c r="L12" s="25" t="s">
        <v>72</v>
      </c>
      <c r="M12" s="25" t="s">
        <v>70</v>
      </c>
      <c r="N12" s="25" t="s">
        <v>67</v>
      </c>
      <c r="O12" s="25" t="s">
        <v>73</v>
      </c>
      <c r="P12" s="25" t="s">
        <v>74</v>
      </c>
      <c r="Q12" s="25" t="s">
        <v>70</v>
      </c>
      <c r="R12" s="25" t="s">
        <v>75</v>
      </c>
      <c r="S12" s="25" t="s">
        <v>76</v>
      </c>
      <c r="T12" s="25" t="s">
        <v>77</v>
      </c>
      <c r="U12" s="25" t="s">
        <v>70</v>
      </c>
      <c r="V12" s="25" t="s">
        <v>75</v>
      </c>
      <c r="W12" s="25" t="s">
        <v>78</v>
      </c>
      <c r="X12" s="25" t="s">
        <v>79</v>
      </c>
      <c r="Y12" s="25" t="s">
        <v>70</v>
      </c>
      <c r="Z12" s="25" t="s">
        <v>80</v>
      </c>
      <c r="AA12" s="25" t="s">
        <v>81</v>
      </c>
      <c r="AB12" s="25" t="s">
        <v>82</v>
      </c>
      <c r="AC12" s="25" t="s">
        <v>70</v>
      </c>
      <c r="AD12" s="25" t="s">
        <v>80</v>
      </c>
      <c r="AE12" s="25" t="s">
        <v>83</v>
      </c>
      <c r="AF12" s="25" t="s">
        <v>84</v>
      </c>
      <c r="AG12" s="25" t="s">
        <v>70</v>
      </c>
    </row>
    <row r="15" s="1" customFormat="1" ht="34" customHeight="1" spans="1:47">
      <c r="A15" s="26" t="s">
        <v>85</v>
      </c>
      <c r="B15" s="27"/>
      <c r="C15" s="27"/>
      <c r="D15" s="27"/>
      <c r="E15" s="27"/>
      <c r="F15" s="27"/>
      <c r="G15" s="27"/>
      <c r="H15" s="27"/>
      <c r="I15" s="27"/>
    </row>
    <row r="16" s="1" customFormat="1" ht="34" customHeight="1" spans="1:47">
      <c r="A16" s="27"/>
      <c r="B16" s="27"/>
      <c r="C16" s="27"/>
      <c r="D16" s="27"/>
      <c r="E16" s="27"/>
      <c r="F16" s="27"/>
      <c r="G16" s="27"/>
      <c r="H16" s="27"/>
      <c r="I16" s="27"/>
    </row>
    <row r="17" s="1" customFormat="1" ht="34" customHeight="1" spans="1:9">
      <c r="A17" s="27"/>
      <c r="B17" s="27"/>
      <c r="C17" s="27"/>
      <c r="D17" s="27"/>
      <c r="E17" s="27"/>
      <c r="F17" s="27"/>
      <c r="G17" s="27"/>
      <c r="H17" s="27"/>
      <c r="I17" s="27"/>
    </row>
    <row r="18" s="1" customFormat="1" ht="34" customHeight="1" spans="1:9">
      <c r="A18" s="27"/>
      <c r="B18" s="27"/>
      <c r="C18" s="27"/>
      <c r="D18" s="27"/>
      <c r="E18" s="27"/>
      <c r="F18" s="27"/>
      <c r="G18" s="27"/>
      <c r="H18" s="27"/>
      <c r="I18" s="27"/>
    </row>
    <row r="19" s="1" customFormat="1" ht="34" customHeight="1" spans="1:9">
      <c r="A19" s="27"/>
      <c r="B19" s="27"/>
      <c r="C19" s="27"/>
      <c r="D19" s="27"/>
      <c r="E19" s="27"/>
      <c r="F19" s="27"/>
      <c r="G19" s="27"/>
      <c r="H19" s="27"/>
      <c r="I19" s="27"/>
    </row>
    <row r="20" s="1" customFormat="1" ht="34" customHeight="1" spans="1:9">
      <c r="A20" s="27"/>
      <c r="B20" s="27"/>
      <c r="C20" s="27"/>
      <c r="D20" s="27"/>
      <c r="E20" s="27"/>
      <c r="F20" s="27"/>
      <c r="G20" s="27"/>
      <c r="H20" s="27"/>
      <c r="I20" s="27"/>
    </row>
    <row r="21" s="1" customFormat="1" ht="34" customHeight="1" spans="1:9">
      <c r="A21" s="27"/>
      <c r="B21" s="27"/>
      <c r="C21" s="27"/>
      <c r="D21" s="27"/>
      <c r="E21" s="27"/>
      <c r="F21" s="27"/>
      <c r="G21" s="27"/>
      <c r="H21" s="27"/>
      <c r="I21" s="27"/>
    </row>
    <row r="22" s="1" customFormat="1" ht="34" customHeight="1" spans="1:9">
      <c r="A22" s="27"/>
      <c r="B22" s="27"/>
      <c r="C22" s="27"/>
      <c r="D22" s="27"/>
      <c r="E22" s="27"/>
      <c r="F22" s="27"/>
      <c r="G22" s="27"/>
      <c r="H22" s="27"/>
      <c r="I22" s="27"/>
    </row>
    <row r="23" s="1" customFormat="1" ht="34" customHeight="1" spans="1:9">
      <c r="A23" s="27"/>
      <c r="B23" s="27"/>
      <c r="C23" s="27"/>
      <c r="D23" s="27"/>
      <c r="E23" s="27"/>
      <c r="F23" s="27"/>
      <c r="G23" s="27"/>
      <c r="H23" s="27"/>
      <c r="I23" s="27"/>
    </row>
    <row r="24" s="1" customFormat="1" ht="34" customHeight="1" spans="1:9">
      <c r="A24" s="27"/>
      <c r="B24" s="27"/>
      <c r="C24" s="27"/>
      <c r="D24" s="27"/>
      <c r="E24" s="27"/>
      <c r="F24" s="27"/>
      <c r="G24" s="27"/>
      <c r="H24" s="27"/>
      <c r="I24" s="27"/>
    </row>
    <row r="25" s="1" customFormat="1" ht="34" customHeight="1" spans="1:9">
      <c r="A25" s="27"/>
      <c r="B25" s="27"/>
      <c r="C25" s="27"/>
      <c r="D25" s="27"/>
      <c r="E25" s="27"/>
      <c r="F25" s="27"/>
      <c r="G25" s="27"/>
      <c r="H25" s="27"/>
      <c r="I25" s="27"/>
    </row>
    <row r="26" s="1" customFormat="1" ht="117" customHeight="1" spans="1:9">
      <c r="A26" s="27"/>
      <c r="B26" s="27"/>
      <c r="C26" s="27"/>
      <c r="D26" s="27"/>
      <c r="E26" s="27"/>
      <c r="F26" s="27"/>
      <c r="G26" s="27"/>
      <c r="H26" s="27"/>
      <c r="I26" s="27"/>
    </row>
  </sheetData>
  <mergeCells count="17">
    <mergeCell ref="T1:W1"/>
    <mergeCell ref="X1:AA1"/>
    <mergeCell ref="AB1:AE1"/>
    <mergeCell ref="AF1:AI1"/>
    <mergeCell ref="AJ1:AM1"/>
    <mergeCell ref="AN1:AQ1"/>
    <mergeCell ref="AR1:AU1"/>
    <mergeCell ref="F10:I10"/>
    <mergeCell ref="J10:M10"/>
    <mergeCell ref="N10:Q10"/>
    <mergeCell ref="R10:U10"/>
    <mergeCell ref="V10:Y10"/>
    <mergeCell ref="Z10:AC10"/>
    <mergeCell ref="AD10:AG10"/>
    <mergeCell ref="A5:A7"/>
    <mergeCell ref="A10:A12"/>
    <mergeCell ref="A15:I2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销售计划（销售前）</vt:lpstr>
      <vt:lpstr>销售计划（销售后）</vt:lpstr>
      <vt:lpstr>实际销售</vt:lpstr>
      <vt:lpstr>说明文档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呢喃不语</cp:lastModifiedBy>
  <dcterms:created xsi:type="dcterms:W3CDTF">2026-06-11T03:06:00Z</dcterms:created>
  <dcterms:modified xsi:type="dcterms:W3CDTF">2026-07-05T15:18:26Z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BA1DD1C325CE4B639E0EAED3DC596408_13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