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8.xml" ContentType="application/vnd.openxmlformats-officedocument.drawing+xml"/>
  <Override PartName="/xl/comments14.xml" ContentType="application/vnd.openxmlformats-officedocument.spreadsheetml.comments+xml"/>
  <Override PartName="/xl/drawings/drawing9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0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drawings/drawing12.xml" ContentType="application/vnd.openxmlformats-officedocument.drawing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ign\Documents\加班\"/>
    </mc:Choice>
  </mc:AlternateContent>
  <workbookProtection workbookPassword="C765" lockStructure="1"/>
  <bookViews>
    <workbookView xWindow="0" yWindow="0" windowWidth="15360" windowHeight="9450" tabRatio="790"/>
  </bookViews>
  <sheets>
    <sheet name="加班表(2020版)" sheetId="39" r:id="rId1"/>
    <sheet name="日历" sheetId="26" state="hidden" r:id="rId2"/>
    <sheet name="2019" sheetId="57" state="hidden" r:id="rId3"/>
    <sheet name="2018" sheetId="56" state="hidden" r:id="rId4"/>
    <sheet name="2017" sheetId="55" state="hidden" r:id="rId5"/>
    <sheet name="CTE2017" sheetId="52" state="hidden" r:id="rId6"/>
    <sheet name="CMB2017" sheetId="54" state="hidden" r:id="rId7"/>
    <sheet name="2016" sheetId="53" state="hidden" r:id="rId8"/>
    <sheet name="CTE2016" sheetId="50" state="hidden" r:id="rId9"/>
    <sheet name="CMB2016" sheetId="51" state="hidden" r:id="rId10"/>
    <sheet name="2015" sheetId="49" state="hidden" r:id="rId11"/>
    <sheet name="CTE2015" sheetId="48" state="hidden" r:id="rId12"/>
    <sheet name="2014" sheetId="46" state="hidden" r:id="rId13"/>
    <sheet name="CTE2014" sheetId="47" state="hidden" r:id="rId14"/>
    <sheet name="2013" sheetId="43" state="hidden" r:id="rId15"/>
    <sheet name="CTE2013" sheetId="44" state="hidden" r:id="rId16"/>
    <sheet name="2012" sheetId="42" state="hidden" r:id="rId17"/>
    <sheet name="CTE2012" sheetId="40" state="hidden" r:id="rId18"/>
    <sheet name="CMB2012" sheetId="41" state="hidden" r:id="rId19"/>
    <sheet name="2011" sheetId="37" state="hidden" r:id="rId20"/>
    <sheet name="CTE日历2011" sheetId="38" state="hidden" r:id="rId21"/>
    <sheet name="2010" sheetId="35" state="hidden" r:id="rId22"/>
    <sheet name="CTE日历2010" sheetId="33" state="hidden" r:id="rId23"/>
    <sheet name="2009" sheetId="30" state="hidden" r:id="rId24"/>
    <sheet name="CTE日历2009" sheetId="31" state="hidden" r:id="rId25"/>
    <sheet name="2008" sheetId="32" state="hidden" r:id="rId26"/>
  </sheets>
  <definedNames>
    <definedName name="_xlnm._FilterDatabase" localSheetId="23" hidden="1">'2009'!$AJ$1:$BN$186</definedName>
    <definedName name="_xlnm._FilterDatabase" localSheetId="16" hidden="1">'2012'!$A$1:$BS$1</definedName>
    <definedName name="_xlnm._FilterDatabase" localSheetId="14" hidden="1">'2013'!$A$1:$BS$1</definedName>
    <definedName name="_xlnm.Print_Area" localSheetId="18">'CMB2012'!$A$1:$AE$49</definedName>
    <definedName name="_xlnm.Print_Area" localSheetId="17">'CTE2012'!$A$1:$AE$49</definedName>
    <definedName name="_xlnm.Print_Area" localSheetId="15">'CTE2013'!$A$1:$AE$49</definedName>
    <definedName name="_xlnm.Print_Area" localSheetId="13">'CTE2014'!$A$1:$AE$51</definedName>
    <definedName name="_xlnm.Print_Area" localSheetId="24">CTE日历2009!$A$1:$AE$58</definedName>
    <definedName name="_xlnm.Print_Area" localSheetId="22">CTE日历2010!$A$1:$AE$59</definedName>
    <definedName name="_xlnm.Print_Area" localSheetId="20">CTE日历2011!$A$1:$AS$84</definedName>
    <definedName name="_xlnm.Print_Area" localSheetId="0">'加班表(2020版)'!$A$4:$T$43</definedName>
  </definedNames>
  <calcPr calcId="162913"/>
</workbook>
</file>

<file path=xl/calcChain.xml><?xml version="1.0" encoding="utf-8"?>
<calcChain xmlns="http://schemas.openxmlformats.org/spreadsheetml/2006/main">
  <c r="DC45" i="57" l="1"/>
  <c r="DB45" i="57"/>
  <c r="DA45" i="57"/>
  <c r="CZ45" i="57"/>
  <c r="CY45" i="57"/>
  <c r="CX45" i="57"/>
  <c r="CW45" i="57"/>
  <c r="CV45" i="57"/>
  <c r="DC42" i="57"/>
  <c r="DB42" i="57"/>
  <c r="DA42" i="57"/>
  <c r="CZ42" i="57"/>
  <c r="CY42" i="57"/>
  <c r="CX42" i="57"/>
  <c r="CW42" i="57"/>
  <c r="CV42" i="57"/>
  <c r="DC38" i="57"/>
  <c r="DB38" i="57"/>
  <c r="DA38" i="57"/>
  <c r="CZ38" i="57"/>
  <c r="CY38" i="57"/>
  <c r="CX38" i="57"/>
  <c r="CW38" i="57"/>
  <c r="CV38" i="57"/>
  <c r="DC35" i="57"/>
  <c r="DB35" i="57"/>
  <c r="CZ35" i="57"/>
  <c r="CY35" i="57"/>
  <c r="CX35" i="57"/>
  <c r="CW35" i="57"/>
  <c r="CV35" i="57"/>
  <c r="DC32" i="57"/>
  <c r="DB32" i="57"/>
  <c r="DA32" i="57"/>
  <c r="CZ32" i="57"/>
  <c r="CY32" i="57"/>
  <c r="CX32" i="57"/>
  <c r="CW32" i="57"/>
  <c r="CV32" i="57"/>
  <c r="DC29" i="57"/>
  <c r="DB29" i="57"/>
  <c r="DA29" i="57"/>
  <c r="CZ29" i="57"/>
  <c r="CY29" i="57"/>
  <c r="CX29" i="57"/>
  <c r="CW29" i="57"/>
  <c r="CV29" i="57"/>
  <c r="DC25" i="57"/>
  <c r="DB25" i="57"/>
  <c r="DA25" i="57"/>
  <c r="CZ25" i="57"/>
  <c r="CY25" i="57"/>
  <c r="CX25" i="57"/>
  <c r="CW25" i="57"/>
  <c r="CV25" i="57"/>
  <c r="DC22" i="57"/>
  <c r="DB22" i="57"/>
  <c r="CZ22" i="57"/>
  <c r="CY22" i="57"/>
  <c r="CX22" i="57"/>
  <c r="CW22" i="57"/>
  <c r="CV22" i="57"/>
  <c r="DD22" i="57" s="1"/>
  <c r="DC19" i="57"/>
  <c r="DB19" i="57"/>
  <c r="CZ19" i="57"/>
  <c r="CY19" i="57"/>
  <c r="CX19" i="57"/>
  <c r="CW19" i="57"/>
  <c r="CV19" i="57"/>
  <c r="DC16" i="57"/>
  <c r="DB16" i="57"/>
  <c r="CZ16" i="57"/>
  <c r="CY16" i="57"/>
  <c r="CX16" i="57"/>
  <c r="CW16" i="57"/>
  <c r="CV16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CO13" i="57"/>
  <c r="CN13" i="57"/>
  <c r="CM13" i="57"/>
  <c r="CP13" i="57" s="1"/>
  <c r="CJ13" i="57"/>
  <c r="CI13" i="57"/>
  <c r="CH13" i="57"/>
  <c r="CK13" i="57" s="1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DC12" i="57"/>
  <c r="DB12" i="57"/>
  <c r="CZ12" i="57"/>
  <c r="CY12" i="57"/>
  <c r="CX12" i="57"/>
  <c r="CW12" i="57"/>
  <c r="DD12" i="57" s="1"/>
  <c r="CV12" i="57"/>
  <c r="CO12" i="57"/>
  <c r="CN12" i="57"/>
  <c r="CM12" i="57"/>
  <c r="CP12" i="57" s="1"/>
  <c r="CJ12" i="57"/>
  <c r="CI12" i="57"/>
  <c r="CH12" i="57"/>
  <c r="CK12" i="57" s="1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CO11" i="57"/>
  <c r="CN11" i="57"/>
  <c r="CM11" i="57"/>
  <c r="CP11" i="57" s="1"/>
  <c r="CJ11" i="57"/>
  <c r="CI11" i="57"/>
  <c r="CH11" i="57"/>
  <c r="CK11" i="57" s="1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O10" i="57"/>
  <c r="CN10" i="57"/>
  <c r="CM10" i="57"/>
  <c r="CP10" i="57" s="1"/>
  <c r="CJ10" i="57"/>
  <c r="CI10" i="57"/>
  <c r="CH10" i="57"/>
  <c r="CK10" i="57" s="1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DC9" i="57"/>
  <c r="DB9" i="57"/>
  <c r="CZ9" i="57"/>
  <c r="CY9" i="57"/>
  <c r="CX9" i="57"/>
  <c r="CW9" i="57"/>
  <c r="CV9" i="57"/>
  <c r="DD9" i="57" s="1"/>
  <c r="CO9" i="57"/>
  <c r="CN9" i="57"/>
  <c r="CM9" i="57"/>
  <c r="CP9" i="57" s="1"/>
  <c r="CJ9" i="57"/>
  <c r="CI9" i="57"/>
  <c r="CH9" i="57"/>
  <c r="CK9" i="57" s="1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CO8" i="57"/>
  <c r="CN8" i="57"/>
  <c r="CM8" i="57"/>
  <c r="CP8" i="57" s="1"/>
  <c r="CJ8" i="57"/>
  <c r="CI8" i="57"/>
  <c r="CH8" i="57"/>
  <c r="CK8" i="57" s="1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O7" i="57"/>
  <c r="CN7" i="57"/>
  <c r="CM7" i="57"/>
  <c r="CP7" i="57" s="1"/>
  <c r="CJ7" i="57"/>
  <c r="CI7" i="57"/>
  <c r="CH7" i="57"/>
  <c r="CK7" i="57" s="1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CO6" i="57"/>
  <c r="CN6" i="57"/>
  <c r="CM6" i="57"/>
  <c r="CP6" i="57" s="1"/>
  <c r="CJ6" i="57"/>
  <c r="CI6" i="57"/>
  <c r="CH6" i="57"/>
  <c r="CK6" i="57" s="1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O5" i="57"/>
  <c r="CN5" i="57"/>
  <c r="CM5" i="57"/>
  <c r="CP5" i="57" s="1"/>
  <c r="CJ5" i="57"/>
  <c r="CI5" i="57"/>
  <c r="CH5" i="57"/>
  <c r="CK5" i="57" s="1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CO4" i="57"/>
  <c r="CN4" i="57"/>
  <c r="CM4" i="57"/>
  <c r="CP4" i="57" s="1"/>
  <c r="CJ4" i="57"/>
  <c r="CI4" i="57"/>
  <c r="CH4" i="57"/>
  <c r="CK4" i="57" s="1"/>
  <c r="AH4" i="57"/>
  <c r="AG4" i="57"/>
  <c r="AF4" i="57"/>
  <c r="AE4" i="57"/>
  <c r="AD4" i="57"/>
  <c r="AC4" i="57"/>
  <c r="AB4" i="57"/>
  <c r="AA4" i="57"/>
  <c r="Z4" i="57"/>
  <c r="Y4" i="57"/>
  <c r="X4" i="57"/>
  <c r="W4" i="57"/>
  <c r="V4" i="57"/>
  <c r="U4" i="57"/>
  <c r="T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CO3" i="57"/>
  <c r="CN3" i="57"/>
  <c r="CM3" i="57"/>
  <c r="CP3" i="57" s="1"/>
  <c r="CJ3" i="57"/>
  <c r="CI3" i="57"/>
  <c r="CH3" i="57"/>
  <c r="CK3" i="57" s="1"/>
  <c r="AH3" i="57"/>
  <c r="AG3" i="57"/>
  <c r="AF3" i="57"/>
  <c r="AE3" i="57"/>
  <c r="AD3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O2" i="57"/>
  <c r="CN2" i="57"/>
  <c r="CM2" i="57"/>
  <c r="CJ2" i="57"/>
  <c r="CI2" i="57"/>
  <c r="CH2" i="57"/>
  <c r="CH14" i="57" s="1"/>
  <c r="AH2" i="57"/>
  <c r="AG2" i="57"/>
  <c r="AF2" i="57"/>
  <c r="AE2" i="57"/>
  <c r="AD2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H14" i="39"/>
  <c r="CN14" i="57" l="1"/>
  <c r="CM14" i="57"/>
  <c r="DD16" i="57"/>
  <c r="DD38" i="57"/>
  <c r="DD42" i="57"/>
  <c r="DD45" i="57"/>
  <c r="DD25" i="57"/>
  <c r="DD29" i="57"/>
  <c r="DD32" i="57"/>
  <c r="CO14" i="57"/>
  <c r="C6" i="57"/>
  <c r="DD35" i="57"/>
  <c r="CI14" i="57"/>
  <c r="CJ14" i="57"/>
  <c r="DD19" i="57"/>
  <c r="C2" i="57"/>
  <c r="C3" i="57"/>
  <c r="CK2" i="57"/>
  <c r="CK14" i="57" s="1"/>
  <c r="CP2" i="57"/>
  <c r="CP14" i="57" s="1"/>
  <c r="C8" i="57"/>
  <c r="C13" i="57"/>
  <c r="C11" i="57"/>
  <c r="K11" i="56"/>
  <c r="DC45" i="56"/>
  <c r="DB45" i="56"/>
  <c r="DA45" i="56"/>
  <c r="CZ45" i="56"/>
  <c r="CY45" i="56"/>
  <c r="CX45" i="56"/>
  <c r="CW45" i="56"/>
  <c r="CV45" i="56"/>
  <c r="DC42" i="56"/>
  <c r="DB42" i="56"/>
  <c r="DA42" i="56"/>
  <c r="CZ42" i="56"/>
  <c r="CY42" i="56"/>
  <c r="CX42" i="56"/>
  <c r="CW42" i="56"/>
  <c r="CV42" i="56"/>
  <c r="DC38" i="56"/>
  <c r="DB38" i="56"/>
  <c r="DA38" i="56"/>
  <c r="CZ38" i="56"/>
  <c r="CY38" i="56"/>
  <c r="CX38" i="56"/>
  <c r="CW38" i="56"/>
  <c r="CV38" i="56"/>
  <c r="DC35" i="56"/>
  <c r="DB35" i="56"/>
  <c r="CZ35" i="56"/>
  <c r="CY35" i="56"/>
  <c r="CX35" i="56"/>
  <c r="CW35" i="56"/>
  <c r="CV35" i="56"/>
  <c r="DC32" i="56"/>
  <c r="DB32" i="56"/>
  <c r="DA32" i="56"/>
  <c r="CZ32" i="56"/>
  <c r="CY32" i="56"/>
  <c r="CX32" i="56"/>
  <c r="CW32" i="56"/>
  <c r="CV32" i="56"/>
  <c r="DC29" i="56"/>
  <c r="DB29" i="56"/>
  <c r="DA29" i="56"/>
  <c r="CZ29" i="56"/>
  <c r="CY29" i="56"/>
  <c r="CX29" i="56"/>
  <c r="CW29" i="56"/>
  <c r="CV29" i="56"/>
  <c r="DC25" i="56"/>
  <c r="DB25" i="56"/>
  <c r="DA25" i="56"/>
  <c r="CZ25" i="56"/>
  <c r="CY25" i="56"/>
  <c r="CX25" i="56"/>
  <c r="CW25" i="56"/>
  <c r="CV25" i="56"/>
  <c r="DC22" i="56"/>
  <c r="DB22" i="56"/>
  <c r="CZ22" i="56"/>
  <c r="CY22" i="56"/>
  <c r="CX22" i="56"/>
  <c r="CW22" i="56"/>
  <c r="DD22" i="56" s="1"/>
  <c r="CV22" i="56"/>
  <c r="DC19" i="56"/>
  <c r="DB19" i="56"/>
  <c r="CZ19" i="56"/>
  <c r="CY19" i="56"/>
  <c r="CX19" i="56"/>
  <c r="CW19" i="56"/>
  <c r="CV19" i="56"/>
  <c r="DC16" i="56"/>
  <c r="DB16" i="56"/>
  <c r="CZ16" i="56"/>
  <c r="CY16" i="56"/>
  <c r="CX16" i="56"/>
  <c r="CW16" i="56"/>
  <c r="CV16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CO13" i="56"/>
  <c r="CN13" i="56"/>
  <c r="CM13" i="56"/>
  <c r="CP13" i="56" s="1"/>
  <c r="CJ13" i="56"/>
  <c r="CI13" i="56"/>
  <c r="CH13" i="56"/>
  <c r="CK13" i="56" s="1"/>
  <c r="AH13" i="56"/>
  <c r="AG13" i="56"/>
  <c r="AF13" i="56"/>
  <c r="AE13" i="56"/>
  <c r="AD13" i="56"/>
  <c r="AC13" i="56"/>
  <c r="AB13" i="56"/>
  <c r="AA13" i="56"/>
  <c r="Z13" i="56"/>
  <c r="Y13" i="56"/>
  <c r="X13" i="56"/>
  <c r="W13" i="56"/>
  <c r="V13" i="56"/>
  <c r="U13" i="56"/>
  <c r="T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DC12" i="56"/>
  <c r="DB12" i="56"/>
  <c r="CZ12" i="56"/>
  <c r="CY12" i="56"/>
  <c r="CX12" i="56"/>
  <c r="CW12" i="56"/>
  <c r="CV12" i="56"/>
  <c r="CO12" i="56"/>
  <c r="CN12" i="56"/>
  <c r="CM12" i="56"/>
  <c r="CP12" i="56" s="1"/>
  <c r="CJ12" i="56"/>
  <c r="CI12" i="56"/>
  <c r="CH12" i="56"/>
  <c r="CK12" i="56" s="1"/>
  <c r="AH12" i="56"/>
  <c r="AG12" i="56"/>
  <c r="AF12" i="56"/>
  <c r="AE12" i="56"/>
  <c r="AD12" i="56"/>
  <c r="AC12" i="56"/>
  <c r="AB12" i="56"/>
  <c r="AA12" i="56"/>
  <c r="Z12" i="56"/>
  <c r="Y12" i="56"/>
  <c r="X12" i="56"/>
  <c r="W12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12" i="56"/>
  <c r="CO11" i="56"/>
  <c r="CN11" i="56"/>
  <c r="CM11" i="56"/>
  <c r="CP11" i="56" s="1"/>
  <c r="CJ11" i="56"/>
  <c r="CI11" i="56"/>
  <c r="CH11" i="56"/>
  <c r="CK11" i="56" s="1"/>
  <c r="AH11" i="56"/>
  <c r="AG11" i="56"/>
  <c r="AF11" i="56"/>
  <c r="AE11" i="56"/>
  <c r="AD11" i="56"/>
  <c r="AC11" i="56"/>
  <c r="AB11" i="56"/>
  <c r="AA11" i="56"/>
  <c r="Z11" i="56"/>
  <c r="Y11" i="56"/>
  <c r="X11" i="56"/>
  <c r="W11" i="56"/>
  <c r="V11" i="56"/>
  <c r="U11" i="56"/>
  <c r="T11" i="56"/>
  <c r="R11" i="56"/>
  <c r="Q11" i="56"/>
  <c r="P11" i="56"/>
  <c r="O11" i="56"/>
  <c r="N11" i="56"/>
  <c r="M11" i="56"/>
  <c r="L11" i="56"/>
  <c r="J11" i="56"/>
  <c r="I11" i="56"/>
  <c r="H11" i="56"/>
  <c r="G11" i="56"/>
  <c r="F11" i="56"/>
  <c r="E11" i="56"/>
  <c r="D11" i="56"/>
  <c r="CO10" i="56"/>
  <c r="CN10" i="56"/>
  <c r="CM10" i="56"/>
  <c r="CP10" i="56" s="1"/>
  <c r="CJ10" i="56"/>
  <c r="CI10" i="56"/>
  <c r="CH10" i="56"/>
  <c r="CK10" i="56" s="1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C10" i="56"/>
  <c r="DC9" i="56"/>
  <c r="DB9" i="56"/>
  <c r="CZ9" i="56"/>
  <c r="CY9" i="56"/>
  <c r="CX9" i="56"/>
  <c r="CW9" i="56"/>
  <c r="CV9" i="56"/>
  <c r="CO9" i="56"/>
  <c r="CN9" i="56"/>
  <c r="CM9" i="56"/>
  <c r="CP9" i="56" s="1"/>
  <c r="CJ9" i="56"/>
  <c r="CI9" i="56"/>
  <c r="CH9" i="56"/>
  <c r="CK9" i="56" s="1"/>
  <c r="AH9" i="56"/>
  <c r="AG9" i="56"/>
  <c r="AF9" i="56"/>
  <c r="AE9" i="56"/>
  <c r="AD9" i="56"/>
  <c r="AC9" i="56"/>
  <c r="AB9" i="56"/>
  <c r="AA9" i="56"/>
  <c r="Z9" i="56"/>
  <c r="Y9" i="56"/>
  <c r="X9" i="56"/>
  <c r="W9" i="56"/>
  <c r="V9" i="56"/>
  <c r="U9" i="56"/>
  <c r="T9" i="56"/>
  <c r="S9" i="56"/>
  <c r="R9" i="56"/>
  <c r="Q9" i="56"/>
  <c r="P9" i="56"/>
  <c r="O9" i="56"/>
  <c r="N9" i="56"/>
  <c r="M9" i="56"/>
  <c r="L9" i="56"/>
  <c r="K9" i="56"/>
  <c r="J9" i="56"/>
  <c r="I9" i="56"/>
  <c r="H9" i="56"/>
  <c r="G9" i="56"/>
  <c r="F9" i="56"/>
  <c r="E9" i="56"/>
  <c r="D9" i="56"/>
  <c r="C9" i="56"/>
  <c r="CO8" i="56"/>
  <c r="CN8" i="56"/>
  <c r="CM8" i="56"/>
  <c r="CP8" i="56" s="1"/>
  <c r="CJ8" i="56"/>
  <c r="CI8" i="56"/>
  <c r="CH8" i="56"/>
  <c r="CK8" i="56" s="1"/>
  <c r="AH8" i="56"/>
  <c r="AG8" i="56"/>
  <c r="AF8" i="56"/>
  <c r="AE8" i="56"/>
  <c r="AD8" i="56"/>
  <c r="AC8" i="56"/>
  <c r="AB8" i="56"/>
  <c r="AA8" i="56"/>
  <c r="Z8" i="56"/>
  <c r="Y8" i="56"/>
  <c r="X8" i="56"/>
  <c r="W8" i="56"/>
  <c r="V8" i="56"/>
  <c r="U8" i="56"/>
  <c r="T8" i="56"/>
  <c r="R8" i="56"/>
  <c r="Q8" i="56"/>
  <c r="P8" i="56"/>
  <c r="O8" i="56"/>
  <c r="N8" i="56"/>
  <c r="M8" i="56"/>
  <c r="L8" i="56"/>
  <c r="K8" i="56"/>
  <c r="J8" i="56"/>
  <c r="I8" i="56"/>
  <c r="H8" i="56"/>
  <c r="G8" i="56"/>
  <c r="F8" i="56"/>
  <c r="E8" i="56"/>
  <c r="D8" i="56"/>
  <c r="CP7" i="56"/>
  <c r="CO7" i="56"/>
  <c r="CN7" i="56"/>
  <c r="CM7" i="56"/>
  <c r="CK7" i="56"/>
  <c r="CJ7" i="56"/>
  <c r="CI7" i="56"/>
  <c r="CH7" i="56"/>
  <c r="AH7" i="56"/>
  <c r="AG7" i="56"/>
  <c r="AF7" i="56"/>
  <c r="AE7" i="56"/>
  <c r="AD7" i="56"/>
  <c r="AC7" i="56"/>
  <c r="AB7" i="56"/>
  <c r="AA7" i="56"/>
  <c r="Z7" i="56"/>
  <c r="Y7" i="56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CO6" i="56"/>
  <c r="CN6" i="56"/>
  <c r="CM6" i="56"/>
  <c r="CP6" i="56" s="1"/>
  <c r="CJ6" i="56"/>
  <c r="CI6" i="56"/>
  <c r="CH6" i="56"/>
  <c r="CK6" i="56" s="1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CO5" i="56"/>
  <c r="CN5" i="56"/>
  <c r="CM5" i="56"/>
  <c r="CP5" i="56" s="1"/>
  <c r="CJ5" i="56"/>
  <c r="CI5" i="56"/>
  <c r="CH5" i="56"/>
  <c r="CK5" i="56" s="1"/>
  <c r="AH5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CO4" i="56"/>
  <c r="CN4" i="56"/>
  <c r="CM4" i="56"/>
  <c r="CP4" i="56" s="1"/>
  <c r="CJ4" i="56"/>
  <c r="CI4" i="56"/>
  <c r="CH4" i="56"/>
  <c r="AH4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O3" i="56"/>
  <c r="CN3" i="56"/>
  <c r="CM3" i="56"/>
  <c r="CP3" i="56" s="1"/>
  <c r="CJ3" i="56"/>
  <c r="CI3" i="56"/>
  <c r="CH3" i="56"/>
  <c r="CK3" i="56" s="1"/>
  <c r="AH3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CO2" i="56"/>
  <c r="CN2" i="56"/>
  <c r="CM2" i="56"/>
  <c r="CJ2" i="56"/>
  <c r="CJ14" i="56" s="1"/>
  <c r="CI2" i="56"/>
  <c r="CH2" i="56"/>
  <c r="AH2" i="56"/>
  <c r="AG2" i="56"/>
  <c r="AF2" i="56"/>
  <c r="AE2" i="56"/>
  <c r="AD2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C2" i="56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BO15" i="32" s="1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9" i="31" s="1"/>
  <c r="R47" i="31"/>
  <c r="P47" i="31"/>
  <c r="R46" i="31"/>
  <c r="P46" i="3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P15" i="30" s="1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C15" i="30" s="1"/>
  <c r="BP2" i="30"/>
  <c r="BO2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R45" i="33"/>
  <c r="P45" i="33"/>
  <c r="R44" i="33"/>
  <c r="P44" i="33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P15" i="35" s="1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C15" i="35" s="1"/>
  <c r="BP2" i="35"/>
  <c r="BO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Q12" i="37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1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0" i="37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9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8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7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P15" i="37" s="1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Q2" i="37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P48" i="41"/>
  <c r="F47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E45" i="41"/>
  <c r="E47" i="41" s="1"/>
  <c r="P47" i="41" s="1"/>
  <c r="D45" i="41"/>
  <c r="R44" i="41"/>
  <c r="P48" i="40"/>
  <c r="M47" i="40"/>
  <c r="L47" i="40"/>
  <c r="I47" i="40"/>
  <c r="H47" i="40"/>
  <c r="E47" i="40"/>
  <c r="D47" i="40"/>
  <c r="O45" i="40"/>
  <c r="O47" i="40" s="1"/>
  <c r="N45" i="40"/>
  <c r="N47" i="40" s="1"/>
  <c r="M45" i="40"/>
  <c r="L45" i="40"/>
  <c r="K45" i="40"/>
  <c r="K47" i="40" s="1"/>
  <c r="J45" i="40"/>
  <c r="J47" i="40" s="1"/>
  <c r="I45" i="40"/>
  <c r="H45" i="40"/>
  <c r="G45" i="40"/>
  <c r="G47" i="40" s="1"/>
  <c r="F45" i="40"/>
  <c r="F47" i="40" s="1"/>
  <c r="E45" i="40"/>
  <c r="D45" i="40"/>
  <c r="R44" i="40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P13" i="42"/>
  <c r="CO13" i="42"/>
  <c r="CN13" i="42"/>
  <c r="CM13" i="42"/>
  <c r="CK13" i="42"/>
  <c r="CJ13" i="42"/>
  <c r="CI13" i="42"/>
  <c r="CH13" i="42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CO12" i="42"/>
  <c r="CN12" i="42"/>
  <c r="CM12" i="42"/>
  <c r="CP12" i="42" s="1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 s="1"/>
  <c r="CJ11" i="42"/>
  <c r="CI11" i="42"/>
  <c r="CH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P10" i="42"/>
  <c r="CO10" i="42"/>
  <c r="CN10" i="42"/>
  <c r="CM10" i="42"/>
  <c r="CK10" i="42"/>
  <c r="CJ10" i="42"/>
  <c r="CI10" i="42"/>
  <c r="CH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P9" i="42"/>
  <c r="CO9" i="42"/>
  <c r="CN9" i="42"/>
  <c r="CM9" i="42"/>
  <c r="CK9" i="42"/>
  <c r="CJ9" i="42"/>
  <c r="CI9" i="42"/>
  <c r="CH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P8" i="42"/>
  <c r="CO8" i="42"/>
  <c r="CN8" i="42"/>
  <c r="CM8" i="42"/>
  <c r="CK8" i="42"/>
  <c r="CJ8" i="42"/>
  <c r="CI8" i="42"/>
  <c r="CH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P14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N6" i="42"/>
  <c r="CM6" i="42"/>
  <c r="CP6" i="42" s="1"/>
  <c r="CJ6" i="42"/>
  <c r="CI6" i="42"/>
  <c r="CH6" i="42"/>
  <c r="C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O2" i="42"/>
  <c r="CO14" i="42" s="1"/>
  <c r="CN2" i="42"/>
  <c r="CN14" i="42" s="1"/>
  <c r="CM2" i="42"/>
  <c r="CK2" i="42"/>
  <c r="CJ2" i="42"/>
  <c r="CJ14" i="42" s="1"/>
  <c r="CI2" i="42"/>
  <c r="CI14" i="42" s="1"/>
  <c r="CH2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P48" i="44"/>
  <c r="O47" i="44"/>
  <c r="M47" i="44"/>
  <c r="K47" i="44"/>
  <c r="I47" i="44"/>
  <c r="G47" i="44"/>
  <c r="E47" i="44"/>
  <c r="P46" i="44"/>
  <c r="O45" i="44"/>
  <c r="N45" i="44"/>
  <c r="N47" i="44" s="1"/>
  <c r="M45" i="44"/>
  <c r="L45" i="44"/>
  <c r="L47" i="44" s="1"/>
  <c r="K45" i="44"/>
  <c r="J45" i="44"/>
  <c r="J47" i="44" s="1"/>
  <c r="I45" i="44"/>
  <c r="H45" i="44"/>
  <c r="H47" i="44" s="1"/>
  <c r="G45" i="44"/>
  <c r="F45" i="44"/>
  <c r="F47" i="44" s="1"/>
  <c r="E45" i="44"/>
  <c r="D45" i="44"/>
  <c r="D47" i="44" s="1"/>
  <c r="P44" i="44"/>
  <c r="R44" i="44" s="1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P12" i="43"/>
  <c r="CO12" i="43"/>
  <c r="CN12" i="43"/>
  <c r="CM12" i="43"/>
  <c r="CK12" i="43"/>
  <c r="CJ12" i="43"/>
  <c r="CI12" i="43"/>
  <c r="CH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P11" i="43"/>
  <c r="CO11" i="43"/>
  <c r="CN11" i="43"/>
  <c r="CM11" i="43"/>
  <c r="CK11" i="43"/>
  <c r="CJ11" i="43"/>
  <c r="CI11" i="43"/>
  <c r="CH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O4" i="43"/>
  <c r="CN4" i="43"/>
  <c r="CM4" i="43"/>
  <c r="CP4" i="43" s="1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 s="1"/>
  <c r="CN2" i="43"/>
  <c r="CN14" i="43" s="1"/>
  <c r="CM2" i="43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P48" i="47"/>
  <c r="L47" i="47"/>
  <c r="H47" i="47"/>
  <c r="D47" i="47"/>
  <c r="P47" i="47" s="1"/>
  <c r="P46" i="47"/>
  <c r="O45" i="47"/>
  <c r="O47" i="47" s="1"/>
  <c r="N45" i="47"/>
  <c r="N47" i="47" s="1"/>
  <c r="M45" i="47"/>
  <c r="M47" i="47" s="1"/>
  <c r="L45" i="47"/>
  <c r="K45" i="47"/>
  <c r="K47" i="47" s="1"/>
  <c r="J45" i="47"/>
  <c r="J47" i="47" s="1"/>
  <c r="I45" i="47"/>
  <c r="I47" i="47" s="1"/>
  <c r="H45" i="47"/>
  <c r="G45" i="47"/>
  <c r="G47" i="47" s="1"/>
  <c r="F45" i="47"/>
  <c r="F47" i="47" s="1"/>
  <c r="E45" i="47"/>
  <c r="E47" i="47" s="1"/>
  <c r="D45" i="47"/>
  <c r="R44" i="47"/>
  <c r="P44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CO3" i="46"/>
  <c r="CN3" i="46"/>
  <c r="CM3" i="46"/>
  <c r="CP3" i="46" s="1"/>
  <c r="CJ3" i="46"/>
  <c r="CI3" i="46"/>
  <c r="CH3" i="46"/>
  <c r="CK3" i="46" s="1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O2" i="46"/>
  <c r="CO14" i="46" s="1"/>
  <c r="CN2" i="46"/>
  <c r="CN14" i="46" s="1"/>
  <c r="CM2" i="46"/>
  <c r="CM14" i="46" s="1"/>
  <c r="CJ2" i="46"/>
  <c r="CJ14" i="46" s="1"/>
  <c r="CI2" i="46"/>
  <c r="CI14" i="46" s="1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Q56" i="48"/>
  <c r="Q55" i="48"/>
  <c r="Q54" i="48"/>
  <c r="M53" i="48"/>
  <c r="E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Q51" i="48" s="1"/>
  <c r="P50" i="48"/>
  <c r="P53" i="48" s="1"/>
  <c r="O50" i="48"/>
  <c r="O53" i="48" s="1"/>
  <c r="N50" i="48"/>
  <c r="N53" i="48" s="1"/>
  <c r="M50" i="48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Q50" i="48" s="1"/>
  <c r="S50" i="48" s="1"/>
  <c r="S49" i="48"/>
  <c r="Q49" i="48"/>
  <c r="S48" i="48"/>
  <c r="Q48" i="48"/>
  <c r="DC32" i="49"/>
  <c r="DB32" i="49"/>
  <c r="DA32" i="49"/>
  <c r="CZ32" i="49"/>
  <c r="CY32" i="49"/>
  <c r="CX32" i="49"/>
  <c r="CW32" i="49"/>
  <c r="CV32" i="49"/>
  <c r="DC29" i="49"/>
  <c r="DB29" i="49"/>
  <c r="DA29" i="49"/>
  <c r="CZ29" i="49"/>
  <c r="CY29" i="49"/>
  <c r="CX29" i="49"/>
  <c r="CW29" i="49"/>
  <c r="CV29" i="49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DD22" i="49" s="1"/>
  <c r="CX22" i="49"/>
  <c r="CW22" i="49"/>
  <c r="CV22" i="49"/>
  <c r="DC19" i="49"/>
  <c r="DB19" i="49"/>
  <c r="CZ19" i="49"/>
  <c r="CY19" i="49"/>
  <c r="DD19" i="49" s="1"/>
  <c r="CX19" i="49"/>
  <c r="CW19" i="49"/>
  <c r="CV19" i="49"/>
  <c r="DC16" i="49"/>
  <c r="DB16" i="49"/>
  <c r="CZ16" i="49"/>
  <c r="CY16" i="49"/>
  <c r="DD16" i="49" s="1"/>
  <c r="CX16" i="49"/>
  <c r="CW16" i="49"/>
  <c r="CV16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DC12" i="49"/>
  <c r="DB12" i="49"/>
  <c r="CZ12" i="49"/>
  <c r="CY12" i="49"/>
  <c r="CX12" i="49"/>
  <c r="CW12" i="49"/>
  <c r="CV12" i="49"/>
  <c r="DD12" i="49" s="1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P10" i="49"/>
  <c r="CO10" i="49"/>
  <c r="CN10" i="49"/>
  <c r="CM10" i="49"/>
  <c r="CK10" i="49"/>
  <c r="CJ10" i="49"/>
  <c r="CI10" i="49"/>
  <c r="CH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DD9" i="49" s="1"/>
  <c r="CX9" i="49"/>
  <c r="CW9" i="49"/>
  <c r="CV9" i="49"/>
  <c r="CP9" i="49"/>
  <c r="CO9" i="49"/>
  <c r="CN9" i="49"/>
  <c r="CM9" i="49"/>
  <c r="CK9" i="49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 s="1"/>
  <c r="CJ8" i="49"/>
  <c r="CI8" i="49"/>
  <c r="CH8" i="49"/>
  <c r="C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P7" i="49"/>
  <c r="CO7" i="49"/>
  <c r="CN7" i="49"/>
  <c r="CM7" i="49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K6" i="49"/>
  <c r="CJ6" i="49"/>
  <c r="CI6" i="49"/>
  <c r="CH6" i="49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CO5" i="49"/>
  <c r="CN5" i="49"/>
  <c r="CM5" i="49"/>
  <c r="CP5" i="49" s="1"/>
  <c r="CJ5" i="49"/>
  <c r="CI5" i="49"/>
  <c r="CH5" i="49"/>
  <c r="CK5" i="49" s="1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 s="1"/>
  <c r="CJ4" i="49"/>
  <c r="CI4" i="49"/>
  <c r="CH4" i="49"/>
  <c r="CK4" i="49" s="1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P3" i="49"/>
  <c r="CO3" i="49"/>
  <c r="CN3" i="49"/>
  <c r="CM3" i="49"/>
  <c r="CK3" i="49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P2" i="49"/>
  <c r="CP14" i="49" s="1"/>
  <c r="CO2" i="49"/>
  <c r="CN2" i="49"/>
  <c r="CM2" i="49"/>
  <c r="CM14" i="49" s="1"/>
  <c r="CK2" i="49"/>
  <c r="CJ2" i="49"/>
  <c r="CI2" i="49"/>
  <c r="CH2" i="49"/>
  <c r="CH14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Q52" i="51" s="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Q50" i="51" s="1"/>
  <c r="S50" i="51" s="1"/>
  <c r="S49" i="51"/>
  <c r="Q49" i="51"/>
  <c r="Q48" i="51"/>
  <c r="S48" i="51" s="1"/>
  <c r="Q56" i="50"/>
  <c r="Q55" i="50"/>
  <c r="Q54" i="50"/>
  <c r="M53" i="50"/>
  <c r="E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Q50" i="50" s="1"/>
  <c r="S50" i="50" s="1"/>
  <c r="S49" i="50"/>
  <c r="Q49" i="50"/>
  <c r="Q48" i="50"/>
  <c r="S48" i="50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DD35" i="53" s="1"/>
  <c r="CW35" i="53"/>
  <c r="CV35" i="53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DD12" i="53" s="1"/>
  <c r="CW12" i="53"/>
  <c r="CV12" i="53"/>
  <c r="CP12" i="53"/>
  <c r="CO12" i="53"/>
  <c r="CN12" i="53"/>
  <c r="CM12" i="53"/>
  <c r="CK12" i="53"/>
  <c r="CJ12" i="53"/>
  <c r="CI12" i="53"/>
  <c r="CH12" i="53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P11" i="53"/>
  <c r="CO11" i="53"/>
  <c r="CN11" i="53"/>
  <c r="CM11" i="53"/>
  <c r="CK11" i="53"/>
  <c r="CJ11" i="53"/>
  <c r="CI11" i="53"/>
  <c r="CH11" i="53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K8" i="53"/>
  <c r="CJ8" i="53"/>
  <c r="CI8" i="53"/>
  <c r="CH8" i="53"/>
  <c r="C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P3" i="53"/>
  <c r="CO3" i="53"/>
  <c r="CN3" i="53"/>
  <c r="CM3" i="53"/>
  <c r="CK3" i="53"/>
  <c r="CJ3" i="53"/>
  <c r="CI3" i="53"/>
  <c r="CH3" i="53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P2" i="53"/>
  <c r="CO2" i="53"/>
  <c r="CO14" i="53" s="1"/>
  <c r="CN2" i="53"/>
  <c r="CN14" i="53" s="1"/>
  <c r="CM2" i="53"/>
  <c r="CK2" i="53"/>
  <c r="CJ2" i="53"/>
  <c r="CJ14" i="53" s="1"/>
  <c r="CI2" i="53"/>
  <c r="CI14" i="53" s="1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S48" i="54"/>
  <c r="Q48" i="54"/>
  <c r="Q47" i="54"/>
  <c r="S47" i="54" s="1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S49" i="52"/>
  <c r="Q49" i="52"/>
  <c r="Q48" i="52"/>
  <c r="S48" i="52" s="1"/>
  <c r="DC45" i="55"/>
  <c r="DB45" i="55"/>
  <c r="DA45" i="55"/>
  <c r="CZ45" i="55"/>
  <c r="CY45" i="55"/>
  <c r="CX45" i="55"/>
  <c r="CW45" i="55"/>
  <c r="CV45" i="55"/>
  <c r="DD45" i="55" s="1"/>
  <c r="DC42" i="55"/>
  <c r="DB42" i="55"/>
  <c r="DA42" i="55"/>
  <c r="CZ42" i="55"/>
  <c r="CY42" i="55"/>
  <c r="CX42" i="55"/>
  <c r="CW42" i="55"/>
  <c r="CV42" i="55"/>
  <c r="DD42" i="55" s="1"/>
  <c r="DC38" i="55"/>
  <c r="DB38" i="55"/>
  <c r="DA38" i="55"/>
  <c r="CZ38" i="55"/>
  <c r="CY38" i="55"/>
  <c r="CX38" i="55"/>
  <c r="CW38" i="55"/>
  <c r="CV38" i="55"/>
  <c r="DD38" i="55" s="1"/>
  <c r="DC35" i="55"/>
  <c r="DB35" i="55"/>
  <c r="CZ35" i="55"/>
  <c r="CY35" i="55"/>
  <c r="CX35" i="55"/>
  <c r="CW35" i="55"/>
  <c r="DD35" i="55" s="1"/>
  <c r="CV35" i="55"/>
  <c r="DC32" i="55"/>
  <c r="DB32" i="55"/>
  <c r="DA32" i="55"/>
  <c r="CZ32" i="55"/>
  <c r="CY32" i="55"/>
  <c r="CX32" i="55"/>
  <c r="CW32" i="55"/>
  <c r="CV32" i="55"/>
  <c r="DD32" i="55" s="1"/>
  <c r="DC29" i="55"/>
  <c r="DB29" i="55"/>
  <c r="DA29" i="55"/>
  <c r="CZ29" i="55"/>
  <c r="CY29" i="55"/>
  <c r="CX29" i="55"/>
  <c r="CW29" i="55"/>
  <c r="CV29" i="55"/>
  <c r="DD29" i="55" s="1"/>
  <c r="DC25" i="55"/>
  <c r="DB25" i="55"/>
  <c r="DA25" i="55"/>
  <c r="CZ25" i="55"/>
  <c r="CY25" i="55"/>
  <c r="CX25" i="55"/>
  <c r="CW25" i="55"/>
  <c r="CV25" i="55"/>
  <c r="DD25" i="55" s="1"/>
  <c r="DC22" i="55"/>
  <c r="DB22" i="55"/>
  <c r="CZ22" i="55"/>
  <c r="CY22" i="55"/>
  <c r="CX22" i="55"/>
  <c r="CW22" i="55"/>
  <c r="CV22" i="55"/>
  <c r="DD22" i="55" s="1"/>
  <c r="DC19" i="55"/>
  <c r="DB19" i="55"/>
  <c r="CZ19" i="55"/>
  <c r="CY19" i="55"/>
  <c r="CX19" i="55"/>
  <c r="CW19" i="55"/>
  <c r="CV19" i="55"/>
  <c r="DD19" i="55" s="1"/>
  <c r="DC16" i="55"/>
  <c r="DB16" i="55"/>
  <c r="CZ16" i="55"/>
  <c r="CY16" i="55"/>
  <c r="CX16" i="55"/>
  <c r="CW16" i="55"/>
  <c r="CV16" i="55"/>
  <c r="DD16" i="55" s="1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P13" i="55"/>
  <c r="CO13" i="55"/>
  <c r="CN13" i="55"/>
  <c r="CM13" i="55"/>
  <c r="CK13" i="55"/>
  <c r="CJ13" i="55"/>
  <c r="CI13" i="55"/>
  <c r="CH13" i="55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C13" i="55"/>
  <c r="DC12" i="55"/>
  <c r="DB12" i="55"/>
  <c r="CZ12" i="55"/>
  <c r="CY12" i="55"/>
  <c r="CX12" i="55"/>
  <c r="CW12" i="55"/>
  <c r="CV12" i="55"/>
  <c r="DD12" i="55" s="1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DD9" i="55" s="1"/>
  <c r="CO9" i="55"/>
  <c r="CN9" i="55"/>
  <c r="CM9" i="55"/>
  <c r="CP9" i="55" s="1"/>
  <c r="CJ9" i="55"/>
  <c r="CI9" i="55"/>
  <c r="CH9" i="55"/>
  <c r="CK9" i="55" s="1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O8" i="55"/>
  <c r="CN8" i="55"/>
  <c r="CM8" i="55"/>
  <c r="CP8" i="55" s="1"/>
  <c r="CJ8" i="55"/>
  <c r="CI8" i="55"/>
  <c r="CH8" i="55"/>
  <c r="CK8" i="55" s="1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P5" i="55"/>
  <c r="CO5" i="55"/>
  <c r="CN5" i="55"/>
  <c r="CM5" i="55"/>
  <c r="CK5" i="55"/>
  <c r="CJ5" i="55"/>
  <c r="CI5" i="55"/>
  <c r="CH5" i="55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P4" i="55"/>
  <c r="CO4" i="55"/>
  <c r="CN4" i="55"/>
  <c r="CM4" i="55"/>
  <c r="CK4" i="55"/>
  <c r="CJ4" i="55"/>
  <c r="CI4" i="55"/>
  <c r="CH4" i="55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O14" i="55" s="1"/>
  <c r="CN2" i="55"/>
  <c r="CN14" i="55" s="1"/>
  <c r="CM2" i="55"/>
  <c r="CP2" i="55" s="1"/>
  <c r="CJ2" i="55"/>
  <c r="CJ14" i="55" s="1"/>
  <c r="CI2" i="55"/>
  <c r="CI14" i="55" s="1"/>
  <c r="CH2" i="55"/>
  <c r="CK2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B14" i="55" s="1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D29" i="26" s="1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DD22" i="26" s="1"/>
  <c r="CX22" i="26"/>
  <c r="CW22" i="26"/>
  <c r="CV22" i="26"/>
  <c r="DC19" i="26"/>
  <c r="DB19" i="26"/>
  <c r="CZ19" i="26"/>
  <c r="CY19" i="26"/>
  <c r="DD19" i="26" s="1"/>
  <c r="CX19" i="26"/>
  <c r="CW19" i="26"/>
  <c r="CV19" i="26"/>
  <c r="DC16" i="26"/>
  <c r="DB16" i="26"/>
  <c r="CZ16" i="26"/>
  <c r="CY16" i="26"/>
  <c r="DD16" i="26" s="1"/>
  <c r="CX16" i="26"/>
  <c r="CW16" i="26"/>
  <c r="CV16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CK13" i="26" s="1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CV12" i="26"/>
  <c r="DD12" i="26" s="1"/>
  <c r="CO12" i="26"/>
  <c r="CN12" i="26"/>
  <c r="CM12" i="26"/>
  <c r="CP12" i="26" s="1"/>
  <c r="CJ12" i="26"/>
  <c r="CI12" i="26"/>
  <c r="CH12" i="26"/>
  <c r="CK12" i="26" s="1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O11" i="26"/>
  <c r="CN11" i="26"/>
  <c r="CM11" i="26"/>
  <c r="CP11" i="26" s="1"/>
  <c r="CJ11" i="26"/>
  <c r="CI11" i="26"/>
  <c r="CH11" i="26"/>
  <c r="CK11" i="26" s="1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 s="1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 s="1"/>
  <c r="CJ8" i="26"/>
  <c r="CI8" i="26"/>
  <c r="CH8" i="26"/>
  <c r="CK8" i="26" s="1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O7" i="26"/>
  <c r="CN7" i="26"/>
  <c r="CM7" i="26"/>
  <c r="CP7" i="26" s="1"/>
  <c r="CJ7" i="26"/>
  <c r="CI7" i="26"/>
  <c r="CH7" i="26"/>
  <c r="CK7" i="26" s="1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O6" i="26"/>
  <c r="CN6" i="26"/>
  <c r="CM6" i="26"/>
  <c r="CP6" i="26" s="1"/>
  <c r="CJ6" i="26"/>
  <c r="CI6" i="26"/>
  <c r="CH6" i="26"/>
  <c r="CK6" i="26" s="1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N2" i="26"/>
  <c r="CM2" i="26"/>
  <c r="CJ2" i="26"/>
  <c r="CI2" i="26"/>
  <c r="CH2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R42" i="39"/>
  <c r="U41" i="39"/>
  <c r="Q41" i="39" s="1"/>
  <c r="S41" i="39"/>
  <c r="H41" i="39"/>
  <c r="G41" i="39"/>
  <c r="I41" i="39" s="1"/>
  <c r="D41" i="39"/>
  <c r="C41" i="39"/>
  <c r="B41" i="39"/>
  <c r="A41" i="39"/>
  <c r="U40" i="39"/>
  <c r="P40" i="39" s="1"/>
  <c r="S40" i="39"/>
  <c r="H40" i="39"/>
  <c r="G40" i="39"/>
  <c r="I40" i="39" s="1"/>
  <c r="C40" i="39"/>
  <c r="B40" i="39"/>
  <c r="D40" i="39" s="1"/>
  <c r="A40" i="39"/>
  <c r="U39" i="39"/>
  <c r="Q39" i="39" s="1"/>
  <c r="S39" i="39"/>
  <c r="I39" i="39"/>
  <c r="H39" i="39"/>
  <c r="G39" i="39"/>
  <c r="C39" i="39"/>
  <c r="B39" i="39"/>
  <c r="D39" i="39" s="1"/>
  <c r="A39" i="39"/>
  <c r="U38" i="39"/>
  <c r="S38" i="39"/>
  <c r="I38" i="39"/>
  <c r="H38" i="39"/>
  <c r="G38" i="39"/>
  <c r="D38" i="39"/>
  <c r="C38" i="39"/>
  <c r="B38" i="39"/>
  <c r="A38" i="39"/>
  <c r="U37" i="39"/>
  <c r="Q37" i="39" s="1"/>
  <c r="S37" i="39"/>
  <c r="H37" i="39"/>
  <c r="G37" i="39"/>
  <c r="D37" i="39"/>
  <c r="C37" i="39"/>
  <c r="B37" i="39"/>
  <c r="A37" i="39"/>
  <c r="U36" i="39"/>
  <c r="P36" i="39" s="1"/>
  <c r="S36" i="39"/>
  <c r="H36" i="39"/>
  <c r="G36" i="39"/>
  <c r="I36" i="39" s="1"/>
  <c r="C36" i="39"/>
  <c r="B36" i="39"/>
  <c r="D36" i="39" s="1"/>
  <c r="A36" i="39"/>
  <c r="U35" i="39"/>
  <c r="Q35" i="39" s="1"/>
  <c r="S35" i="39"/>
  <c r="H35" i="39"/>
  <c r="I35" i="39" s="1"/>
  <c r="G35" i="39"/>
  <c r="C35" i="39"/>
  <c r="B35" i="39"/>
  <c r="D35" i="39" s="1"/>
  <c r="A35" i="39"/>
  <c r="U34" i="39"/>
  <c r="P34" i="39" s="1"/>
  <c r="S34" i="39"/>
  <c r="I34" i="39"/>
  <c r="H34" i="39"/>
  <c r="G34" i="39"/>
  <c r="C34" i="39"/>
  <c r="D34" i="39" s="1"/>
  <c r="B34" i="39"/>
  <c r="A34" i="39"/>
  <c r="U33" i="39"/>
  <c r="Q33" i="39" s="1"/>
  <c r="S33" i="39"/>
  <c r="H33" i="39"/>
  <c r="G33" i="39"/>
  <c r="I33" i="39" s="1"/>
  <c r="D33" i="39"/>
  <c r="C33" i="39"/>
  <c r="B33" i="39"/>
  <c r="A33" i="39"/>
  <c r="U32" i="39"/>
  <c r="P32" i="39" s="1"/>
  <c r="S32" i="39"/>
  <c r="H32" i="39"/>
  <c r="G32" i="39"/>
  <c r="I32" i="39" s="1"/>
  <c r="C32" i="39"/>
  <c r="B32" i="39"/>
  <c r="D32" i="39" s="1"/>
  <c r="A32" i="39"/>
  <c r="U31" i="39"/>
  <c r="Q31" i="39" s="1"/>
  <c r="S31" i="39"/>
  <c r="H31" i="39"/>
  <c r="I31" i="39" s="1"/>
  <c r="G31" i="39"/>
  <c r="C31" i="39"/>
  <c r="B31" i="39"/>
  <c r="D31" i="39" s="1"/>
  <c r="A31" i="39"/>
  <c r="U30" i="39"/>
  <c r="P30" i="39" s="1"/>
  <c r="S30" i="39"/>
  <c r="I30" i="39"/>
  <c r="H30" i="39"/>
  <c r="G30" i="39"/>
  <c r="C30" i="39"/>
  <c r="D30" i="39" s="1"/>
  <c r="B30" i="39"/>
  <c r="A30" i="39"/>
  <c r="U29" i="39"/>
  <c r="Q29" i="39" s="1"/>
  <c r="S29" i="39"/>
  <c r="H29" i="39"/>
  <c r="G29" i="39"/>
  <c r="C29" i="39"/>
  <c r="D29" i="39" s="1"/>
  <c r="B29" i="39"/>
  <c r="A29" i="39"/>
  <c r="U28" i="39"/>
  <c r="P28" i="39" s="1"/>
  <c r="S28" i="39"/>
  <c r="H28" i="39"/>
  <c r="G28" i="39"/>
  <c r="I28" i="39" s="1"/>
  <c r="C28" i="39"/>
  <c r="B28" i="39"/>
  <c r="D28" i="39" s="1"/>
  <c r="A28" i="39"/>
  <c r="U27" i="39"/>
  <c r="S27" i="39"/>
  <c r="H27" i="39"/>
  <c r="I27" i="39" s="1"/>
  <c r="G27" i="39"/>
  <c r="C27" i="39"/>
  <c r="B27" i="39"/>
  <c r="D27" i="39" s="1"/>
  <c r="A27" i="39"/>
  <c r="U26" i="39"/>
  <c r="S26" i="39"/>
  <c r="I26" i="39"/>
  <c r="H26" i="39"/>
  <c r="G26" i="39"/>
  <c r="C26" i="39"/>
  <c r="D26" i="39" s="1"/>
  <c r="B26" i="39"/>
  <c r="A26" i="39"/>
  <c r="U25" i="39"/>
  <c r="Q25" i="39" s="1"/>
  <c r="S25" i="39"/>
  <c r="H25" i="39"/>
  <c r="G25" i="39"/>
  <c r="I25" i="39" s="1"/>
  <c r="D25" i="39"/>
  <c r="C25" i="39"/>
  <c r="B25" i="39"/>
  <c r="A25" i="39"/>
  <c r="U24" i="39"/>
  <c r="S24" i="39"/>
  <c r="H24" i="39"/>
  <c r="G24" i="39"/>
  <c r="I24" i="39" s="1"/>
  <c r="C24" i="39"/>
  <c r="B24" i="39"/>
  <c r="D24" i="39" s="1"/>
  <c r="A24" i="39"/>
  <c r="U23" i="39"/>
  <c r="Q23" i="39" s="1"/>
  <c r="S23" i="39"/>
  <c r="H23" i="39"/>
  <c r="I23" i="39" s="1"/>
  <c r="G23" i="39"/>
  <c r="C23" i="39"/>
  <c r="B23" i="39"/>
  <c r="D23" i="39" s="1"/>
  <c r="A23" i="39"/>
  <c r="U22" i="39"/>
  <c r="P22" i="39" s="1"/>
  <c r="S22" i="39"/>
  <c r="I22" i="39"/>
  <c r="H22" i="39"/>
  <c r="G22" i="39"/>
  <c r="C22" i="39"/>
  <c r="D22" i="39" s="1"/>
  <c r="B22" i="39"/>
  <c r="A22" i="39"/>
  <c r="U21" i="39"/>
  <c r="Q21" i="39" s="1"/>
  <c r="S21" i="39"/>
  <c r="H21" i="39"/>
  <c r="G21" i="39"/>
  <c r="I21" i="39" s="1"/>
  <c r="D21" i="39"/>
  <c r="C21" i="39"/>
  <c r="B21" i="39"/>
  <c r="A21" i="39"/>
  <c r="U20" i="39"/>
  <c r="P20" i="39" s="1"/>
  <c r="S20" i="39"/>
  <c r="H20" i="39"/>
  <c r="G20" i="39"/>
  <c r="I20" i="39" s="1"/>
  <c r="C20" i="39"/>
  <c r="B20" i="39"/>
  <c r="D20" i="39" s="1"/>
  <c r="A20" i="39"/>
  <c r="U19" i="39"/>
  <c r="Q19" i="39" s="1"/>
  <c r="S19" i="39"/>
  <c r="H19" i="39"/>
  <c r="I19" i="39" s="1"/>
  <c r="G19" i="39"/>
  <c r="C19" i="39"/>
  <c r="B19" i="39"/>
  <c r="D19" i="39" s="1"/>
  <c r="A19" i="39"/>
  <c r="U18" i="39"/>
  <c r="P18" i="39" s="1"/>
  <c r="S18" i="39"/>
  <c r="I18" i="39"/>
  <c r="H18" i="39"/>
  <c r="G18" i="39"/>
  <c r="C18" i="39"/>
  <c r="D18" i="39" s="1"/>
  <c r="B18" i="39"/>
  <c r="A18" i="39"/>
  <c r="U17" i="39"/>
  <c r="Q17" i="39" s="1"/>
  <c r="S17" i="39"/>
  <c r="H17" i="39"/>
  <c r="G17" i="39"/>
  <c r="I17" i="39" s="1"/>
  <c r="D17" i="39"/>
  <c r="C17" i="39"/>
  <c r="B17" i="39"/>
  <c r="A17" i="39"/>
  <c r="U16" i="39"/>
  <c r="S16" i="39"/>
  <c r="H16" i="39"/>
  <c r="G16" i="39"/>
  <c r="I16" i="39" s="1"/>
  <c r="C16" i="39"/>
  <c r="B16" i="39"/>
  <c r="D16" i="39" s="1"/>
  <c r="A16" i="39"/>
  <c r="U15" i="39"/>
  <c r="Q15" i="39" s="1"/>
  <c r="S15" i="39"/>
  <c r="H15" i="39"/>
  <c r="G15" i="39"/>
  <c r="C15" i="39"/>
  <c r="B15" i="39"/>
  <c r="D15" i="39" s="1"/>
  <c r="A15" i="39"/>
  <c r="U14" i="39"/>
  <c r="P14" i="39" s="1"/>
  <c r="S14" i="39"/>
  <c r="I14" i="39"/>
  <c r="G14" i="39"/>
  <c r="C14" i="39"/>
  <c r="B14" i="39"/>
  <c r="D14" i="39" s="1"/>
  <c r="A14" i="39"/>
  <c r="U13" i="39"/>
  <c r="Q13" i="39" s="1"/>
  <c r="S13" i="39"/>
  <c r="H13" i="39"/>
  <c r="G13" i="39"/>
  <c r="C13" i="39"/>
  <c r="B13" i="39"/>
  <c r="D13" i="39" s="1"/>
  <c r="A13" i="39"/>
  <c r="U12" i="39"/>
  <c r="P12" i="39" s="1"/>
  <c r="S12" i="39"/>
  <c r="H12" i="39"/>
  <c r="G12" i="39"/>
  <c r="C12" i="39"/>
  <c r="B12" i="39"/>
  <c r="D12" i="39" s="1"/>
  <c r="A12" i="39"/>
  <c r="U11" i="39"/>
  <c r="Q11" i="39" s="1"/>
  <c r="S11" i="39"/>
  <c r="I11" i="39"/>
  <c r="H11" i="39"/>
  <c r="G11" i="39"/>
  <c r="D11" i="39"/>
  <c r="C11" i="39"/>
  <c r="B11" i="39"/>
  <c r="A11" i="39"/>
  <c r="H6" i="39"/>
  <c r="B6" i="39"/>
  <c r="I4" i="39"/>
  <c r="F4" i="39"/>
  <c r="I37" i="39" l="1"/>
  <c r="O37" i="39" s="1"/>
  <c r="I29" i="39"/>
  <c r="I15" i="39"/>
  <c r="I12" i="39"/>
  <c r="CP14" i="55"/>
  <c r="Q52" i="54"/>
  <c r="Q53" i="48"/>
  <c r="Q53" i="50"/>
  <c r="D43" i="39"/>
  <c r="Q53" i="52"/>
  <c r="Q27" i="39"/>
  <c r="CK6" i="55"/>
  <c r="CK14" i="55" s="1"/>
  <c r="CH14" i="55"/>
  <c r="CM14" i="55"/>
  <c r="CK13" i="53"/>
  <c r="CK14" i="53" s="1"/>
  <c r="DD16" i="53"/>
  <c r="Q51" i="50"/>
  <c r="E53" i="51"/>
  <c r="Q53" i="51" s="1"/>
  <c r="CJ14" i="49"/>
  <c r="CO14" i="49"/>
  <c r="CK8" i="49"/>
  <c r="CK14" i="49" s="1"/>
  <c r="BO15" i="30"/>
  <c r="C15" i="32"/>
  <c r="CK4" i="56"/>
  <c r="C4" i="56"/>
  <c r="CP14" i="53"/>
  <c r="C11" i="49"/>
  <c r="CK4" i="43"/>
  <c r="C4" i="43"/>
  <c r="P45" i="44"/>
  <c r="R45" i="44" s="1"/>
  <c r="BP15" i="32"/>
  <c r="Q50" i="52"/>
  <c r="S50" i="52" s="1"/>
  <c r="Q49" i="54"/>
  <c r="S49" i="54" s="1"/>
  <c r="CM14" i="53"/>
  <c r="C4" i="53"/>
  <c r="B14" i="53" s="1"/>
  <c r="B14" i="49"/>
  <c r="DD29" i="49"/>
  <c r="DD32" i="49"/>
  <c r="CH14" i="46"/>
  <c r="CK2" i="46"/>
  <c r="CK14" i="46" s="1"/>
  <c r="CK6" i="46"/>
  <c r="C6" i="46"/>
  <c r="B14" i="46" s="1"/>
  <c r="P45" i="47"/>
  <c r="R45" i="47" s="1"/>
  <c r="CK13" i="43"/>
  <c r="C13" i="43"/>
  <c r="CH14" i="42"/>
  <c r="CM14" i="42"/>
  <c r="P45" i="40"/>
  <c r="C15" i="37"/>
  <c r="BO15" i="35"/>
  <c r="P16" i="39"/>
  <c r="P24" i="39"/>
  <c r="P26" i="39"/>
  <c r="P38" i="39"/>
  <c r="DD9" i="53"/>
  <c r="DD19" i="53"/>
  <c r="DD38" i="53"/>
  <c r="DD42" i="53"/>
  <c r="Q51" i="51"/>
  <c r="CI14" i="49"/>
  <c r="CN14" i="49"/>
  <c r="CM14" i="43"/>
  <c r="CK11" i="42"/>
  <c r="C11" i="42"/>
  <c r="B14" i="42" s="1"/>
  <c r="P45" i="41"/>
  <c r="R45" i="41" s="1"/>
  <c r="CK2" i="43"/>
  <c r="CP2" i="43"/>
  <c r="CP14" i="43" s="1"/>
  <c r="CK6" i="42"/>
  <c r="CK14" i="42" s="1"/>
  <c r="CM14" i="56"/>
  <c r="DD19" i="56"/>
  <c r="DD38" i="56"/>
  <c r="DD42" i="56"/>
  <c r="DD45" i="56"/>
  <c r="CP2" i="46"/>
  <c r="CP14" i="46" s="1"/>
  <c r="CH14" i="56"/>
  <c r="CN14" i="56"/>
  <c r="DD12" i="56"/>
  <c r="DD16" i="56"/>
  <c r="DD25" i="56"/>
  <c r="DD29" i="56"/>
  <c r="DD32" i="56"/>
  <c r="DD35" i="56"/>
  <c r="CI14" i="56"/>
  <c r="CO14" i="56"/>
  <c r="DD9" i="56"/>
  <c r="I13" i="39"/>
  <c r="S43" i="39"/>
  <c r="CO14" i="26"/>
  <c r="CI14" i="26"/>
  <c r="CN14" i="26"/>
  <c r="P37" i="39"/>
  <c r="CH14" i="26"/>
  <c r="C5" i="26"/>
  <c r="CJ14" i="26"/>
  <c r="Q40" i="39"/>
  <c r="B14" i="57"/>
  <c r="CM14" i="26"/>
  <c r="Q18" i="39"/>
  <c r="P21" i="39"/>
  <c r="O14" i="39"/>
  <c r="P17" i="39"/>
  <c r="P29" i="39"/>
  <c r="P35" i="39"/>
  <c r="Q38" i="39"/>
  <c r="CK2" i="26"/>
  <c r="CK14" i="26" s="1"/>
  <c r="CP2" i="26"/>
  <c r="CP14" i="26" s="1"/>
  <c r="C8" i="26"/>
  <c r="C13" i="26"/>
  <c r="Q32" i="39"/>
  <c r="Q36" i="39"/>
  <c r="P39" i="39"/>
  <c r="C2" i="26"/>
  <c r="C6" i="26"/>
  <c r="C11" i="26"/>
  <c r="Q28" i="39"/>
  <c r="P31" i="39"/>
  <c r="Q34" i="39"/>
  <c r="P27" i="39"/>
  <c r="Q30" i="39"/>
  <c r="P33" i="39"/>
  <c r="P41" i="39"/>
  <c r="Q22" i="39"/>
  <c r="P25" i="39"/>
  <c r="CK2" i="56"/>
  <c r="CK14" i="56" s="1"/>
  <c r="CP2" i="56"/>
  <c r="CP14" i="56" s="1"/>
  <c r="C8" i="56"/>
  <c r="C13" i="56"/>
  <c r="C11" i="56"/>
  <c r="O12" i="39"/>
  <c r="O34" i="39"/>
  <c r="O18" i="39"/>
  <c r="O30" i="39"/>
  <c r="O38" i="39"/>
  <c r="P13" i="39"/>
  <c r="P11" i="39"/>
  <c r="O22" i="39"/>
  <c r="R22" i="39" s="1"/>
  <c r="O28" i="39"/>
  <c r="R28" i="39" s="1"/>
  <c r="O32" i="39"/>
  <c r="O36" i="39"/>
  <c r="O40" i="39"/>
  <c r="Q12" i="39"/>
  <c r="R12" i="39" s="1"/>
  <c r="P15" i="39"/>
  <c r="P19" i="39"/>
  <c r="P23" i="39"/>
  <c r="O26" i="39"/>
  <c r="Q26" i="39"/>
  <c r="Q14" i="39"/>
  <c r="O16" i="39"/>
  <c r="Q16" i="39"/>
  <c r="O20" i="39"/>
  <c r="Q20" i="39"/>
  <c r="O24" i="39"/>
  <c r="Q24" i="39"/>
  <c r="O11" i="39"/>
  <c r="O15" i="39"/>
  <c r="O17" i="39"/>
  <c r="R17" i="39" s="1"/>
  <c r="O19" i="39"/>
  <c r="O21" i="39"/>
  <c r="O23" i="39"/>
  <c r="O25" i="39"/>
  <c r="O27" i="39"/>
  <c r="O29" i="39"/>
  <c r="O31" i="39"/>
  <c r="O33" i="39"/>
  <c r="O35" i="39"/>
  <c r="O39" i="39"/>
  <c r="O41" i="39"/>
  <c r="I43" i="39" l="1"/>
  <c r="R45" i="40"/>
  <c r="P47" i="40"/>
  <c r="P47" i="44"/>
  <c r="B14" i="56"/>
  <c r="CK14" i="43"/>
  <c r="B14" i="43"/>
  <c r="O13" i="39"/>
  <c r="O43" i="39" s="1"/>
  <c r="K4" i="39"/>
  <c r="R21" i="39"/>
  <c r="R40" i="39"/>
  <c r="R35" i="39"/>
  <c r="R39" i="39"/>
  <c r="R38" i="39"/>
  <c r="R33" i="39"/>
  <c r="R29" i="39"/>
  <c r="R14" i="39"/>
  <c r="R18" i="39"/>
  <c r="R36" i="39"/>
  <c r="R32" i="39"/>
  <c r="B14" i="26"/>
  <c r="R31" i="39"/>
  <c r="R41" i="39"/>
  <c r="R30" i="39"/>
  <c r="R34" i="39"/>
  <c r="R27" i="39"/>
  <c r="R25" i="39"/>
  <c r="R20" i="39"/>
  <c r="P43" i="39"/>
  <c r="R23" i="39"/>
  <c r="R15" i="39"/>
  <c r="R26" i="39"/>
  <c r="R19" i="39"/>
  <c r="R24" i="39"/>
  <c r="R16" i="39"/>
  <c r="Q43" i="39"/>
  <c r="R11" i="39"/>
  <c r="R37" i="39" l="1"/>
  <c r="R13" i="39"/>
  <c r="R43" i="39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M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中秋、国庆节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X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Z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F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22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<sst xmlns="http://schemas.openxmlformats.org/spreadsheetml/2006/main" count="15136" uniqueCount="899">
  <si>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</si>
  <si>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</si>
  <si>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</si>
  <si>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</si>
  <si>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</si>
  <si>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</si>
  <si>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</si>
  <si>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</si>
  <si>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</si>
  <si>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</si>
  <si>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051597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</si>
  <si>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</si>
  <si>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</si>
  <si>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</si>
  <si>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</si>
  <si>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</si>
  <si>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</si>
  <si>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</si>
  <si>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</si>
  <si>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</si>
  <si>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</si>
  <si>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</si>
  <si>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</si>
  <si>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</si>
  <si>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</si>
  <si>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</si>
  <si>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</si>
  <si>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</si>
  <si>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</si>
  <si>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</si>
  <si>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</si>
  <si>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</si>
  <si>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</si>
  <si>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</si>
  <si>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</si>
  <si>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</si>
  <si>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</si>
  <si>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</si>
  <si>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</si>
  <si>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</si>
  <si>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</si>
  <si>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</si>
  <si>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</si>
  <si>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</si>
  <si>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</si>
  <si>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</si>
  <si>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</si>
  <si>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</si>
  <si>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</si>
  <si>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</si>
  <si>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</si>
  <si>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</si>
  <si>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</si>
  <si>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</si>
  <si>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</si>
  <si>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</si>
  <si>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</si>
  <si>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</si>
  <si>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</si>
  <si>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</si>
  <si>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</si>
  <si>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</si>
  <si>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</si>
  <si>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</si>
  <si>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</si>
  <si>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</si>
  <si>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</si>
  <si>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</si>
  <si>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</si>
  <si>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</si>
  <si>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</si>
  <si>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</si>
  <si>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</si>
  <si>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</si>
  <si>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</si>
  <si>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</si>
  <si>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</si>
  <si>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</si>
  <si>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</si>
  <si>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</si>
  <si>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</si>
  <si>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</si>
  <si>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</si>
  <si>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</si>
  <si>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</si>
  <si>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</si>
  <si>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</si>
  <si>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</si>
  <si>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</si>
  <si>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</si>
  <si>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</si>
  <si>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</si>
  <si>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</si>
  <si>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</si>
  <si>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</si>
  <si>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</si>
  <si>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</si>
  <si>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</si>
  <si>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</si>
  <si>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</si>
  <si>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</si>
  <si>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</si>
  <si>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</si>
  <si>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</si>
  <si>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</si>
  <si>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</si>
  <si>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</si>
  <si>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</si>
  <si>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</si>
  <si>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</si>
  <si>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</si>
  <si>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</si>
  <si>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</si>
  <si>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</si>
  <si>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</si>
  <si>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</si>
  <si>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</si>
  <si>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</si>
  <si>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</si>
  <si>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</si>
  <si>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</si>
  <si>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</si>
  <si>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</si>
  <si>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</si>
  <si>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</si>
  <si>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</si>
  <si>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</si>
  <si>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</si>
  <si>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</si>
  <si>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</si>
  <si>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</si>
  <si>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040086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</si>
  <si>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</si>
  <si>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</si>
  <si>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</si>
  <si>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</si>
  <si>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</si>
  <si>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</si>
  <si>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</si>
  <si>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</si>
  <si>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</si>
  <si>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</si>
  <si>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</si>
  <si>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</si>
  <si>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</si>
  <si>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</si>
  <si>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</si>
  <si>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</si>
  <si>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</si>
  <si>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</si>
  <si>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</si>
  <si>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</si>
  <si>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</si>
  <si>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</si>
  <si>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</si>
  <si>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</si>
  <si>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</si>
  <si>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</si>
  <si>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</si>
  <si>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</si>
  <si>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</si>
  <si>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</si>
  <si>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</si>
  <si>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</si>
  <si>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</si>
  <si>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</si>
  <si>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</si>
  <si>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</si>
  <si>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</si>
  <si>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</si>
  <si>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</si>
  <si>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</si>
  <si>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</si>
  <si>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</si>
  <si>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</si>
  <si>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</si>
  <si>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</si>
  <si>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</si>
  <si>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</si>
  <si>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</si>
  <si>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</si>
  <si>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</si>
  <si>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</si>
  <si>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</si>
  <si>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</si>
  <si>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</si>
  <si>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</si>
  <si>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</si>
  <si>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</si>
  <si>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</si>
  <si>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</si>
  <si>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</si>
  <si>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</si>
  <si>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</si>
  <si>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</si>
  <si>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</si>
  <si>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</si>
  <si>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</si>
  <si>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</si>
  <si>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</si>
  <si>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</si>
  <si>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</si>
  <si>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</si>
  <si>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</si>
  <si>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</si>
  <si>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</si>
  <si>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</si>
  <si>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</si>
  <si>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</si>
  <si>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</si>
  <si>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</si>
  <si>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</si>
  <si>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</si>
  <si>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</si>
  <si>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</si>
  <si>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</si>
  <si>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</si>
  <si>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</si>
  <si>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</si>
  <si>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</si>
  <si>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</si>
  <si>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</si>
  <si>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</si>
  <si>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</si>
  <si>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</si>
  <si>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</si>
  <si>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</si>
  <si>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</si>
  <si>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</si>
  <si>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</si>
  <si>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</si>
  <si>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</si>
  <si>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</si>
  <si>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</si>
  <si>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</si>
  <si>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</si>
  <si>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</si>
  <si>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</si>
  <si>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</si>
  <si>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</si>
  <si>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</si>
  <si>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</si>
  <si>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</si>
  <si>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</si>
  <si>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</si>
  <si>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</si>
  <si>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</si>
  <si>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</si>
  <si>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</si>
  <si>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</si>
  <si>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</si>
  <si>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</si>
  <si>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</si>
  <si>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</si>
  <si>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</si>
  <si>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</si>
  <si>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</si>
  <si>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</si>
  <si>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</si>
  <si>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</si>
  <si>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</si>
  <si>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</si>
  <si>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</si>
  <si>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</si>
  <si>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</si>
  <si>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</si>
  <si>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</si>
  <si>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</si>
  <si>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</si>
  <si>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</si>
  <si>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</si>
  <si>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</si>
  <si>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</si>
  <si>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</si>
  <si>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</si>
  <si>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</si>
  <si>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</si>
  <si>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</si>
  <si>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</si>
  <si>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</si>
  <si>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</si>
  <si>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</si>
  <si>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</si>
  <si>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</si>
  <si>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</si>
  <si>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</si>
  <si>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</si>
  <si>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</si>
  <si>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</si>
  <si>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</si>
  <si>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</si>
  <si>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</si>
  <si>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</si>
  <si>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</si>
  <si>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</si>
  <si>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</si>
  <si>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</si>
  <si>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</si>
  <si>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</si>
  <si>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</si>
  <si>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</si>
  <si>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</si>
  <si>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</si>
  <si>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</si>
  <si>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</si>
  <si>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</si>
  <si>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</si>
  <si>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</si>
  <si>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</si>
  <si>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</si>
  <si>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</si>
  <si>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</si>
  <si>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</si>
  <si>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</si>
  <si>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</si>
  <si>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</si>
  <si>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</si>
  <si>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</si>
  <si>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</si>
  <si>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</si>
  <si>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</si>
  <si>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</si>
  <si>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</si>
  <si>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</si>
  <si>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</si>
  <si>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</si>
  <si>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</si>
  <si>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</si>
  <si>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</si>
  <si>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</si>
  <si>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</si>
  <si>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</si>
  <si>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</si>
  <si>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</si>
  <si>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</si>
  <si>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</si>
  <si>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</si>
  <si>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</si>
  <si>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</si>
  <si>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</si>
  <si>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</si>
  <si>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</si>
  <si>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</si>
  <si>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</si>
  <si>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</si>
  <si>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</si>
  <si>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</si>
  <si>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</si>
  <si>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</si>
  <si>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</si>
  <si>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</si>
  <si>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</si>
  <si>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</si>
  <si>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</si>
  <si>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</si>
  <si>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</si>
  <si>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</si>
  <si>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</si>
  <si>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</si>
  <si>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</si>
  <si>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</si>
  <si>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</si>
  <si>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</si>
  <si>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</si>
  <si>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</si>
  <si>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</si>
  <si>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</si>
  <si>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</si>
  <si>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</si>
  <si>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</si>
  <si>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</si>
  <si>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</si>
  <si>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</si>
  <si>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</si>
  <si>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</si>
  <si>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</si>
  <si>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</si>
  <si>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</si>
  <si>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</si>
  <si>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</si>
  <si>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</si>
  <si>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</si>
  <si>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</si>
  <si>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</si>
  <si>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</si>
  <si>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</si>
  <si>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</si>
  <si>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</si>
  <si>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</si>
  <si>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</si>
  <si>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</si>
  <si>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</si>
  <si>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</si>
  <si>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</si>
  <si>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</si>
  <si>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</si>
  <si>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</si>
  <si>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</si>
  <si>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</si>
  <si>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</si>
  <si>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</si>
  <si>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</si>
  <si>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</si>
  <si>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</si>
  <si>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</si>
  <si>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</si>
  <si>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</si>
  <si>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</si>
  <si>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</si>
  <si>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</si>
  <si>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</si>
  <si>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</si>
  <si>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</si>
  <si>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</si>
  <si>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</si>
  <si>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</si>
  <si>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</si>
  <si>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</si>
  <si>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</si>
  <si>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</si>
  <si>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</si>
  <si>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</si>
  <si>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</si>
  <si>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</si>
  <si>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</si>
  <si>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</si>
  <si>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</si>
  <si>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</si>
  <si>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</si>
  <si>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</si>
  <si>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</si>
  <si>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</si>
  <si>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</si>
  <si>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</si>
  <si>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</si>
  <si>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</si>
  <si>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</si>
  <si>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</si>
  <si>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</si>
  <si>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</si>
  <si>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</si>
  <si>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</si>
  <si>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</si>
  <si>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</si>
  <si>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</si>
  <si>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</si>
  <si>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</si>
  <si>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</si>
  <si>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</si>
  <si>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</si>
  <si>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</si>
  <si>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</si>
  <si>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</si>
  <si>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</si>
  <si>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</si>
  <si>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</si>
  <si>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</si>
  <si>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</si>
  <si>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</si>
  <si>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</si>
  <si>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</si>
  <si>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</si>
  <si>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</si>
  <si>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</si>
  <si>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</si>
  <si>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</si>
  <si>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</si>
  <si>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</si>
  <si>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</si>
  <si>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</si>
  <si>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</si>
  <si>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</si>
  <si>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</si>
  <si>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</si>
  <si>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</si>
  <si>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</si>
  <si>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</si>
  <si>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</si>
  <si>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</si>
  <si>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</si>
  <si>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</si>
  <si>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</si>
  <si>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</si>
  <si>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</si>
  <si>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</si>
  <si>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</si>
  <si>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</si>
  <si>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</si>
  <si>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</si>
  <si>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</si>
  <si>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</si>
  <si>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</si>
  <si>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</si>
  <si>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</si>
  <si>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</si>
  <si>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</si>
  <si>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</si>
  <si>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</si>
  <si>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</si>
  <si>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</si>
  <si>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</si>
  <si>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</si>
  <si>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</si>
  <si>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</si>
  <si>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940024</t>
  </si>
  <si>
    <t>王丽珠</t>
  </si>
  <si>
    <t>990011</t>
  </si>
  <si>
    <t>田中华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</si>
  <si>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</si>
  <si>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</si>
  <si>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</si>
  <si>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</si>
  <si>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</si>
  <si>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</si>
  <si>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</si>
  <si>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</si>
  <si>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</si>
  <si>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</si>
  <si>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</si>
  <si>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</si>
  <si>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</si>
  <si>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</si>
  <si>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</si>
  <si>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</si>
  <si>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</si>
  <si>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</si>
  <si>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</si>
  <si>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</si>
  <si>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</si>
  <si>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</si>
  <si>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</si>
  <si>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</si>
  <si>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</si>
  <si>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</si>
  <si>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</si>
  <si>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</si>
  <si>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</si>
  <si>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</si>
  <si>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</si>
  <si>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</si>
  <si>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</si>
  <si>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2013年度天津三美電機有限公司カレンダー（案）</t>
  </si>
  <si>
    <t>12年稼働日</t>
  </si>
  <si>
    <t>12年休日</t>
  </si>
  <si>
    <t xml:space="preserve"> 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</si>
  <si>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</si>
  <si>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</si>
  <si>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</si>
  <si>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</si>
  <si>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</si>
  <si>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</si>
  <si>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</si>
  <si>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</si>
  <si>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</si>
  <si>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</si>
  <si>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</si>
  <si>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</si>
  <si>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</si>
  <si>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</si>
  <si>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</si>
  <si>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</si>
  <si>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</si>
  <si>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</si>
  <si>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</si>
  <si>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</si>
  <si>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</si>
  <si>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</si>
  <si>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</si>
  <si>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</si>
  <si>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</si>
  <si>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</si>
  <si>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</si>
  <si>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</si>
  <si>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</si>
  <si>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</si>
  <si>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</si>
  <si>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</si>
  <si>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</si>
  <si>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</si>
  <si>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</si>
  <si>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</si>
  <si>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</si>
  <si>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</si>
  <si>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</si>
  <si>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</si>
  <si>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</si>
  <si>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</si>
  <si>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</si>
  <si>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</si>
  <si>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</si>
  <si>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</si>
  <si>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</si>
  <si>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</si>
  <si>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</si>
  <si>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</si>
  <si>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</si>
  <si>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</si>
  <si>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</si>
  <si>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</si>
  <si>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</si>
  <si>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</si>
  <si>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</si>
  <si>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</si>
  <si>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</si>
  <si>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</si>
  <si>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</si>
  <si>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</si>
  <si>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</si>
  <si>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</si>
  <si>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</si>
  <si>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</si>
  <si>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</si>
  <si>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</si>
  <si>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</si>
  <si>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</si>
  <si>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</si>
  <si>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</si>
  <si>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</si>
  <si>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</si>
  <si>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</si>
  <si>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</si>
  <si>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</si>
  <si>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</si>
  <si>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</si>
  <si>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</si>
  <si>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</si>
  <si>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</si>
  <si>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</si>
  <si>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</si>
  <si>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</si>
  <si>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</si>
  <si>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</si>
  <si>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</si>
  <si>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</si>
  <si>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</si>
  <si>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</si>
  <si>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</si>
  <si>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</si>
  <si>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</si>
  <si>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</si>
  <si>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</si>
  <si>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</si>
  <si>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</si>
  <si>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</si>
  <si>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</si>
  <si>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</si>
  <si>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</si>
  <si>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</si>
  <si>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</si>
  <si>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</si>
  <si>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</si>
  <si>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</si>
  <si>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</si>
  <si>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</si>
  <si>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</si>
  <si>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</si>
  <si>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</si>
  <si>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</si>
  <si>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</si>
  <si>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</si>
  <si>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</si>
  <si>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</si>
  <si>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</si>
  <si>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</si>
  <si>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</si>
  <si>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</si>
  <si>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</si>
  <si>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</si>
  <si>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</si>
  <si>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</si>
  <si>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</si>
  <si>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</si>
  <si>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</si>
  <si>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</si>
  <si>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</si>
  <si>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</si>
  <si>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</si>
  <si>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</si>
  <si>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</si>
  <si>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</si>
  <si>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</si>
  <si>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</si>
  <si>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</si>
  <si>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</si>
  <si>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</si>
  <si>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</si>
  <si>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</si>
  <si>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</si>
  <si>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</si>
  <si>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</si>
  <si>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</si>
  <si>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</si>
  <si>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</si>
  <si>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</si>
  <si>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</si>
  <si>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</si>
  <si>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</si>
  <si>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</si>
  <si>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</si>
  <si>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</si>
  <si>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</si>
  <si>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</si>
  <si>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</si>
  <si>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</si>
  <si>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</si>
  <si>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</si>
  <si>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</si>
  <si>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</si>
  <si>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</si>
  <si>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</si>
  <si>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</si>
  <si>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</si>
  <si>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</si>
  <si>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</si>
  <si>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</si>
  <si>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</si>
  <si>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</si>
  <si>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</si>
  <si>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</si>
  <si>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</si>
  <si>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</si>
  <si>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</si>
  <si>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</si>
  <si>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</si>
  <si>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</si>
  <si>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</si>
  <si>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</si>
  <si>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</si>
  <si>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</si>
  <si>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</si>
  <si>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</si>
  <si>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</si>
  <si>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</si>
  <si>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</si>
  <si>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</si>
  <si>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</si>
  <si>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</si>
  <si>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</si>
  <si>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</si>
  <si>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</si>
  <si>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</si>
  <si>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</si>
  <si>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</si>
  <si>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</si>
  <si>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</si>
  <si>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</si>
  <si>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</si>
  <si>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</si>
  <si>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</si>
  <si>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</si>
  <si>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</si>
  <si>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</si>
  <si>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</si>
  <si>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</si>
  <si>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</si>
  <si>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</si>
  <si>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</si>
  <si>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</si>
  <si>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</si>
  <si>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</si>
  <si>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</si>
  <si>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</si>
  <si>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</si>
  <si>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</si>
  <si>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</si>
  <si>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</si>
  <si>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</si>
  <si>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</si>
  <si>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</si>
  <si>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</si>
  <si>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</si>
  <si>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</si>
  <si>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</si>
  <si>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</si>
  <si>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</si>
  <si>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</si>
  <si>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</si>
  <si>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</si>
  <si>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</si>
  <si>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</si>
  <si>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</si>
  <si>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</si>
  <si>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</si>
  <si>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</si>
  <si>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</si>
  <si>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</si>
  <si>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</si>
  <si>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</si>
  <si>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</si>
  <si>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</si>
  <si>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</si>
  <si>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</si>
  <si>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</si>
  <si>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</si>
  <si>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</si>
  <si>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</si>
  <si>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</si>
  <si>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</si>
  <si>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</si>
  <si>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</si>
  <si>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</si>
  <si>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</si>
  <si>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</si>
  <si>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</si>
  <si>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</si>
  <si>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</si>
  <si>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</si>
  <si>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</si>
  <si>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</si>
  <si>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</si>
  <si>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</si>
  <si>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</si>
  <si>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</si>
  <si>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</si>
  <si>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</si>
  <si>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</si>
  <si>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</si>
  <si>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</si>
  <si>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</si>
  <si>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</si>
  <si>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</si>
  <si>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</si>
  <si>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</si>
  <si>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</si>
  <si>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</si>
  <si>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</si>
  <si>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</si>
  <si>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</si>
  <si>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</si>
  <si>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</si>
  <si>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</si>
  <si>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</si>
  <si>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</si>
  <si>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</si>
  <si>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</si>
  <si>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</si>
  <si>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</si>
  <si>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</si>
  <si>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</si>
  <si>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</si>
  <si>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</si>
  <si>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</si>
  <si>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</si>
  <si>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</si>
  <si>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</si>
  <si>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</si>
  <si>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</si>
  <si>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</si>
  <si>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952860</t>
    <phoneticPr fontId="12" type="noConversion"/>
  </si>
  <si>
    <t>张瑄</t>
    <phoneticPr fontId="12" type="noConversion"/>
  </si>
  <si>
    <t>出</t>
    <phoneticPr fontId="12" type="noConversion"/>
  </si>
  <si>
    <t>休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</si>
  <si>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</si>
  <si>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</si>
  <si>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</si>
  <si>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休</t>
    <phoneticPr fontId="12" type="noConversion"/>
  </si>
  <si>
    <t>出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</si>
  <si>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</si>
  <si>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</si>
  <si>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</si>
  <si>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H113742</t>
  </si>
  <si>
    <t>023263</t>
  </si>
  <si>
    <t>孟楠</t>
  </si>
  <si>
    <t>100018</t>
  </si>
  <si>
    <t>丁旭</t>
  </si>
  <si>
    <t>牛业龙</t>
  </si>
  <si>
    <t>王越伦</t>
  </si>
  <si>
    <t>951395</t>
  </si>
  <si>
    <t>陈红敏</t>
  </si>
  <si>
    <t>E191030</t>
  </si>
  <si>
    <t>周建英</t>
  </si>
  <si>
    <t>E191043</t>
  </si>
  <si>
    <t>李冬芬</t>
  </si>
  <si>
    <t>H161113</t>
  </si>
  <si>
    <t>刘宗华</t>
  </si>
  <si>
    <t>H171281</t>
  </si>
  <si>
    <t>庄之仁</t>
  </si>
  <si>
    <t>H171304</t>
  </si>
  <si>
    <t>脱巨琴</t>
  </si>
  <si>
    <t>H181012</t>
  </si>
  <si>
    <t>孙同珍</t>
  </si>
  <si>
    <t>H181419</t>
  </si>
  <si>
    <t>陈贵珍</t>
  </si>
  <si>
    <t>H181441</t>
  </si>
  <si>
    <t>马跺</t>
  </si>
  <si>
    <t>H191054</t>
  </si>
  <si>
    <t>张清华</t>
  </si>
  <si>
    <t>H191058</t>
  </si>
  <si>
    <t>高应兰</t>
  </si>
  <si>
    <t>P908100</t>
  </si>
  <si>
    <t>张雯</t>
  </si>
  <si>
    <t>R161115</t>
  </si>
  <si>
    <t>刘玉环</t>
  </si>
  <si>
    <t>出</t>
    <phoneticPr fontId="12" type="noConversion"/>
  </si>
  <si>
    <t>休</t>
    <phoneticPr fontId="12" type="noConversion"/>
  </si>
  <si>
    <t>节</t>
    <phoneticPr fontId="12" type="noConversion"/>
  </si>
  <si>
    <t>人事课</t>
    <phoneticPr fontId="12" type="noConversion"/>
  </si>
  <si>
    <t>040086</t>
    <phoneticPr fontId="12" type="noConversion"/>
  </si>
  <si>
    <t>工作顺延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</si>
</sst>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#&quot;年&quot;"/>
    <numFmt numFmtId="177" formatCode="_-* #,##0_-;\-* #,##0_-;_-* &quot;-&quot;_-;_-@_-"/>
    <numFmt numFmtId="178" formatCode="m/d;@"/>
    <numFmt numFmtId="179" formatCode="h:mm;@"/>
    <numFmt numFmtId="180" formatCode="#&quot;考勤月区间&quot;"/>
    <numFmt numFmtId="181" formatCode="d"/>
    <numFmt numFmtId="182" formatCode="0_ "/>
    <numFmt numFmtId="183" formatCode="0_);[Red]\(0\)"/>
    <numFmt numFmtId="184" formatCode="0.00_ "/>
    <numFmt numFmtId="185" formatCode="[$-F400]h:mm:ss\ AM/PM"/>
    <numFmt numFmtId="186" formatCode="0.0_);[Red]\(0.0\)"/>
    <numFmt numFmtId="187" formatCode="#&quot;月&quot;"/>
    <numFmt numFmtId="188" formatCode="0.0_ "/>
    <numFmt numFmtId="189" formatCode="&quot;(本月&quot;#&quot;天&quot;\)"/>
  </numFmts>
  <fonts count="7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  <charset val="128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0"/>
      <name val="ＧＢ 中国明朝"/>
      <family val="3"/>
      <charset val="128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b/>
      <sz val="15"/>
      <color indexed="56"/>
      <name val="ＭＳ Ｐゴシック"/>
      <family val="2"/>
    </font>
    <font>
      <sz val="11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sz val="11"/>
      <name val="明朝"/>
      <charset val="128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sz val="11"/>
      <color indexed="62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color indexed="60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/>
    <xf numFmtId="0" fontId="43" fillId="2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0" borderId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8" borderId="156" applyNumberFormat="0" applyAlignment="0" applyProtection="0">
      <alignment vertical="center"/>
    </xf>
    <xf numFmtId="0" fontId="56" fillId="35" borderId="161" applyNumberFormat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8" fillId="14" borderId="155" applyNumberFormat="0" applyFont="0" applyAlignment="0" applyProtection="0">
      <alignment vertical="center"/>
    </xf>
    <xf numFmtId="0" fontId="45" fillId="0" borderId="154" applyNumberFormat="0" applyFill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32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 applyNumberFormat="0" applyFill="0" applyBorder="0" applyAlignment="0" applyProtection="0">
      <alignment vertical="center"/>
    </xf>
    <xf numFmtId="0" fontId="68" fillId="0" borderId="0"/>
    <xf numFmtId="0" fontId="55" fillId="4" borderId="160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9" fillId="0" borderId="157" applyNumberFormat="0" applyFill="0" applyAlignment="0" applyProtection="0">
      <alignment vertical="center"/>
    </xf>
    <xf numFmtId="0" fontId="50" fillId="4" borderId="156" applyNumberFormat="0" applyAlignment="0" applyProtection="0">
      <alignment vertical="center"/>
    </xf>
    <xf numFmtId="0" fontId="40" fillId="0" borderId="153" applyNumberFormat="0" applyFill="0" applyAlignment="0" applyProtection="0">
      <alignment vertical="center"/>
    </xf>
    <xf numFmtId="0" fontId="51" fillId="0" borderId="158" applyNumberFormat="0" applyFill="0" applyAlignment="0" applyProtection="0">
      <alignment vertical="center"/>
    </xf>
    <xf numFmtId="0" fontId="52" fillId="0" borderId="15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</cellStyleXfs>
  <cellXfs count="13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78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1" fontId="2" fillId="3" borderId="1" xfId="0" applyNumberFormat="1" applyFont="1" applyFill="1" applyBorder="1"/>
    <xf numFmtId="181" fontId="2" fillId="0" borderId="1" xfId="0" applyNumberFormat="1" applyFont="1" applyBorder="1"/>
    <xf numFmtId="181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1" fontId="2" fillId="7" borderId="1" xfId="0" applyNumberFormat="1" applyFont="1" applyFill="1" applyBorder="1"/>
    <xf numFmtId="181" fontId="2" fillId="8" borderId="1" xfId="0" applyNumberFormat="1" applyFont="1" applyFill="1" applyBorder="1"/>
    <xf numFmtId="178" fontId="2" fillId="3" borderId="1" xfId="0" applyNumberFormat="1" applyFont="1" applyFill="1" applyBorder="1"/>
    <xf numFmtId="178" fontId="2" fillId="0" borderId="1" xfId="0" applyNumberFormat="1" applyFont="1" applyBorder="1"/>
    <xf numFmtId="178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2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2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3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0" fillId="0" borderId="0" xfId="47" applyNumberFormat="1" applyFont="1"/>
    <xf numFmtId="184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1" fillId="0" borderId="0" xfId="47" applyNumberFormat="1" applyFont="1"/>
    <xf numFmtId="182" fontId="7" fillId="0" borderId="0" xfId="47" applyNumberFormat="1" applyFont="1"/>
    <xf numFmtId="49" fontId="7" fillId="0" borderId="0" xfId="47" applyNumberFormat="1" applyFont="1" applyBorder="1"/>
    <xf numFmtId="185" fontId="2" fillId="4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/>
    </xf>
    <xf numFmtId="185" fontId="2" fillId="5" borderId="4" xfId="0" applyNumberFormat="1" applyFont="1" applyFill="1" applyBorder="1" applyAlignment="1" applyProtection="1">
      <alignment horizontal="center" vertical="center"/>
    </xf>
    <xf numFmtId="185" fontId="2" fillId="4" borderId="1" xfId="0" applyNumberFormat="1" applyFont="1" applyFill="1" applyBorder="1" applyAlignment="1" applyProtection="1">
      <alignment horizontal="center" vertical="center"/>
    </xf>
    <xf numFmtId="185" fontId="2" fillId="6" borderId="4" xfId="0" applyNumberFormat="1" applyFont="1" applyFill="1" applyBorder="1" applyAlignment="1" applyProtection="1">
      <alignment horizontal="center" vertical="center"/>
    </xf>
    <xf numFmtId="185" fontId="2" fillId="4" borderId="4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 shrinkToFit="1"/>
    </xf>
    <xf numFmtId="185" fontId="2" fillId="5" borderId="4" xfId="0" applyNumberFormat="1" applyFont="1" applyFill="1" applyBorder="1" applyAlignment="1" applyProtection="1">
      <alignment horizontal="center" vertical="center" shrinkToFit="1"/>
    </xf>
    <xf numFmtId="185" fontId="4" fillId="6" borderId="4" xfId="0" applyNumberFormat="1" applyFont="1" applyFill="1" applyBorder="1" applyAlignment="1" applyProtection="1">
      <alignment horizontal="center" vertical="center"/>
    </xf>
    <xf numFmtId="185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2" fillId="0" borderId="0" xfId="41" applyFont="1" applyAlignment="1"/>
    <xf numFmtId="0" fontId="2" fillId="0" borderId="0" xfId="41" applyFont="1" applyAlignment="1"/>
    <xf numFmtId="0" fontId="12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2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2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2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2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2" fillId="0" borderId="0" xfId="42" applyFont="1" applyAlignment="1"/>
    <xf numFmtId="0" fontId="2" fillId="0" borderId="0" xfId="42" applyFont="1" applyAlignment="1"/>
    <xf numFmtId="0" fontId="12" fillId="0" borderId="0" xfId="42" applyFont="1" applyFill="1" applyAlignment="1"/>
    <xf numFmtId="0" fontId="7" fillId="0" borderId="0" xfId="48" applyFont="1"/>
    <xf numFmtId="49" fontId="11" fillId="0" borderId="0" xfId="48" applyNumberFormat="1" applyFont="1"/>
    <xf numFmtId="182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2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2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2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2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2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1" fillId="0" borderId="0" xfId="50" applyNumberFormat="1" applyFont="1"/>
    <xf numFmtId="182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2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2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2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4" fontId="6" fillId="0" borderId="0" xfId="50" applyNumberFormat="1" applyFont="1" applyAlignment="1"/>
    <xf numFmtId="49" fontId="7" fillId="0" borderId="0" xfId="50" applyNumberFormat="1" applyFont="1" applyBorder="1"/>
    <xf numFmtId="182" fontId="5" fillId="0" borderId="12" xfId="47" applyNumberFormat="1" applyFont="1" applyBorder="1" applyAlignment="1">
      <alignment horizontal="center"/>
    </xf>
    <xf numFmtId="182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2" fontId="5" fillId="0" borderId="47" xfId="47" applyNumberFormat="1" applyFont="1" applyFill="1" applyBorder="1" applyAlignment="1">
      <alignment horizontal="center"/>
    </xf>
    <xf numFmtId="182" fontId="5" fillId="0" borderId="12" xfId="47" applyNumberFormat="1" applyFont="1" applyFill="1" applyBorder="1" applyAlignment="1">
      <alignment horizontal="center"/>
    </xf>
    <xf numFmtId="182" fontId="5" fillId="0" borderId="8" xfId="4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4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5" fontId="2" fillId="0" borderId="1" xfId="0" applyNumberFormat="1" applyFont="1" applyFill="1" applyBorder="1" applyAlignment="1" applyProtection="1">
      <alignment horizontal="center" vertical="center" shrinkToFit="1"/>
    </xf>
    <xf numFmtId="185" fontId="2" fillId="0" borderId="1" xfId="0" applyNumberFormat="1" applyFont="1" applyFill="1" applyBorder="1" applyAlignment="1" applyProtection="1">
      <alignment horizontal="center" vertical="center"/>
    </xf>
    <xf numFmtId="185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85" fontId="2" fillId="0" borderId="4" xfId="0" applyNumberFormat="1" applyFont="1" applyFill="1" applyBorder="1" applyAlignment="1" applyProtection="1">
      <alignment horizontal="center" vertical="center" shrinkToFit="1"/>
    </xf>
    <xf numFmtId="185" fontId="4" fillId="0" borderId="4" xfId="0" applyNumberFormat="1" applyFont="1" applyFill="1" applyBorder="1" applyAlignment="1" applyProtection="1">
      <alignment horizontal="center" vertical="center"/>
    </xf>
    <xf numFmtId="49" fontId="18" fillId="9" borderId="0" xfId="47" applyNumberFormat="1" applyFont="1" applyFill="1" applyBorder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5" xfId="47" applyNumberFormat="1" applyFont="1" applyBorder="1"/>
    <xf numFmtId="49" fontId="18" fillId="0" borderId="8" xfId="47" applyNumberFormat="1" applyFont="1" applyBorder="1"/>
    <xf numFmtId="49" fontId="18" fillId="0" borderId="11" xfId="47" applyNumberFormat="1" applyFont="1" applyBorder="1" applyAlignment="1">
      <alignment horizontal="center"/>
    </xf>
    <xf numFmtId="49" fontId="18" fillId="0" borderId="12" xfId="47" applyNumberFormat="1" applyFont="1" applyBorder="1" applyAlignment="1">
      <alignment horizontal="center"/>
    </xf>
    <xf numFmtId="182" fontId="18" fillId="0" borderId="12" xfId="47" applyNumberFormat="1" applyFont="1" applyFill="1" applyBorder="1" applyAlignment="1">
      <alignment horizontal="center"/>
    </xf>
    <xf numFmtId="49" fontId="18" fillId="0" borderId="5" xfId="47" applyNumberFormat="1" applyFont="1" applyBorder="1" applyAlignment="1">
      <alignment horizontal="center"/>
    </xf>
    <xf numFmtId="49" fontId="18" fillId="0" borderId="8" xfId="47" applyNumberFormat="1" applyFont="1" applyBorder="1" applyAlignment="1">
      <alignment horizontal="center"/>
    </xf>
    <xf numFmtId="182" fontId="18" fillId="0" borderId="8" xfId="47" applyNumberFormat="1" applyFont="1" applyBorder="1" applyAlignment="1">
      <alignment horizontal="center"/>
    </xf>
    <xf numFmtId="49" fontId="18" fillId="0" borderId="14" xfId="47" applyNumberFormat="1" applyFont="1" applyBorder="1" applyAlignment="1">
      <alignment horizontal="center"/>
    </xf>
    <xf numFmtId="49" fontId="18" fillId="0" borderId="16" xfId="47" applyNumberFormat="1" applyFont="1" applyBorder="1"/>
    <xf numFmtId="49" fontId="20" fillId="11" borderId="0" xfId="47" applyNumberFormat="1" applyFont="1" applyFill="1"/>
    <xf numFmtId="49" fontId="18" fillId="11" borderId="0" xfId="47" applyNumberFormat="1" applyFont="1" applyFill="1"/>
    <xf numFmtId="49" fontId="18" fillId="0" borderId="19" xfId="47" applyNumberFormat="1" applyFont="1" applyBorder="1" applyAlignment="1">
      <alignment horizontal="center"/>
    </xf>
    <xf numFmtId="49" fontId="18" fillId="0" borderId="20" xfId="47" applyNumberFormat="1" applyFont="1" applyBorder="1" applyAlignment="1">
      <alignment horizontal="center"/>
    </xf>
    <xf numFmtId="0" fontId="18" fillId="6" borderId="24" xfId="47" applyNumberFormat="1" applyFont="1" applyFill="1" applyBorder="1"/>
    <xf numFmtId="182" fontId="18" fillId="0" borderId="28" xfId="47" applyNumberFormat="1" applyFont="1" applyFill="1" applyBorder="1"/>
    <xf numFmtId="49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>
      <alignment horizontal="center"/>
    </xf>
    <xf numFmtId="49" fontId="18" fillId="6" borderId="35" xfId="47" applyNumberFormat="1" applyFont="1" applyFill="1" applyBorder="1" applyAlignment="1">
      <alignment horizontal="right"/>
    </xf>
    <xf numFmtId="182" fontId="18" fillId="6" borderId="35" xfId="47" applyNumberFormat="1" applyFont="1" applyFill="1" applyBorder="1" applyAlignment="1">
      <alignment horizontal="right"/>
    </xf>
    <xf numFmtId="49" fontId="18" fillId="0" borderId="0" xfId="47" applyNumberFormat="1" applyFont="1" applyFill="1" applyBorder="1" applyAlignment="1">
      <alignment vertical="top" wrapText="1"/>
    </xf>
    <xf numFmtId="49" fontId="18" fillId="0" borderId="0" xfId="47" applyNumberFormat="1" applyFont="1" applyBorder="1" applyAlignment="1">
      <alignment vertical="top" wrapText="1"/>
    </xf>
    <xf numFmtId="49" fontId="18" fillId="0" borderId="37" xfId="47" applyNumberFormat="1" applyFont="1" applyFill="1" applyBorder="1" applyAlignment="1">
      <alignment horizontal="center"/>
    </xf>
    <xf numFmtId="0" fontId="18" fillId="0" borderId="37" xfId="47" applyNumberFormat="1" applyFont="1" applyFill="1" applyBorder="1"/>
    <xf numFmtId="49" fontId="18" fillId="0" borderId="37" xfId="47" applyNumberFormat="1" applyFont="1" applyFill="1" applyBorder="1"/>
    <xf numFmtId="49" fontId="18" fillId="11" borderId="44" xfId="47" applyNumberFormat="1" applyFont="1" applyFill="1" applyBorder="1"/>
    <xf numFmtId="0" fontId="18" fillId="6" borderId="24" xfId="47" applyNumberFormat="1" applyFont="1" applyFill="1" applyBorder="1" applyAlignment="1">
      <alignment horizontal="center" wrapText="1"/>
    </xf>
    <xf numFmtId="0" fontId="18" fillId="6" borderId="23" xfId="47" applyNumberFormat="1" applyFont="1" applyFill="1" applyBorder="1"/>
    <xf numFmtId="0" fontId="18" fillId="0" borderId="28" xfId="47" applyNumberFormat="1" applyFont="1" applyFill="1" applyBorder="1"/>
    <xf numFmtId="49" fontId="18" fillId="6" borderId="31" xfId="47" applyNumberFormat="1" applyFont="1" applyFill="1" applyBorder="1" applyAlignment="1">
      <alignment horizontal="right"/>
    </xf>
    <xf numFmtId="49" fontId="18" fillId="6" borderId="10" xfId="47" applyNumberFormat="1" applyFont="1" applyFill="1" applyBorder="1" applyAlignment="1">
      <alignment horizontal="right"/>
    </xf>
    <xf numFmtId="49" fontId="20" fillId="0" borderId="0" xfId="47" applyNumberFormat="1" applyFont="1"/>
    <xf numFmtId="49" fontId="18" fillId="0" borderId="46" xfId="47" applyNumberFormat="1" applyFont="1" applyBorder="1"/>
    <xf numFmtId="49" fontId="18" fillId="0" borderId="47" xfId="47" applyNumberFormat="1" applyFont="1" applyBorder="1"/>
    <xf numFmtId="49" fontId="18" fillId="0" borderId="46" xfId="47" applyNumberFormat="1" applyFont="1" applyFill="1" applyBorder="1" applyAlignment="1">
      <alignment horizontal="center"/>
    </xf>
    <xf numFmtId="49" fontId="18" fillId="0" borderId="47" xfId="47" applyNumberFormat="1" applyFont="1" applyFill="1" applyBorder="1" applyAlignment="1">
      <alignment horizontal="center"/>
    </xf>
    <xf numFmtId="0" fontId="18" fillId="0" borderId="47" xfId="47" applyNumberFormat="1" applyFont="1" applyFill="1" applyBorder="1" applyAlignment="1">
      <alignment horizontal="center"/>
    </xf>
    <xf numFmtId="182" fontId="18" fillId="0" borderId="47" xfId="47" applyNumberFormat="1" applyFont="1" applyFill="1" applyBorder="1" applyAlignment="1">
      <alignment horizontal="center"/>
    </xf>
    <xf numFmtId="49" fontId="18" fillId="0" borderId="48" xfId="47" applyNumberFormat="1" applyFont="1" applyFill="1" applyBorder="1" applyAlignment="1">
      <alignment horizontal="center"/>
    </xf>
    <xf numFmtId="49" fontId="18" fillId="0" borderId="11" xfId="47" applyNumberFormat="1" applyFont="1" applyFill="1" applyBorder="1" applyAlignment="1">
      <alignment horizontal="center"/>
    </xf>
    <xf numFmtId="49" fontId="18" fillId="0" borderId="12" xfId="47" applyNumberFormat="1" applyFont="1" applyFill="1" applyBorder="1" applyAlignment="1">
      <alignment horizontal="center"/>
    </xf>
    <xf numFmtId="0" fontId="18" fillId="0" borderId="12" xfId="47" applyNumberFormat="1" applyFont="1" applyFill="1" applyBorder="1" applyAlignment="1">
      <alignment horizontal="center"/>
    </xf>
    <xf numFmtId="49" fontId="18" fillId="0" borderId="16" xfId="47" applyNumberFormat="1" applyFont="1" applyFill="1" applyBorder="1" applyAlignment="1">
      <alignment horizontal="center"/>
    </xf>
    <xf numFmtId="49" fontId="18" fillId="0" borderId="0" xfId="47" applyNumberFormat="1" applyFont="1" applyFill="1" applyBorder="1" applyAlignment="1">
      <alignment horizontal="center"/>
    </xf>
    <xf numFmtId="49" fontId="18" fillId="0" borderId="5" xfId="47" applyNumberFormat="1" applyFont="1" applyFill="1" applyBorder="1" applyAlignment="1">
      <alignment horizontal="center"/>
    </xf>
    <xf numFmtId="49" fontId="18" fillId="0" borderId="8" xfId="47" applyNumberFormat="1" applyFont="1" applyFill="1" applyBorder="1" applyAlignment="1">
      <alignment horizontal="center"/>
    </xf>
    <xf numFmtId="0" fontId="18" fillId="0" borderId="8" xfId="47" applyNumberFormat="1" applyFont="1" applyFill="1" applyBorder="1" applyAlignment="1">
      <alignment horizontal="center"/>
    </xf>
    <xf numFmtId="182" fontId="18" fillId="0" borderId="8" xfId="47" applyNumberFormat="1" applyFont="1" applyFill="1" applyBorder="1" applyAlignment="1">
      <alignment horizontal="center"/>
    </xf>
    <xf numFmtId="49" fontId="18" fillId="0" borderId="14" xfId="47" applyNumberFormat="1" applyFont="1" applyFill="1" applyBorder="1"/>
    <xf numFmtId="49" fontId="20" fillId="0" borderId="0" xfId="47" applyNumberFormat="1" applyFont="1" applyBorder="1"/>
    <xf numFmtId="0" fontId="18" fillId="6" borderId="23" xfId="47" applyNumberFormat="1" applyFont="1" applyFill="1" applyBorder="1" applyAlignment="1">
      <alignment horizontal="center"/>
    </xf>
    <xf numFmtId="0" fontId="18" fillId="0" borderId="45" xfId="47" applyNumberFormat="1" applyFont="1" applyFill="1" applyBorder="1" applyAlignment="1">
      <alignment horizontal="center"/>
    </xf>
    <xf numFmtId="49" fontId="18" fillId="6" borderId="31" xfId="47" applyNumberFormat="1" applyFont="1" applyFill="1" applyBorder="1" applyAlignment="1">
      <alignment horizontal="center"/>
    </xf>
    <xf numFmtId="49" fontId="18" fillId="0" borderId="45" xfId="47" applyNumberFormat="1" applyFont="1" applyFill="1" applyBorder="1" applyAlignment="1">
      <alignment horizontal="center"/>
    </xf>
    <xf numFmtId="49" fontId="18" fillId="6" borderId="10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181" fontId="2" fillId="0" borderId="1" xfId="47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/>
    <xf numFmtId="181" fontId="2" fillId="0" borderId="1" xfId="47" applyNumberFormat="1" applyFont="1" applyBorder="1"/>
    <xf numFmtId="181" fontId="2" fillId="11" borderId="1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/>
    </xf>
    <xf numFmtId="181" fontId="2" fillId="0" borderId="1" xfId="0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>
      <alignment horizontal="center"/>
    </xf>
    <xf numFmtId="181" fontId="2" fillId="0" borderId="1" xfId="47" applyNumberFormat="1" applyFont="1" applyBorder="1" applyAlignment="1">
      <alignment horizontal="center"/>
    </xf>
    <xf numFmtId="178" fontId="2" fillId="0" borderId="0" xfId="0" applyNumberFormat="1" applyFont="1" applyAlignment="1">
      <alignment horizontal="center"/>
    </xf>
    <xf numFmtId="49" fontId="18" fillId="0" borderId="0" xfId="52" applyNumberFormat="1" applyFont="1"/>
    <xf numFmtId="49" fontId="20" fillId="0" borderId="0" xfId="52" applyNumberFormat="1" applyFont="1" applyFill="1"/>
    <xf numFmtId="49" fontId="20" fillId="0" borderId="0" xfId="52" applyNumberFormat="1" applyFont="1"/>
    <xf numFmtId="49" fontId="18" fillId="9" borderId="0" xfId="52" applyNumberFormat="1" applyFont="1" applyFill="1" applyBorder="1" applyAlignment="1">
      <alignment horizontal="center"/>
    </xf>
    <xf numFmtId="49" fontId="18" fillId="0" borderId="0" xfId="52" applyNumberFormat="1" applyFont="1" applyBorder="1" applyAlignment="1">
      <alignment horizont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/>
    <xf numFmtId="49" fontId="18" fillId="0" borderId="8" xfId="52" applyNumberFormat="1" applyFont="1" applyBorder="1"/>
    <xf numFmtId="49" fontId="18" fillId="0" borderId="11" xfId="52" applyNumberFormat="1" applyFont="1" applyBorder="1" applyAlignment="1">
      <alignment horizontal="center"/>
    </xf>
    <xf numFmtId="0" fontId="18" fillId="0" borderId="12" xfId="52" applyNumberFormat="1" applyFont="1" applyBorder="1" applyAlignment="1">
      <alignment horizontal="center"/>
    </xf>
    <xf numFmtId="49" fontId="18" fillId="0" borderId="12" xfId="52" applyNumberFormat="1" applyFont="1" applyBorder="1" applyAlignment="1">
      <alignment horizontal="center"/>
    </xf>
    <xf numFmtId="0" fontId="21" fillId="0" borderId="12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/>
    </xf>
    <xf numFmtId="49" fontId="18" fillId="0" borderId="8" xfId="52" applyNumberFormat="1" applyFont="1" applyBorder="1" applyAlignment="1">
      <alignment horizontal="center"/>
    </xf>
    <xf numFmtId="182" fontId="21" fillId="0" borderId="8" xfId="52" applyNumberFormat="1" applyFont="1" applyBorder="1" applyAlignment="1">
      <alignment horizontal="center"/>
    </xf>
    <xf numFmtId="0" fontId="18" fillId="0" borderId="8" xfId="52" applyNumberFormat="1" applyFont="1" applyBorder="1" applyAlignment="1">
      <alignment horizontal="center"/>
    </xf>
    <xf numFmtId="0" fontId="18" fillId="0" borderId="14" xfId="52" applyNumberFormat="1" applyFont="1" applyBorder="1" applyAlignment="1">
      <alignment horizontal="center"/>
    </xf>
    <xf numFmtId="0" fontId="18" fillId="0" borderId="16" xfId="52" applyNumberFormat="1" applyFont="1" applyBorder="1" applyAlignment="1">
      <alignment horizontal="center"/>
    </xf>
    <xf numFmtId="49" fontId="18" fillId="0" borderId="0" xfId="52" applyNumberFormat="1" applyFont="1" applyFill="1"/>
    <xf numFmtId="49" fontId="18" fillId="0" borderId="19" xfId="52" applyNumberFormat="1" applyFont="1" applyFill="1" applyBorder="1" applyAlignment="1">
      <alignment horizontal="center"/>
    </xf>
    <xf numFmtId="49" fontId="18" fillId="0" borderId="20" xfId="52" applyNumberFormat="1" applyFont="1" applyFill="1" applyBorder="1" applyAlignment="1">
      <alignment horizontal="center"/>
    </xf>
    <xf numFmtId="0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/>
    <xf numFmtId="182" fontId="20" fillId="0" borderId="0" xfId="52" applyNumberFormat="1" applyFont="1"/>
    <xf numFmtId="49" fontId="18" fillId="0" borderId="0" xfId="52" applyNumberFormat="1" applyFont="1" applyFill="1" applyBorder="1" applyAlignment="1">
      <alignment vertical="top" wrapText="1"/>
    </xf>
    <xf numFmtId="49" fontId="18" fillId="0" borderId="0" xfId="52" applyNumberFormat="1" applyFont="1" applyBorder="1" applyAlignment="1">
      <alignment vertical="top" wrapText="1"/>
    </xf>
    <xf numFmtId="49" fontId="18" fillId="0" borderId="37" xfId="52" applyNumberFormat="1" applyFont="1" applyFill="1" applyBorder="1" applyAlignment="1">
      <alignment horizontal="center"/>
    </xf>
    <xf numFmtId="0" fontId="18" fillId="0" borderId="37" xfId="52" applyNumberFormat="1" applyFont="1" applyFill="1" applyBorder="1"/>
    <xf numFmtId="49" fontId="18" fillId="0" borderId="37" xfId="52" applyNumberFormat="1" applyFont="1" applyFill="1" applyBorder="1"/>
    <xf numFmtId="49" fontId="18" fillId="0" borderId="44" xfId="52" applyNumberFormat="1" applyFont="1" applyFill="1" applyBorder="1"/>
    <xf numFmtId="0" fontId="18" fillId="6" borderId="31" xfId="47" applyNumberFormat="1" applyFont="1" applyFill="1" applyBorder="1" applyAlignment="1">
      <alignment horizontal="right"/>
    </xf>
    <xf numFmtId="49" fontId="18" fillId="0" borderId="46" xfId="52" applyNumberFormat="1" applyFont="1" applyBorder="1"/>
    <xf numFmtId="49" fontId="18" fillId="0" borderId="47" xfId="52" applyNumberFormat="1" applyFont="1" applyBorder="1"/>
    <xf numFmtId="49" fontId="18" fillId="0" borderId="46" xfId="52" applyNumberFormat="1" applyFont="1" applyFill="1" applyBorder="1" applyAlignment="1">
      <alignment horizontal="center"/>
    </xf>
    <xf numFmtId="0" fontId="18" fillId="0" borderId="47" xfId="52" applyNumberFormat="1" applyFont="1" applyFill="1" applyBorder="1" applyAlignment="1">
      <alignment horizontal="center"/>
    </xf>
    <xf numFmtId="49" fontId="18" fillId="0" borderId="47" xfId="52" applyNumberFormat="1" applyFont="1" applyFill="1" applyBorder="1" applyAlignment="1">
      <alignment horizontal="center"/>
    </xf>
    <xf numFmtId="182" fontId="21" fillId="0" borderId="47" xfId="52" applyNumberFormat="1" applyFont="1" applyFill="1" applyBorder="1" applyAlignment="1">
      <alignment horizontal="center"/>
    </xf>
    <xf numFmtId="0" fontId="18" fillId="0" borderId="48" xfId="52" applyNumberFormat="1" applyFont="1" applyFill="1" applyBorder="1" applyAlignment="1">
      <alignment horizontal="center"/>
    </xf>
    <xf numFmtId="49" fontId="18" fillId="0" borderId="11" xfId="52" applyNumberFormat="1" applyFont="1" applyFill="1" applyBorder="1" applyAlignment="1">
      <alignment horizontal="center"/>
    </xf>
    <xf numFmtId="0" fontId="18" fillId="0" borderId="12" xfId="52" applyNumberFormat="1" applyFont="1" applyFill="1" applyBorder="1" applyAlignment="1">
      <alignment horizontal="center"/>
    </xf>
    <xf numFmtId="49" fontId="18" fillId="0" borderId="12" xfId="52" applyNumberFormat="1" applyFont="1" applyFill="1" applyBorder="1" applyAlignment="1">
      <alignment horizontal="center"/>
    </xf>
    <xf numFmtId="182" fontId="21" fillId="0" borderId="12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 applyAlignment="1">
      <alignment horizontal="center"/>
    </xf>
    <xf numFmtId="49" fontId="18" fillId="0" borderId="5" xfId="52" applyNumberFormat="1" applyFont="1" applyFill="1" applyBorder="1" applyAlignment="1">
      <alignment horizontal="center"/>
    </xf>
    <xf numFmtId="0" fontId="18" fillId="0" borderId="8" xfId="52" applyNumberFormat="1" applyFont="1" applyFill="1" applyBorder="1" applyAlignment="1">
      <alignment horizontal="center"/>
    </xf>
    <xf numFmtId="182" fontId="21" fillId="0" borderId="8" xfId="52" applyNumberFormat="1" applyFont="1" applyFill="1" applyBorder="1" applyAlignment="1">
      <alignment horizontal="center"/>
    </xf>
    <xf numFmtId="49" fontId="20" fillId="0" borderId="0" xfId="52" applyNumberFormat="1" applyFont="1" applyFill="1" applyBorder="1"/>
    <xf numFmtId="49" fontId="20" fillId="0" borderId="0" xfId="52" applyNumberFormat="1" applyFont="1" applyBorder="1"/>
    <xf numFmtId="49" fontId="18" fillId="0" borderId="0" xfId="52" applyNumberFormat="1" applyFont="1" applyAlignment="1">
      <alignment horizontal="left"/>
    </xf>
    <xf numFmtId="49" fontId="18" fillId="0" borderId="0" xfId="52" applyNumberFormat="1" applyFont="1" applyBorder="1"/>
    <xf numFmtId="49" fontId="13" fillId="0" borderId="0" xfId="52" applyNumberFormat="1" applyFont="1"/>
    <xf numFmtId="49" fontId="16" fillId="0" borderId="1" xfId="0" applyNumberFormat="1" applyFont="1" applyBorder="1" applyAlignment="1">
      <alignment vertical="center"/>
    </xf>
    <xf numFmtId="49" fontId="20" fillId="0" borderId="12" xfId="52" applyNumberFormat="1" applyFont="1" applyBorder="1"/>
    <xf numFmtId="0" fontId="17" fillId="0" borderId="0" xfId="52" applyNumberFormat="1" applyFont="1" applyBorder="1" applyAlignment="1"/>
    <xf numFmtId="49" fontId="18" fillId="0" borderId="12" xfId="52" applyNumberFormat="1" applyFont="1" applyBorder="1"/>
    <xf numFmtId="49" fontId="18" fillId="2" borderId="11" xfId="52" applyNumberFormat="1" applyFont="1" applyFill="1" applyBorder="1" applyAlignment="1">
      <alignment horizontal="center"/>
    </xf>
    <xf numFmtId="49" fontId="18" fillId="2" borderId="5" xfId="52" applyNumberFormat="1" applyFont="1" applyFill="1" applyBorder="1" applyAlignment="1">
      <alignment horizontal="center"/>
    </xf>
    <xf numFmtId="49" fontId="18" fillId="0" borderId="14" xfId="52" applyNumberFormat="1" applyFont="1" applyBorder="1" applyAlignment="1">
      <alignment horizontal="center"/>
    </xf>
    <xf numFmtId="49" fontId="18" fillId="0" borderId="16" xfId="52" applyNumberFormat="1" applyFont="1" applyBorder="1"/>
    <xf numFmtId="49" fontId="20" fillId="0" borderId="12" xfId="52" applyNumberFormat="1" applyFont="1" applyFill="1" applyBorder="1"/>
    <xf numFmtId="49" fontId="18" fillId="0" borderId="0" xfId="52" applyNumberFormat="1" applyFont="1" applyFill="1" applyBorder="1"/>
    <xf numFmtId="49" fontId="18" fillId="0" borderId="19" xfId="52" applyNumberFormat="1" applyFont="1" applyBorder="1" applyAlignment="1">
      <alignment horizontal="center"/>
    </xf>
    <xf numFmtId="49" fontId="18" fillId="0" borderId="20" xfId="52" applyNumberFormat="1" applyFont="1" applyBorder="1" applyAlignment="1">
      <alignment horizontal="center"/>
    </xf>
    <xf numFmtId="182" fontId="18" fillId="0" borderId="28" xfId="52" applyNumberFormat="1" applyFont="1" applyFill="1" applyBorder="1" applyAlignment="1">
      <alignment horizontal="center"/>
    </xf>
    <xf numFmtId="182" fontId="18" fillId="5" borderId="28" xfId="52" applyNumberFormat="1" applyFont="1" applyFill="1" applyBorder="1" applyAlignment="1">
      <alignment horizontal="center"/>
    </xf>
    <xf numFmtId="182" fontId="18" fillId="14" borderId="28" xfId="52" applyNumberFormat="1" applyFont="1" applyFill="1" applyBorder="1" applyAlignment="1">
      <alignment horizontal="center"/>
    </xf>
    <xf numFmtId="0" fontId="18" fillId="0" borderId="28" xfId="52" applyNumberFormat="1" applyFont="1" applyFill="1" applyBorder="1" applyAlignment="1">
      <alignment horizontal="center"/>
    </xf>
    <xf numFmtId="184" fontId="20" fillId="0" borderId="12" xfId="52" applyNumberFormat="1" applyFont="1" applyBorder="1" applyAlignment="1"/>
    <xf numFmtId="0" fontId="18" fillId="5" borderId="28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 vertical="center"/>
    </xf>
    <xf numFmtId="0" fontId="18" fillId="14" borderId="1" xfId="52" applyNumberFormat="1" applyFont="1" applyFill="1" applyBorder="1" applyAlignment="1">
      <alignment horizontal="center"/>
    </xf>
    <xf numFmtId="182" fontId="18" fillId="5" borderId="76" xfId="52" applyNumberFormat="1" applyFont="1" applyFill="1" applyBorder="1" applyAlignment="1">
      <alignment horizontal="center"/>
    </xf>
    <xf numFmtId="49" fontId="18" fillId="0" borderId="44" xfId="52" applyNumberFormat="1" applyFont="1" applyBorder="1" applyAlignment="1">
      <alignment vertical="top" wrapText="1"/>
    </xf>
    <xf numFmtId="49" fontId="18" fillId="2" borderId="46" xfId="52" applyNumberFormat="1" applyFont="1" applyFill="1" applyBorder="1" applyAlignment="1">
      <alignment horizontal="center"/>
    </xf>
    <xf numFmtId="49" fontId="18" fillId="0" borderId="48" xfId="52" applyNumberFormat="1" applyFont="1" applyFill="1" applyBorder="1" applyAlignment="1">
      <alignment horizontal="center"/>
    </xf>
    <xf numFmtId="49" fontId="18" fillId="0" borderId="16" xfId="52" applyNumberFormat="1" applyFont="1" applyFill="1" applyBorder="1" applyAlignment="1">
      <alignment horizontal="center"/>
    </xf>
    <xf numFmtId="49" fontId="18" fillId="2" borderId="47" xfId="52" applyNumberFormat="1" applyFont="1" applyFill="1" applyBorder="1" applyAlignment="1">
      <alignment horizontal="center"/>
    </xf>
    <xf numFmtId="0" fontId="18" fillId="0" borderId="77" xfId="52" applyNumberFormat="1" applyFont="1" applyFill="1" applyBorder="1"/>
    <xf numFmtId="49" fontId="18" fillId="0" borderId="8" xfId="52" applyNumberFormat="1" applyFont="1" applyFill="1" applyBorder="1" applyAlignment="1">
      <alignment horizontal="center"/>
    </xf>
    <xf numFmtId="49" fontId="18" fillId="0" borderId="14" xfId="52" applyNumberFormat="1" applyFont="1" applyFill="1" applyBorder="1"/>
    <xf numFmtId="0" fontId="18" fillId="0" borderId="45" xfId="52" applyNumberFormat="1" applyFont="1" applyFill="1" applyBorder="1" applyAlignment="1">
      <alignment horizontal="center"/>
    </xf>
    <xf numFmtId="0" fontId="18" fillId="5" borderId="1" xfId="52" applyNumberFormat="1" applyFont="1" applyFill="1" applyBorder="1" applyAlignment="1">
      <alignment horizontal="center"/>
    </xf>
    <xf numFmtId="0" fontId="18" fillId="14" borderId="28" xfId="52" applyNumberFormat="1" applyFont="1" applyFill="1" applyBorder="1" applyAlignment="1">
      <alignment horizontal="center"/>
    </xf>
    <xf numFmtId="49" fontId="18" fillId="0" borderId="45" xfId="52" applyNumberFormat="1" applyFont="1" applyFill="1" applyBorder="1" applyAlignment="1">
      <alignment horizontal="center"/>
    </xf>
    <xf numFmtId="49" fontId="18" fillId="5" borderId="1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/>
    </xf>
    <xf numFmtId="0" fontId="18" fillId="5" borderId="76" xfId="52" applyNumberFormat="1" applyFont="1" applyFill="1" applyBorder="1" applyAlignment="1">
      <alignment horizontal="center"/>
    </xf>
    <xf numFmtId="0" fontId="18" fillId="5" borderId="35" xfId="52" applyNumberFormat="1" applyFont="1" applyFill="1" applyBorder="1" applyAlignment="1">
      <alignment horizontal="center"/>
    </xf>
    <xf numFmtId="49" fontId="20" fillId="0" borderId="77" xfId="52" applyNumberFormat="1" applyFont="1" applyBorder="1"/>
    <xf numFmtId="49" fontId="18" fillId="0" borderId="77" xfId="52" applyNumberFormat="1" applyFont="1" applyBorder="1" applyAlignment="1">
      <alignment horizontal="left"/>
    </xf>
    <xf numFmtId="49" fontId="18" fillId="0" borderId="77" xfId="52" applyNumberFormat="1" applyFont="1" applyBorder="1"/>
    <xf numFmtId="49" fontId="20" fillId="0" borderId="77" xfId="52" applyNumberFormat="1" applyFont="1" applyFill="1" applyBorder="1"/>
    <xf numFmtId="184" fontId="20" fillId="0" borderId="0" xfId="52" applyNumberFormat="1" applyFont="1" applyAlignment="1"/>
    <xf numFmtId="181" fontId="2" fillId="0" borderId="0" xfId="0" applyNumberFormat="1" applyFont="1"/>
    <xf numFmtId="181" fontId="2" fillId="0" borderId="1" xfId="47" applyNumberFormat="1" applyFont="1" applyFill="1" applyBorder="1" applyAlignment="1"/>
    <xf numFmtId="181" fontId="2" fillId="11" borderId="1" xfId="47" applyNumberFormat="1" applyFont="1" applyFill="1" applyBorder="1" applyAlignment="1"/>
    <xf numFmtId="181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78" fontId="2" fillId="0" borderId="42" xfId="0" applyNumberFormat="1" applyFont="1" applyBorder="1"/>
    <xf numFmtId="178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78" fontId="2" fillId="0" borderId="93" xfId="0" applyNumberFormat="1" applyFont="1" applyBorder="1"/>
    <xf numFmtId="178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78" fontId="2" fillId="0" borderId="103" xfId="0" applyNumberFormat="1" applyFont="1" applyBorder="1"/>
    <xf numFmtId="178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78" fontId="2" fillId="0" borderId="59" xfId="0" applyNumberFormat="1" applyFont="1" applyBorder="1"/>
    <xf numFmtId="178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78" fontId="2" fillId="0" borderId="46" xfId="0" applyNumberFormat="1" applyFont="1" applyBorder="1"/>
    <xf numFmtId="178" fontId="2" fillId="0" borderId="90" xfId="0" applyNumberFormat="1" applyFont="1" applyBorder="1"/>
    <xf numFmtId="178" fontId="2" fillId="0" borderId="112" xfId="0" applyNumberFormat="1" applyFont="1" applyBorder="1"/>
    <xf numFmtId="178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78" fontId="2" fillId="0" borderId="100" xfId="0" applyNumberFormat="1" applyFont="1" applyBorder="1"/>
    <xf numFmtId="178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78" fontId="2" fillId="0" borderId="61" xfId="0" applyNumberFormat="1" applyFont="1" applyBorder="1"/>
    <xf numFmtId="178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49" fontId="18" fillId="15" borderId="0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vertical="center"/>
    </xf>
    <xf numFmtId="49" fontId="18" fillId="0" borderId="8" xfId="52" applyNumberFormat="1" applyFont="1" applyBorder="1" applyAlignment="1">
      <alignment vertical="center"/>
    </xf>
    <xf numFmtId="0" fontId="18" fillId="2" borderId="11" xfId="52" applyNumberFormat="1" applyFont="1" applyFill="1" applyBorder="1" applyAlignment="1">
      <alignment horizontal="center" vertical="center"/>
    </xf>
    <xf numFmtId="49" fontId="23" fillId="0" borderId="12" xfId="52" applyNumberFormat="1" applyFont="1" applyBorder="1" applyAlignment="1">
      <alignment horizontal="center" vertical="top"/>
    </xf>
    <xf numFmtId="49" fontId="18" fillId="0" borderId="12" xfId="52" applyNumberFormat="1" applyFont="1" applyBorder="1" applyAlignment="1">
      <alignment horizontal="center" vertical="center"/>
    </xf>
    <xf numFmtId="182" fontId="24" fillId="0" borderId="12" xfId="52" applyNumberFormat="1" applyFont="1" applyFill="1" applyBorder="1" applyAlignment="1">
      <alignment horizontal="center" vertical="center"/>
    </xf>
    <xf numFmtId="0" fontId="18" fillId="2" borderId="5" xfId="52" applyNumberFormat="1" applyFont="1" applyFill="1" applyBorder="1" applyAlignment="1">
      <alignment horizontal="center" vertical="center"/>
    </xf>
    <xf numFmtId="49" fontId="18" fillId="0" borderId="8" xfId="52" applyNumberFormat="1" applyFont="1" applyBorder="1" applyAlignment="1">
      <alignment horizontal="center" vertical="center"/>
    </xf>
    <xf numFmtId="182" fontId="24" fillId="0" borderId="8" xfId="52" applyNumberFormat="1" applyFont="1" applyBorder="1" applyAlignment="1">
      <alignment horizontal="center" vertical="center"/>
    </xf>
    <xf numFmtId="49" fontId="23" fillId="0" borderId="14" xfId="52" applyNumberFormat="1" applyFont="1" applyBorder="1" applyAlignment="1">
      <alignment horizontal="center" vertical="top"/>
    </xf>
    <xf numFmtId="0" fontId="18" fillId="0" borderId="28" xfId="52" applyNumberFormat="1" applyFont="1" applyFill="1" applyBorder="1" applyAlignment="1">
      <alignment horizontal="center" vertical="center"/>
    </xf>
    <xf numFmtId="0" fontId="18" fillId="5" borderId="28" xfId="52" applyNumberFormat="1" applyFont="1" applyFill="1" applyBorder="1" applyAlignment="1">
      <alignment horizontal="center" vertical="center"/>
    </xf>
    <xf numFmtId="0" fontId="18" fillId="14" borderId="28" xfId="52" applyNumberFormat="1" applyFont="1" applyFill="1" applyBorder="1" applyAlignment="1">
      <alignment horizontal="center" vertical="center"/>
    </xf>
    <xf numFmtId="184" fontId="20" fillId="0" borderId="12" xfId="52" applyNumberFormat="1" applyFont="1" applyFill="1" applyBorder="1" applyAlignment="1"/>
    <xf numFmtId="0" fontId="18" fillId="14" borderId="1" xfId="52" applyNumberFormat="1" applyFont="1" applyFill="1" applyBorder="1" applyAlignment="1">
      <alignment horizontal="center" vertical="center"/>
    </xf>
    <xf numFmtId="0" fontId="18" fillId="5" borderId="76" xfId="52" applyNumberFormat="1" applyFont="1" applyFill="1" applyBorder="1" applyAlignment="1">
      <alignment horizontal="center" vertical="center"/>
    </xf>
    <xf numFmtId="49" fontId="24" fillId="0" borderId="44" xfId="52" applyNumberFormat="1" applyFont="1" applyBorder="1" applyAlignment="1">
      <alignment horizontal="center" vertical="top"/>
    </xf>
    <xf numFmtId="49" fontId="18" fillId="0" borderId="37" xfId="52" applyNumberFormat="1" applyFont="1" applyFill="1" applyBorder="1" applyAlignment="1">
      <alignment horizontal="center" vertical="center"/>
    </xf>
    <xf numFmtId="49" fontId="18" fillId="0" borderId="46" xfId="52" applyNumberFormat="1" applyFont="1" applyBorder="1" applyAlignment="1">
      <alignment vertical="center"/>
    </xf>
    <xf numFmtId="49" fontId="18" fillId="0" borderId="47" xfId="52" applyNumberFormat="1" applyFont="1" applyBorder="1" applyAlignment="1">
      <alignment vertical="center"/>
    </xf>
    <xf numFmtId="0" fontId="18" fillId="0" borderId="37" xfId="52" applyNumberFormat="1" applyFont="1" applyFill="1" applyBorder="1" applyAlignment="1">
      <alignment vertical="center"/>
    </xf>
    <xf numFmtId="0" fontId="18" fillId="2" borderId="46" xfId="52" applyNumberFormat="1" applyFont="1" applyFill="1" applyBorder="1" applyAlignment="1">
      <alignment horizontal="center" vertical="center"/>
    </xf>
    <xf numFmtId="0" fontId="18" fillId="0" borderId="47" xfId="52" applyNumberFormat="1" applyFont="1" applyFill="1" applyBorder="1" applyAlignment="1">
      <alignment horizontal="center" vertical="center"/>
    </xf>
    <xf numFmtId="49" fontId="18" fillId="0" borderId="47" xfId="52" applyNumberFormat="1" applyFont="1" applyFill="1" applyBorder="1" applyAlignment="1">
      <alignment horizontal="center" vertical="center"/>
    </xf>
    <xf numFmtId="182" fontId="24" fillId="0" borderId="47" xfId="52" applyNumberFormat="1" applyFont="1" applyFill="1" applyBorder="1" applyAlignment="1">
      <alignment horizontal="center" vertical="center"/>
    </xf>
    <xf numFmtId="0" fontId="18" fillId="0" borderId="12" xfId="52" applyNumberFormat="1" applyFont="1" applyFill="1" applyBorder="1" applyAlignment="1">
      <alignment horizontal="center" vertical="center"/>
    </xf>
    <xf numFmtId="49" fontId="18" fillId="0" borderId="12" xfId="52" applyNumberFormat="1" applyFont="1" applyFill="1" applyBorder="1" applyAlignment="1">
      <alignment horizontal="center" vertical="center"/>
    </xf>
    <xf numFmtId="49" fontId="18" fillId="0" borderId="37" xfId="52" applyNumberFormat="1" applyFont="1" applyFill="1" applyBorder="1" applyAlignment="1">
      <alignment vertical="center"/>
    </xf>
    <xf numFmtId="0" fontId="18" fillId="2" borderId="47" xfId="52" applyNumberFormat="1" applyFont="1" applyFill="1" applyBorder="1" applyAlignment="1">
      <alignment horizontal="center" vertical="center"/>
    </xf>
    <xf numFmtId="49" fontId="18" fillId="0" borderId="0" xfId="52" applyNumberFormat="1" applyFont="1" applyFill="1" applyBorder="1" applyAlignment="1">
      <alignment horizontal="center" vertical="center"/>
    </xf>
    <xf numFmtId="0" fontId="18" fillId="0" borderId="77" xfId="52" applyNumberFormat="1" applyFont="1" applyFill="1" applyBorder="1" applyAlignment="1">
      <alignment vertical="center"/>
    </xf>
    <xf numFmtId="0" fontId="18" fillId="0" borderId="8" xfId="52" applyNumberFormat="1" applyFont="1" applyFill="1" applyBorder="1" applyAlignment="1">
      <alignment horizontal="center" vertical="center"/>
    </xf>
    <xf numFmtId="182" fontId="24" fillId="0" borderId="8" xfId="52" applyNumberFormat="1" applyFont="1" applyFill="1" applyBorder="1" applyAlignment="1">
      <alignment horizontal="center" vertical="center"/>
    </xf>
    <xf numFmtId="0" fontId="18" fillId="0" borderId="45" xfId="52" applyNumberFormat="1" applyFont="1" applyFill="1" applyBorder="1" applyAlignment="1">
      <alignment horizontal="center" vertical="center"/>
    </xf>
    <xf numFmtId="0" fontId="18" fillId="5" borderId="1" xfId="52" applyNumberFormat="1" applyFont="1" applyFill="1" applyBorder="1" applyAlignment="1">
      <alignment horizontal="center" vertical="center"/>
    </xf>
    <xf numFmtId="49" fontId="18" fillId="0" borderId="45" xfId="52" applyNumberFormat="1" applyFont="1" applyFill="1" applyBorder="1" applyAlignment="1">
      <alignment horizontal="center" vertical="center"/>
    </xf>
    <xf numFmtId="49" fontId="18" fillId="5" borderId="1" xfId="52" applyNumberFormat="1" applyFont="1" applyFill="1" applyBorder="1" applyAlignment="1">
      <alignment horizontal="center" vertical="center"/>
    </xf>
    <xf numFmtId="0" fontId="18" fillId="5" borderId="35" xfId="52" applyNumberFormat="1" applyFont="1" applyFill="1" applyBorder="1" applyAlignment="1">
      <alignment horizontal="center" vertical="center"/>
    </xf>
    <xf numFmtId="49" fontId="18" fillId="0" borderId="37" xfId="52" applyNumberFormat="1" applyFont="1" applyBorder="1"/>
    <xf numFmtId="184" fontId="20" fillId="0" borderId="0" xfId="52" applyNumberFormat="1" applyFont="1" applyFill="1" applyAlignment="1"/>
    <xf numFmtId="0" fontId="18" fillId="0" borderId="44" xfId="52" applyNumberFormat="1" applyFont="1" applyBorder="1" applyAlignment="1">
      <alignment horizontal="right" vertical="top"/>
    </xf>
    <xf numFmtId="181" fontId="2" fillId="0" borderId="0" xfId="0" applyNumberFormat="1" applyFont="1" applyAlignment="1"/>
    <xf numFmtId="49" fontId="18" fillId="19" borderId="0" xfId="52" applyNumberFormat="1" applyFont="1" applyFill="1" applyBorder="1" applyAlignment="1">
      <alignment horizontal="center"/>
    </xf>
    <xf numFmtId="0" fontId="18" fillId="0" borderId="12" xfId="52" applyNumberFormat="1" applyFont="1" applyBorder="1" applyAlignment="1">
      <alignment vertical="center"/>
    </xf>
    <xf numFmtId="0" fontId="18" fillId="0" borderId="28" xfId="52" applyFont="1" applyFill="1" applyBorder="1" applyAlignment="1">
      <alignment horizontal="center" vertical="center"/>
    </xf>
    <xf numFmtId="0" fontId="18" fillId="5" borderId="28" xfId="52" applyFont="1" applyFill="1" applyBorder="1" applyAlignment="1">
      <alignment horizontal="center" vertical="center"/>
    </xf>
    <xf numFmtId="182" fontId="18" fillId="14" borderId="28" xfId="52" applyNumberFormat="1" applyFont="1" applyFill="1" applyBorder="1" applyAlignment="1">
      <alignment horizontal="center" vertical="center"/>
    </xf>
    <xf numFmtId="0" fontId="18" fillId="14" borderId="28" xfId="52" applyFont="1" applyFill="1" applyBorder="1" applyAlignment="1">
      <alignment horizontal="center" vertical="center"/>
    </xf>
    <xf numFmtId="0" fontId="68" fillId="0" borderId="0" xfId="41">
      <alignment vertical="center"/>
    </xf>
    <xf numFmtId="49" fontId="2" fillId="0" borderId="0" xfId="52" applyNumberFormat="1" applyFont="1"/>
    <xf numFmtId="181" fontId="2" fillId="7" borderId="13" xfId="0" applyNumberFormat="1" applyFont="1" applyFill="1" applyBorder="1" applyAlignment="1"/>
    <xf numFmtId="181" fontId="2" fillId="0" borderId="13" xfId="0" applyNumberFormat="1" applyFont="1" applyFill="1" applyBorder="1" applyAlignment="1"/>
    <xf numFmtId="181" fontId="2" fillId="3" borderId="13" xfId="0" applyNumberFormat="1" applyFont="1" applyFill="1" applyBorder="1" applyAlignment="1"/>
    <xf numFmtId="181" fontId="2" fillId="0" borderId="13" xfId="47" applyNumberFormat="1" applyFont="1" applyFill="1" applyBorder="1" applyAlignment="1"/>
    <xf numFmtId="181" fontId="2" fillId="0" borderId="0" xfId="0" applyNumberFormat="1" applyFont="1" applyBorder="1" applyAlignment="1"/>
    <xf numFmtId="0" fontId="27" fillId="0" borderId="0" xfId="43" applyFont="1" applyAlignment="1">
      <alignment vertical="center"/>
    </xf>
    <xf numFmtId="0" fontId="28" fillId="0" borderId="0" xfId="43" applyFont="1" applyFill="1" applyAlignment="1">
      <alignment vertical="center"/>
    </xf>
    <xf numFmtId="0" fontId="28" fillId="0" borderId="0" xfId="43" applyFont="1" applyAlignment="1">
      <alignment vertical="center"/>
    </xf>
    <xf numFmtId="0" fontId="29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1" fillId="0" borderId="0" xfId="43" applyFont="1" applyBorder="1" applyAlignment="1"/>
    <xf numFmtId="49" fontId="32" fillId="0" borderId="0" xfId="43" applyNumberFormat="1" applyFont="1" applyBorder="1" applyAlignment="1" applyProtection="1">
      <protection locked="0"/>
    </xf>
    <xf numFmtId="0" fontId="36" fillId="0" borderId="0" xfId="43" applyFont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49" fontId="32" fillId="0" borderId="0" xfId="43" applyNumberFormat="1" applyFont="1" applyBorder="1" applyAlignment="1" applyProtection="1">
      <alignment vertical="center"/>
      <protection locked="0"/>
    </xf>
    <xf numFmtId="0" fontId="36" fillId="0" borderId="124" xfId="43" applyFont="1" applyBorder="1" applyAlignment="1">
      <alignment horizontal="center" vertical="center"/>
    </xf>
    <xf numFmtId="0" fontId="36" fillId="0" borderId="125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98" xfId="43" applyFont="1" applyBorder="1" applyAlignment="1">
      <alignment horizontal="center" vertical="center"/>
    </xf>
    <xf numFmtId="0" fontId="36" fillId="0" borderId="128" xfId="43" applyFont="1" applyBorder="1" applyAlignment="1">
      <alignment horizontal="center" vertical="center"/>
    </xf>
    <xf numFmtId="178" fontId="27" fillId="0" borderId="129" xfId="43" applyNumberFormat="1" applyFont="1" applyFill="1" applyBorder="1" applyAlignment="1">
      <alignment horizontal="center" vertical="center"/>
    </xf>
    <xf numFmtId="179" fontId="27" fillId="0" borderId="72" xfId="43" applyNumberFormat="1" applyFont="1" applyFill="1" applyBorder="1" applyAlignment="1">
      <alignment horizontal="center" vertical="center"/>
    </xf>
    <xf numFmtId="179" fontId="27" fillId="0" borderId="130" xfId="43" applyNumberFormat="1" applyFont="1" applyFill="1" applyBorder="1" applyAlignment="1">
      <alignment vertical="center"/>
    </xf>
    <xf numFmtId="188" fontId="27" fillId="0" borderId="130" xfId="43" applyNumberFormat="1" applyFont="1" applyFill="1" applyBorder="1" applyAlignment="1">
      <alignment vertical="center"/>
    </xf>
    <xf numFmtId="179" fontId="27" fillId="0" borderId="2" xfId="43" applyNumberFormat="1" applyFont="1" applyFill="1" applyBorder="1" applyAlignment="1">
      <alignment horizontal="center" vertical="center"/>
    </xf>
    <xf numFmtId="179" fontId="27" fillId="0" borderId="132" xfId="43" applyNumberFormat="1" applyFont="1" applyFill="1" applyBorder="1" applyAlignment="1">
      <alignment vertical="center"/>
    </xf>
    <xf numFmtId="179" fontId="27" fillId="0" borderId="133" xfId="43" applyNumberFormat="1" applyFont="1" applyFill="1" applyBorder="1" applyAlignment="1">
      <alignment horizontal="center" vertical="center"/>
    </xf>
    <xf numFmtId="188" fontId="27" fillId="0" borderId="134" xfId="43" applyNumberFormat="1" applyFont="1" applyFill="1" applyBorder="1" applyAlignment="1">
      <alignment vertical="center"/>
    </xf>
    <xf numFmtId="179" fontId="27" fillId="0" borderId="40" xfId="43" applyNumberFormat="1" applyFont="1" applyFill="1" applyBorder="1" applyAlignment="1">
      <alignment horizontal="center" vertical="center"/>
    </xf>
    <xf numFmtId="49" fontId="12" fillId="0" borderId="37" xfId="43" applyNumberFormat="1" applyFont="1" applyFill="1" applyBorder="1" applyAlignment="1">
      <alignment horizontal="center" vertical="center"/>
    </xf>
    <xf numFmtId="179" fontId="27" fillId="0" borderId="12" xfId="43" applyNumberFormat="1" applyFont="1" applyFill="1" applyBorder="1" applyAlignment="1" applyProtection="1">
      <alignment horizontal="center" vertical="center"/>
    </xf>
    <xf numFmtId="179" fontId="27" fillId="0" borderId="135" xfId="43" applyNumberFormat="1" applyFont="1" applyFill="1" applyBorder="1" applyAlignment="1" applyProtection="1">
      <alignment vertical="center"/>
    </xf>
    <xf numFmtId="188" fontId="27" fillId="0" borderId="135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horizontal="center" vertical="center"/>
    </xf>
    <xf numFmtId="179" fontId="27" fillId="0" borderId="138" xfId="43" applyNumberFormat="1" applyFont="1" applyFill="1" applyBorder="1" applyAlignment="1" applyProtection="1">
      <alignment vertical="center"/>
    </xf>
    <xf numFmtId="49" fontId="36" fillId="0" borderId="139" xfId="43" applyNumberFormat="1" applyFont="1" applyFill="1" applyBorder="1" applyAlignment="1">
      <alignment horizontal="center" vertical="center"/>
    </xf>
    <xf numFmtId="0" fontId="27" fillId="0" borderId="140" xfId="43" applyFont="1" applyFill="1" applyBorder="1" applyAlignment="1">
      <alignment vertical="center"/>
    </xf>
    <xf numFmtId="0" fontId="27" fillId="0" borderId="141" xfId="43" applyFont="1" applyFill="1" applyBorder="1" applyAlignment="1">
      <alignment vertical="center"/>
    </xf>
    <xf numFmtId="188" fontId="27" fillId="0" borderId="141" xfId="43" applyNumberFormat="1" applyFont="1" applyFill="1" applyBorder="1" applyAlignment="1">
      <alignment vertical="center"/>
    </xf>
    <xf numFmtId="0" fontId="27" fillId="0" borderId="86" xfId="43" applyFont="1" applyFill="1" applyBorder="1" applyAlignment="1">
      <alignment vertical="center"/>
    </xf>
    <xf numFmtId="0" fontId="27" fillId="0" borderId="89" xfId="43" applyFont="1" applyFill="1" applyBorder="1" applyAlignment="1">
      <alignment vertical="center"/>
    </xf>
    <xf numFmtId="49" fontId="28" fillId="0" borderId="0" xfId="43" applyNumberFormat="1" applyFont="1" applyAlignment="1">
      <alignment vertical="center"/>
    </xf>
    <xf numFmtId="0" fontId="28" fillId="0" borderId="47" xfId="43" applyFont="1" applyBorder="1" applyAlignment="1">
      <alignment vertical="center"/>
    </xf>
    <xf numFmtId="0" fontId="36" fillId="0" borderId="144" xfId="43" applyFont="1" applyBorder="1" applyAlignment="1">
      <alignment horizontal="center" vertical="center"/>
    </xf>
    <xf numFmtId="0" fontId="36" fillId="0" borderId="145" xfId="43" applyFont="1" applyBorder="1" applyAlignment="1">
      <alignment horizontal="center" vertical="center"/>
    </xf>
    <xf numFmtId="0" fontId="36" fillId="0" borderId="146" xfId="43" applyFont="1" applyBorder="1" applyAlignment="1">
      <alignment horizontal="center" vertical="center"/>
    </xf>
    <xf numFmtId="0" fontId="38" fillId="0" borderId="95" xfId="43" applyFont="1" applyBorder="1" applyAlignment="1">
      <alignment horizontal="center" vertical="center"/>
    </xf>
    <xf numFmtId="188" fontId="27" fillId="0" borderId="132" xfId="43" applyNumberFormat="1" applyFont="1" applyFill="1" applyBorder="1" applyAlignment="1">
      <alignment vertical="center"/>
    </xf>
    <xf numFmtId="0" fontId="36" fillId="0" borderId="39" xfId="43" applyFont="1" applyFill="1" applyBorder="1" applyAlignment="1" applyProtection="1">
      <alignment vertical="center"/>
      <protection locked="0"/>
    </xf>
    <xf numFmtId="179" fontId="27" fillId="0" borderId="72" xfId="43" applyNumberFormat="1" applyFont="1" applyFill="1" applyBorder="1" applyAlignment="1" applyProtection="1">
      <alignment vertical="center"/>
      <protection locked="0"/>
    </xf>
    <xf numFmtId="179" fontId="27" fillId="0" borderId="147" xfId="43" applyNumberFormat="1" applyFont="1" applyFill="1" applyBorder="1" applyAlignment="1" applyProtection="1">
      <alignment vertical="center"/>
      <protection locked="0"/>
    </xf>
    <xf numFmtId="179" fontId="27" fillId="0" borderId="2" xfId="43" applyNumberFormat="1" applyFont="1" applyFill="1" applyBorder="1" applyAlignment="1" applyProtection="1">
      <alignment vertical="center"/>
      <protection locked="0"/>
    </xf>
    <xf numFmtId="188" fontId="27" fillId="0" borderId="3" xfId="43" applyNumberFormat="1" applyFont="1" applyFill="1" applyBorder="1" applyAlignment="1">
      <alignment vertical="center"/>
    </xf>
    <xf numFmtId="0" fontId="27" fillId="0" borderId="39" xfId="43" applyFont="1" applyFill="1" applyBorder="1" applyAlignment="1" applyProtection="1">
      <alignment vertical="center"/>
      <protection locked="0"/>
    </xf>
    <xf numFmtId="188" fontId="27" fillId="0" borderId="105" xfId="43" applyNumberFormat="1" applyFont="1" applyFill="1" applyBorder="1" applyAlignment="1">
      <alignment vertical="center"/>
    </xf>
    <xf numFmtId="0" fontId="27" fillId="0" borderId="41" xfId="43" applyFont="1" applyFill="1" applyBorder="1" applyAlignment="1" applyProtection="1">
      <alignment vertical="center"/>
      <protection locked="0"/>
    </xf>
    <xf numFmtId="188" fontId="27" fillId="0" borderId="58" xfId="43" applyNumberFormat="1" applyFont="1" applyFill="1" applyBorder="1" applyAlignment="1">
      <alignment vertical="center"/>
    </xf>
    <xf numFmtId="0" fontId="36" fillId="0" borderId="41" xfId="43" applyFont="1" applyFill="1" applyBorder="1" applyAlignment="1" applyProtection="1">
      <alignment vertical="center"/>
      <protection locked="0"/>
    </xf>
    <xf numFmtId="188" fontId="27" fillId="0" borderId="138" xfId="43" applyNumberFormat="1" applyFont="1" applyFill="1" applyBorder="1" applyAlignment="1" applyProtection="1">
      <alignment vertical="center"/>
    </xf>
    <xf numFmtId="0" fontId="27" fillId="0" borderId="77" xfId="43" applyFont="1" applyFill="1" applyBorder="1" applyAlignment="1" applyProtection="1">
      <alignment vertical="center"/>
      <protection locked="0"/>
    </xf>
    <xf numFmtId="179" fontId="27" fillId="0" borderId="12" xfId="43" applyNumberFormat="1" applyFont="1" applyFill="1" applyBorder="1" applyAlignment="1" applyProtection="1">
      <alignment vertical="center"/>
    </xf>
    <xf numFmtId="179" fontId="27" fillId="0" borderId="148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vertical="center"/>
    </xf>
    <xf numFmtId="188" fontId="27" fillId="0" borderId="0" xfId="43" applyNumberFormat="1" applyFont="1" applyFill="1" applyBorder="1" applyAlignment="1" applyProtection="1">
      <alignment vertical="center"/>
    </xf>
    <xf numFmtId="188" fontId="27" fillId="0" borderId="138" xfId="43" applyNumberFormat="1" applyFont="1" applyFill="1" applyBorder="1" applyAlignment="1" applyProtection="1">
      <alignment vertical="center"/>
      <protection locked="0"/>
    </xf>
    <xf numFmtId="188" fontId="27" fillId="0" borderId="89" xfId="43" applyNumberFormat="1" applyFont="1" applyFill="1" applyBorder="1" applyAlignment="1">
      <alignment vertical="center"/>
    </xf>
    <xf numFmtId="0" fontId="27" fillId="0" borderId="149" xfId="43" applyFont="1" applyFill="1" applyBorder="1" applyAlignment="1">
      <alignment vertical="center"/>
    </xf>
    <xf numFmtId="0" fontId="27" fillId="0" borderId="150" xfId="43" applyFont="1" applyFill="1" applyBorder="1" applyAlignment="1">
      <alignment vertical="center"/>
    </xf>
    <xf numFmtId="188" fontId="27" fillId="0" borderId="87" xfId="43" applyNumberFormat="1" applyFont="1" applyFill="1" applyBorder="1" applyAlignment="1">
      <alignment vertical="center"/>
    </xf>
    <xf numFmtId="0" fontId="39" fillId="0" borderId="0" xfId="43" applyFont="1" applyAlignment="1">
      <alignment vertical="center"/>
    </xf>
    <xf numFmtId="0" fontId="36" fillId="0" borderId="95" xfId="43" applyFont="1" applyBorder="1" applyAlignment="1">
      <alignment horizontal="center" vertical="center"/>
    </xf>
    <xf numFmtId="188" fontId="27" fillId="0" borderId="13" xfId="43" applyNumberFormat="1" applyFont="1" applyFill="1" applyBorder="1" applyAlignment="1">
      <alignment vertical="center"/>
    </xf>
    <xf numFmtId="186" fontId="27" fillId="0" borderId="1" xfId="43" applyNumberFormat="1" applyFont="1" applyFill="1" applyBorder="1" applyAlignment="1">
      <alignment vertical="center"/>
    </xf>
    <xf numFmtId="186" fontId="27" fillId="0" borderId="152" xfId="43" applyNumberFormat="1" applyFont="1" applyFill="1" applyBorder="1" applyAlignment="1">
      <alignment vertical="center"/>
    </xf>
    <xf numFmtId="186" fontId="27" fillId="0" borderId="83" xfId="43" applyNumberFormat="1" applyFont="1" applyFill="1" applyBorder="1" applyAlignment="1">
      <alignment vertical="center"/>
    </xf>
    <xf numFmtId="188" fontId="27" fillId="0" borderId="45" xfId="43" applyNumberFormat="1" applyFont="1" applyFill="1" applyBorder="1" applyAlignment="1">
      <alignment vertical="center"/>
    </xf>
    <xf numFmtId="186" fontId="27" fillId="0" borderId="28" xfId="43" applyNumberFormat="1" applyFont="1" applyFill="1" applyBorder="1" applyAlignment="1">
      <alignment vertical="center"/>
    </xf>
    <xf numFmtId="188" fontId="27" fillId="0" borderId="47" xfId="43" applyNumberFormat="1" applyFont="1" applyFill="1" applyBorder="1" applyAlignment="1" applyProtection="1">
      <alignment vertical="center"/>
    </xf>
    <xf numFmtId="0" fontId="27" fillId="0" borderId="107" xfId="43" applyFont="1" applyFill="1" applyBorder="1" applyAlignment="1" applyProtection="1">
      <alignment vertical="center"/>
    </xf>
    <xf numFmtId="0" fontId="27" fillId="0" borderId="84" xfId="43" applyFont="1" applyFill="1" applyBorder="1" applyAlignment="1" applyProtection="1">
      <alignment vertical="center"/>
    </xf>
    <xf numFmtId="188" fontId="27" fillId="0" borderId="88" xfId="43" applyNumberFormat="1" applyFont="1" applyFill="1" applyBorder="1" applyAlignment="1">
      <alignment vertical="center"/>
    </xf>
    <xf numFmtId="0" fontId="27" fillId="0" borderId="110" xfId="43" applyFont="1" applyFill="1" applyBorder="1" applyAlignment="1">
      <alignment vertical="center"/>
    </xf>
    <xf numFmtId="0" fontId="27" fillId="0" borderId="111" xfId="43" applyFont="1" applyFill="1" applyBorder="1" applyAlignment="1">
      <alignment vertical="center"/>
    </xf>
    <xf numFmtId="0" fontId="29" fillId="0" borderId="0" xfId="43" applyFont="1" applyFill="1" applyAlignment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0" borderId="1" xfId="47" applyNumberFormat="1" applyFont="1" applyFill="1" applyBorder="1" applyAlignment="1"/>
    <xf numFmtId="0" fontId="2" fillId="0" borderId="1" xfId="47" applyNumberFormat="1" applyFont="1" applyBorder="1" applyAlignment="1"/>
    <xf numFmtId="0" fontId="2" fillId="11" borderId="1" xfId="47" applyNumberFormat="1" applyFont="1" applyFill="1" applyBorder="1" applyAlignment="1"/>
    <xf numFmtId="0" fontId="2" fillId="0" borderId="0" xfId="0" applyNumberFormat="1" applyFont="1" applyAlignment="1"/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81" fontId="2" fillId="17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center"/>
    </xf>
    <xf numFmtId="185" fontId="2" fillId="0" borderId="4" xfId="0" applyNumberFormat="1" applyFont="1" applyFill="1" applyBorder="1" applyAlignment="1" applyProtection="1">
      <alignment vertical="center"/>
    </xf>
    <xf numFmtId="185" fontId="2" fillId="0" borderId="1" xfId="0" applyNumberFormat="1" applyFont="1" applyFill="1" applyBorder="1" applyAlignment="1" applyProtection="1">
      <alignment vertical="center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0" fontId="27" fillId="0" borderId="1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189" fontId="37" fillId="0" borderId="0" xfId="43" applyNumberFormat="1" applyFont="1" applyAlignment="1">
      <alignment horizontal="left"/>
    </xf>
    <xf numFmtId="0" fontId="68" fillId="0" borderId="0" xfId="43"/>
    <xf numFmtId="0" fontId="31" fillId="0" borderId="15" xfId="43" applyFont="1" applyBorder="1" applyAlignment="1">
      <alignment horizontal="center" vertical="center"/>
    </xf>
    <xf numFmtId="0" fontId="31" fillId="0" borderId="7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127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43" applyFont="1" applyBorder="1" applyAlignment="1">
      <alignment horizontal="center"/>
    </xf>
    <xf numFmtId="0" fontId="27" fillId="0" borderId="130" xfId="43" applyFont="1" applyFill="1" applyBorder="1" applyAlignment="1" applyProtection="1">
      <alignment horizontal="center" vertical="center"/>
      <protection locked="0"/>
    </xf>
    <xf numFmtId="0" fontId="27" fillId="0" borderId="13" xfId="43" applyFont="1" applyFill="1" applyBorder="1" applyAlignment="1" applyProtection="1">
      <alignment horizontal="center" vertical="center"/>
      <protection locked="0"/>
    </xf>
    <xf numFmtId="0" fontId="36" fillId="0" borderId="122" xfId="43" applyFont="1" applyBorder="1" applyAlignment="1">
      <alignment horizontal="center" vertical="center"/>
    </xf>
    <xf numFmtId="0" fontId="36" fillId="0" borderId="121" xfId="43" applyFont="1" applyBorder="1" applyAlignment="1">
      <alignment horizontal="center" vertical="center"/>
    </xf>
    <xf numFmtId="0" fontId="36" fillId="0" borderId="143" xfId="43" applyFont="1" applyBorder="1" applyAlignment="1">
      <alignment horizontal="center" vertical="center"/>
    </xf>
    <xf numFmtId="0" fontId="36" fillId="0" borderId="4" xfId="43" applyFont="1" applyBorder="1" applyAlignment="1">
      <alignment horizontal="center" vertical="center" wrapText="1"/>
    </xf>
    <xf numFmtId="0" fontId="36" fillId="0" borderId="97" xfId="43" applyFont="1" applyBorder="1" applyAlignment="1">
      <alignment horizontal="center" vertical="center" wrapText="1"/>
    </xf>
    <xf numFmtId="189" fontId="2" fillId="0" borderId="2" xfId="0" applyNumberFormat="1" applyFont="1" applyBorder="1" applyAlignment="1">
      <alignment horizontal="center" vertical="center"/>
    </xf>
    <xf numFmtId="189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6" fillId="0" borderId="131" xfId="43" applyFont="1" applyFill="1" applyBorder="1" applyAlignment="1" applyProtection="1">
      <alignment vertical="center"/>
      <protection locked="0"/>
    </xf>
    <xf numFmtId="0" fontId="27" fillId="0" borderId="71" xfId="43" applyFont="1" applyFill="1" applyBorder="1" applyAlignment="1" applyProtection="1">
      <alignment vertical="center"/>
      <protection locked="0"/>
    </xf>
    <xf numFmtId="0" fontId="36" fillId="0" borderId="130" xfId="43" applyFont="1" applyFill="1" applyBorder="1" applyAlignment="1" applyProtection="1">
      <alignment horizontal="center" vertical="center"/>
      <protection locked="0"/>
    </xf>
    <xf numFmtId="0" fontId="36" fillId="0" borderId="13" xfId="43" applyFont="1" applyFill="1" applyBorder="1" applyAlignment="1" applyProtection="1">
      <alignment horizontal="center" vertical="center"/>
      <protection locked="0"/>
    </xf>
    <xf numFmtId="0" fontId="36" fillId="0" borderId="151" xfId="43" applyFont="1" applyBorder="1" applyAlignment="1">
      <alignment horizontal="center" vertical="center" wrapText="1"/>
    </xf>
    <xf numFmtId="0" fontId="27" fillId="0" borderId="115" xfId="43" applyFont="1" applyBorder="1" applyAlignment="1">
      <alignment horizontal="center" vertical="center"/>
    </xf>
    <xf numFmtId="0" fontId="27" fillId="0" borderId="116" xfId="43" applyFont="1" applyBorder="1" applyAlignment="1">
      <alignment horizontal="center" vertical="center"/>
    </xf>
    <xf numFmtId="0" fontId="34" fillId="0" borderId="0" xfId="43" applyFont="1" applyAlignment="1"/>
    <xf numFmtId="187" fontId="35" fillId="0" borderId="0" xfId="43" applyNumberFormat="1" applyFont="1" applyAlignment="1" applyProtection="1">
      <alignment horizontal="left"/>
      <protection locked="0"/>
    </xf>
    <xf numFmtId="0" fontId="37" fillId="0" borderId="0" xfId="43" applyFont="1" applyAlignment="1">
      <alignment horizontal="center"/>
    </xf>
    <xf numFmtId="189" fontId="37" fillId="0" borderId="1" xfId="43" applyNumberFormat="1" applyFont="1" applyBorder="1" applyAlignment="1">
      <alignment horizontal="center" vertical="center"/>
    </xf>
    <xf numFmtId="189" fontId="37" fillId="0" borderId="4" xfId="43" applyNumberFormat="1" applyFont="1" applyBorder="1" applyAlignment="1">
      <alignment horizontal="center" vertical="center"/>
    </xf>
    <xf numFmtId="0" fontId="27" fillId="0" borderId="136" xfId="43" applyFont="1" applyFill="1" applyBorder="1" applyAlignment="1" applyProtection="1">
      <alignment horizontal="center" vertical="center"/>
      <protection locked="0"/>
    </xf>
    <xf numFmtId="0" fontId="27" fillId="0" borderId="10" xfId="43" applyFont="1" applyFill="1" applyBorder="1" applyAlignment="1" applyProtection="1">
      <alignment horizontal="center" vertical="center"/>
      <protection locked="0"/>
    </xf>
    <xf numFmtId="0" fontId="27" fillId="0" borderId="141" xfId="43" applyFont="1" applyFill="1" applyBorder="1" applyAlignment="1">
      <alignment horizontal="center" vertical="center"/>
    </xf>
    <xf numFmtId="0" fontId="27" fillId="0" borderId="88" xfId="43" applyFont="1" applyFill="1" applyBorder="1" applyAlignment="1">
      <alignment horizontal="center" vertical="center"/>
    </xf>
    <xf numFmtId="0" fontId="30" fillId="2" borderId="0" xfId="43" applyFont="1" applyFill="1" applyAlignment="1">
      <alignment horizontal="center" vertical="center" wrapText="1"/>
    </xf>
    <xf numFmtId="0" fontId="30" fillId="2" borderId="0" xfId="43" applyFont="1" applyFill="1" applyAlignment="1">
      <alignment horizontal="center" vertical="center"/>
    </xf>
    <xf numFmtId="0" fontId="36" fillId="0" borderId="118" xfId="43" applyFont="1" applyBorder="1" applyAlignment="1">
      <alignment horizontal="center" vertical="center"/>
    </xf>
    <xf numFmtId="0" fontId="36" fillId="0" borderId="37" xfId="43" applyFont="1" applyBorder="1" applyAlignment="1">
      <alignment horizontal="center" vertical="center"/>
    </xf>
    <xf numFmtId="0" fontId="36" fillId="0" borderId="123" xfId="43" applyFont="1" applyBorder="1" applyAlignment="1">
      <alignment horizontal="center" vertical="center"/>
    </xf>
    <xf numFmtId="176" fontId="35" fillId="0" borderId="0" xfId="43" applyNumberFormat="1" applyFont="1" applyAlignment="1" applyProtection="1">
      <alignment horizontal="center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115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6" xfId="0" applyFont="1" applyBorder="1" applyAlignment="1">
      <alignment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49" fontId="18" fillId="0" borderId="6" xfId="52" applyNumberFormat="1" applyFont="1" applyBorder="1" applyAlignment="1">
      <alignment horizontal="center" vertical="center"/>
    </xf>
    <xf numFmtId="49" fontId="18" fillId="0" borderId="7" xfId="52" applyNumberFormat="1" applyFont="1" applyBorder="1" applyAlignment="1">
      <alignment horizontal="center" vertical="center"/>
    </xf>
    <xf numFmtId="49" fontId="18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8" fillId="0" borderId="66" xfId="52" applyNumberFormat="1" applyFont="1" applyBorder="1" applyAlignment="1">
      <alignment horizontal="center" vertical="center"/>
    </xf>
    <xf numFmtId="49" fontId="18" fillId="0" borderId="82" xfId="52" applyNumberFormat="1" applyFont="1" applyBorder="1" applyAlignment="1">
      <alignment horizontal="center" vertical="center"/>
    </xf>
    <xf numFmtId="0" fontId="18" fillId="0" borderId="0" xfId="52" applyNumberFormat="1" applyFont="1" applyAlignment="1">
      <alignment horizontal="center" vertical="center"/>
    </xf>
    <xf numFmtId="49" fontId="18" fillId="0" borderId="0" xfId="52" applyNumberFormat="1" applyFont="1" applyBorder="1" applyAlignment="1">
      <alignment horizontal="center"/>
    </xf>
    <xf numFmtId="49" fontId="19" fillId="12" borderId="44" xfId="52" applyNumberFormat="1" applyFont="1" applyFill="1" applyBorder="1" applyAlignment="1">
      <alignment horizontal="center" vertic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2" borderId="44" xfId="52" applyNumberFormat="1" applyFont="1" applyFill="1" applyBorder="1" applyAlignment="1">
      <alignment horizontal="center" vertical="top" wrapText="1"/>
    </xf>
    <xf numFmtId="49" fontId="18" fillId="0" borderId="0" xfId="52" applyNumberFormat="1" applyFont="1" applyBorder="1" applyAlignment="1">
      <alignment vertical="top" wrapText="1"/>
    </xf>
    <xf numFmtId="49" fontId="24" fillId="0" borderId="44" xfId="52" applyNumberFormat="1" applyFont="1" applyBorder="1" applyAlignment="1">
      <alignment horizontal="center" vertical="top" wrapText="1"/>
    </xf>
    <xf numFmtId="49" fontId="18" fillId="0" borderId="44" xfId="52" applyNumberFormat="1" applyFont="1" applyBorder="1" applyAlignment="1">
      <alignment vertical="top" wrapText="1"/>
    </xf>
    <xf numFmtId="49" fontId="18" fillId="0" borderId="9" xfId="52" applyNumberFormat="1" applyFont="1" applyBorder="1" applyAlignment="1">
      <alignment horizontal="center" vertical="center"/>
    </xf>
    <xf numFmtId="49" fontId="18" fillId="0" borderId="10" xfId="52" applyNumberFormat="1" applyFont="1" applyBorder="1" applyAlignment="1">
      <alignment horizontal="center" vertical="center"/>
    </xf>
    <xf numFmtId="49" fontId="18" fillId="0" borderId="38" xfId="52" applyNumberFormat="1" applyFont="1" applyBorder="1" applyAlignment="1">
      <alignment horizontal="center" vertical="center"/>
    </xf>
    <xf numFmtId="0" fontId="19" fillId="13" borderId="2" xfId="47" applyNumberFormat="1" applyFont="1" applyFill="1" applyBorder="1" applyAlignment="1">
      <alignment horizontal="center" vertical="center"/>
    </xf>
    <xf numFmtId="0" fontId="19" fillId="13" borderId="13" xfId="47" applyNumberFormat="1" applyFont="1" applyFill="1" applyBorder="1" applyAlignment="1">
      <alignment horizontal="center" vertical="center"/>
    </xf>
    <xf numFmtId="0" fontId="18" fillId="9" borderId="2" xfId="47" applyNumberFormat="1" applyFont="1" applyFill="1" applyBorder="1" applyAlignment="1">
      <alignment horizontal="center" vertical="center"/>
    </xf>
    <xf numFmtId="0" fontId="18" fillId="9" borderId="13" xfId="47" applyNumberFormat="1" applyFont="1" applyFill="1" applyBorder="1" applyAlignment="1">
      <alignment horizontal="center" vertical="center"/>
    </xf>
    <xf numFmtId="0" fontId="18" fillId="11" borderId="2" xfId="47" applyNumberFormat="1" applyFont="1" applyFill="1" applyBorder="1" applyAlignment="1">
      <alignment horizontal="center" vertical="center"/>
    </xf>
    <xf numFmtId="0" fontId="18" fillId="11" borderId="13" xfId="47" applyNumberFormat="1" applyFont="1" applyFill="1" applyBorder="1" applyAlignment="1">
      <alignment horizontal="center" vertical="center"/>
    </xf>
    <xf numFmtId="0" fontId="18" fillId="0" borderId="2" xfId="47" applyNumberFormat="1" applyFont="1" applyFill="1" applyBorder="1" applyAlignment="1">
      <alignment horizontal="center" vertical="center"/>
    </xf>
    <xf numFmtId="0" fontId="18" fillId="0" borderId="13" xfId="47" applyNumberFormat="1" applyFont="1" applyFill="1" applyBorder="1" applyAlignment="1">
      <alignment horizontal="center" vertical="center"/>
    </xf>
    <xf numFmtId="0" fontId="18" fillId="0" borderId="6" xfId="47" applyNumberFormat="1" applyFont="1" applyFill="1" applyBorder="1" applyAlignment="1">
      <alignment horizontal="center" vertical="center"/>
    </xf>
    <xf numFmtId="0" fontId="18" fillId="0" borderId="36" xfId="47" applyNumberFormat="1" applyFont="1" applyFill="1" applyBorder="1" applyAlignment="1">
      <alignment horizontal="center" vertical="center"/>
    </xf>
    <xf numFmtId="0" fontId="18" fillId="9" borderId="39" xfId="47" applyNumberFormat="1" applyFont="1" applyFill="1" applyBorder="1" applyAlignment="1">
      <alignment horizontal="center" vertical="center"/>
    </xf>
    <xf numFmtId="0" fontId="18" fillId="9" borderId="6" xfId="47" applyNumberFormat="1" applyFont="1" applyFill="1" applyBorder="1" applyAlignment="1">
      <alignment horizontal="center" vertical="center"/>
    </xf>
    <xf numFmtId="0" fontId="18" fillId="9" borderId="36" xfId="47" applyNumberFormat="1" applyFont="1" applyFill="1" applyBorder="1" applyAlignment="1">
      <alignment horizontal="center" vertical="center"/>
    </xf>
    <xf numFmtId="0" fontId="18" fillId="0" borderId="39" xfId="47" applyNumberFormat="1" applyFont="1" applyFill="1" applyBorder="1" applyAlignment="1">
      <alignment horizontal="center" vertical="center"/>
    </xf>
    <xf numFmtId="0" fontId="18" fillId="0" borderId="7" xfId="47" applyNumberFormat="1" applyFont="1" applyFill="1" applyBorder="1" applyAlignment="1">
      <alignment horizontal="center" vertical="center"/>
    </xf>
    <xf numFmtId="0" fontId="18" fillId="11" borderId="9" xfId="47" applyNumberFormat="1" applyFont="1" applyFill="1" applyBorder="1" applyAlignment="1">
      <alignment horizontal="center" vertical="center"/>
    </xf>
    <xf numFmtId="0" fontId="18" fillId="11" borderId="10" xfId="47" applyNumberFormat="1" applyFont="1" applyFill="1" applyBorder="1" applyAlignment="1">
      <alignment horizontal="center" vertical="center"/>
    </xf>
    <xf numFmtId="0" fontId="18" fillId="0" borderId="9" xfId="47" applyNumberFormat="1" applyFont="1" applyFill="1" applyBorder="1" applyAlignment="1">
      <alignment horizontal="center" vertical="center"/>
    </xf>
    <xf numFmtId="0" fontId="18" fillId="0" borderId="10" xfId="47" applyNumberFormat="1" applyFont="1" applyFill="1" applyBorder="1" applyAlignment="1">
      <alignment horizontal="center" vertical="center"/>
    </xf>
    <xf numFmtId="0" fontId="18" fillId="0" borderId="38" xfId="47" applyNumberFormat="1" applyFont="1" applyFill="1" applyBorder="1" applyAlignment="1">
      <alignment horizontal="center" vertical="center"/>
    </xf>
    <xf numFmtId="0" fontId="18" fillId="9" borderId="9" xfId="47" applyNumberFormat="1" applyFont="1" applyFill="1" applyBorder="1" applyAlignment="1">
      <alignment horizontal="center" vertical="center"/>
    </xf>
    <xf numFmtId="0" fontId="18" fillId="9" borderId="10" xfId="47" applyNumberFormat="1" applyFont="1" applyFill="1" applyBorder="1" applyAlignment="1">
      <alignment horizontal="center" vertical="center"/>
    </xf>
    <xf numFmtId="0" fontId="18" fillId="9" borderId="1" xfId="47" applyNumberFormat="1" applyFont="1" applyFill="1" applyBorder="1" applyAlignment="1">
      <alignment horizontal="center" vertical="center"/>
    </xf>
    <xf numFmtId="0" fontId="18" fillId="9" borderId="83" xfId="47" applyNumberFormat="1" applyFont="1" applyFill="1" applyBorder="1" applyAlignment="1">
      <alignment horizontal="center" vertical="center"/>
    </xf>
    <xf numFmtId="0" fontId="18" fillId="0" borderId="1" xfId="47" applyNumberFormat="1" applyFont="1" applyFill="1" applyBorder="1" applyAlignment="1">
      <alignment horizontal="center" vertical="center"/>
    </xf>
    <xf numFmtId="0" fontId="18" fillId="0" borderId="83" xfId="47" applyNumberFormat="1" applyFont="1" applyFill="1" applyBorder="1" applyAlignment="1">
      <alignment horizontal="center" vertical="center"/>
    </xf>
    <xf numFmtId="0" fontId="18" fillId="9" borderId="3" xfId="47" applyNumberFormat="1" applyFont="1" applyFill="1" applyBorder="1" applyAlignment="1">
      <alignment horizontal="center" vertical="center"/>
    </xf>
    <xf numFmtId="0" fontId="19" fillId="0" borderId="9" xfId="47" applyNumberFormat="1" applyFont="1" applyFill="1" applyBorder="1" applyAlignment="1">
      <alignment horizontal="center" vertical="center"/>
    </xf>
    <xf numFmtId="0" fontId="19" fillId="0" borderId="10" xfId="47" applyNumberFormat="1" applyFont="1" applyFill="1" applyBorder="1" applyAlignment="1">
      <alignment horizontal="center" vertical="center"/>
    </xf>
    <xf numFmtId="0" fontId="18" fillId="11" borderId="6" xfId="47" applyNumberFormat="1" applyFont="1" applyFill="1" applyBorder="1" applyAlignment="1">
      <alignment horizontal="center" vertical="center"/>
    </xf>
    <xf numFmtId="0" fontId="18" fillId="11" borderId="15" xfId="47" applyNumberFormat="1" applyFont="1" applyFill="1" applyBorder="1" applyAlignment="1">
      <alignment horizontal="center" vertical="center"/>
    </xf>
    <xf numFmtId="0" fontId="18" fillId="11" borderId="7" xfId="47" applyNumberFormat="1" applyFont="1" applyFill="1" applyBorder="1" applyAlignment="1">
      <alignment horizontal="center" vertical="center"/>
    </xf>
    <xf numFmtId="0" fontId="26" fillId="13" borderId="2" xfId="47" applyNumberFormat="1" applyFont="1" applyFill="1" applyBorder="1" applyAlignment="1">
      <alignment horizontal="center" vertical="center"/>
    </xf>
    <xf numFmtId="0" fontId="18" fillId="11" borderId="42" xfId="47" applyNumberFormat="1" applyFont="1" applyFill="1" applyBorder="1" applyAlignment="1">
      <alignment horizontal="center" vertical="center"/>
    </xf>
    <xf numFmtId="0" fontId="18" fillId="11" borderId="57" xfId="47" applyNumberFormat="1" applyFont="1" applyFill="1" applyBorder="1" applyAlignment="1">
      <alignment horizontal="center" vertical="center"/>
    </xf>
    <xf numFmtId="0" fontId="25" fillId="13" borderId="2" xfId="47" applyNumberFormat="1" applyFont="1" applyFill="1" applyBorder="1" applyAlignment="1">
      <alignment horizontal="center" vertical="center"/>
    </xf>
    <xf numFmtId="0" fontId="18" fillId="0" borderId="9" xfId="52" applyNumberFormat="1" applyFont="1" applyFill="1" applyBorder="1" applyAlignment="1">
      <alignment horizontal="center" vertical="center"/>
    </xf>
    <xf numFmtId="0" fontId="18" fillId="0" borderId="10" xfId="52" applyNumberFormat="1" applyFont="1" applyFill="1" applyBorder="1" applyAlignment="1">
      <alignment horizontal="center" vertical="center"/>
    </xf>
    <xf numFmtId="0" fontId="18" fillId="0" borderId="38" xfId="52" applyNumberFormat="1" applyFont="1" applyFill="1" applyBorder="1" applyAlignment="1">
      <alignment horizontal="center" vertical="center"/>
    </xf>
    <xf numFmtId="0" fontId="18" fillId="0" borderId="3" xfId="47" applyNumberFormat="1" applyFont="1" applyFill="1" applyBorder="1" applyAlignment="1">
      <alignment horizontal="center" vertical="center"/>
    </xf>
    <xf numFmtId="0" fontId="19" fillId="12" borderId="6" xfId="47" applyNumberFormat="1" applyFont="1" applyFill="1" applyBorder="1" applyAlignment="1">
      <alignment horizontal="center" vertical="center"/>
    </xf>
    <xf numFmtId="0" fontId="19" fillId="12" borderId="7" xfId="47" applyNumberFormat="1" applyFont="1" applyFill="1" applyBorder="1" applyAlignment="1">
      <alignment horizontal="center" vertical="center"/>
    </xf>
    <xf numFmtId="0" fontId="18" fillId="9" borderId="59" xfId="47" applyNumberFormat="1" applyFont="1" applyFill="1" applyBorder="1" applyAlignment="1">
      <alignment horizontal="center" vertical="center"/>
    </xf>
    <xf numFmtId="0" fontId="18" fillId="9" borderId="63" xfId="47" applyNumberFormat="1" applyFont="1" applyFill="1" applyBorder="1" applyAlignment="1">
      <alignment horizontal="center" vertical="center"/>
    </xf>
    <xf numFmtId="0" fontId="18" fillId="0" borderId="59" xfId="47" applyNumberFormat="1" applyFont="1" applyFill="1" applyBorder="1" applyAlignment="1">
      <alignment horizontal="center" vertical="center"/>
    </xf>
    <xf numFmtId="0" fontId="18" fillId="0" borderId="61" xfId="47" applyNumberFormat="1" applyFont="1" applyFill="1" applyBorder="1" applyAlignment="1">
      <alignment horizontal="center" vertical="center"/>
    </xf>
    <xf numFmtId="0" fontId="18" fillId="18" borderId="39" xfId="47" applyNumberFormat="1" applyFont="1" applyFill="1" applyBorder="1" applyAlignment="1">
      <alignment horizontal="center" vertical="center"/>
    </xf>
    <xf numFmtId="49" fontId="18" fillId="0" borderId="72" xfId="52" applyNumberFormat="1" applyFont="1" applyFill="1" applyBorder="1" applyAlignment="1">
      <alignment horizontal="center" vertical="center"/>
    </xf>
    <xf numFmtId="49" fontId="18" fillId="0" borderId="3" xfId="52" applyNumberFormat="1" applyFont="1" applyFill="1" applyBorder="1" applyAlignment="1">
      <alignment horizontal="center" vertical="center"/>
    </xf>
    <xf numFmtId="49" fontId="18" fillId="0" borderId="13" xfId="52" applyNumberFormat="1" applyFont="1" applyFill="1" applyBorder="1" applyAlignment="1">
      <alignment horizontal="center" vertical="center"/>
    </xf>
    <xf numFmtId="49" fontId="18" fillId="0" borderId="2" xfId="52" applyNumberFormat="1" applyFont="1" applyFill="1" applyBorder="1" applyAlignment="1">
      <alignment horizontal="center" vertical="center"/>
    </xf>
    <xf numFmtId="49" fontId="18" fillId="0" borderId="39" xfId="52" applyNumberFormat="1" applyFont="1" applyFill="1" applyBorder="1" applyAlignment="1">
      <alignment horizontal="center" vertical="center"/>
    </xf>
    <xf numFmtId="0" fontId="19" fillId="13" borderId="9" xfId="47" applyNumberFormat="1" applyFont="1" applyFill="1" applyBorder="1" applyAlignment="1">
      <alignment horizontal="center" vertical="center"/>
    </xf>
    <xf numFmtId="0" fontId="19" fillId="13" borderId="10" xfId="47" applyNumberFormat="1" applyFont="1" applyFill="1" applyBorder="1" applyAlignment="1">
      <alignment horizontal="center" vertical="center"/>
    </xf>
    <xf numFmtId="49" fontId="20" fillId="0" borderId="16" xfId="52" applyNumberFormat="1" applyFont="1" applyBorder="1" applyAlignment="1">
      <alignment horizontal="center"/>
    </xf>
    <xf numFmtId="49" fontId="20" fillId="0" borderId="44" xfId="52" applyNumberFormat="1" applyFont="1" applyBorder="1" applyAlignment="1">
      <alignment horizontal="center"/>
    </xf>
    <xf numFmtId="49" fontId="20" fillId="0" borderId="64" xfId="52" applyNumberFormat="1" applyFont="1" applyBorder="1" applyAlignment="1">
      <alignment horizontal="center"/>
    </xf>
    <xf numFmtId="0" fontId="22" fillId="0" borderId="65" xfId="52" applyNumberFormat="1" applyFont="1" applyBorder="1" applyAlignment="1">
      <alignment horizontal="center" vertical="center" wrapText="1"/>
    </xf>
    <xf numFmtId="0" fontId="22" fillId="0" borderId="66" xfId="52" applyNumberFormat="1" applyFont="1" applyBorder="1" applyAlignment="1">
      <alignment horizontal="center" vertical="center"/>
    </xf>
    <xf numFmtId="0" fontId="22" fillId="0" borderId="67" xfId="52" applyNumberFormat="1" applyFont="1" applyBorder="1" applyAlignment="1">
      <alignment horizontal="center" vertical="center"/>
    </xf>
    <xf numFmtId="0" fontId="22" fillId="0" borderId="1" xfId="52" applyNumberFormat="1" applyFont="1" applyBorder="1" applyAlignment="1">
      <alignment horizontal="center" vertical="center"/>
    </xf>
    <xf numFmtId="0" fontId="22" fillId="0" borderId="68" xfId="52" applyNumberFormat="1" applyFont="1" applyBorder="1" applyAlignment="1">
      <alignment horizontal="center" vertical="center"/>
    </xf>
    <xf numFmtId="0" fontId="22" fillId="0" borderId="35" xfId="52" applyNumberFormat="1" applyFont="1" applyBorder="1" applyAlignment="1">
      <alignment horizontal="center" vertical="center"/>
    </xf>
    <xf numFmtId="49" fontId="20" fillId="0" borderId="1" xfId="52" applyNumberFormat="1" applyFont="1" applyBorder="1" applyAlignment="1">
      <alignment horizontal="center"/>
    </xf>
    <xf numFmtId="49" fontId="20" fillId="0" borderId="35" xfId="52" applyNumberFormat="1" applyFont="1" applyBorder="1" applyAlignment="1">
      <alignment horizontal="center"/>
    </xf>
    <xf numFmtId="49" fontId="20" fillId="0" borderId="83" xfId="52" applyNumberFormat="1" applyFont="1" applyBorder="1" applyAlignment="1">
      <alignment horizontal="center"/>
    </xf>
    <xf numFmtId="49" fontId="20" fillId="0" borderId="84" xfId="52" applyNumberFormat="1" applyFont="1" applyBorder="1" applyAlignment="1">
      <alignment horizontal="center"/>
    </xf>
    <xf numFmtId="49" fontId="18" fillId="5" borderId="72" xfId="52" applyNumberFormat="1" applyFont="1" applyFill="1" applyBorder="1" applyAlignment="1">
      <alignment horizontal="center" vertical="center"/>
    </xf>
    <xf numFmtId="49" fontId="18" fillId="5" borderId="3" xfId="52" applyNumberFormat="1" applyFont="1" applyFill="1" applyBorder="1" applyAlignment="1">
      <alignment horizontal="center" vertical="center"/>
    </xf>
    <xf numFmtId="49" fontId="18" fillId="5" borderId="13" xfId="52" applyNumberFormat="1" applyFont="1" applyFill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 vertical="center"/>
    </xf>
    <xf numFmtId="49" fontId="18" fillId="5" borderId="39" xfId="52" applyNumberFormat="1" applyFont="1" applyFill="1" applyBorder="1" applyAlignment="1">
      <alignment horizontal="center" vertical="center"/>
    </xf>
    <xf numFmtId="49" fontId="18" fillId="14" borderId="72" xfId="52" applyNumberFormat="1" applyFont="1" applyFill="1" applyBorder="1" applyAlignment="1">
      <alignment horizontal="center" vertical="center"/>
    </xf>
    <xf numFmtId="49" fontId="18" fillId="14" borderId="3" xfId="52" applyNumberFormat="1" applyFont="1" applyFill="1" applyBorder="1" applyAlignment="1">
      <alignment horizontal="center" vertical="center"/>
    </xf>
    <xf numFmtId="49" fontId="18" fillId="14" borderId="13" xfId="52" applyNumberFormat="1" applyFont="1" applyFill="1" applyBorder="1" applyAlignment="1">
      <alignment horizontal="center" vertical="center"/>
    </xf>
    <xf numFmtId="49" fontId="18" fillId="14" borderId="2" xfId="52" applyNumberFormat="1" applyFont="1" applyFill="1" applyBorder="1" applyAlignment="1">
      <alignment horizontal="center" vertical="center"/>
    </xf>
    <xf numFmtId="49" fontId="18" fillId="14" borderId="39" xfId="52" applyNumberFormat="1" applyFont="1" applyFill="1" applyBorder="1" applyAlignment="1">
      <alignment horizontal="center" vertical="center"/>
    </xf>
    <xf numFmtId="49" fontId="18" fillId="14" borderId="25" xfId="52" applyNumberFormat="1" applyFont="1" applyFill="1" applyBorder="1" applyAlignment="1">
      <alignment horizontal="center" vertical="center"/>
    </xf>
    <xf numFmtId="49" fontId="18" fillId="14" borderId="26" xfId="52" applyNumberFormat="1" applyFont="1" applyFill="1" applyBorder="1" applyAlignment="1">
      <alignment horizontal="center" vertical="center"/>
    </xf>
    <xf numFmtId="49" fontId="18" fillId="14" borderId="27" xfId="52" applyNumberFormat="1" applyFont="1" applyFill="1" applyBorder="1" applyAlignment="1">
      <alignment horizontal="center" vertical="center"/>
    </xf>
    <xf numFmtId="0" fontId="18" fillId="14" borderId="2" xfId="52" applyFont="1" applyFill="1" applyBorder="1" applyAlignment="1">
      <alignment horizontal="center" vertical="center"/>
    </xf>
    <xf numFmtId="0" fontId="18" fillId="14" borderId="3" xfId="52" applyFont="1" applyFill="1" applyBorder="1" applyAlignment="1">
      <alignment horizontal="center" vertical="center"/>
    </xf>
    <xf numFmtId="0" fontId="18" fillId="14" borderId="39" xfId="52" applyFont="1" applyFill="1" applyBorder="1" applyAlignment="1">
      <alignment horizontal="center" vertical="center"/>
    </xf>
    <xf numFmtId="49" fontId="18" fillId="5" borderId="73" xfId="52" applyNumberFormat="1" applyFont="1" applyFill="1" applyBorder="1" applyAlignment="1">
      <alignment horizontal="center" vertical="center"/>
    </xf>
    <xf numFmtId="49" fontId="18" fillId="5" borderId="74" xfId="52" applyNumberFormat="1" applyFont="1" applyFill="1" applyBorder="1" applyAlignment="1">
      <alignment horizontal="center" vertical="center"/>
    </xf>
    <xf numFmtId="49" fontId="18" fillId="5" borderId="75" xfId="52" applyNumberFormat="1" applyFont="1" applyFill="1" applyBorder="1" applyAlignment="1">
      <alignment horizontal="center" vertical="center"/>
    </xf>
    <xf numFmtId="0" fontId="18" fillId="5" borderId="9" xfId="52" applyFont="1" applyFill="1" applyBorder="1" applyAlignment="1">
      <alignment horizontal="center" vertical="center"/>
    </xf>
    <xf numFmtId="0" fontId="18" fillId="5" borderId="34" xfId="52" applyFont="1" applyFill="1" applyBorder="1" applyAlignment="1">
      <alignment horizontal="center" vertical="center"/>
    </xf>
    <xf numFmtId="0" fontId="18" fillId="5" borderId="38" xfId="52" applyFont="1" applyFill="1" applyBorder="1" applyAlignment="1">
      <alignment horizontal="center" vertical="center"/>
    </xf>
    <xf numFmtId="49" fontId="18" fillId="0" borderId="17" xfId="52" applyNumberFormat="1" applyFont="1" applyBorder="1" applyAlignment="1">
      <alignment horizontal="center"/>
    </xf>
    <xf numFmtId="49" fontId="18" fillId="0" borderId="18" xfId="52" applyNumberFormat="1" applyFont="1" applyBorder="1" applyAlignment="1">
      <alignment horizontal="center"/>
    </xf>
    <xf numFmtId="49" fontId="18" fillId="0" borderId="19" xfId="52" applyNumberFormat="1" applyFont="1" applyBorder="1" applyAlignment="1">
      <alignment horizontal="center"/>
    </xf>
    <xf numFmtId="49" fontId="18" fillId="0" borderId="49" xfId="52" applyNumberFormat="1" applyFont="1" applyBorder="1" applyAlignment="1">
      <alignment horizontal="center"/>
    </xf>
    <xf numFmtId="49" fontId="18" fillId="0" borderId="50" xfId="52" applyNumberFormat="1" applyFont="1" applyBorder="1" applyAlignment="1">
      <alignment horizontal="center"/>
    </xf>
    <xf numFmtId="49" fontId="18" fillId="0" borderId="69" xfId="52" applyNumberFormat="1" applyFont="1" applyFill="1" applyBorder="1" applyAlignment="1">
      <alignment horizontal="center" vertical="center"/>
    </xf>
    <xf numFmtId="49" fontId="18" fillId="0" borderId="70" xfId="52" applyNumberFormat="1" applyFont="1" applyFill="1" applyBorder="1" applyAlignment="1">
      <alignment horizontal="center" vertical="center"/>
    </xf>
    <xf numFmtId="49" fontId="18" fillId="0" borderId="71" xfId="52" applyNumberFormat="1" applyFont="1" applyFill="1" applyBorder="1" applyAlignment="1">
      <alignment horizontal="center" vertical="center"/>
    </xf>
    <xf numFmtId="0" fontId="18" fillId="0" borderId="78" xfId="52" applyFont="1" applyFill="1" applyBorder="1" applyAlignment="1">
      <alignment horizontal="center" vertical="center"/>
    </xf>
    <xf numFmtId="0" fontId="18" fillId="0" borderId="70" xfId="52" applyFont="1" applyFill="1" applyBorder="1" applyAlignment="1">
      <alignment horizontal="center" vertical="center"/>
    </xf>
    <xf numFmtId="0" fontId="18" fillId="0" borderId="79" xfId="52" applyFont="1" applyFill="1" applyBorder="1" applyAlignment="1">
      <alignment horizontal="center" vertical="center"/>
    </xf>
    <xf numFmtId="49" fontId="18" fillId="5" borderId="25" xfId="52" applyNumberFormat="1" applyFont="1" applyFill="1" applyBorder="1" applyAlignment="1">
      <alignment horizontal="center" vertical="center"/>
    </xf>
    <xf numFmtId="49" fontId="18" fillId="5" borderId="26" xfId="52" applyNumberFormat="1" applyFont="1" applyFill="1" applyBorder="1" applyAlignment="1">
      <alignment horizontal="center" vertical="center"/>
    </xf>
    <xf numFmtId="49" fontId="18" fillId="5" borderId="27" xfId="52" applyNumberFormat="1" applyFont="1" applyFill="1" applyBorder="1" applyAlignment="1">
      <alignment horizontal="center" vertical="center"/>
    </xf>
    <xf numFmtId="0" fontId="18" fillId="5" borderId="2" xfId="52" applyFont="1" applyFill="1" applyBorder="1" applyAlignment="1">
      <alignment horizontal="center" vertical="center"/>
    </xf>
    <xf numFmtId="0" fontId="18" fillId="5" borderId="3" xfId="52" applyFont="1" applyFill="1" applyBorder="1" applyAlignment="1">
      <alignment horizontal="center" vertical="center"/>
    </xf>
    <xf numFmtId="0" fontId="18" fillId="5" borderId="39" xfId="52" applyFont="1" applyFill="1" applyBorder="1" applyAlignment="1">
      <alignment horizontal="center" vertical="center"/>
    </xf>
    <xf numFmtId="49" fontId="18" fillId="17" borderId="44" xfId="52" applyNumberFormat="1" applyFont="1" applyFill="1" applyBorder="1" applyAlignment="1">
      <alignment horizontal="center" vertical="top" wrapText="1"/>
    </xf>
    <xf numFmtId="49" fontId="24" fillId="20" borderId="44" xfId="52" applyNumberFormat="1" applyFont="1" applyFill="1" applyBorder="1" applyAlignment="1">
      <alignment horizontal="center" vertical="top" wrapText="1"/>
    </xf>
    <xf numFmtId="0" fontId="18" fillId="19" borderId="2" xfId="47" applyNumberFormat="1" applyFont="1" applyFill="1" applyBorder="1" applyAlignment="1">
      <alignment horizontal="center" vertical="center"/>
    </xf>
    <xf numFmtId="0" fontId="18" fillId="19" borderId="13" xfId="47" applyNumberFormat="1" applyFont="1" applyFill="1" applyBorder="1" applyAlignment="1">
      <alignment horizontal="center" vertical="center"/>
    </xf>
    <xf numFmtId="0" fontId="18" fillId="19" borderId="39" xfId="47" applyNumberFormat="1" applyFont="1" applyFill="1" applyBorder="1" applyAlignment="1">
      <alignment horizontal="center" vertical="center"/>
    </xf>
    <xf numFmtId="0" fontId="18" fillId="19" borderId="6" xfId="47" applyNumberFormat="1" applyFont="1" applyFill="1" applyBorder="1" applyAlignment="1">
      <alignment horizontal="center" vertical="center"/>
    </xf>
    <xf numFmtId="0" fontId="18" fillId="19" borderId="36" xfId="47" applyNumberFormat="1" applyFont="1" applyFill="1" applyBorder="1" applyAlignment="1">
      <alignment horizontal="center" vertical="center"/>
    </xf>
    <xf numFmtId="0" fontId="18" fillId="19" borderId="9" xfId="47" applyNumberFormat="1" applyFont="1" applyFill="1" applyBorder="1" applyAlignment="1">
      <alignment horizontal="center" vertical="center"/>
    </xf>
    <xf numFmtId="0" fontId="18" fillId="19" borderId="10" xfId="47" applyNumberFormat="1" applyFont="1" applyFill="1" applyBorder="1" applyAlignment="1">
      <alignment horizontal="center" vertical="center"/>
    </xf>
    <xf numFmtId="0" fontId="18" fillId="17" borderId="2" xfId="47" applyNumberFormat="1" applyFont="1" applyFill="1" applyBorder="1" applyAlignment="1">
      <alignment horizontal="center" vertical="center"/>
    </xf>
    <xf numFmtId="0" fontId="18" fillId="17" borderId="13" xfId="47" applyNumberFormat="1" applyFont="1" applyFill="1" applyBorder="1" applyAlignment="1">
      <alignment horizontal="center" vertical="center"/>
    </xf>
    <xf numFmtId="0" fontId="18" fillId="20" borderId="1" xfId="47" applyNumberFormat="1" applyFont="1" applyFill="1" applyBorder="1" applyAlignment="1">
      <alignment horizontal="center" vertical="center"/>
    </xf>
    <xf numFmtId="0" fontId="18" fillId="20" borderId="83" xfId="47" applyNumberFormat="1" applyFont="1" applyFill="1" applyBorder="1" applyAlignment="1">
      <alignment horizontal="center" vertical="center"/>
    </xf>
    <xf numFmtId="0" fontId="18" fillId="19" borderId="1" xfId="47" applyNumberFormat="1" applyFont="1" applyFill="1" applyBorder="1" applyAlignment="1">
      <alignment horizontal="center" vertical="center"/>
    </xf>
    <xf numFmtId="0" fontId="18" fillId="19" borderId="83" xfId="47" applyNumberFormat="1" applyFont="1" applyFill="1" applyBorder="1" applyAlignment="1">
      <alignment horizontal="center" vertical="center"/>
    </xf>
    <xf numFmtId="0" fontId="18" fillId="20" borderId="2" xfId="47" applyNumberFormat="1" applyFont="1" applyFill="1" applyBorder="1" applyAlignment="1">
      <alignment horizontal="center" vertical="center"/>
    </xf>
    <xf numFmtId="0" fontId="18" fillId="20" borderId="13" xfId="47" applyNumberFormat="1" applyFont="1" applyFill="1" applyBorder="1" applyAlignment="1">
      <alignment horizontal="center" vertical="center"/>
    </xf>
    <xf numFmtId="0" fontId="18" fillId="19" borderId="3" xfId="47" applyNumberFormat="1" applyFont="1" applyFill="1" applyBorder="1" applyAlignment="1">
      <alignment horizontal="center" vertical="center"/>
    </xf>
    <xf numFmtId="0" fontId="18" fillId="17" borderId="39" xfId="47" applyNumberFormat="1" applyFont="1" applyFill="1" applyBorder="1" applyAlignment="1">
      <alignment horizontal="center" vertical="center"/>
    </xf>
    <xf numFmtId="0" fontId="18" fillId="19" borderId="59" xfId="47" applyNumberFormat="1" applyFont="1" applyFill="1" applyBorder="1" applyAlignment="1">
      <alignment horizontal="center" vertical="center"/>
    </xf>
    <xf numFmtId="0" fontId="18" fillId="19" borderId="63" xfId="47" applyNumberFormat="1" applyFont="1" applyFill="1" applyBorder="1" applyAlignment="1">
      <alignment horizontal="center" vertical="center"/>
    </xf>
    <xf numFmtId="0" fontId="18" fillId="20" borderId="39" xfId="47" applyNumberFormat="1" applyFont="1" applyFill="1" applyBorder="1" applyAlignment="1">
      <alignment horizontal="center" vertical="center"/>
    </xf>
    <xf numFmtId="0" fontId="19" fillId="0" borderId="2" xfId="47" applyNumberFormat="1" applyFont="1" applyFill="1" applyBorder="1" applyAlignment="1">
      <alignment horizontal="center" vertical="center"/>
    </xf>
    <xf numFmtId="0" fontId="19" fillId="0" borderId="13" xfId="47" applyNumberFormat="1" applyFont="1" applyFill="1" applyBorder="1" applyAlignment="1">
      <alignment horizontal="center" vertical="center"/>
    </xf>
    <xf numFmtId="0" fontId="18" fillId="18" borderId="2" xfId="47" applyNumberFormat="1" applyFont="1" applyFill="1" applyBorder="1" applyAlignment="1">
      <alignment horizontal="center" vertical="center"/>
    </xf>
    <xf numFmtId="0" fontId="18" fillId="18" borderId="13" xfId="47" applyNumberFormat="1" applyFont="1" applyFill="1" applyBorder="1" applyAlignment="1">
      <alignment horizontal="center" vertical="center"/>
    </xf>
    <xf numFmtId="0" fontId="18" fillId="18" borderId="59" xfId="47" applyNumberFormat="1" applyFont="1" applyFill="1" applyBorder="1" applyAlignment="1">
      <alignment horizontal="center" vertical="center"/>
    </xf>
    <xf numFmtId="0" fontId="18" fillId="18" borderId="63" xfId="47" applyNumberFormat="1" applyFont="1" applyFill="1" applyBorder="1" applyAlignment="1">
      <alignment horizontal="center" vertical="center"/>
    </xf>
    <xf numFmtId="0" fontId="19" fillId="12" borderId="9" xfId="47" applyNumberFormat="1" applyFont="1" applyFill="1" applyBorder="1" applyAlignment="1">
      <alignment horizontal="center" vertical="center"/>
    </xf>
    <xf numFmtId="0" fontId="19" fillId="12" borderId="10" xfId="47" applyNumberFormat="1" applyFont="1" applyFill="1" applyBorder="1" applyAlignment="1">
      <alignment horizontal="center" vertical="center"/>
    </xf>
    <xf numFmtId="0" fontId="22" fillId="0" borderId="65" xfId="52" applyNumberFormat="1" applyFont="1" applyBorder="1" applyAlignment="1">
      <alignment horizontal="center" vertical="center"/>
    </xf>
    <xf numFmtId="49" fontId="18" fillId="16" borderId="44" xfId="52" applyNumberFormat="1" applyFont="1" applyFill="1" applyBorder="1" applyAlignment="1">
      <alignment horizontal="center" vertical="top" wrapText="1"/>
    </xf>
    <xf numFmtId="49" fontId="18" fillId="0" borderId="44" xfId="52" applyNumberFormat="1" applyFont="1" applyBorder="1" applyAlignment="1">
      <alignment horizontal="center" vertical="top" wrapText="1"/>
    </xf>
    <xf numFmtId="0" fontId="18" fillId="11" borderId="2" xfId="49" applyNumberFormat="1" applyFont="1" applyFill="1" applyBorder="1" applyAlignment="1">
      <alignment horizontal="center" vertical="center"/>
    </xf>
    <xf numFmtId="0" fontId="18" fillId="11" borderId="13" xfId="49" applyNumberFormat="1" applyFont="1" applyFill="1" applyBorder="1" applyAlignment="1">
      <alignment horizontal="center" vertical="center"/>
    </xf>
    <xf numFmtId="0" fontId="18" fillId="0" borderId="2" xfId="49" applyNumberFormat="1" applyFont="1" applyFill="1" applyBorder="1" applyAlignment="1">
      <alignment horizontal="center" vertical="center"/>
    </xf>
    <xf numFmtId="0" fontId="18" fillId="0" borderId="13" xfId="49" applyNumberFormat="1" applyFont="1" applyFill="1" applyBorder="1" applyAlignment="1">
      <alignment horizontal="center" vertical="center"/>
    </xf>
    <xf numFmtId="0" fontId="18" fillId="15" borderId="2" xfId="49" applyNumberFormat="1" applyFont="1" applyFill="1" applyBorder="1" applyAlignment="1">
      <alignment horizontal="center" vertical="center"/>
    </xf>
    <xf numFmtId="0" fontId="18" fillId="15" borderId="13" xfId="49" applyNumberFormat="1" applyFont="1" applyFill="1" applyBorder="1" applyAlignment="1">
      <alignment horizontal="center" vertical="center"/>
    </xf>
    <xf numFmtId="0" fontId="19" fillId="12" borderId="6" xfId="49" applyNumberFormat="1" applyFont="1" applyFill="1" applyBorder="1" applyAlignment="1">
      <alignment horizontal="center" vertical="center"/>
    </xf>
    <xf numFmtId="0" fontId="19" fillId="12" borderId="7" xfId="49" applyNumberFormat="1" applyFont="1" applyFill="1" applyBorder="1" applyAlignment="1">
      <alignment horizontal="center" vertical="center"/>
    </xf>
    <xf numFmtId="0" fontId="18" fillId="15" borderId="6" xfId="49" applyNumberFormat="1" applyFont="1" applyFill="1" applyBorder="1" applyAlignment="1">
      <alignment horizontal="center" vertical="center"/>
    </xf>
    <xf numFmtId="0" fontId="18" fillId="15" borderId="36" xfId="49" applyNumberFormat="1" applyFont="1" applyFill="1" applyBorder="1" applyAlignment="1">
      <alignment horizontal="center" vertical="center"/>
    </xf>
    <xf numFmtId="0" fontId="18" fillId="15" borderId="39" xfId="49" applyNumberFormat="1" applyFont="1" applyFill="1" applyBorder="1" applyAlignment="1">
      <alignment horizontal="center" vertical="center"/>
    </xf>
    <xf numFmtId="0" fontId="18" fillId="0" borderId="39" xfId="49" applyNumberFormat="1" applyFont="1" applyFill="1" applyBorder="1" applyAlignment="1">
      <alignment horizontal="center" vertical="center"/>
    </xf>
    <xf numFmtId="0" fontId="18" fillId="0" borderId="6" xfId="49" applyNumberFormat="1" applyFont="1" applyFill="1" applyBorder="1" applyAlignment="1">
      <alignment horizontal="center" vertical="center"/>
    </xf>
    <xf numFmtId="0" fontId="18" fillId="0" borderId="7" xfId="49" applyNumberFormat="1" applyFont="1" applyFill="1" applyBorder="1" applyAlignment="1">
      <alignment horizontal="center" vertical="center"/>
    </xf>
    <xf numFmtId="0" fontId="18" fillId="15" borderId="9" xfId="49" applyNumberFormat="1" applyFont="1" applyFill="1" applyBorder="1" applyAlignment="1">
      <alignment horizontal="center" vertical="center"/>
    </xf>
    <xf numFmtId="0" fontId="18" fillId="15" borderId="10" xfId="49" applyNumberFormat="1" applyFont="1" applyFill="1" applyBorder="1" applyAlignment="1">
      <alignment horizontal="center" vertical="center"/>
    </xf>
    <xf numFmtId="0" fontId="18" fillId="0" borderId="9" xfId="49" applyNumberFormat="1" applyFont="1" applyFill="1" applyBorder="1" applyAlignment="1">
      <alignment horizontal="center" vertical="center"/>
    </xf>
    <xf numFmtId="0" fontId="18" fillId="0" borderId="10" xfId="49" applyNumberFormat="1" applyFont="1" applyFill="1" applyBorder="1" applyAlignment="1">
      <alignment horizontal="center" vertical="center"/>
    </xf>
    <xf numFmtId="0" fontId="18" fillId="0" borderId="38" xfId="49" applyNumberFormat="1" applyFont="1" applyFill="1" applyBorder="1" applyAlignment="1">
      <alignment horizontal="center" vertical="center"/>
    </xf>
    <xf numFmtId="0" fontId="19" fillId="13" borderId="2" xfId="49" applyNumberFormat="1" applyFont="1" applyFill="1" applyBorder="1" applyAlignment="1">
      <alignment horizontal="center" vertical="center"/>
    </xf>
    <xf numFmtId="0" fontId="19" fillId="13" borderId="13" xfId="49" applyNumberFormat="1" applyFont="1" applyFill="1" applyBorder="1" applyAlignment="1">
      <alignment horizontal="center" vertical="center"/>
    </xf>
    <xf numFmtId="0" fontId="18" fillId="15" borderId="1" xfId="49" applyNumberFormat="1" applyFont="1" applyFill="1" applyBorder="1" applyAlignment="1">
      <alignment horizontal="center" vertical="center"/>
    </xf>
    <xf numFmtId="0" fontId="18" fillId="15" borderId="83" xfId="49" applyNumberFormat="1" applyFont="1" applyFill="1" applyBorder="1" applyAlignment="1">
      <alignment horizontal="center" vertical="center"/>
    </xf>
    <xf numFmtId="0" fontId="18" fillId="15" borderId="3" xfId="49" applyNumberFormat="1" applyFont="1" applyFill="1" applyBorder="1" applyAlignment="1">
      <alignment horizontal="center" vertical="center"/>
    </xf>
    <xf numFmtId="0" fontId="19" fillId="0" borderId="2" xfId="49" applyNumberFormat="1" applyFont="1" applyFill="1" applyBorder="1" applyAlignment="1">
      <alignment horizontal="center" vertical="center"/>
    </xf>
    <xf numFmtId="0" fontId="19" fillId="0" borderId="13" xfId="49" applyNumberFormat="1" applyFont="1" applyFill="1" applyBorder="1" applyAlignment="1">
      <alignment horizontal="center" vertical="center"/>
    </xf>
    <xf numFmtId="0" fontId="19" fillId="0" borderId="9" xfId="49" applyNumberFormat="1" applyFont="1" applyFill="1" applyBorder="1" applyAlignment="1">
      <alignment horizontal="center" vertical="center"/>
    </xf>
    <xf numFmtId="0" fontId="19" fillId="0" borderId="10" xfId="49" applyNumberFormat="1" applyFont="1" applyFill="1" applyBorder="1" applyAlignment="1">
      <alignment horizontal="center" vertical="center"/>
    </xf>
    <xf numFmtId="0" fontId="18" fillId="11" borderId="6" xfId="49" applyNumberFormat="1" applyFont="1" applyFill="1" applyBorder="1" applyAlignment="1">
      <alignment horizontal="center" vertical="center"/>
    </xf>
    <xf numFmtId="0" fontId="18" fillId="11" borderId="15" xfId="49" applyNumberFormat="1" applyFont="1" applyFill="1" applyBorder="1" applyAlignment="1">
      <alignment horizontal="center" vertical="center"/>
    </xf>
    <xf numFmtId="0" fontId="18" fillId="11" borderId="7" xfId="49" applyNumberFormat="1" applyFont="1" applyFill="1" applyBorder="1" applyAlignment="1">
      <alignment horizontal="center" vertical="center"/>
    </xf>
    <xf numFmtId="0" fontId="18" fillId="11" borderId="9" xfId="49" applyNumberFormat="1" applyFont="1" applyFill="1" applyBorder="1" applyAlignment="1">
      <alignment horizontal="center" vertical="center"/>
    </xf>
    <xf numFmtId="0" fontId="18" fillId="11" borderId="10" xfId="49" applyNumberFormat="1" applyFont="1" applyFill="1" applyBorder="1" applyAlignment="1">
      <alignment horizontal="center" vertical="center"/>
    </xf>
    <xf numFmtId="0" fontId="18" fillId="17" borderId="2" xfId="49" applyNumberFormat="1" applyFont="1" applyFill="1" applyBorder="1" applyAlignment="1">
      <alignment horizontal="center" vertical="center"/>
    </xf>
    <xf numFmtId="0" fontId="18" fillId="17" borderId="13" xfId="49" applyNumberFormat="1" applyFont="1" applyFill="1" applyBorder="1" applyAlignment="1">
      <alignment horizontal="center" vertical="center"/>
    </xf>
    <xf numFmtId="0" fontId="18" fillId="16" borderId="2" xfId="49" applyNumberFormat="1" applyFont="1" applyFill="1" applyBorder="1" applyAlignment="1">
      <alignment horizontal="center" ver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" fillId="11" borderId="42" xfId="49" applyNumberFormat="1" applyFont="1" applyFill="1" applyBorder="1" applyAlignment="1">
      <alignment horizontal="center" vertical="center"/>
    </xf>
    <xf numFmtId="0" fontId="18" fillId="11" borderId="57" xfId="49" applyNumberFormat="1" applyFont="1" applyFill="1" applyBorder="1" applyAlignment="1">
      <alignment horizontal="center" vertical="center"/>
    </xf>
    <xf numFmtId="0" fontId="18" fillId="0" borderId="3" xfId="49" applyNumberFormat="1" applyFont="1" applyFill="1" applyBorder="1" applyAlignment="1">
      <alignment horizontal="center" vertical="center"/>
    </xf>
    <xf numFmtId="0" fontId="18" fillId="17" borderId="6" xfId="49" applyNumberFormat="1" applyFont="1" applyFill="1" applyBorder="1" applyAlignment="1">
      <alignment horizontal="center" vertical="center"/>
    </xf>
    <xf numFmtId="0" fontId="18" fillId="17" borderId="36" xfId="49" applyNumberFormat="1" applyFont="1" applyFill="1" applyBorder="1" applyAlignment="1">
      <alignment horizontal="center" vertical="center"/>
    </xf>
    <xf numFmtId="0" fontId="18" fillId="0" borderId="59" xfId="49" applyNumberFormat="1" applyFont="1" applyFill="1" applyBorder="1" applyAlignment="1">
      <alignment horizontal="center" vertical="center"/>
    </xf>
    <xf numFmtId="0" fontId="18" fillId="0" borderId="63" xfId="49" applyNumberFormat="1" applyFont="1" applyFill="1" applyBorder="1" applyAlignment="1">
      <alignment horizontal="center" vertical="center"/>
    </xf>
    <xf numFmtId="0" fontId="18" fillId="0" borderId="61" xfId="49" applyNumberFormat="1" applyFont="1" applyFill="1" applyBorder="1" applyAlignment="1">
      <alignment horizontal="center" vertical="center"/>
    </xf>
    <xf numFmtId="0" fontId="18" fillId="15" borderId="59" xfId="49" applyNumberFormat="1" applyFont="1" applyFill="1" applyBorder="1" applyAlignment="1">
      <alignment horizontal="center" vertical="center"/>
    </xf>
    <xf numFmtId="0" fontId="18" fillId="15" borderId="63" xfId="49" applyNumberFormat="1" applyFont="1" applyFill="1" applyBorder="1" applyAlignment="1">
      <alignment horizontal="center" vertical="center"/>
    </xf>
    <xf numFmtId="0" fontId="18" fillId="18" borderId="39" xfId="49" applyNumberFormat="1" applyFont="1" applyFill="1" applyBorder="1" applyAlignment="1">
      <alignment horizontal="center" vertical="center"/>
    </xf>
    <xf numFmtId="0" fontId="19" fillId="12" borderId="9" xfId="49" applyNumberFormat="1" applyFont="1" applyFill="1" applyBorder="1" applyAlignment="1">
      <alignment horizontal="center" vertical="center"/>
    </xf>
    <xf numFmtId="0" fontId="19" fillId="12" borderId="10" xfId="49" applyNumberFormat="1" applyFont="1" applyFill="1" applyBorder="1" applyAlignment="1">
      <alignment horizontal="center" vertical="center"/>
    </xf>
    <xf numFmtId="49" fontId="18" fillId="0" borderId="6" xfId="52" applyNumberFormat="1" applyFont="1" applyBorder="1" applyAlignment="1">
      <alignment horizontal="center"/>
    </xf>
    <xf numFmtId="49" fontId="18" fillId="0" borderId="7" xfId="52" applyNumberFormat="1" applyFont="1" applyBorder="1" applyAlignment="1">
      <alignment horizontal="center"/>
    </xf>
    <xf numFmtId="49" fontId="18" fillId="0" borderId="36" xfId="52" applyNumberFormat="1" applyFont="1" applyBorder="1" applyAlignment="1">
      <alignment horizontal="center"/>
    </xf>
    <xf numFmtId="0" fontId="18" fillId="0" borderId="0" xfId="52" applyNumberFormat="1" applyFont="1" applyBorder="1" applyAlignment="1">
      <alignment horizontal="center" vertical="top"/>
    </xf>
    <xf numFmtId="49" fontId="21" fillId="2" borderId="44" xfId="52" applyNumberFormat="1" applyFont="1" applyFill="1" applyBorder="1" applyAlignment="1">
      <alignment horizontal="center" vertical="top" wrapText="1"/>
    </xf>
    <xf numFmtId="49" fontId="21" fillId="0" borderId="44" xfId="52" applyNumberFormat="1" applyFont="1" applyBorder="1" applyAlignment="1">
      <alignment horizontal="center" vertical="top" wrapText="1"/>
    </xf>
    <xf numFmtId="49" fontId="18" fillId="0" borderId="9" xfId="52" applyNumberFormat="1" applyFont="1" applyBorder="1" applyAlignment="1">
      <alignment horizontal="center"/>
    </xf>
    <xf numFmtId="49" fontId="18" fillId="0" borderId="10" xfId="52" applyNumberFormat="1" applyFont="1" applyBorder="1" applyAlignment="1">
      <alignment horizontal="center"/>
    </xf>
    <xf numFmtId="49" fontId="18" fillId="0" borderId="38" xfId="52" applyNumberFormat="1" applyFont="1" applyBorder="1" applyAlignment="1">
      <alignment horizontal="center"/>
    </xf>
    <xf numFmtId="0" fontId="18" fillId="11" borderId="2" xfId="47" applyNumberFormat="1" applyFont="1" applyFill="1" applyBorder="1" applyAlignment="1">
      <alignment horizontal="center"/>
    </xf>
    <xf numFmtId="0" fontId="18" fillId="11" borderId="13" xfId="47" applyNumberFormat="1" applyFont="1" applyFill="1" applyBorder="1" applyAlignment="1">
      <alignment horizontal="center"/>
    </xf>
    <xf numFmtId="0" fontId="18" fillId="9" borderId="2" xfId="47" applyNumberFormat="1" applyFont="1" applyFill="1" applyBorder="1" applyAlignment="1">
      <alignment horizontal="center"/>
    </xf>
    <xf numFmtId="0" fontId="18" fillId="9" borderId="13" xfId="47" applyNumberFormat="1" applyFont="1" applyFill="1" applyBorder="1" applyAlignment="1">
      <alignment horizontal="center"/>
    </xf>
    <xf numFmtId="0" fontId="19" fillId="12" borderId="6" xfId="47" applyNumberFormat="1" applyFont="1" applyFill="1" applyBorder="1" applyAlignment="1">
      <alignment horizontal="center"/>
    </xf>
    <xf numFmtId="0" fontId="19" fillId="12" borderId="7" xfId="47" applyNumberFormat="1" applyFont="1" applyFill="1" applyBorder="1" applyAlignment="1">
      <alignment horizontal="center"/>
    </xf>
    <xf numFmtId="0" fontId="18" fillId="9" borderId="6" xfId="47" applyNumberFormat="1" applyFont="1" applyFill="1" applyBorder="1" applyAlignment="1">
      <alignment horizontal="center"/>
    </xf>
    <xf numFmtId="0" fontId="18" fillId="9" borderId="7" xfId="47" applyNumberFormat="1" applyFont="1" applyFill="1" applyBorder="1" applyAlignment="1">
      <alignment horizontal="center"/>
    </xf>
    <xf numFmtId="0" fontId="18" fillId="9" borderId="36" xfId="47" applyNumberFormat="1" applyFont="1" applyFill="1" applyBorder="1" applyAlignment="1">
      <alignment horizontal="center"/>
    </xf>
    <xf numFmtId="0" fontId="18" fillId="0" borderId="2" xfId="47" applyNumberFormat="1" applyFont="1" applyFill="1" applyBorder="1" applyAlignment="1">
      <alignment horizontal="center"/>
    </xf>
    <xf numFmtId="0" fontId="18" fillId="0" borderId="13" xfId="47" applyNumberFormat="1" applyFont="1" applyFill="1" applyBorder="1" applyAlignment="1">
      <alignment horizontal="center"/>
    </xf>
    <xf numFmtId="0" fontId="18" fillId="9" borderId="39" xfId="47" applyNumberFormat="1" applyFont="1" applyFill="1" applyBorder="1" applyAlignment="1">
      <alignment horizontal="center"/>
    </xf>
    <xf numFmtId="0" fontId="18" fillId="11" borderId="39" xfId="47" applyNumberFormat="1" applyFont="1" applyFill="1" applyBorder="1" applyAlignment="1">
      <alignment horizontal="center"/>
    </xf>
    <xf numFmtId="0" fontId="18" fillId="0" borderId="6" xfId="47" applyNumberFormat="1" applyFont="1" applyFill="1" applyBorder="1" applyAlignment="1">
      <alignment horizontal="center"/>
    </xf>
    <xf numFmtId="0" fontId="18" fillId="0" borderId="7" xfId="47" applyNumberFormat="1" applyFont="1" applyFill="1" applyBorder="1" applyAlignment="1">
      <alignment horizontal="center"/>
    </xf>
    <xf numFmtId="0" fontId="18" fillId="0" borderId="9" xfId="47" applyNumberFormat="1" applyFont="1" applyFill="1" applyBorder="1" applyAlignment="1">
      <alignment horizontal="center"/>
    </xf>
    <xf numFmtId="0" fontId="18" fillId="0" borderId="10" xfId="47" applyNumberFormat="1" applyFont="1" applyFill="1" applyBorder="1" applyAlignment="1">
      <alignment horizontal="center"/>
    </xf>
    <xf numFmtId="0" fontId="18" fillId="0" borderId="38" xfId="47" applyNumberFormat="1" applyFont="1" applyFill="1" applyBorder="1" applyAlignment="1">
      <alignment horizontal="center"/>
    </xf>
    <xf numFmtId="0" fontId="18" fillId="11" borderId="9" xfId="47" applyNumberFormat="1" applyFont="1" applyFill="1" applyBorder="1" applyAlignment="1">
      <alignment horizontal="center"/>
    </xf>
    <xf numFmtId="0" fontId="18" fillId="11" borderId="10" xfId="47" applyNumberFormat="1" applyFont="1" applyFill="1" applyBorder="1" applyAlignment="1">
      <alignment horizontal="center"/>
    </xf>
    <xf numFmtId="0" fontId="18" fillId="0" borderId="39" xfId="47" applyNumberFormat="1" applyFont="1" applyFill="1" applyBorder="1" applyAlignment="1">
      <alignment horizontal="center"/>
    </xf>
    <xf numFmtId="0" fontId="18" fillId="11" borderId="6" xfId="47" applyNumberFormat="1" applyFont="1" applyFill="1" applyBorder="1" applyAlignment="1">
      <alignment horizontal="center"/>
    </xf>
    <xf numFmtId="0" fontId="18" fillId="11" borderId="36" xfId="47" applyNumberFormat="1" applyFont="1" applyFill="1" applyBorder="1" applyAlignment="1">
      <alignment horizontal="center"/>
    </xf>
    <xf numFmtId="0" fontId="19" fillId="13" borderId="2" xfId="47" applyNumberFormat="1" applyFont="1" applyFill="1" applyBorder="1" applyAlignment="1">
      <alignment horizontal="center"/>
    </xf>
    <xf numFmtId="0" fontId="19" fillId="13" borderId="13" xfId="47" applyNumberFormat="1" applyFont="1" applyFill="1" applyBorder="1" applyAlignment="1">
      <alignment horizontal="center"/>
    </xf>
    <xf numFmtId="0" fontId="19" fillId="13" borderId="39" xfId="47" applyNumberFormat="1" applyFont="1" applyFill="1" applyBorder="1" applyAlignment="1">
      <alignment horizontal="center"/>
    </xf>
    <xf numFmtId="0" fontId="18" fillId="9" borderId="3" xfId="47" applyNumberFormat="1" applyFont="1" applyFill="1" applyBorder="1" applyAlignment="1">
      <alignment horizontal="center"/>
    </xf>
    <xf numFmtId="0" fontId="19" fillId="0" borderId="2" xfId="47" applyNumberFormat="1" applyFont="1" applyFill="1" applyBorder="1" applyAlignment="1">
      <alignment horizontal="center"/>
    </xf>
    <xf numFmtId="0" fontId="19" fillId="0" borderId="13" xfId="47" applyNumberFormat="1" applyFont="1" applyFill="1" applyBorder="1" applyAlignment="1">
      <alignment horizontal="center"/>
    </xf>
    <xf numFmtId="0" fontId="19" fillId="0" borderId="9" xfId="47" applyNumberFormat="1" applyFont="1" applyFill="1" applyBorder="1" applyAlignment="1">
      <alignment horizontal="center"/>
    </xf>
    <xf numFmtId="0" fontId="19" fillId="0" borderId="10" xfId="47" applyNumberFormat="1" applyFont="1" applyFill="1" applyBorder="1" applyAlignment="1">
      <alignment horizontal="center"/>
    </xf>
    <xf numFmtId="0" fontId="18" fillId="9" borderId="9" xfId="47" applyNumberFormat="1" applyFont="1" applyFill="1" applyBorder="1" applyAlignment="1">
      <alignment horizontal="center"/>
    </xf>
    <xf numFmtId="0" fontId="18" fillId="9" borderId="10" xfId="47" applyNumberFormat="1" applyFont="1" applyFill="1" applyBorder="1" applyAlignment="1">
      <alignment horizontal="center"/>
    </xf>
    <xf numFmtId="0" fontId="18" fillId="11" borderId="15" xfId="47" applyNumberFormat="1" applyFont="1" applyFill="1" applyBorder="1" applyAlignment="1">
      <alignment horizontal="center"/>
    </xf>
    <xf numFmtId="0" fontId="18" fillId="11" borderId="7" xfId="47" applyNumberFormat="1" applyFont="1" applyFill="1" applyBorder="1" applyAlignment="1">
      <alignment horizontal="center"/>
    </xf>
    <xf numFmtId="0" fontId="18" fillId="11" borderId="42" xfId="47" applyNumberFormat="1" applyFont="1" applyFill="1" applyBorder="1" applyAlignment="1">
      <alignment horizontal="center"/>
    </xf>
    <xf numFmtId="0" fontId="18" fillId="11" borderId="57" xfId="47" applyNumberFormat="1" applyFont="1" applyFill="1" applyBorder="1" applyAlignment="1">
      <alignment horizontal="center"/>
    </xf>
    <xf numFmtId="0" fontId="18" fillId="0" borderId="9" xfId="52" applyNumberFormat="1" applyFont="1" applyFill="1" applyBorder="1" applyAlignment="1">
      <alignment horizontal="center"/>
    </xf>
    <xf numFmtId="0" fontId="18" fillId="0" borderId="10" xfId="52" applyNumberFormat="1" applyFont="1" applyFill="1" applyBorder="1" applyAlignment="1">
      <alignment horizontal="center"/>
    </xf>
    <xf numFmtId="0" fontId="18" fillId="0" borderId="38" xfId="52" applyNumberFormat="1" applyFont="1" applyFill="1" applyBorder="1" applyAlignment="1">
      <alignment horizontal="center"/>
    </xf>
    <xf numFmtId="0" fontId="18" fillId="11" borderId="9" xfId="52" applyNumberFormat="1" applyFont="1" applyFill="1" applyBorder="1" applyAlignment="1">
      <alignment horizontal="center"/>
    </xf>
    <xf numFmtId="0" fontId="18" fillId="11" borderId="10" xfId="52" applyNumberFormat="1" applyFont="1" applyFill="1" applyBorder="1" applyAlignment="1">
      <alignment horizontal="center"/>
    </xf>
    <xf numFmtId="0" fontId="18" fillId="0" borderId="3" xfId="47" applyNumberFormat="1" applyFont="1" applyFill="1" applyBorder="1" applyAlignment="1">
      <alignment horizontal="center"/>
    </xf>
    <xf numFmtId="0" fontId="18" fillId="9" borderId="59" xfId="47" applyNumberFormat="1" applyFont="1" applyFill="1" applyBorder="1" applyAlignment="1">
      <alignment horizontal="center"/>
    </xf>
    <xf numFmtId="0" fontId="18" fillId="9" borderId="63" xfId="47" applyNumberFormat="1" applyFont="1" applyFill="1" applyBorder="1" applyAlignment="1">
      <alignment horizontal="center"/>
    </xf>
    <xf numFmtId="0" fontId="18" fillId="0" borderId="59" xfId="47" applyNumberFormat="1" applyFont="1" applyFill="1" applyBorder="1" applyAlignment="1">
      <alignment horizontal="center"/>
    </xf>
    <xf numFmtId="0" fontId="18" fillId="0" borderId="61" xfId="47" applyNumberFormat="1" applyFont="1" applyFill="1" applyBorder="1" applyAlignment="1">
      <alignment horizontal="center"/>
    </xf>
    <xf numFmtId="0" fontId="19" fillId="12" borderId="2" xfId="47" applyNumberFormat="1" applyFont="1" applyFill="1" applyBorder="1" applyAlignment="1">
      <alignment horizontal="center"/>
    </xf>
    <xf numFmtId="0" fontId="19" fillId="12" borderId="39" xfId="47" applyNumberFormat="1" applyFont="1" applyFill="1" applyBorder="1" applyAlignment="1">
      <alignment horizontal="center"/>
    </xf>
    <xf numFmtId="0" fontId="18" fillId="14" borderId="53" xfId="52" applyFont="1" applyFill="1" applyBorder="1" applyAlignment="1">
      <alignment horizontal="center"/>
    </xf>
    <xf numFmtId="0" fontId="18" fillId="14" borderId="26" xfId="52" applyFont="1" applyFill="1" applyBorder="1" applyAlignment="1">
      <alignment horizontal="center"/>
    </xf>
    <xf numFmtId="0" fontId="18" fillId="14" borderId="54" xfId="52" applyFont="1" applyFill="1" applyBorder="1" applyAlignment="1">
      <alignment horizontal="center"/>
    </xf>
    <xf numFmtId="49" fontId="18" fillId="0" borderId="2" xfId="52" applyNumberFormat="1" applyFont="1" applyFill="1" applyBorder="1" applyAlignment="1">
      <alignment horizontal="center"/>
    </xf>
    <xf numFmtId="49" fontId="18" fillId="0" borderId="3" xfId="52" applyNumberFormat="1" applyFont="1" applyFill="1" applyBorder="1" applyAlignment="1">
      <alignment horizontal="center"/>
    </xf>
    <xf numFmtId="49" fontId="18" fillId="0" borderId="39" xfId="52" applyNumberFormat="1" applyFont="1" applyFill="1" applyBorder="1" applyAlignment="1">
      <alignment horizontal="center"/>
    </xf>
    <xf numFmtId="0" fontId="19" fillId="12" borderId="13" xfId="47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 vertical="center"/>
    </xf>
    <xf numFmtId="49" fontId="18" fillId="0" borderId="14" xfId="52" applyNumberFormat="1" applyFont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/>
    </xf>
    <xf numFmtId="49" fontId="18" fillId="5" borderId="3" xfId="52" applyNumberFormat="1" applyFont="1" applyFill="1" applyBorder="1" applyAlignment="1">
      <alignment horizontal="center"/>
    </xf>
    <xf numFmtId="49" fontId="18" fillId="5" borderId="39" xfId="52" applyNumberFormat="1" applyFont="1" applyFill="1" applyBorder="1" applyAlignment="1">
      <alignment horizontal="center"/>
    </xf>
    <xf numFmtId="49" fontId="18" fillId="14" borderId="2" xfId="52" applyNumberFormat="1" applyFont="1" applyFill="1" applyBorder="1" applyAlignment="1">
      <alignment horizontal="center"/>
    </xf>
    <xf numFmtId="49" fontId="18" fillId="14" borderId="3" xfId="52" applyNumberFormat="1" applyFont="1" applyFill="1" applyBorder="1" applyAlignment="1">
      <alignment horizontal="center"/>
    </xf>
    <xf numFmtId="49" fontId="18" fillId="14" borderId="39" xfId="52" applyNumberFormat="1" applyFont="1" applyFill="1" applyBorder="1" applyAlignment="1">
      <alignment horizontal="center"/>
    </xf>
    <xf numFmtId="0" fontId="18" fillId="5" borderId="80" xfId="52" applyFont="1" applyFill="1" applyBorder="1" applyAlignment="1">
      <alignment horizontal="center"/>
    </xf>
    <xf numFmtId="0" fontId="18" fillId="5" borderId="74" xfId="52" applyFont="1" applyFill="1" applyBorder="1" applyAlignment="1">
      <alignment horizontal="center"/>
    </xf>
    <xf numFmtId="0" fontId="18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8" fillId="0" borderId="78" xfId="52" applyFont="1" applyFill="1" applyBorder="1" applyAlignment="1">
      <alignment horizontal="center"/>
    </xf>
    <xf numFmtId="0" fontId="18" fillId="0" borderId="70" xfId="52" applyFont="1" applyFill="1" applyBorder="1" applyAlignment="1">
      <alignment horizontal="center"/>
    </xf>
    <xf numFmtId="0" fontId="18" fillId="0" borderId="79" xfId="52" applyFont="1" applyFill="1" applyBorder="1" applyAlignment="1">
      <alignment horizontal="center"/>
    </xf>
    <xf numFmtId="0" fontId="18" fillId="5" borderId="53" xfId="52" applyFont="1" applyFill="1" applyBorder="1" applyAlignment="1">
      <alignment horizontal="center"/>
    </xf>
    <xf numFmtId="0" fontId="18" fillId="5" borderId="26" xfId="52" applyFont="1" applyFill="1" applyBorder="1" applyAlignment="1">
      <alignment horizontal="center"/>
    </xf>
    <xf numFmtId="0" fontId="18" fillId="5" borderId="54" xfId="52" applyFont="1" applyFill="1" applyBorder="1" applyAlignment="1">
      <alignment horizontal="center"/>
    </xf>
    <xf numFmtId="0" fontId="17" fillId="0" borderId="0" xfId="52" applyNumberFormat="1" applyFont="1" applyAlignment="1">
      <alignment horizontal="center"/>
    </xf>
    <xf numFmtId="0" fontId="18" fillId="0" borderId="0" xfId="52" applyNumberFormat="1" applyFont="1" applyAlignment="1">
      <alignment horizontal="center"/>
    </xf>
    <xf numFmtId="49" fontId="18" fillId="0" borderId="0" xfId="52" applyNumberFormat="1" applyFont="1" applyBorder="1" applyAlignment="1">
      <alignment horizontal="right" vertical="top" wrapText="1"/>
    </xf>
    <xf numFmtId="0" fontId="18" fillId="0" borderId="36" xfId="47" applyNumberFormat="1" applyFont="1" applyFill="1" applyBorder="1" applyAlignment="1">
      <alignment horizontal="center"/>
    </xf>
    <xf numFmtId="0" fontId="19" fillId="13" borderId="6" xfId="47" applyNumberFormat="1" applyFont="1" applyFill="1" applyBorder="1" applyAlignment="1">
      <alignment horizontal="center"/>
    </xf>
    <xf numFmtId="0" fontId="19" fillId="13" borderId="36" xfId="47" applyNumberFormat="1" applyFont="1" applyFill="1" applyBorder="1" applyAlignment="1">
      <alignment horizontal="center"/>
    </xf>
    <xf numFmtId="0" fontId="13" fillId="12" borderId="2" xfId="47" applyNumberFormat="1" applyFont="1" applyFill="1" applyBorder="1" applyAlignment="1">
      <alignment horizontal="center"/>
    </xf>
    <xf numFmtId="0" fontId="13" fillId="12" borderId="13" xfId="47" applyNumberFormat="1" applyFont="1" applyFill="1" applyBorder="1" applyAlignment="1">
      <alignment horizontal="center"/>
    </xf>
    <xf numFmtId="49" fontId="18" fillId="0" borderId="17" xfId="52" applyNumberFormat="1" applyFont="1" applyFill="1" applyBorder="1" applyAlignment="1">
      <alignment horizontal="center"/>
    </xf>
    <xf numFmtId="49" fontId="18" fillId="0" borderId="18" xfId="52" applyNumberFormat="1" applyFont="1" applyFill="1" applyBorder="1" applyAlignment="1">
      <alignment horizontal="center"/>
    </xf>
    <xf numFmtId="49" fontId="18" fillId="0" borderId="19" xfId="52" applyNumberFormat="1" applyFont="1" applyFill="1" applyBorder="1" applyAlignment="1">
      <alignment horizontal="center"/>
    </xf>
    <xf numFmtId="49" fontId="18" fillId="0" borderId="49" xfId="52" applyNumberFormat="1" applyFont="1" applyFill="1" applyBorder="1" applyAlignment="1">
      <alignment horizontal="center"/>
    </xf>
    <xf numFmtId="0" fontId="68" fillId="0" borderId="18" xfId="52" applyFill="1" applyBorder="1"/>
    <xf numFmtId="0" fontId="68" fillId="0" borderId="50" xfId="52" applyFill="1" applyBorder="1"/>
    <xf numFmtId="49" fontId="18" fillId="6" borderId="21" xfId="47" applyNumberFormat="1" applyFont="1" applyFill="1" applyBorder="1" applyAlignment="1">
      <alignment horizontal="center" vertical="center"/>
    </xf>
    <xf numFmtId="49" fontId="18" fillId="6" borderId="22" xfId="47" applyNumberFormat="1" applyFont="1" applyFill="1" applyBorder="1" applyAlignment="1">
      <alignment horizontal="center" vertical="center"/>
    </xf>
    <xf numFmtId="49" fontId="18" fillId="6" borderId="23" xfId="47" applyNumberFormat="1" applyFont="1" applyFill="1" applyBorder="1" applyAlignment="1">
      <alignment horizontal="center" vertical="center"/>
    </xf>
    <xf numFmtId="0" fontId="18" fillId="6" borderId="51" xfId="47" applyNumberFormat="1" applyFont="1" applyFill="1" applyBorder="1" applyAlignment="1">
      <alignment horizontal="center"/>
    </xf>
    <xf numFmtId="0" fontId="18" fillId="6" borderId="22" xfId="47" applyNumberFormat="1" applyFont="1" applyFill="1" applyBorder="1" applyAlignment="1">
      <alignment horizontal="center"/>
    </xf>
    <xf numFmtId="0" fontId="18" fillId="6" borderId="52" xfId="47" applyNumberFormat="1" applyFont="1" applyFill="1" applyBorder="1" applyAlignment="1">
      <alignment horizontal="center"/>
    </xf>
    <xf numFmtId="49" fontId="18" fillId="0" borderId="25" xfId="47" applyNumberFormat="1" applyFont="1" applyFill="1" applyBorder="1" applyAlignment="1">
      <alignment horizontal="center" vertical="center"/>
    </xf>
    <xf numFmtId="49" fontId="18" fillId="0" borderId="26" xfId="47" applyNumberFormat="1" applyFont="1" applyFill="1" applyBorder="1" applyAlignment="1">
      <alignment horizontal="center" vertical="center"/>
    </xf>
    <xf numFmtId="49" fontId="18" fillId="0" borderId="27" xfId="47" applyNumberFormat="1" applyFont="1" applyFill="1" applyBorder="1" applyAlignment="1">
      <alignment horizontal="center" vertical="center"/>
    </xf>
    <xf numFmtId="0" fontId="18" fillId="0" borderId="53" xfId="47" applyFont="1" applyFill="1" applyBorder="1" applyAlignment="1">
      <alignment horizontal="center"/>
    </xf>
    <xf numFmtId="0" fontId="18" fillId="0" borderId="26" xfId="47" applyFont="1" applyFill="1" applyBorder="1" applyAlignment="1">
      <alignment horizontal="center"/>
    </xf>
    <xf numFmtId="0" fontId="18" fillId="0" borderId="54" xfId="47" applyFont="1" applyFill="1" applyBorder="1" applyAlignment="1">
      <alignment horizontal="center"/>
    </xf>
    <xf numFmtId="49" fontId="18" fillId="6" borderId="29" xfId="47" applyNumberFormat="1" applyFont="1" applyFill="1" applyBorder="1" applyAlignment="1">
      <alignment horizontal="center" vertical="center"/>
    </xf>
    <xf numFmtId="49" fontId="18" fillId="6" borderId="30" xfId="47" applyNumberFormat="1" applyFont="1" applyFill="1" applyBorder="1" applyAlignment="1">
      <alignment horizontal="center" vertical="center"/>
    </xf>
    <xf numFmtId="49" fontId="18" fillId="6" borderId="31" xfId="47" applyNumberFormat="1" applyFont="1" applyFill="1" applyBorder="1" applyAlignment="1">
      <alignment horizontal="center" vertical="center"/>
    </xf>
    <xf numFmtId="49" fontId="18" fillId="6" borderId="55" xfId="47" applyNumberFormat="1" applyFont="1" applyFill="1" applyBorder="1" applyAlignment="1">
      <alignment horizontal="center"/>
    </xf>
    <xf numFmtId="49" fontId="18" fillId="6" borderId="30" xfId="47" applyNumberFormat="1" applyFont="1" applyFill="1" applyBorder="1" applyAlignment="1">
      <alignment horizontal="center"/>
    </xf>
    <xf numFmtId="49" fontId="18" fillId="6" borderId="56" xfId="47" applyNumberFormat="1" applyFont="1" applyFill="1" applyBorder="1" applyAlignment="1">
      <alignment horizontal="center"/>
    </xf>
    <xf numFmtId="49" fontId="18" fillId="0" borderId="53" xfId="47" applyNumberFormat="1" applyFont="1" applyFill="1" applyBorder="1" applyAlignment="1">
      <alignment horizontal="center"/>
    </xf>
    <xf numFmtId="49" fontId="18" fillId="0" borderId="26" xfId="47" applyNumberFormat="1" applyFont="1" applyFill="1" applyBorder="1" applyAlignment="1">
      <alignment horizontal="center"/>
    </xf>
    <xf numFmtId="49" fontId="18" fillId="0" borderId="54" xfId="47" applyNumberFormat="1" applyFont="1" applyFill="1" applyBorder="1" applyAlignment="1">
      <alignment horizontal="center"/>
    </xf>
    <xf numFmtId="49" fontId="18" fillId="6" borderId="33" xfId="47" applyNumberFormat="1" applyFont="1" applyFill="1" applyBorder="1" applyAlignment="1">
      <alignment horizontal="center" vertical="center"/>
    </xf>
    <xf numFmtId="49" fontId="18" fillId="6" borderId="34" xfId="47" applyNumberFormat="1" applyFont="1" applyFill="1" applyBorder="1" applyAlignment="1">
      <alignment horizontal="center" vertical="center"/>
    </xf>
    <xf numFmtId="49" fontId="18" fillId="6" borderId="10" xfId="47" applyNumberFormat="1" applyFont="1" applyFill="1" applyBorder="1" applyAlignment="1">
      <alignment horizontal="center" vertical="center"/>
    </xf>
    <xf numFmtId="49" fontId="18" fillId="6" borderId="9" xfId="47" applyNumberFormat="1" applyFont="1" applyFill="1" applyBorder="1" applyAlignment="1">
      <alignment horizontal="center"/>
    </xf>
    <xf numFmtId="49" fontId="18" fillId="6" borderId="34" xfId="47" applyNumberFormat="1" applyFont="1" applyFill="1" applyBorder="1" applyAlignment="1">
      <alignment horizontal="center"/>
    </xf>
    <xf numFmtId="49" fontId="18" fillId="6" borderId="38" xfId="47" applyNumberFormat="1" applyFont="1" applyFill="1" applyBorder="1" applyAlignment="1">
      <alignment horizontal="center"/>
    </xf>
    <xf numFmtId="0" fontId="17" fillId="0" borderId="0" xfId="47" applyNumberFormat="1" applyFont="1" applyAlignment="1">
      <alignment horizontal="center"/>
    </xf>
    <xf numFmtId="0" fontId="18" fillId="0" borderId="0" xfId="47" applyNumberFormat="1" applyFont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9" fillId="12" borderId="44" xfId="47" applyNumberFormat="1" applyFont="1" applyFill="1" applyBorder="1" applyAlignment="1">
      <alignment horizontal="center" vertic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0" xfId="47" applyNumberFormat="1" applyFont="1" applyBorder="1" applyAlignment="1">
      <alignment horizontal="right" vertical="top" wrapText="1"/>
    </xf>
    <xf numFmtId="49" fontId="18" fillId="0" borderId="6" xfId="47" applyNumberFormat="1" applyFont="1" applyBorder="1" applyAlignment="1">
      <alignment horizontal="center"/>
    </xf>
    <xf numFmtId="49" fontId="18" fillId="0" borderId="7" xfId="47" applyNumberFormat="1" applyFont="1" applyBorder="1" applyAlignment="1">
      <alignment horizontal="center"/>
    </xf>
    <xf numFmtId="49" fontId="18" fillId="0" borderId="36" xfId="47" applyNumberFormat="1" applyFont="1" applyBorder="1" applyAlignment="1">
      <alignment horizontal="center"/>
    </xf>
    <xf numFmtId="49" fontId="18" fillId="0" borderId="9" xfId="47" applyNumberFormat="1" applyFont="1" applyBorder="1" applyAlignment="1">
      <alignment horizontal="center"/>
    </xf>
    <xf numFmtId="49" fontId="18" fillId="0" borderId="10" xfId="47" applyNumberFormat="1" applyFont="1" applyBorder="1" applyAlignment="1">
      <alignment horizontal="center"/>
    </xf>
    <xf numFmtId="49" fontId="18" fillId="0" borderId="38" xfId="47" applyNumberFormat="1" applyFont="1" applyBorder="1" applyAlignment="1">
      <alignment horizontal="center"/>
    </xf>
    <xf numFmtId="0" fontId="18" fillId="9" borderId="15" xfId="47" applyNumberFormat="1" applyFont="1" applyFill="1" applyBorder="1" applyAlignment="1">
      <alignment horizontal="center"/>
    </xf>
    <xf numFmtId="49" fontId="18" fillId="0" borderId="17" xfId="47" applyNumberFormat="1" applyFont="1" applyBorder="1" applyAlignment="1">
      <alignment horizontal="center"/>
    </xf>
    <xf numFmtId="49" fontId="18" fillId="0" borderId="18" xfId="47" applyNumberFormat="1" applyFont="1" applyBorder="1" applyAlignment="1">
      <alignment horizontal="center"/>
    </xf>
    <xf numFmtId="49" fontId="18" fillId="0" borderId="19" xfId="47" applyNumberFormat="1" applyFont="1" applyBorder="1" applyAlignment="1">
      <alignment horizontal="center"/>
    </xf>
    <xf numFmtId="49" fontId="18" fillId="0" borderId="49" xfId="47" applyNumberFormat="1" applyFont="1" applyBorder="1" applyAlignment="1">
      <alignment horizontal="center"/>
    </xf>
    <xf numFmtId="0" fontId="68" fillId="0" borderId="18" xfId="47" applyBorder="1"/>
    <xf numFmtId="0" fontId="68" fillId="0" borderId="50" xfId="47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3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3" fillId="12" borderId="6" xfId="47" applyNumberFormat="1" applyFont="1" applyFill="1" applyBorder="1" applyAlignment="1">
      <alignment horizontal="center"/>
    </xf>
    <xf numFmtId="0" fontId="13" fillId="12" borderId="7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13" fillId="12" borderId="9" xfId="47" applyNumberFormat="1" applyFont="1" applyFill="1" applyBorder="1" applyAlignment="1">
      <alignment horizontal="center"/>
    </xf>
    <xf numFmtId="0" fontId="13" fillId="12" borderId="10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13" fillId="12" borderId="39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3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13" fillId="12" borderId="6" xfId="50" applyNumberFormat="1" applyFont="1" applyFill="1" applyBorder="1" applyAlignment="1">
      <alignment horizontal="center"/>
    </xf>
    <xf numFmtId="0" fontId="13" fillId="12" borderId="7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3" fillId="12" borderId="2" xfId="50" applyNumberFormat="1" applyFont="1" applyFill="1" applyBorder="1" applyAlignment="1">
      <alignment horizontal="center"/>
    </xf>
    <xf numFmtId="0" fontId="13" fillId="12" borderId="13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3" fillId="12" borderId="9" xfId="50" applyNumberFormat="1" applyFont="1" applyFill="1" applyBorder="1" applyAlignment="1">
      <alignment horizontal="center"/>
    </xf>
    <xf numFmtId="0" fontId="13" fillId="12" borderId="10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13" fillId="12" borderId="39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68" fillId="0" borderId="18" xfId="50" applyBorder="1"/>
    <xf numFmtId="0" fontId="68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0" borderId="36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10" borderId="15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2"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A7" workbookViewId="0">
      <selection activeCell="J11" sqref="J11"/>
    </sheetView>
  </sheetViews>
  <sheetFormatPr defaultColWidth="5.875" defaultRowHeight="14.45" customHeight="1"/>
  <cols>
    <col min="1" max="1" width="5" style="549" customWidth="1"/>
    <col min="2" max="4" width="4.875" style="549" customWidth="1"/>
    <col min="5" max="5" width="9.875" style="549" customWidth="1"/>
    <col min="6" max="6" width="10.375" style="549" customWidth="1"/>
    <col min="7" max="9" width="4.875" style="549" customWidth="1"/>
    <col min="10" max="10" width="23.125" style="549" customWidth="1"/>
    <col min="11" max="14" width="4.875" style="549" customWidth="1"/>
    <col min="15" max="15" width="6.25" style="549" customWidth="1"/>
    <col min="16" max="17" width="5.75" style="549" customWidth="1"/>
    <col min="18" max="18" width="6.125" style="549" customWidth="1"/>
    <col min="19" max="19" width="4.875" style="549" customWidth="1"/>
    <col min="20" max="20" width="5.75" style="549" customWidth="1"/>
    <col min="21" max="21" width="5.875" style="550" hidden="1" customWidth="1"/>
    <col min="22" max="22" width="7.5" style="549" customWidth="1"/>
    <col min="23" max="23" width="5.875" style="549"/>
    <col min="24" max="24" width="7.625" style="549" customWidth="1"/>
    <col min="25" max="16384" width="5.875" style="549"/>
  </cols>
  <sheetData>
    <row r="1" spans="1:21" ht="17.25" customHeight="1">
      <c r="A1" s="692" t="s">
        <v>0</v>
      </c>
      <c r="B1" s="551" t="s">
        <v>1</v>
      </c>
      <c r="C1" s="552"/>
      <c r="D1" s="552"/>
      <c r="E1" s="552"/>
      <c r="F1" s="552"/>
      <c r="G1" s="551"/>
      <c r="H1" s="552"/>
      <c r="I1" s="552"/>
      <c r="J1" s="552"/>
    </row>
    <row r="2" spans="1:21" ht="17.25" customHeight="1">
      <c r="A2" s="693"/>
      <c r="B2" s="553" t="s">
        <v>2</v>
      </c>
      <c r="G2" s="553"/>
    </row>
    <row r="3" spans="1:21" ht="17.25" customHeight="1">
      <c r="A3" s="693"/>
      <c r="B3" s="553" t="s">
        <v>3</v>
      </c>
      <c r="G3" s="553"/>
    </row>
    <row r="4" spans="1:21" ht="15.75" customHeight="1">
      <c r="A4" s="683" t="s">
        <v>4</v>
      </c>
      <c r="B4" s="683"/>
      <c r="C4" s="683"/>
      <c r="D4" s="683"/>
      <c r="E4" s="683"/>
      <c r="F4" s="697">
        <f>日历!$B$1</f>
        <v>2020</v>
      </c>
      <c r="G4" s="684">
        <v>3</v>
      </c>
      <c r="H4" s="684"/>
      <c r="I4" s="685" t="str">
        <f>VLOOKUP($G4,日历!$A$1:$AH$13,2)</f>
        <v>2月16日——3月15日</v>
      </c>
      <c r="J4" s="685"/>
      <c r="K4" s="655">
        <f>VLOOKUP($G4,日历!$A$1:$AH$13,3)</f>
        <v>20</v>
      </c>
      <c r="L4" s="656"/>
      <c r="M4" s="656"/>
      <c r="N4" s="587"/>
      <c r="O4" s="672" t="s">
        <v>5</v>
      </c>
      <c r="P4" s="673"/>
      <c r="Q4" s="674" t="s">
        <v>6</v>
      </c>
      <c r="R4" s="675"/>
      <c r="S4" s="662" t="s">
        <v>7</v>
      </c>
      <c r="T4" s="663"/>
    </row>
    <row r="5" spans="1:21" ht="15" customHeight="1">
      <c r="A5" s="683"/>
      <c r="B5" s="683"/>
      <c r="C5" s="683"/>
      <c r="D5" s="683"/>
      <c r="E5" s="683"/>
      <c r="F5" s="697"/>
      <c r="G5" s="684"/>
      <c r="H5" s="684"/>
      <c r="I5" s="685"/>
      <c r="J5" s="685"/>
      <c r="K5" s="656"/>
      <c r="L5" s="656"/>
      <c r="M5" s="656"/>
      <c r="N5" s="587"/>
      <c r="O5" s="686"/>
      <c r="P5" s="686"/>
      <c r="Q5" s="651"/>
      <c r="R5" s="651"/>
      <c r="S5" s="653"/>
      <c r="T5" s="653"/>
    </row>
    <row r="6" spans="1:21" ht="28.5" customHeight="1">
      <c r="A6" s="554" t="s">
        <v>8</v>
      </c>
      <c r="B6" s="664" t="str">
        <f>IF(ISERROR(VLOOKUP($F$6,日历!$A$17:$C$60000,3,))=TRUE,"",VLOOKUP($F$6,日历!$A$17:$C$60000,3,))</f>
        <v>企画课-系统系</v>
      </c>
      <c r="C6" s="664"/>
      <c r="D6" s="664"/>
      <c r="E6" s="555" t="s">
        <v>9</v>
      </c>
      <c r="F6" s="556" t="s">
        <v>897</v>
      </c>
      <c r="G6" s="554" t="s">
        <v>11</v>
      </c>
      <c r="H6" s="664" t="str">
        <f>IF(ISERROR(VLOOKUP($F$6,日历!$A$17:$C$60000,2,))=TRUE,"",VLOOKUP($F$6,日历!$A$17:$C$60000,2,))</f>
        <v>孙宝禄</v>
      </c>
      <c r="I6" s="664"/>
      <c r="L6" s="557"/>
      <c r="O6" s="686"/>
      <c r="P6" s="686"/>
      <c r="Q6" s="651"/>
      <c r="R6" s="651"/>
      <c r="S6" s="653"/>
      <c r="T6" s="653"/>
    </row>
    <row r="7" spans="1:21" ht="16.5" customHeight="1">
      <c r="A7" s="557"/>
      <c r="B7" s="558"/>
      <c r="C7" s="558"/>
      <c r="D7" s="558"/>
      <c r="E7" s="547"/>
      <c r="F7" s="559"/>
      <c r="G7" s="557"/>
      <c r="H7" s="558"/>
      <c r="I7" s="558"/>
      <c r="L7" s="557"/>
      <c r="O7" s="687"/>
      <c r="P7" s="687"/>
      <c r="Q7" s="652"/>
      <c r="R7" s="652"/>
      <c r="S7" s="654"/>
      <c r="T7" s="654"/>
    </row>
    <row r="8" spans="1:21" s="547" customFormat="1" ht="11.25" customHeight="1">
      <c r="A8" s="694" t="s">
        <v>12</v>
      </c>
      <c r="B8" s="644" t="s">
        <v>13</v>
      </c>
      <c r="C8" s="645"/>
      <c r="D8" s="645"/>
      <c r="E8" s="645"/>
      <c r="F8" s="645"/>
      <c r="G8" s="645"/>
      <c r="H8" s="645"/>
      <c r="I8" s="645"/>
      <c r="J8" s="646"/>
      <c r="K8" s="644" t="s">
        <v>14</v>
      </c>
      <c r="L8" s="657"/>
      <c r="M8" s="657"/>
      <c r="N8" s="657"/>
      <c r="O8" s="657"/>
      <c r="P8" s="657"/>
      <c r="Q8" s="657"/>
      <c r="R8" s="657"/>
      <c r="S8" s="658"/>
      <c r="T8" s="680" t="s">
        <v>15</v>
      </c>
      <c r="U8" s="614"/>
    </row>
    <row r="9" spans="1:21" s="547" customFormat="1" ht="11.25" customHeight="1">
      <c r="A9" s="695"/>
      <c r="B9" s="647" t="s">
        <v>16</v>
      </c>
      <c r="C9" s="648"/>
      <c r="D9" s="648"/>
      <c r="E9" s="648"/>
      <c r="F9" s="648"/>
      <c r="G9" s="649" t="s">
        <v>17</v>
      </c>
      <c r="H9" s="648"/>
      <c r="I9" s="648"/>
      <c r="J9" s="650"/>
      <c r="K9" s="647" t="s">
        <v>18</v>
      </c>
      <c r="L9" s="659"/>
      <c r="M9" s="649" t="s">
        <v>19</v>
      </c>
      <c r="N9" s="659"/>
      <c r="O9" s="667" t="s">
        <v>20</v>
      </c>
      <c r="P9" s="668"/>
      <c r="Q9" s="668"/>
      <c r="R9" s="669"/>
      <c r="S9" s="670" t="s">
        <v>21</v>
      </c>
      <c r="T9" s="681"/>
      <c r="U9" s="614"/>
    </row>
    <row r="10" spans="1:21" ht="12.75" customHeight="1">
      <c r="A10" s="696"/>
      <c r="B10" s="560" t="s">
        <v>22</v>
      </c>
      <c r="C10" s="561" t="s">
        <v>23</v>
      </c>
      <c r="D10" s="561" t="s">
        <v>24</v>
      </c>
      <c r="E10" s="660" t="s">
        <v>25</v>
      </c>
      <c r="F10" s="661"/>
      <c r="G10" s="563" t="s">
        <v>22</v>
      </c>
      <c r="H10" s="564" t="s">
        <v>23</v>
      </c>
      <c r="I10" s="562" t="s">
        <v>24</v>
      </c>
      <c r="J10" s="588" t="s">
        <v>25</v>
      </c>
      <c r="K10" s="560" t="s">
        <v>22</v>
      </c>
      <c r="L10" s="589" t="s">
        <v>23</v>
      </c>
      <c r="M10" s="563" t="s">
        <v>22</v>
      </c>
      <c r="N10" s="590" t="s">
        <v>23</v>
      </c>
      <c r="O10" s="591" t="s">
        <v>26</v>
      </c>
      <c r="P10" s="564" t="s">
        <v>27</v>
      </c>
      <c r="Q10" s="564" t="s">
        <v>28</v>
      </c>
      <c r="R10" s="615" t="s">
        <v>29</v>
      </c>
      <c r="S10" s="671"/>
      <c r="T10" s="682"/>
    </row>
    <row r="11" spans="1:21" ht="12.75" customHeight="1">
      <c r="A11" s="565">
        <f>IF(VLOOKUP($G$4,日历!$A$1:$AH$13,4)=0,"",VLOOKUP($G$4,日历!$A$1:$AH$13,4))</f>
        <v>43877</v>
      </c>
      <c r="B11" s="566" t="str">
        <f t="shared" ref="B11:B41" si="0">IF(AND(K11&lt;&gt;"",L11&lt;&gt;""),TIME(IF(MINUTE(K11)&gt;30,HOUR(K11)+1,HOUR(K11)),IF(AND(MINUTE(K11)&lt;=30,MINUTE(K11)&gt;0),30,0),0),"")</f>
        <v/>
      </c>
      <c r="C11" s="567" t="str">
        <f t="shared" ref="C11:C41" si="1">IF(AND(K11&lt;&gt;"",L11&lt;&gt;""),IF(TIME(HOUR(L11),IF(MINUTE(L11)&gt;=30,30,0),0)=0,1,TIME(HOUR(L11),IF(MINUTE(L11)&gt;=30,30,0),0)),"")</f>
        <v/>
      </c>
      <c r="D11" s="568" t="str">
        <f>IF(AND(B11&lt;&gt;"",C11&lt;&gt;""),(C11-B11)*24,"")</f>
        <v/>
      </c>
      <c r="E11" s="676"/>
      <c r="F11" s="677"/>
      <c r="G11" s="569" t="str">
        <f>IF(AND(M11&lt;&gt;"",N11&lt;&gt;""),TIME(IF(MINUTE(M11)&gt;30,HOUR(M11)+1,HOUR(M11)),IF(AND(MINUTE(M11)&lt;=30,MINUTE(M11)&gt;0),30,0),0),"")</f>
        <v/>
      </c>
      <c r="H11" s="570" t="str">
        <f>IF(AND(M11&lt;&gt;"",N11&lt;&gt;""),IF(TIME(HOUR(N11),IF(MINUTE(N11)&gt;=30,30,0),0)=0,1,TIME(HOUR(N11),IF(MINUTE(N11)&gt;=30,30,0),0)),"")</f>
        <v/>
      </c>
      <c r="I11" s="592" t="str">
        <f>IF(AND(G11&lt;&gt;"",H11&lt;&gt;""),(H11-G11)*24,"")</f>
        <v/>
      </c>
      <c r="J11" s="593"/>
      <c r="K11" s="594"/>
      <c r="L11" s="595"/>
      <c r="M11" s="596"/>
      <c r="N11" s="595"/>
      <c r="O11" s="597" t="str">
        <f t="shared" ref="O11:O41" si="2">IF(U11="出",IF(AND(D11="",I11=""),"",IF(D11="",0,D11)+IF(I11="",0,I11)-IF(S11="",0,S11)),"")</f>
        <v/>
      </c>
      <c r="P11" s="592" t="str">
        <f t="shared" ref="P11:P41" si="3">IF(U11="休",IF(AND(D11="",I11=""),"",IF(D11="",0,D11)+IF(I11="",0,I11)-IF(S11="",0,S11)),"")</f>
        <v/>
      </c>
      <c r="Q11" s="592" t="str">
        <f t="shared" ref="Q11:Q41" si="4">IF(U11="节",IF(AND(D11="",I11=""),"",IF(D11="",0,D11)+IF(I11="",0,I11)-IF(S11="",0,S11)),"")</f>
        <v/>
      </c>
      <c r="R11" s="616" t="str">
        <f>IF(SUM(O11:Q11)=0,"",SUM($O$11:Q11))</f>
        <v/>
      </c>
      <c r="S11" s="617" t="str">
        <f>IF(IF(LEFT(E11,3)="教育：",D11,0)+IF(LEFT(J11,3)="教育：",I11,0)=0,"",IF(LEFT(E11,3)="教育：",D11,0)+IF(LEFT(J11,3)="教育：",I11,0))</f>
        <v/>
      </c>
      <c r="T11" s="618"/>
      <c r="U11" s="550" t="str">
        <f>VLOOKUP($G$4,日历!$A$1:$BN$13,36,)</f>
        <v>休</v>
      </c>
    </row>
    <row r="12" spans="1:21" ht="12.95" customHeight="1">
      <c r="A12" s="565">
        <f>IF(VLOOKUP($G$4,日历!$A$1:$AH$13,5)=0,"",VLOOKUP($G$4,日历!$A$1:$AH$13,5))</f>
        <v>43878</v>
      </c>
      <c r="B12" s="566" t="str">
        <f t="shared" si="0"/>
        <v/>
      </c>
      <c r="C12" s="567" t="str">
        <f t="shared" si="1"/>
        <v/>
      </c>
      <c r="D12" s="568" t="str">
        <f t="shared" ref="D12:D41" si="5">IF(AND(B12&lt;&gt;"",C12&lt;&gt;""),(C12-B12)*24,"")</f>
        <v/>
      </c>
      <c r="E12" s="678"/>
      <c r="F12" s="679"/>
      <c r="G12" s="569">
        <f t="shared" ref="G12:G41" si="6">IF(AND(M12&lt;&gt;"",N12&lt;&gt;""),TIME(IF(MINUTE(M12)&gt;30,HOUR(M12)+1,HOUR(M12)),IF(AND(MINUTE(M12)&lt;=30,MINUTE(M12)&gt;0),30,0),0),"")</f>
        <v>0.70833333333333337</v>
      </c>
      <c r="H12" s="570">
        <f t="shared" ref="H12:H41" si="7">IF(AND(M12&lt;&gt;"",N12&lt;&gt;""),IF(TIME(HOUR(N12),IF(MINUTE(N12)&gt;=30,30,0),0)=0,1,TIME(HOUR(N12),IF(MINUTE(N12)&gt;=30,30,0),0)),"")</f>
        <v>0.72916666666666663</v>
      </c>
      <c r="I12" s="592">
        <f t="shared" ref="I12:I41" si="8">IF(AND(G12&lt;&gt;"",H12&lt;&gt;""),(H12-G12)*24,"")</f>
        <v>0.49999999999999822</v>
      </c>
      <c r="J12" s="593" t="s">
        <v>898</v>
      </c>
      <c r="K12" s="594"/>
      <c r="L12" s="595"/>
      <c r="M12" s="596">
        <v>0.70833333333333337</v>
      </c>
      <c r="N12" s="595">
        <v>0.72916666666666663</v>
      </c>
      <c r="O12" s="597">
        <f t="shared" si="2"/>
        <v>0.49999999999999822</v>
      </c>
      <c r="P12" s="592" t="str">
        <f t="shared" si="3"/>
        <v/>
      </c>
      <c r="Q12" s="592" t="str">
        <f t="shared" si="4"/>
        <v/>
      </c>
      <c r="R12" s="616">
        <f>IF(SUM(O12:Q12)=0,"",SUM($O$11:Q12))</f>
        <v>0.49999999999999822</v>
      </c>
      <c r="S12" s="617" t="str">
        <f t="shared" ref="S12:S41" si="9">IF(IF(LEFT(E12,3)="教育：",D12,0)+IF(LEFT(J12,3)="教育：",I12,0)=0,"",IF(LEFT(E12,3)="教育：",D12,0)+IF(LEFT(J12,3)="教育：",I12,0))</f>
        <v/>
      </c>
      <c r="T12" s="619"/>
      <c r="U12" s="550" t="str">
        <f>VLOOKUP($G$4,日历!$A$1:$BN$13,37,)</f>
        <v>出</v>
      </c>
    </row>
    <row r="13" spans="1:21" ht="12.95" customHeight="1">
      <c r="A13" s="565">
        <f>IF(VLOOKUP($G$4,日历!$A$1:$AH$13,6)=0,"",VLOOKUP($G$4,日历!$A$1:$AH$13,6))</f>
        <v>43879</v>
      </c>
      <c r="B13" s="566" t="str">
        <f t="shared" si="0"/>
        <v/>
      </c>
      <c r="C13" s="567" t="str">
        <f t="shared" si="1"/>
        <v/>
      </c>
      <c r="D13" s="568" t="str">
        <f t="shared" si="5"/>
        <v/>
      </c>
      <c r="E13" s="665"/>
      <c r="F13" s="666"/>
      <c r="G13" s="569" t="str">
        <f t="shared" si="6"/>
        <v/>
      </c>
      <c r="H13" s="570" t="str">
        <f t="shared" si="7"/>
        <v/>
      </c>
      <c r="I13" s="592" t="str">
        <f t="shared" si="8"/>
        <v/>
      </c>
      <c r="J13" s="598"/>
      <c r="K13" s="594"/>
      <c r="L13" s="595"/>
      <c r="M13" s="596"/>
      <c r="N13" s="595"/>
      <c r="O13" s="597" t="str">
        <f t="shared" si="2"/>
        <v/>
      </c>
      <c r="P13" s="592" t="str">
        <f t="shared" si="3"/>
        <v/>
      </c>
      <c r="Q13" s="592" t="str">
        <f t="shared" si="4"/>
        <v/>
      </c>
      <c r="R13" s="616" t="str">
        <f>IF(SUM(O13:Q13)=0,"",SUM($O$11:Q13))</f>
        <v/>
      </c>
      <c r="S13" s="617" t="str">
        <f t="shared" si="9"/>
        <v/>
      </c>
      <c r="T13" s="619"/>
      <c r="U13" s="550" t="str">
        <f>VLOOKUP($G$4,日历!$A$1:$BN$13,38,)</f>
        <v>出</v>
      </c>
    </row>
    <row r="14" spans="1:21" ht="12.75" customHeight="1">
      <c r="A14" s="565">
        <f>IF(VLOOKUP($G$4,日历!$A$1:$AH$13,7)=0,"",VLOOKUP($G$4,日历!$A$1:$AH$13,7))</f>
        <v>43880</v>
      </c>
      <c r="B14" s="566" t="str">
        <f t="shared" si="0"/>
        <v/>
      </c>
      <c r="C14" s="567" t="str">
        <f t="shared" si="1"/>
        <v/>
      </c>
      <c r="D14" s="568" t="str">
        <f t="shared" si="5"/>
        <v/>
      </c>
      <c r="E14" s="665"/>
      <c r="F14" s="666"/>
      <c r="G14" s="569" t="str">
        <f t="shared" si="6"/>
        <v/>
      </c>
      <c r="H14" s="570" t="str">
        <f t="shared" si="7"/>
        <v/>
      </c>
      <c r="I14" s="592" t="str">
        <f t="shared" si="8"/>
        <v/>
      </c>
      <c r="J14" s="593"/>
      <c r="K14" s="594"/>
      <c r="L14" s="595"/>
      <c r="M14" s="596"/>
      <c r="N14" s="595"/>
      <c r="O14" s="597" t="str">
        <f t="shared" si="2"/>
        <v/>
      </c>
      <c r="P14" s="592" t="str">
        <f t="shared" si="3"/>
        <v/>
      </c>
      <c r="Q14" s="592" t="str">
        <f t="shared" si="4"/>
        <v/>
      </c>
      <c r="R14" s="616" t="str">
        <f>IF(SUM(O14:Q14)=0,"",SUM($O$11:Q14))</f>
        <v/>
      </c>
      <c r="S14" s="617" t="str">
        <f t="shared" si="9"/>
        <v/>
      </c>
      <c r="T14" s="619"/>
      <c r="U14" s="550" t="str">
        <f>VLOOKUP($G$4,日历!$A$1:$BN$13,39,)</f>
        <v>出</v>
      </c>
    </row>
    <row r="15" spans="1:21" ht="12.75" customHeight="1">
      <c r="A15" s="565">
        <f>IF(VLOOKUP($G$4,日历!$A$1:$AH$13,8)=0,"",VLOOKUP($G$4,日历!$A$1:$AH$13,8))</f>
        <v>43881</v>
      </c>
      <c r="B15" s="566" t="str">
        <f t="shared" si="0"/>
        <v/>
      </c>
      <c r="C15" s="567" t="str">
        <f t="shared" si="1"/>
        <v/>
      </c>
      <c r="D15" s="568" t="str">
        <f t="shared" si="5"/>
        <v/>
      </c>
      <c r="E15" s="665"/>
      <c r="F15" s="666"/>
      <c r="G15" s="569">
        <f t="shared" si="6"/>
        <v>0.70833333333333337</v>
      </c>
      <c r="H15" s="570">
        <f t="shared" si="7"/>
        <v>0.83333333333333337</v>
      </c>
      <c r="I15" s="592">
        <f t="shared" si="8"/>
        <v>3</v>
      </c>
      <c r="J15" s="593" t="s">
        <v>898</v>
      </c>
      <c r="K15" s="594"/>
      <c r="L15" s="595"/>
      <c r="M15" s="596">
        <v>0.70833333333333337</v>
      </c>
      <c r="N15" s="595">
        <v>0.83333333333333337</v>
      </c>
      <c r="O15" s="597">
        <f t="shared" si="2"/>
        <v>3</v>
      </c>
      <c r="P15" s="592" t="str">
        <f t="shared" si="3"/>
        <v/>
      </c>
      <c r="Q15" s="592" t="str">
        <f t="shared" si="4"/>
        <v/>
      </c>
      <c r="R15" s="616">
        <f>IF(SUM(O15:Q15)=0,"",SUM($O$11:Q15))</f>
        <v>3.4999999999999982</v>
      </c>
      <c r="S15" s="617" t="str">
        <f t="shared" si="9"/>
        <v/>
      </c>
      <c r="T15" s="619"/>
      <c r="U15" s="550" t="str">
        <f>VLOOKUP($G$4,日历!$A$1:$BN$13,40,)</f>
        <v>出</v>
      </c>
    </row>
    <row r="16" spans="1:21" ht="12.95" customHeight="1">
      <c r="A16" s="565">
        <f>IF(VLOOKUP($G$4,日历!$A$1:$AH$13,9)=0,"",VLOOKUP($G$4,日历!$A$1:$AH$13,9))</f>
        <v>43882</v>
      </c>
      <c r="B16" s="571" t="str">
        <f t="shared" si="0"/>
        <v/>
      </c>
      <c r="C16" s="567" t="str">
        <f t="shared" si="1"/>
        <v/>
      </c>
      <c r="D16" s="572" t="str">
        <f t="shared" si="5"/>
        <v/>
      </c>
      <c r="E16" s="665"/>
      <c r="F16" s="666"/>
      <c r="G16" s="573" t="str">
        <f t="shared" si="6"/>
        <v/>
      </c>
      <c r="H16" s="570" t="str">
        <f t="shared" si="7"/>
        <v/>
      </c>
      <c r="I16" s="599" t="str">
        <f t="shared" si="8"/>
        <v/>
      </c>
      <c r="J16" s="600"/>
      <c r="K16" s="594"/>
      <c r="L16" s="595"/>
      <c r="M16" s="596"/>
      <c r="N16" s="595"/>
      <c r="O16" s="601" t="str">
        <f t="shared" si="2"/>
        <v/>
      </c>
      <c r="P16" s="599" t="str">
        <f t="shared" si="3"/>
        <v/>
      </c>
      <c r="Q16" s="599" t="str">
        <f t="shared" si="4"/>
        <v/>
      </c>
      <c r="R16" s="620" t="str">
        <f>IF(SUM(O16:Q16)=0,"",SUM($O$11:Q16))</f>
        <v/>
      </c>
      <c r="S16" s="621" t="str">
        <f t="shared" si="9"/>
        <v/>
      </c>
      <c r="T16" s="619"/>
      <c r="U16" s="550" t="str">
        <f>VLOOKUP($G$4,日历!$A$1:$BN$13,41,)</f>
        <v>出</v>
      </c>
    </row>
    <row r="17" spans="1:21" ht="12.95" customHeight="1">
      <c r="A17" s="565">
        <f>IF(VLOOKUP($G$4,日历!$A$1:$AH$13,10)=0,"",VLOOKUP($G$4,日历!$A$1:$AH$13,10))</f>
        <v>43883</v>
      </c>
      <c r="B17" s="571" t="str">
        <f t="shared" si="0"/>
        <v/>
      </c>
      <c r="C17" s="567" t="str">
        <f t="shared" si="1"/>
        <v/>
      </c>
      <c r="D17" s="572" t="str">
        <f t="shared" si="5"/>
        <v/>
      </c>
      <c r="E17" s="665"/>
      <c r="F17" s="666"/>
      <c r="G17" s="573" t="str">
        <f t="shared" si="6"/>
        <v/>
      </c>
      <c r="H17" s="570" t="str">
        <f t="shared" si="7"/>
        <v/>
      </c>
      <c r="I17" s="599" t="str">
        <f t="shared" si="8"/>
        <v/>
      </c>
      <c r="J17" s="593"/>
      <c r="K17" s="594"/>
      <c r="L17" s="595"/>
      <c r="M17" s="596"/>
      <c r="N17" s="595"/>
      <c r="O17" s="601" t="str">
        <f t="shared" si="2"/>
        <v/>
      </c>
      <c r="P17" s="599" t="str">
        <f t="shared" si="3"/>
        <v/>
      </c>
      <c r="Q17" s="599" t="str">
        <f t="shared" si="4"/>
        <v/>
      </c>
      <c r="R17" s="620" t="str">
        <f>IF(SUM(O17:Q17)=0,"",SUM($O$11:Q17))</f>
        <v/>
      </c>
      <c r="S17" s="617" t="str">
        <f t="shared" si="9"/>
        <v/>
      </c>
      <c r="T17" s="619"/>
      <c r="U17" s="550" t="str">
        <f>VLOOKUP($G$4,日历!$A$1:$BN$13,42,)</f>
        <v>休</v>
      </c>
    </row>
    <row r="18" spans="1:21" ht="12.75" customHeight="1">
      <c r="A18" s="565">
        <f>IF(VLOOKUP($G$4,日历!$A$1:$AH$13,11)=0,"",VLOOKUP($G$4,日历!$A$1:$AH$13,11))</f>
        <v>43884</v>
      </c>
      <c r="B18" s="566" t="str">
        <f t="shared" si="0"/>
        <v/>
      </c>
      <c r="C18" s="567" t="str">
        <f t="shared" si="1"/>
        <v/>
      </c>
      <c r="D18" s="568" t="str">
        <f t="shared" si="5"/>
        <v/>
      </c>
      <c r="E18" s="665"/>
      <c r="F18" s="666"/>
      <c r="G18" s="569" t="str">
        <f t="shared" si="6"/>
        <v/>
      </c>
      <c r="H18" s="570" t="str">
        <f t="shared" si="7"/>
        <v/>
      </c>
      <c r="I18" s="592" t="str">
        <f t="shared" si="8"/>
        <v/>
      </c>
      <c r="J18" s="598"/>
      <c r="K18" s="594"/>
      <c r="L18" s="595"/>
      <c r="M18" s="596"/>
      <c r="N18" s="595"/>
      <c r="O18" s="597" t="str">
        <f t="shared" si="2"/>
        <v/>
      </c>
      <c r="P18" s="592" t="str">
        <f t="shared" si="3"/>
        <v/>
      </c>
      <c r="Q18" s="592" t="str">
        <f t="shared" si="4"/>
        <v/>
      </c>
      <c r="R18" s="616" t="str">
        <f>IF(SUM(O18:Q18)=0,"",SUM($O$11:Q18))</f>
        <v/>
      </c>
      <c r="S18" s="617" t="str">
        <f t="shared" si="9"/>
        <v/>
      </c>
      <c r="T18" s="619"/>
      <c r="U18" s="550" t="str">
        <f>VLOOKUP($G$4,日历!$A$1:$BN$13,43,)</f>
        <v>休</v>
      </c>
    </row>
    <row r="19" spans="1:21" ht="12.95" customHeight="1">
      <c r="A19" s="565">
        <f>IF(VLOOKUP($G$4,日历!$A$1:$AH$13,12)=0,"",VLOOKUP($G$4,日历!$A$1:$AH$13,12))</f>
        <v>43885</v>
      </c>
      <c r="B19" s="566" t="str">
        <f t="shared" si="0"/>
        <v/>
      </c>
      <c r="C19" s="567" t="str">
        <f t="shared" si="1"/>
        <v/>
      </c>
      <c r="D19" s="568" t="str">
        <f t="shared" si="5"/>
        <v/>
      </c>
      <c r="E19" s="665"/>
      <c r="F19" s="666"/>
      <c r="G19" s="569" t="str">
        <f t="shared" si="6"/>
        <v/>
      </c>
      <c r="H19" s="570" t="str">
        <f t="shared" si="7"/>
        <v/>
      </c>
      <c r="I19" s="592" t="str">
        <f t="shared" si="8"/>
        <v/>
      </c>
      <c r="J19" s="598"/>
      <c r="K19" s="594"/>
      <c r="L19" s="595"/>
      <c r="M19" s="596"/>
      <c r="N19" s="595"/>
      <c r="O19" s="597" t="str">
        <f t="shared" si="2"/>
        <v/>
      </c>
      <c r="P19" s="592" t="str">
        <f t="shared" si="3"/>
        <v/>
      </c>
      <c r="Q19" s="592" t="str">
        <f t="shared" si="4"/>
        <v/>
      </c>
      <c r="R19" s="616" t="str">
        <f>IF(SUM(O19:Q19)=0,"",SUM($O$11:Q19))</f>
        <v/>
      </c>
      <c r="S19" s="617" t="str">
        <f t="shared" si="9"/>
        <v/>
      </c>
      <c r="T19" s="619"/>
      <c r="U19" s="550" t="str">
        <f>VLOOKUP($G$4,日历!$A$1:$BN$13,44,)</f>
        <v>出</v>
      </c>
    </row>
    <row r="20" spans="1:21" ht="12.95" customHeight="1">
      <c r="A20" s="565">
        <f>IF(VLOOKUP($G$4,日历!$A$1:$AH$13,13)=0,"",VLOOKUP($G$4,日历!$A$1:$AH$13,13))</f>
        <v>43886</v>
      </c>
      <c r="B20" s="566" t="str">
        <f t="shared" si="0"/>
        <v/>
      </c>
      <c r="C20" s="567" t="str">
        <f t="shared" si="1"/>
        <v/>
      </c>
      <c r="D20" s="568" t="str">
        <f t="shared" si="5"/>
        <v/>
      </c>
      <c r="E20" s="665"/>
      <c r="F20" s="666"/>
      <c r="G20" s="569" t="str">
        <f t="shared" si="6"/>
        <v/>
      </c>
      <c r="H20" s="570" t="str">
        <f t="shared" si="7"/>
        <v/>
      </c>
      <c r="I20" s="592" t="str">
        <f t="shared" si="8"/>
        <v/>
      </c>
      <c r="J20" s="598"/>
      <c r="K20" s="594"/>
      <c r="L20" s="595"/>
      <c r="M20" s="596"/>
      <c r="N20" s="595"/>
      <c r="O20" s="597" t="str">
        <f t="shared" si="2"/>
        <v/>
      </c>
      <c r="P20" s="592" t="str">
        <f t="shared" si="3"/>
        <v/>
      </c>
      <c r="Q20" s="592" t="str">
        <f t="shared" si="4"/>
        <v/>
      </c>
      <c r="R20" s="616" t="str">
        <f>IF(SUM(O20:Q20)=0,"",SUM($O$11:Q20))</f>
        <v/>
      </c>
      <c r="S20" s="617" t="str">
        <f t="shared" si="9"/>
        <v/>
      </c>
      <c r="T20" s="619"/>
      <c r="U20" s="550" t="str">
        <f>VLOOKUP($G$4,日历!$A$1:$BN$13,45,)</f>
        <v>出</v>
      </c>
    </row>
    <row r="21" spans="1:21" ht="12.95" customHeight="1">
      <c r="A21" s="565">
        <f>IF(VLOOKUP($G$4,日历!$A$1:$AH$13,14)=0,"",VLOOKUP($G$4,日历!$A$1:$AH$13,14))</f>
        <v>43887</v>
      </c>
      <c r="B21" s="566" t="str">
        <f t="shared" si="0"/>
        <v/>
      </c>
      <c r="C21" s="567" t="str">
        <f t="shared" si="1"/>
        <v/>
      </c>
      <c r="D21" s="568" t="str">
        <f t="shared" si="5"/>
        <v/>
      </c>
      <c r="E21" s="665"/>
      <c r="F21" s="666"/>
      <c r="G21" s="569" t="str">
        <f t="shared" si="6"/>
        <v/>
      </c>
      <c r="H21" s="570" t="str">
        <f t="shared" si="7"/>
        <v/>
      </c>
      <c r="I21" s="592" t="str">
        <f t="shared" si="8"/>
        <v/>
      </c>
      <c r="J21" s="593"/>
      <c r="K21" s="594"/>
      <c r="L21" s="595"/>
      <c r="M21" s="596"/>
      <c r="N21" s="595"/>
      <c r="O21" s="597" t="str">
        <f t="shared" si="2"/>
        <v/>
      </c>
      <c r="P21" s="592" t="str">
        <f t="shared" si="3"/>
        <v/>
      </c>
      <c r="Q21" s="592" t="str">
        <f t="shared" si="4"/>
        <v/>
      </c>
      <c r="R21" s="616" t="str">
        <f>IF(SUM(O21:Q21)=0,"",SUM($O$11:Q21))</f>
        <v/>
      </c>
      <c r="S21" s="617" t="str">
        <f t="shared" si="9"/>
        <v/>
      </c>
      <c r="T21" s="619"/>
      <c r="U21" s="550" t="str">
        <f>VLOOKUP($G$4,日历!$A$1:$BN$13,46,)</f>
        <v>出</v>
      </c>
    </row>
    <row r="22" spans="1:21" ht="12.95" customHeight="1">
      <c r="A22" s="565">
        <f>IF(VLOOKUP($G$4,日历!$A$1:$AH$13,15)=0,"",VLOOKUP($G$4,日历!$A$1:$AH$13,15))</f>
        <v>43888</v>
      </c>
      <c r="B22" s="566" t="str">
        <f t="shared" si="0"/>
        <v/>
      </c>
      <c r="C22" s="567" t="str">
        <f t="shared" si="1"/>
        <v/>
      </c>
      <c r="D22" s="568" t="str">
        <f t="shared" si="5"/>
        <v/>
      </c>
      <c r="E22" s="665"/>
      <c r="F22" s="666"/>
      <c r="G22" s="569" t="str">
        <f t="shared" si="6"/>
        <v/>
      </c>
      <c r="H22" s="570" t="str">
        <f t="shared" si="7"/>
        <v/>
      </c>
      <c r="I22" s="592" t="str">
        <f t="shared" si="8"/>
        <v/>
      </c>
      <c r="J22" s="598"/>
      <c r="K22" s="594"/>
      <c r="L22" s="595"/>
      <c r="M22" s="596"/>
      <c r="N22" s="595"/>
      <c r="O22" s="597" t="str">
        <f t="shared" si="2"/>
        <v/>
      </c>
      <c r="P22" s="592" t="str">
        <f t="shared" si="3"/>
        <v/>
      </c>
      <c r="Q22" s="592" t="str">
        <f t="shared" si="4"/>
        <v/>
      </c>
      <c r="R22" s="616" t="str">
        <f>IF(SUM(O22:Q22)=0,"",SUM($O$11:Q22))</f>
        <v/>
      </c>
      <c r="S22" s="617" t="str">
        <f t="shared" si="9"/>
        <v/>
      </c>
      <c r="T22" s="619"/>
      <c r="U22" s="550" t="str">
        <f>VLOOKUP($G$4,日历!$A$1:$BN$13,47,)</f>
        <v>出</v>
      </c>
    </row>
    <row r="23" spans="1:21" ht="12.95" customHeight="1">
      <c r="A23" s="565">
        <f>IF(VLOOKUP($G$4,日历!$A$1:$AH$13,16)=0,"",VLOOKUP($G$4,日历!$A$1:$AH$13,16))</f>
        <v>43889</v>
      </c>
      <c r="B23" s="566" t="str">
        <f t="shared" si="0"/>
        <v/>
      </c>
      <c r="C23" s="567" t="str">
        <f t="shared" si="1"/>
        <v/>
      </c>
      <c r="D23" s="568" t="str">
        <f t="shared" si="5"/>
        <v/>
      </c>
      <c r="E23" s="665"/>
      <c r="F23" s="666"/>
      <c r="G23" s="569" t="str">
        <f t="shared" si="6"/>
        <v/>
      </c>
      <c r="H23" s="570" t="str">
        <f t="shared" si="7"/>
        <v/>
      </c>
      <c r="I23" s="592" t="str">
        <f t="shared" si="8"/>
        <v/>
      </c>
      <c r="J23" s="598"/>
      <c r="K23" s="594"/>
      <c r="L23" s="595"/>
      <c r="M23" s="596"/>
      <c r="N23" s="595"/>
      <c r="O23" s="597" t="str">
        <f t="shared" si="2"/>
        <v/>
      </c>
      <c r="P23" s="592" t="str">
        <f t="shared" si="3"/>
        <v/>
      </c>
      <c r="Q23" s="592" t="str">
        <f t="shared" si="4"/>
        <v/>
      </c>
      <c r="R23" s="616" t="str">
        <f>IF(SUM(O23:Q23)=0,"",SUM($O$11:Q23))</f>
        <v/>
      </c>
      <c r="S23" s="617" t="str">
        <f t="shared" si="9"/>
        <v/>
      </c>
      <c r="T23" s="619"/>
      <c r="U23" s="550" t="str">
        <f>VLOOKUP($G$4,日历!$A$1:$BN$13,48,)</f>
        <v>出</v>
      </c>
    </row>
    <row r="24" spans="1:21" ht="12.95" customHeight="1">
      <c r="A24" s="565">
        <f>IF(VLOOKUP($G$4,日历!$A$1:$AH$13,17)=0,"",VLOOKUP($G$4,日历!$A$1:$AH$13,17))</f>
        <v>43890</v>
      </c>
      <c r="B24" s="571" t="str">
        <f t="shared" si="0"/>
        <v/>
      </c>
      <c r="C24" s="567" t="str">
        <f t="shared" si="1"/>
        <v/>
      </c>
      <c r="D24" s="572" t="str">
        <f t="shared" si="5"/>
        <v/>
      </c>
      <c r="E24" s="665"/>
      <c r="F24" s="666"/>
      <c r="G24" s="573" t="str">
        <f t="shared" si="6"/>
        <v/>
      </c>
      <c r="H24" s="570" t="str">
        <f t="shared" si="7"/>
        <v/>
      </c>
      <c r="I24" s="599" t="str">
        <f t="shared" si="8"/>
        <v/>
      </c>
      <c r="J24" s="600"/>
      <c r="K24" s="594"/>
      <c r="L24" s="595"/>
      <c r="M24" s="596"/>
      <c r="N24" s="595"/>
      <c r="O24" s="601" t="str">
        <f t="shared" si="2"/>
        <v/>
      </c>
      <c r="P24" s="599" t="str">
        <f t="shared" si="3"/>
        <v/>
      </c>
      <c r="Q24" s="599" t="str">
        <f t="shared" si="4"/>
        <v/>
      </c>
      <c r="R24" s="620" t="str">
        <f>IF(SUM(O24:Q24)=0,"",SUM($O$11:Q24))</f>
        <v/>
      </c>
      <c r="S24" s="621" t="str">
        <f t="shared" si="9"/>
        <v/>
      </c>
      <c r="T24" s="619"/>
      <c r="U24" s="550" t="str">
        <f>VLOOKUP($G$4,日历!$A$1:$BN$13,49,)</f>
        <v>休</v>
      </c>
    </row>
    <row r="25" spans="1:21" ht="12.75" customHeight="1">
      <c r="A25" s="565" t="str">
        <f>IF(VLOOKUP($G$4,日历!$A$1:$AH$13,18)=0,"",VLOOKUP($G$4,日历!$A$1:$AH$13,18))</f>
        <v/>
      </c>
      <c r="B25" s="571" t="str">
        <f t="shared" si="0"/>
        <v/>
      </c>
      <c r="C25" s="567" t="str">
        <f t="shared" si="1"/>
        <v/>
      </c>
      <c r="D25" s="572" t="str">
        <f t="shared" si="5"/>
        <v/>
      </c>
      <c r="E25" s="665"/>
      <c r="F25" s="666"/>
      <c r="G25" s="573" t="str">
        <f t="shared" si="6"/>
        <v/>
      </c>
      <c r="H25" s="570" t="str">
        <f t="shared" si="7"/>
        <v/>
      </c>
      <c r="I25" s="599" t="str">
        <f t="shared" si="8"/>
        <v/>
      </c>
      <c r="J25" s="602"/>
      <c r="K25" s="594"/>
      <c r="L25" s="595"/>
      <c r="M25" s="596"/>
      <c r="N25" s="595"/>
      <c r="O25" s="601" t="str">
        <f t="shared" si="2"/>
        <v/>
      </c>
      <c r="P25" s="599" t="str">
        <f t="shared" si="3"/>
        <v/>
      </c>
      <c r="Q25" s="599" t="str">
        <f t="shared" si="4"/>
        <v/>
      </c>
      <c r="R25" s="620" t="str">
        <f>IF(SUM(O25:Q25)=0,"",SUM($O$11:Q25))</f>
        <v/>
      </c>
      <c r="S25" s="621" t="str">
        <f t="shared" si="9"/>
        <v/>
      </c>
      <c r="T25" s="619"/>
      <c r="U25" s="550">
        <f>VLOOKUP($G$4,日历!$A$1:$BN$13,50,)</f>
        <v>0</v>
      </c>
    </row>
    <row r="26" spans="1:21" ht="12.95" customHeight="1">
      <c r="A26" s="565" t="str">
        <f>IF(VLOOKUP($G$4,日历!$A$1:$AH$13,19)=0,"",VLOOKUP($G$4,日历!$A$1:$AH$13,19))</f>
        <v/>
      </c>
      <c r="B26" s="571" t="str">
        <f t="shared" si="0"/>
        <v/>
      </c>
      <c r="C26" s="567" t="str">
        <f t="shared" si="1"/>
        <v/>
      </c>
      <c r="D26" s="572" t="str">
        <f t="shared" si="5"/>
        <v/>
      </c>
      <c r="E26" s="665"/>
      <c r="F26" s="666"/>
      <c r="G26" s="573" t="str">
        <f t="shared" si="6"/>
        <v/>
      </c>
      <c r="H26" s="570" t="str">
        <f t="shared" si="7"/>
        <v/>
      </c>
      <c r="I26" s="599" t="str">
        <f t="shared" si="8"/>
        <v/>
      </c>
      <c r="J26" s="600"/>
      <c r="K26" s="594"/>
      <c r="L26" s="595"/>
      <c r="M26" s="596"/>
      <c r="N26" s="595"/>
      <c r="O26" s="601" t="str">
        <f t="shared" si="2"/>
        <v/>
      </c>
      <c r="P26" s="599" t="str">
        <f t="shared" si="3"/>
        <v/>
      </c>
      <c r="Q26" s="599" t="str">
        <f t="shared" si="4"/>
        <v/>
      </c>
      <c r="R26" s="620" t="str">
        <f>IF(SUM(O26:Q26)=0,"",SUM($O$11:Q26))</f>
        <v/>
      </c>
      <c r="S26" s="621" t="str">
        <f t="shared" si="9"/>
        <v/>
      </c>
      <c r="T26" s="619"/>
      <c r="U26" s="550">
        <f>VLOOKUP($G$4,日历!$A$1:$BN$13,51,)</f>
        <v>0</v>
      </c>
    </row>
    <row r="27" spans="1:21" ht="12.95" customHeight="1">
      <c r="A27" s="565">
        <f>IF(VLOOKUP($G$4,日历!$A$1:$AH$13,20)=0,"",VLOOKUP($G$4,日历!$A$1:$AH$13,20))</f>
        <v>43891</v>
      </c>
      <c r="B27" s="571" t="str">
        <f t="shared" si="0"/>
        <v/>
      </c>
      <c r="C27" s="567" t="str">
        <f t="shared" si="1"/>
        <v/>
      </c>
      <c r="D27" s="572" t="str">
        <f t="shared" si="5"/>
        <v/>
      </c>
      <c r="E27" s="665"/>
      <c r="F27" s="666"/>
      <c r="G27" s="573" t="str">
        <f t="shared" si="6"/>
        <v/>
      </c>
      <c r="H27" s="570" t="str">
        <f t="shared" si="7"/>
        <v/>
      </c>
      <c r="I27" s="599" t="str">
        <f t="shared" si="8"/>
        <v/>
      </c>
      <c r="J27" s="600"/>
      <c r="K27" s="594"/>
      <c r="L27" s="595"/>
      <c r="M27" s="596"/>
      <c r="N27" s="595"/>
      <c r="O27" s="601" t="str">
        <f t="shared" si="2"/>
        <v/>
      </c>
      <c r="P27" s="599" t="str">
        <f t="shared" si="3"/>
        <v/>
      </c>
      <c r="Q27" s="599" t="str">
        <f t="shared" si="4"/>
        <v/>
      </c>
      <c r="R27" s="620" t="str">
        <f>IF(SUM(O27:Q27)=0,"",SUM($O$11:Q27))</f>
        <v/>
      </c>
      <c r="S27" s="621" t="str">
        <f t="shared" si="9"/>
        <v/>
      </c>
      <c r="T27" s="619"/>
      <c r="U27" s="550" t="str">
        <f>VLOOKUP($G$4,日历!$A$1:$BN$13,52,)</f>
        <v>休</v>
      </c>
    </row>
    <row r="28" spans="1:21" ht="12.95" customHeight="1">
      <c r="A28" s="565">
        <f>IF(VLOOKUP($G$4,日历!$A$1:$AH$13,21)=0,"",VLOOKUP($G$4,日历!$A$1:$AH$13,21))</f>
        <v>43892</v>
      </c>
      <c r="B28" s="571" t="str">
        <f t="shared" si="0"/>
        <v/>
      </c>
      <c r="C28" s="567" t="str">
        <f t="shared" si="1"/>
        <v/>
      </c>
      <c r="D28" s="572" t="str">
        <f t="shared" si="5"/>
        <v/>
      </c>
      <c r="E28" s="665"/>
      <c r="F28" s="666"/>
      <c r="G28" s="573" t="str">
        <f t="shared" si="6"/>
        <v/>
      </c>
      <c r="H28" s="570" t="str">
        <f t="shared" si="7"/>
        <v/>
      </c>
      <c r="I28" s="599" t="str">
        <f t="shared" si="8"/>
        <v/>
      </c>
      <c r="J28" s="600"/>
      <c r="K28" s="594"/>
      <c r="L28" s="595"/>
      <c r="M28" s="596"/>
      <c r="N28" s="595"/>
      <c r="O28" s="601" t="str">
        <f t="shared" si="2"/>
        <v/>
      </c>
      <c r="P28" s="599" t="str">
        <f t="shared" si="3"/>
        <v/>
      </c>
      <c r="Q28" s="599" t="str">
        <f t="shared" si="4"/>
        <v/>
      </c>
      <c r="R28" s="620" t="str">
        <f>IF(SUM(O28:Q28)=0,"",SUM($O$11:Q28))</f>
        <v/>
      </c>
      <c r="S28" s="621" t="str">
        <f t="shared" si="9"/>
        <v/>
      </c>
      <c r="T28" s="619"/>
      <c r="U28" s="550" t="str">
        <f>VLOOKUP($G$4,日历!$A$1:$BN$13,53,)</f>
        <v>出</v>
      </c>
    </row>
    <row r="29" spans="1:21" ht="12.95" customHeight="1">
      <c r="A29" s="565">
        <f>IF(VLOOKUP($G$4,日历!$A$1:$AH$13,22)=0,"",VLOOKUP($G$4,日历!$A$1:$AH$13,22))</f>
        <v>43893</v>
      </c>
      <c r="B29" s="571" t="str">
        <f t="shared" si="0"/>
        <v/>
      </c>
      <c r="C29" s="567" t="str">
        <f t="shared" si="1"/>
        <v/>
      </c>
      <c r="D29" s="572" t="str">
        <f t="shared" si="5"/>
        <v/>
      </c>
      <c r="E29" s="665"/>
      <c r="F29" s="666"/>
      <c r="G29" s="573">
        <f t="shared" si="6"/>
        <v>0.70833333333333337</v>
      </c>
      <c r="H29" s="570">
        <f t="shared" si="7"/>
        <v>0.79166666666666663</v>
      </c>
      <c r="I29" s="599">
        <f t="shared" si="8"/>
        <v>1.9999999999999982</v>
      </c>
      <c r="J29" s="602" t="s">
        <v>898</v>
      </c>
      <c r="K29" s="594"/>
      <c r="L29" s="595"/>
      <c r="M29" s="596">
        <v>0.70833333333333337</v>
      </c>
      <c r="N29" s="595">
        <v>0.79166666666666663</v>
      </c>
      <c r="O29" s="601">
        <f t="shared" si="2"/>
        <v>1.9999999999999982</v>
      </c>
      <c r="P29" s="599" t="str">
        <f t="shared" si="3"/>
        <v/>
      </c>
      <c r="Q29" s="599" t="str">
        <f t="shared" si="4"/>
        <v/>
      </c>
      <c r="R29" s="620">
        <f>IF(SUM(O29:Q29)=0,"",SUM($O$11:Q29))</f>
        <v>5.4999999999999964</v>
      </c>
      <c r="S29" s="621" t="str">
        <f t="shared" si="9"/>
        <v/>
      </c>
      <c r="T29" s="619"/>
      <c r="U29" s="550" t="str">
        <f>VLOOKUP($G$4,日历!$A$1:$BN$13,54,)</f>
        <v>出</v>
      </c>
    </row>
    <row r="30" spans="1:21" ht="12.95" customHeight="1">
      <c r="A30" s="565">
        <f>IF(VLOOKUP($G$4,日历!$A$1:$AH$13,23)=0,"",VLOOKUP($G$4,日历!$A$1:$AH$13,23))</f>
        <v>43894</v>
      </c>
      <c r="B30" s="571" t="str">
        <f t="shared" si="0"/>
        <v/>
      </c>
      <c r="C30" s="567" t="str">
        <f t="shared" si="1"/>
        <v/>
      </c>
      <c r="D30" s="572" t="str">
        <f t="shared" si="5"/>
        <v/>
      </c>
      <c r="E30" s="665"/>
      <c r="F30" s="666"/>
      <c r="G30" s="573" t="str">
        <f t="shared" si="6"/>
        <v/>
      </c>
      <c r="H30" s="570" t="str">
        <f t="shared" si="7"/>
        <v/>
      </c>
      <c r="I30" s="599" t="str">
        <f t="shared" si="8"/>
        <v/>
      </c>
      <c r="J30" s="600"/>
      <c r="K30" s="594"/>
      <c r="L30" s="595"/>
      <c r="M30" s="596"/>
      <c r="N30" s="595"/>
      <c r="O30" s="601" t="str">
        <f t="shared" si="2"/>
        <v/>
      </c>
      <c r="P30" s="599" t="str">
        <f t="shared" si="3"/>
        <v/>
      </c>
      <c r="Q30" s="599" t="str">
        <f t="shared" si="4"/>
        <v/>
      </c>
      <c r="R30" s="620" t="str">
        <f>IF(SUM(O30:Q30)=0,"",SUM($O$11:Q30))</f>
        <v/>
      </c>
      <c r="S30" s="621" t="str">
        <f t="shared" si="9"/>
        <v/>
      </c>
      <c r="T30" s="619"/>
      <c r="U30" s="550" t="str">
        <f>VLOOKUP($G$4,日历!$A$1:$BN$13,55,)</f>
        <v>出</v>
      </c>
    </row>
    <row r="31" spans="1:21" ht="12.95" customHeight="1">
      <c r="A31" s="565">
        <f>IF(VLOOKUP($G$4,日历!$A$1:$AH$13,24)=0,"",VLOOKUP($G$4,日历!$A$1:$AH$13,24))</f>
        <v>43895</v>
      </c>
      <c r="B31" s="571" t="str">
        <f t="shared" si="0"/>
        <v/>
      </c>
      <c r="C31" s="567" t="str">
        <f t="shared" si="1"/>
        <v/>
      </c>
      <c r="D31" s="572" t="str">
        <f t="shared" si="5"/>
        <v/>
      </c>
      <c r="E31" s="665"/>
      <c r="F31" s="666"/>
      <c r="G31" s="573" t="str">
        <f t="shared" si="6"/>
        <v/>
      </c>
      <c r="H31" s="570" t="str">
        <f t="shared" si="7"/>
        <v/>
      </c>
      <c r="I31" s="599" t="str">
        <f t="shared" si="8"/>
        <v/>
      </c>
      <c r="J31" s="600"/>
      <c r="K31" s="594"/>
      <c r="L31" s="595"/>
      <c r="M31" s="596"/>
      <c r="N31" s="595"/>
      <c r="O31" s="601" t="str">
        <f t="shared" si="2"/>
        <v/>
      </c>
      <c r="P31" s="599" t="str">
        <f t="shared" si="3"/>
        <v/>
      </c>
      <c r="Q31" s="599" t="str">
        <f t="shared" si="4"/>
        <v/>
      </c>
      <c r="R31" s="620" t="str">
        <f>IF(SUM(O31:Q31)=0,"",SUM($O$11:Q31))</f>
        <v/>
      </c>
      <c r="S31" s="621" t="str">
        <f t="shared" si="9"/>
        <v/>
      </c>
      <c r="T31" s="619"/>
      <c r="U31" s="550" t="str">
        <f>VLOOKUP($G$4,日历!$A$1:$BN$13,56,)</f>
        <v>出</v>
      </c>
    </row>
    <row r="32" spans="1:21" ht="12.95" customHeight="1">
      <c r="A32" s="565">
        <f>IF(VLOOKUP($G$4,日历!$A$1:$AH$13,25)=0,"",VLOOKUP($G$4,日历!$A$1:$AH$13,25))</f>
        <v>43896</v>
      </c>
      <c r="B32" s="571" t="str">
        <f t="shared" si="0"/>
        <v/>
      </c>
      <c r="C32" s="567" t="str">
        <f t="shared" si="1"/>
        <v/>
      </c>
      <c r="D32" s="572" t="str">
        <f t="shared" si="5"/>
        <v/>
      </c>
      <c r="E32" s="665"/>
      <c r="F32" s="666"/>
      <c r="G32" s="573" t="str">
        <f t="shared" si="6"/>
        <v/>
      </c>
      <c r="H32" s="570" t="str">
        <f t="shared" si="7"/>
        <v/>
      </c>
      <c r="I32" s="599" t="str">
        <f t="shared" si="8"/>
        <v/>
      </c>
      <c r="J32" s="600"/>
      <c r="K32" s="594"/>
      <c r="L32" s="595"/>
      <c r="M32" s="596"/>
      <c r="N32" s="595"/>
      <c r="O32" s="601" t="str">
        <f t="shared" si="2"/>
        <v/>
      </c>
      <c r="P32" s="599" t="str">
        <f t="shared" si="3"/>
        <v/>
      </c>
      <c r="Q32" s="599" t="str">
        <f t="shared" si="4"/>
        <v/>
      </c>
      <c r="R32" s="620" t="str">
        <f>IF(SUM(O32:Q32)=0,"",SUM($O$11:Q32))</f>
        <v/>
      </c>
      <c r="S32" s="621" t="str">
        <f t="shared" si="9"/>
        <v/>
      </c>
      <c r="T32" s="619"/>
      <c r="U32" s="550" t="str">
        <f>VLOOKUP($G$4,日历!$A$1:$BN$13,57,)</f>
        <v>出</v>
      </c>
    </row>
    <row r="33" spans="1:21" ht="12.95" customHeight="1">
      <c r="A33" s="565">
        <f>IF(VLOOKUP($G$4,日历!$A$1:$AH$13,26)=0,"",VLOOKUP($G$4,日历!$A$1:$AH$13,26))</f>
        <v>43897</v>
      </c>
      <c r="B33" s="566" t="str">
        <f t="shared" si="0"/>
        <v/>
      </c>
      <c r="C33" s="567" t="str">
        <f t="shared" si="1"/>
        <v/>
      </c>
      <c r="D33" s="568" t="str">
        <f t="shared" si="5"/>
        <v/>
      </c>
      <c r="E33" s="665"/>
      <c r="F33" s="666"/>
      <c r="G33" s="569" t="str">
        <f t="shared" si="6"/>
        <v/>
      </c>
      <c r="H33" s="570" t="str">
        <f t="shared" si="7"/>
        <v/>
      </c>
      <c r="I33" s="592" t="str">
        <f t="shared" si="8"/>
        <v/>
      </c>
      <c r="J33" s="593"/>
      <c r="K33" s="594"/>
      <c r="L33" s="595"/>
      <c r="M33" s="596"/>
      <c r="N33" s="595"/>
      <c r="O33" s="597" t="str">
        <f t="shared" si="2"/>
        <v/>
      </c>
      <c r="P33" s="592" t="str">
        <f t="shared" si="3"/>
        <v/>
      </c>
      <c r="Q33" s="592" t="str">
        <f t="shared" si="4"/>
        <v/>
      </c>
      <c r="R33" s="616" t="str">
        <f>IF(SUM(O33:Q33)=0,"",SUM($O$11:Q33))</f>
        <v/>
      </c>
      <c r="S33" s="617" t="str">
        <f t="shared" si="9"/>
        <v/>
      </c>
      <c r="T33" s="619"/>
      <c r="U33" s="550" t="str">
        <f>VLOOKUP($G$4,日历!$A$1:$BN$13,58,)</f>
        <v>休</v>
      </c>
    </row>
    <row r="34" spans="1:21" ht="12.95" customHeight="1">
      <c r="A34" s="565">
        <f>IF(VLOOKUP($G$4,日历!$A$1:$AH$13,27)=0,"",VLOOKUP($G$4,日历!$A$1:$AH$13,27))</f>
        <v>43898</v>
      </c>
      <c r="B34" s="566" t="str">
        <f t="shared" si="0"/>
        <v/>
      </c>
      <c r="C34" s="567" t="str">
        <f t="shared" si="1"/>
        <v/>
      </c>
      <c r="D34" s="568" t="str">
        <f t="shared" si="5"/>
        <v/>
      </c>
      <c r="E34" s="665"/>
      <c r="F34" s="666"/>
      <c r="G34" s="569" t="str">
        <f t="shared" si="6"/>
        <v/>
      </c>
      <c r="H34" s="570" t="str">
        <f t="shared" si="7"/>
        <v/>
      </c>
      <c r="I34" s="592" t="str">
        <f t="shared" si="8"/>
        <v/>
      </c>
      <c r="J34" s="598"/>
      <c r="K34" s="594"/>
      <c r="L34" s="595"/>
      <c r="M34" s="596"/>
      <c r="N34" s="595"/>
      <c r="O34" s="597" t="str">
        <f t="shared" si="2"/>
        <v/>
      </c>
      <c r="P34" s="592" t="str">
        <f t="shared" si="3"/>
        <v/>
      </c>
      <c r="Q34" s="592" t="str">
        <f t="shared" si="4"/>
        <v/>
      </c>
      <c r="R34" s="616" t="str">
        <f>IF(SUM(O34:Q34)=0,"",SUM($O$11:Q34))</f>
        <v/>
      </c>
      <c r="S34" s="617" t="str">
        <f t="shared" si="9"/>
        <v/>
      </c>
      <c r="T34" s="619"/>
      <c r="U34" s="550" t="str">
        <f>VLOOKUP($G$4,日历!$A$1:$BN$13,59,)</f>
        <v>休</v>
      </c>
    </row>
    <row r="35" spans="1:21" ht="12.95" customHeight="1">
      <c r="A35" s="565">
        <f>IF(VLOOKUP($G$4,日历!$A$1:$AH$13,28)=0,"",VLOOKUP($G$4,日历!$A$1:$AH$13,28))</f>
        <v>43899</v>
      </c>
      <c r="B35" s="566" t="str">
        <f t="shared" si="0"/>
        <v/>
      </c>
      <c r="C35" s="567" t="str">
        <f t="shared" si="1"/>
        <v/>
      </c>
      <c r="D35" s="568" t="str">
        <f t="shared" si="5"/>
        <v/>
      </c>
      <c r="E35" s="665"/>
      <c r="F35" s="666"/>
      <c r="G35" s="569" t="str">
        <f t="shared" si="6"/>
        <v/>
      </c>
      <c r="H35" s="570" t="str">
        <f t="shared" si="7"/>
        <v/>
      </c>
      <c r="I35" s="592" t="str">
        <f t="shared" si="8"/>
        <v/>
      </c>
      <c r="J35" s="598"/>
      <c r="K35" s="594"/>
      <c r="L35" s="595"/>
      <c r="M35" s="596"/>
      <c r="N35" s="595"/>
      <c r="O35" s="597" t="str">
        <f t="shared" si="2"/>
        <v/>
      </c>
      <c r="P35" s="592" t="str">
        <f t="shared" si="3"/>
        <v/>
      </c>
      <c r="Q35" s="592" t="str">
        <f t="shared" si="4"/>
        <v/>
      </c>
      <c r="R35" s="616" t="str">
        <f>IF(SUM(O35:Q35)=0,"",SUM($O$11:Q35))</f>
        <v/>
      </c>
      <c r="S35" s="617" t="str">
        <f t="shared" si="9"/>
        <v/>
      </c>
      <c r="T35" s="619"/>
      <c r="U35" s="550" t="str">
        <f>VLOOKUP($G$4,日历!$A$1:$BN$13,60,)</f>
        <v>出</v>
      </c>
    </row>
    <row r="36" spans="1:21" ht="12.75" customHeight="1">
      <c r="A36" s="565">
        <f>IF(VLOOKUP($G$4,日历!$A$1:$AH$13,29)=0,"",VLOOKUP($G$4,日历!$A$1:$AH$13,29))</f>
        <v>43900</v>
      </c>
      <c r="B36" s="566" t="str">
        <f t="shared" si="0"/>
        <v/>
      </c>
      <c r="C36" s="567" t="str">
        <f t="shared" si="1"/>
        <v/>
      </c>
      <c r="D36" s="568" t="str">
        <f t="shared" si="5"/>
        <v/>
      </c>
      <c r="E36" s="665"/>
      <c r="F36" s="666"/>
      <c r="G36" s="569" t="str">
        <f t="shared" si="6"/>
        <v/>
      </c>
      <c r="H36" s="570" t="str">
        <f t="shared" si="7"/>
        <v/>
      </c>
      <c r="I36" s="592" t="str">
        <f t="shared" si="8"/>
        <v/>
      </c>
      <c r="J36" s="593"/>
      <c r="K36" s="594"/>
      <c r="L36" s="595"/>
      <c r="M36" s="596"/>
      <c r="N36" s="595"/>
      <c r="O36" s="597" t="str">
        <f t="shared" si="2"/>
        <v/>
      </c>
      <c r="P36" s="592" t="str">
        <f t="shared" si="3"/>
        <v/>
      </c>
      <c r="Q36" s="592" t="str">
        <f t="shared" si="4"/>
        <v/>
      </c>
      <c r="R36" s="616" t="str">
        <f>IF(SUM(O36:Q36)=0,"",SUM($O$11:Q36))</f>
        <v/>
      </c>
      <c r="S36" s="617" t="str">
        <f t="shared" si="9"/>
        <v/>
      </c>
      <c r="T36" s="619"/>
      <c r="U36" s="550" t="str">
        <f>VLOOKUP($G$4,日历!$A$1:$BN$13,61,)</f>
        <v>出</v>
      </c>
    </row>
    <row r="37" spans="1:21" ht="12.75" customHeight="1">
      <c r="A37" s="565">
        <f>IF(VLOOKUP($G$4,日历!$A$1:$AH$13,30)=0,"",VLOOKUP($G$4,日历!$A$1:$AH$13,30))</f>
        <v>43901</v>
      </c>
      <c r="B37" s="566" t="str">
        <f t="shared" si="0"/>
        <v/>
      </c>
      <c r="C37" s="567" t="str">
        <f t="shared" si="1"/>
        <v/>
      </c>
      <c r="D37" s="568" t="str">
        <f t="shared" si="5"/>
        <v/>
      </c>
      <c r="E37" s="665"/>
      <c r="F37" s="666"/>
      <c r="G37" s="569">
        <f t="shared" si="6"/>
        <v>0.70833333333333337</v>
      </c>
      <c r="H37" s="570">
        <f t="shared" si="7"/>
        <v>0.83333333333333337</v>
      </c>
      <c r="I37" s="592">
        <f t="shared" si="8"/>
        <v>3</v>
      </c>
      <c r="J37" s="593" t="s">
        <v>898</v>
      </c>
      <c r="K37" s="594"/>
      <c r="L37" s="595"/>
      <c r="M37" s="596">
        <v>0.70833333333333337</v>
      </c>
      <c r="N37" s="595">
        <v>0.83333333333333337</v>
      </c>
      <c r="O37" s="597">
        <f t="shared" si="2"/>
        <v>3</v>
      </c>
      <c r="P37" s="592" t="str">
        <f t="shared" si="3"/>
        <v/>
      </c>
      <c r="Q37" s="592" t="str">
        <f t="shared" si="4"/>
        <v/>
      </c>
      <c r="R37" s="616">
        <f>IF(SUM(O37:Q37)=0,"",SUM($O$11:Q37))</f>
        <v>8.4999999999999964</v>
      </c>
      <c r="S37" s="617" t="str">
        <f t="shared" si="9"/>
        <v/>
      </c>
      <c r="T37" s="619"/>
      <c r="U37" s="550" t="str">
        <f>VLOOKUP($G$4,日历!$A$1:$BN$13,62,)</f>
        <v>出</v>
      </c>
    </row>
    <row r="38" spans="1:21" ht="12.95" customHeight="1">
      <c r="A38" s="565">
        <f>IF(VLOOKUP($G$4,日历!$A$1:$AH$13,31)=0,"",VLOOKUP($G$4,日历!$A$1:$AH$13,31))</f>
        <v>43902</v>
      </c>
      <c r="B38" s="566" t="str">
        <f t="shared" si="0"/>
        <v/>
      </c>
      <c r="C38" s="567" t="str">
        <f t="shared" si="1"/>
        <v/>
      </c>
      <c r="D38" s="568" t="str">
        <f t="shared" si="5"/>
        <v/>
      </c>
      <c r="E38" s="665"/>
      <c r="F38" s="666"/>
      <c r="G38" s="569" t="str">
        <f t="shared" si="6"/>
        <v/>
      </c>
      <c r="H38" s="570" t="str">
        <f t="shared" si="7"/>
        <v/>
      </c>
      <c r="I38" s="592" t="str">
        <f t="shared" si="8"/>
        <v/>
      </c>
      <c r="J38" s="598"/>
      <c r="K38" s="594"/>
      <c r="L38" s="595"/>
      <c r="M38" s="596"/>
      <c r="N38" s="595"/>
      <c r="O38" s="597" t="str">
        <f t="shared" si="2"/>
        <v/>
      </c>
      <c r="P38" s="592" t="str">
        <f t="shared" si="3"/>
        <v/>
      </c>
      <c r="Q38" s="592" t="str">
        <f t="shared" si="4"/>
        <v/>
      </c>
      <c r="R38" s="616" t="str">
        <f>IF(SUM(O38:Q38)=0,"",SUM($O$11:Q38))</f>
        <v/>
      </c>
      <c r="S38" s="617" t="str">
        <f t="shared" si="9"/>
        <v/>
      </c>
      <c r="T38" s="619"/>
      <c r="U38" s="550" t="str">
        <f>VLOOKUP($G$4,日历!$A$1:$BN$13,63,)</f>
        <v>出</v>
      </c>
    </row>
    <row r="39" spans="1:21" ht="12.95" customHeight="1">
      <c r="A39" s="565">
        <f>IF(VLOOKUP($G$4,日历!$A$1:$AH$13,32)=0,"",VLOOKUP($G$4,日历!$A$1:$AH$13,32))</f>
        <v>43903</v>
      </c>
      <c r="B39" s="571" t="str">
        <f t="shared" si="0"/>
        <v/>
      </c>
      <c r="C39" s="567" t="str">
        <f t="shared" si="1"/>
        <v/>
      </c>
      <c r="D39" s="572" t="str">
        <f t="shared" si="5"/>
        <v/>
      </c>
      <c r="E39" s="665"/>
      <c r="F39" s="666"/>
      <c r="G39" s="573" t="str">
        <f t="shared" si="6"/>
        <v/>
      </c>
      <c r="H39" s="570" t="str">
        <f t="shared" si="7"/>
        <v/>
      </c>
      <c r="I39" s="599" t="str">
        <f t="shared" si="8"/>
        <v/>
      </c>
      <c r="J39" s="600"/>
      <c r="K39" s="594"/>
      <c r="L39" s="595"/>
      <c r="M39" s="596"/>
      <c r="N39" s="595"/>
      <c r="O39" s="601" t="str">
        <f t="shared" si="2"/>
        <v/>
      </c>
      <c r="P39" s="599" t="str">
        <f t="shared" si="3"/>
        <v/>
      </c>
      <c r="Q39" s="599" t="str">
        <f t="shared" si="4"/>
        <v/>
      </c>
      <c r="R39" s="620" t="str">
        <f>IF(SUM(O39:Q39)=0,"",SUM($O$11:Q39))</f>
        <v/>
      </c>
      <c r="S39" s="621" t="str">
        <f t="shared" si="9"/>
        <v/>
      </c>
      <c r="T39" s="619"/>
      <c r="U39" s="550" t="str">
        <f>VLOOKUP($G$4,日历!$A$1:$BN$13,64,)</f>
        <v>出</v>
      </c>
    </row>
    <row r="40" spans="1:21" ht="12.95" customHeight="1">
      <c r="A40" s="565">
        <f>IF(VLOOKUP($G$4,日历!$A$1:$AH$13,33)=0,"",VLOOKUP($G$4,日历!$A$1:$AH$13,33))</f>
        <v>43904</v>
      </c>
      <c r="B40" s="566" t="str">
        <f t="shared" si="0"/>
        <v/>
      </c>
      <c r="C40" s="567" t="str">
        <f t="shared" si="1"/>
        <v/>
      </c>
      <c r="D40" s="568" t="str">
        <f t="shared" si="5"/>
        <v/>
      </c>
      <c r="E40" s="665"/>
      <c r="F40" s="666"/>
      <c r="G40" s="569" t="str">
        <f t="shared" si="6"/>
        <v/>
      </c>
      <c r="H40" s="570" t="str">
        <f t="shared" si="7"/>
        <v/>
      </c>
      <c r="I40" s="592" t="str">
        <f t="shared" si="8"/>
        <v/>
      </c>
      <c r="J40" s="593"/>
      <c r="K40" s="594"/>
      <c r="L40" s="595"/>
      <c r="M40" s="596"/>
      <c r="N40" s="595"/>
      <c r="O40" s="597" t="str">
        <f t="shared" si="2"/>
        <v/>
      </c>
      <c r="P40" s="592" t="str">
        <f t="shared" si="3"/>
        <v/>
      </c>
      <c r="Q40" s="592" t="str">
        <f t="shared" si="4"/>
        <v/>
      </c>
      <c r="R40" s="616" t="str">
        <f>IF(SUM(O40:Q40)=0,"",SUM($O$11:Q40))</f>
        <v/>
      </c>
      <c r="S40" s="617" t="str">
        <f t="shared" si="9"/>
        <v/>
      </c>
      <c r="T40" s="619"/>
      <c r="U40" s="550" t="str">
        <f>VLOOKUP($G$4,日历!$A$1:$BN$13,65,)</f>
        <v>休</v>
      </c>
    </row>
    <row r="41" spans="1:21" ht="12.95" customHeight="1">
      <c r="A41" s="565">
        <f>IF(VLOOKUP($G$4,日历!$A$1:$AH$13,34)=0,"",VLOOKUP($G$4,日历!$A$1:$AH$13,34))</f>
        <v>43905</v>
      </c>
      <c r="B41" s="566" t="str">
        <f t="shared" si="0"/>
        <v/>
      </c>
      <c r="C41" s="567" t="str">
        <f t="shared" si="1"/>
        <v/>
      </c>
      <c r="D41" s="568" t="str">
        <f t="shared" si="5"/>
        <v/>
      </c>
      <c r="E41" s="665"/>
      <c r="F41" s="666"/>
      <c r="G41" s="569" t="str">
        <f t="shared" si="6"/>
        <v/>
      </c>
      <c r="H41" s="570" t="str">
        <f t="shared" si="7"/>
        <v/>
      </c>
      <c r="I41" s="592" t="str">
        <f t="shared" si="8"/>
        <v/>
      </c>
      <c r="J41" s="598"/>
      <c r="K41" s="594"/>
      <c r="L41" s="595"/>
      <c r="M41" s="596"/>
      <c r="N41" s="595"/>
      <c r="O41" s="597" t="str">
        <f t="shared" si="2"/>
        <v/>
      </c>
      <c r="P41" s="592" t="str">
        <f t="shared" si="3"/>
        <v/>
      </c>
      <c r="Q41" s="592" t="str">
        <f t="shared" si="4"/>
        <v/>
      </c>
      <c r="R41" s="616" t="str">
        <f>IF(SUM(O41:Q41)=0,"",SUM($O$11:Q41))</f>
        <v/>
      </c>
      <c r="S41" s="617" t="str">
        <f t="shared" si="9"/>
        <v/>
      </c>
      <c r="T41" s="619"/>
      <c r="U41" s="550" t="str">
        <f>VLOOKUP($G$4,日历!$A$1:$BN$13,66,)</f>
        <v>休</v>
      </c>
    </row>
    <row r="42" spans="1:21" ht="12.95" customHeight="1">
      <c r="A42" s="574" t="s">
        <v>30</v>
      </c>
      <c r="B42" s="575"/>
      <c r="C42" s="576"/>
      <c r="D42" s="577"/>
      <c r="E42" s="688"/>
      <c r="F42" s="689"/>
      <c r="G42" s="578"/>
      <c r="H42" s="579"/>
      <c r="I42" s="603"/>
      <c r="J42" s="604"/>
      <c r="K42" s="605"/>
      <c r="L42" s="606"/>
      <c r="M42" s="607"/>
      <c r="N42" s="606"/>
      <c r="O42" s="608"/>
      <c r="P42" s="609"/>
      <c r="Q42" s="603"/>
      <c r="R42" s="622" t="str">
        <f>IF(SUM(O42:Q42)=0,"",SUM($O$11:Q41)-P42*8)</f>
        <v/>
      </c>
      <c r="S42" s="623"/>
      <c r="T42" s="624"/>
    </row>
    <row r="43" spans="1:21" s="548" customFormat="1" ht="19.5" customHeight="1">
      <c r="A43" s="580" t="s">
        <v>31</v>
      </c>
      <c r="B43" s="581"/>
      <c r="C43" s="582"/>
      <c r="D43" s="583">
        <f>SUM(D11:D41)</f>
        <v>0</v>
      </c>
      <c r="E43" s="690"/>
      <c r="F43" s="691"/>
      <c r="G43" s="584"/>
      <c r="H43" s="585"/>
      <c r="I43" s="610">
        <f>SUM(I11:I41)</f>
        <v>8.4999999999999964</v>
      </c>
      <c r="J43" s="611"/>
      <c r="K43" s="581"/>
      <c r="L43" s="612"/>
      <c r="M43" s="584"/>
      <c r="N43" s="612"/>
      <c r="O43" s="613">
        <f>SUM(O11:O41)</f>
        <v>8.4999999999999964</v>
      </c>
      <c r="P43" s="610" t="str">
        <f>IF(SUM(P11:P41)-P42*8&lt;=0,"",SUM(P11:P41)-P42*8)</f>
        <v/>
      </c>
      <c r="Q43" s="610">
        <f>SUM(Q11:Q41)</f>
        <v>0</v>
      </c>
      <c r="R43" s="625">
        <f>SUM(O43:Q43)</f>
        <v>8.4999999999999964</v>
      </c>
      <c r="S43" s="626">
        <f>SUM(S11:S41)</f>
        <v>0</v>
      </c>
      <c r="T43" s="627"/>
      <c r="U43" s="628"/>
    </row>
    <row r="44" spans="1:21" ht="14.45" customHeight="1">
      <c r="A44" s="586"/>
    </row>
    <row r="45" spans="1:21" ht="14.45" customHeight="1">
      <c r="A45" s="586"/>
    </row>
    <row r="46" spans="1:21" ht="14.45" customHeight="1">
      <c r="A46" s="586"/>
    </row>
    <row r="47" spans="1:21" ht="14.45" customHeight="1">
      <c r="A47" s="586"/>
    </row>
    <row r="48" spans="1:21" ht="14.45" customHeight="1">
      <c r="A48" s="586"/>
    </row>
    <row r="49" spans="1:1" ht="14.45" customHeight="1">
      <c r="A49" s="586"/>
    </row>
    <row r="50" spans="1:1" ht="14.45" customHeight="1">
      <c r="A50" s="586"/>
    </row>
    <row r="51" spans="1:1" ht="14.45" customHeight="1">
      <c r="A51" s="586"/>
    </row>
    <row r="52" spans="1:1" ht="14.45" customHeight="1">
      <c r="A52" s="586"/>
    </row>
    <row r="53" spans="1:1" ht="14.45" customHeight="1">
      <c r="A53" s="586"/>
    </row>
    <row r="54" spans="1:1" ht="14.45" customHeight="1">
      <c r="A54" s="586"/>
    </row>
    <row r="55" spans="1:1" ht="14.45" customHeight="1">
      <c r="A55" s="586"/>
    </row>
    <row r="56" spans="1:1" ht="14.45" customHeight="1">
      <c r="A56" s="586"/>
    </row>
    <row r="57" spans="1:1" ht="14.45" customHeight="1">
      <c r="A57" s="586"/>
    </row>
    <row r="58" spans="1:1" ht="14.45" customHeight="1">
      <c r="A58" s="586"/>
    </row>
    <row r="59" spans="1:1" ht="14.45" customHeight="1">
      <c r="A59" s="586"/>
    </row>
    <row r="60" spans="1:1" ht="14.45" customHeight="1">
      <c r="A60" s="586"/>
    </row>
    <row r="61" spans="1:1" ht="14.45" customHeight="1">
      <c r="A61" s="586"/>
    </row>
    <row r="62" spans="1:1" ht="14.45" customHeight="1">
      <c r="A62" s="586"/>
    </row>
    <row r="63" spans="1:1" ht="14.45" customHeight="1">
      <c r="A63" s="586"/>
    </row>
    <row r="64" spans="1:1" ht="14.45" customHeight="1">
      <c r="A64" s="586"/>
    </row>
    <row r="65" spans="1:1" ht="14.45" customHeight="1">
      <c r="A65" s="586"/>
    </row>
    <row r="66" spans="1:1" ht="14.45" customHeight="1">
      <c r="A66" s="586"/>
    </row>
    <row r="67" spans="1:1" ht="14.45" customHeight="1">
      <c r="A67" s="586"/>
    </row>
    <row r="68" spans="1:1" ht="14.45" customHeight="1">
      <c r="A68" s="586"/>
    </row>
    <row r="69" spans="1:1" ht="14.45" customHeight="1">
      <c r="A69" s="586"/>
    </row>
    <row r="70" spans="1:1" ht="14.45" customHeight="1">
      <c r="A70" s="586"/>
    </row>
    <row r="71" spans="1:1" ht="14.45" customHeight="1">
      <c r="A71" s="586"/>
    </row>
    <row r="72" spans="1:1" ht="14.45" customHeight="1">
      <c r="A72" s="586"/>
    </row>
    <row r="73" spans="1:1" ht="14.45" customHeight="1">
      <c r="A73" s="586"/>
    </row>
    <row r="74" spans="1:1" ht="14.45" customHeight="1">
      <c r="A74" s="586"/>
    </row>
    <row r="75" spans="1:1" ht="14.45" customHeight="1">
      <c r="A75" s="586"/>
    </row>
    <row r="76" spans="1:1" ht="14.45" customHeight="1">
      <c r="A76" s="586"/>
    </row>
    <row r="77" spans="1:1" ht="14.45" customHeight="1">
      <c r="A77" s="586"/>
    </row>
    <row r="78" spans="1:1" ht="14.45" customHeight="1">
      <c r="A78" s="586"/>
    </row>
    <row r="79" spans="1:1" ht="14.45" customHeight="1">
      <c r="A79" s="586"/>
    </row>
    <row r="80" spans="1:1" ht="14.45" customHeight="1">
      <c r="A80" s="586"/>
    </row>
    <row r="81" spans="1:1" ht="14.45" customHeight="1">
      <c r="A81" s="586"/>
    </row>
    <row r="82" spans="1:1" ht="14.45" customHeight="1">
      <c r="A82" s="586"/>
    </row>
    <row r="83" spans="1:1" ht="14.45" customHeight="1">
      <c r="A83" s="586"/>
    </row>
    <row r="84" spans="1:1" ht="14.45" customHeight="1">
      <c r="A84" s="586"/>
    </row>
    <row r="85" spans="1:1" ht="14.45" customHeight="1">
      <c r="A85" s="586"/>
    </row>
    <row r="86" spans="1:1" ht="14.45" customHeight="1">
      <c r="A86" s="586"/>
    </row>
    <row r="87" spans="1:1" ht="14.45" customHeight="1">
      <c r="A87" s="586"/>
    </row>
    <row r="88" spans="1:1" ht="14.45" customHeight="1">
      <c r="A88" s="586"/>
    </row>
    <row r="89" spans="1:1" ht="14.45" customHeight="1">
      <c r="A89" s="586"/>
    </row>
    <row r="90" spans="1:1" ht="14.45" customHeight="1">
      <c r="A90" s="586"/>
    </row>
    <row r="91" spans="1:1" ht="14.45" customHeight="1">
      <c r="A91" s="586"/>
    </row>
    <row r="92" spans="1:1" ht="14.45" customHeight="1">
      <c r="A92" s="586"/>
    </row>
    <row r="93" spans="1:1" ht="14.45" customHeight="1">
      <c r="A93" s="586"/>
    </row>
    <row r="94" spans="1:1" ht="14.45" customHeight="1">
      <c r="A94" s="586"/>
    </row>
    <row r="95" spans="1:1" ht="14.45" customHeight="1">
      <c r="A95" s="586"/>
    </row>
    <row r="96" spans="1:1" ht="14.45" customHeight="1">
      <c r="A96" s="586"/>
    </row>
    <row r="97" spans="1:1" ht="14.45" customHeight="1">
      <c r="A97" s="586"/>
    </row>
    <row r="98" spans="1:1" ht="14.45" customHeight="1">
      <c r="A98" s="586"/>
    </row>
    <row r="99" spans="1:1" ht="14.45" customHeight="1">
      <c r="A99" s="586"/>
    </row>
    <row r="100" spans="1:1" ht="14.45" customHeight="1">
      <c r="A100" s="586"/>
    </row>
    <row r="101" spans="1:1" ht="14.45" customHeight="1">
      <c r="A101" s="586"/>
    </row>
    <row r="102" spans="1:1" ht="14.45" customHeight="1">
      <c r="A102" s="586"/>
    </row>
    <row r="103" spans="1:1" ht="14.45" customHeight="1">
      <c r="A103" s="586"/>
    </row>
    <row r="104" spans="1:1" ht="14.45" customHeight="1">
      <c r="A104" s="586"/>
    </row>
    <row r="105" spans="1:1" ht="14.45" customHeight="1">
      <c r="A105" s="586"/>
    </row>
    <row r="106" spans="1:1" ht="14.45" customHeight="1">
      <c r="A106" s="586"/>
    </row>
    <row r="107" spans="1:1" ht="14.45" customHeight="1">
      <c r="A107" s="586"/>
    </row>
    <row r="108" spans="1:1" ht="14.45" customHeight="1">
      <c r="A108" s="586"/>
    </row>
    <row r="109" spans="1:1" ht="14.45" customHeight="1">
      <c r="A109" s="586"/>
    </row>
    <row r="110" spans="1:1" ht="14.45" customHeight="1">
      <c r="A110" s="586"/>
    </row>
    <row r="111" spans="1:1" ht="14.45" customHeight="1">
      <c r="A111" s="586"/>
    </row>
    <row r="112" spans="1:1" ht="14.45" customHeight="1">
      <c r="A112" s="586"/>
    </row>
    <row r="113" spans="1:1" ht="14.45" customHeight="1">
      <c r="A113" s="586"/>
    </row>
    <row r="114" spans="1:1" ht="14.45" customHeight="1">
      <c r="A114" s="586"/>
    </row>
    <row r="115" spans="1:1" ht="14.45" customHeight="1">
      <c r="A115" s="586"/>
    </row>
    <row r="116" spans="1:1" ht="14.45" customHeight="1">
      <c r="A116" s="586"/>
    </row>
    <row r="117" spans="1:1" ht="14.45" customHeight="1">
      <c r="A117" s="586"/>
    </row>
    <row r="118" spans="1:1" ht="14.45" customHeight="1">
      <c r="A118" s="586"/>
    </row>
    <row r="119" spans="1:1" ht="14.45" customHeight="1">
      <c r="A119" s="586"/>
    </row>
    <row r="120" spans="1:1" ht="14.45" customHeight="1">
      <c r="A120" s="586"/>
    </row>
    <row r="121" spans="1:1" ht="14.45" customHeight="1">
      <c r="A121" s="586"/>
    </row>
    <row r="122" spans="1:1" ht="14.45" customHeight="1">
      <c r="A122" s="586"/>
    </row>
    <row r="123" spans="1:1" ht="14.45" customHeight="1">
      <c r="A123" s="586"/>
    </row>
    <row r="124" spans="1:1" ht="14.45" customHeight="1">
      <c r="A124" s="586"/>
    </row>
    <row r="125" spans="1:1" ht="14.45" customHeight="1">
      <c r="A125" s="586"/>
    </row>
    <row r="126" spans="1:1" ht="14.45" customHeight="1">
      <c r="A126" s="586"/>
    </row>
    <row r="127" spans="1:1" ht="14.45" customHeight="1">
      <c r="A127" s="586"/>
    </row>
    <row r="128" spans="1:1" ht="14.45" customHeight="1">
      <c r="A128" s="586"/>
    </row>
    <row r="129" spans="1:1" ht="14.45" customHeight="1">
      <c r="A129" s="586"/>
    </row>
    <row r="130" spans="1:1" ht="14.45" customHeight="1">
      <c r="A130" s="586"/>
    </row>
    <row r="131" spans="1:1" ht="14.45" customHeight="1">
      <c r="A131" s="586"/>
    </row>
    <row r="132" spans="1:1" ht="14.45" customHeight="1">
      <c r="A132" s="586"/>
    </row>
    <row r="133" spans="1:1" ht="14.45" customHeight="1">
      <c r="A133" s="586"/>
    </row>
    <row r="134" spans="1:1" ht="14.45" customHeight="1">
      <c r="A134" s="586"/>
    </row>
    <row r="135" spans="1:1" ht="14.45" customHeight="1">
      <c r="A135" s="586"/>
    </row>
    <row r="136" spans="1:1" ht="14.45" customHeight="1">
      <c r="A136" s="586"/>
    </row>
    <row r="137" spans="1:1" ht="14.45" customHeight="1">
      <c r="A137" s="586"/>
    </row>
    <row r="138" spans="1:1" ht="14.45" customHeight="1">
      <c r="A138" s="586"/>
    </row>
    <row r="139" spans="1:1" ht="14.45" customHeight="1">
      <c r="A139" s="586"/>
    </row>
    <row r="140" spans="1:1" ht="14.45" customHeight="1">
      <c r="A140" s="586"/>
    </row>
    <row r="141" spans="1:1" ht="14.45" customHeight="1">
      <c r="A141" s="586"/>
    </row>
    <row r="142" spans="1:1" ht="14.45" customHeight="1">
      <c r="A142" s="586"/>
    </row>
    <row r="143" spans="1:1" ht="14.45" customHeight="1">
      <c r="A143" s="586"/>
    </row>
    <row r="144" spans="1:1" ht="14.45" customHeight="1">
      <c r="A144" s="586"/>
    </row>
    <row r="145" spans="1:1" ht="14.45" customHeight="1">
      <c r="A145" s="586"/>
    </row>
    <row r="146" spans="1:1" ht="14.45" customHeight="1">
      <c r="A146" s="586"/>
    </row>
    <row r="147" spans="1:1" ht="14.45" customHeight="1">
      <c r="A147" s="586"/>
    </row>
    <row r="148" spans="1:1" ht="14.45" customHeight="1">
      <c r="A148" s="586"/>
    </row>
    <row r="149" spans="1:1" ht="14.45" customHeight="1">
      <c r="A149" s="586"/>
    </row>
    <row r="150" spans="1:1" ht="14.45" customHeight="1">
      <c r="A150" s="586"/>
    </row>
    <row r="151" spans="1:1" ht="14.45" customHeight="1">
      <c r="A151" s="586"/>
    </row>
    <row r="152" spans="1:1" ht="14.45" customHeight="1">
      <c r="A152" s="586"/>
    </row>
    <row r="153" spans="1:1" ht="14.45" customHeight="1">
      <c r="A153" s="586"/>
    </row>
    <row r="154" spans="1:1" ht="14.45" customHeight="1">
      <c r="A154" s="586"/>
    </row>
    <row r="155" spans="1:1" ht="14.45" customHeight="1">
      <c r="A155" s="586"/>
    </row>
    <row r="156" spans="1:1" ht="14.45" customHeight="1">
      <c r="A156" s="586"/>
    </row>
    <row r="157" spans="1:1" ht="14.45" customHeight="1">
      <c r="A157" s="586"/>
    </row>
    <row r="158" spans="1:1" ht="14.45" customHeight="1">
      <c r="A158" s="586"/>
    </row>
    <row r="159" spans="1:1" ht="14.45" customHeight="1">
      <c r="A159" s="586"/>
    </row>
    <row r="160" spans="1:1" ht="14.45" customHeight="1">
      <c r="A160" s="586"/>
    </row>
    <row r="161" spans="1:1" ht="14.45" customHeight="1">
      <c r="A161" s="586"/>
    </row>
    <row r="162" spans="1:1" ht="14.45" customHeight="1">
      <c r="A162" s="586"/>
    </row>
    <row r="163" spans="1:1" ht="14.45" customHeight="1">
      <c r="A163" s="586"/>
    </row>
    <row r="164" spans="1:1" ht="14.45" customHeight="1">
      <c r="A164" s="586"/>
    </row>
    <row r="165" spans="1:1" ht="14.45" customHeight="1">
      <c r="A165" s="586"/>
    </row>
    <row r="166" spans="1:1" ht="14.45" customHeight="1">
      <c r="A166" s="586"/>
    </row>
    <row r="167" spans="1:1" ht="14.45" customHeight="1">
      <c r="A167" s="586"/>
    </row>
    <row r="168" spans="1:1" ht="14.45" customHeight="1">
      <c r="A168" s="586"/>
    </row>
    <row r="169" spans="1:1" ht="14.45" customHeight="1">
      <c r="A169" s="586"/>
    </row>
    <row r="170" spans="1:1" ht="14.45" customHeight="1">
      <c r="A170" s="586"/>
    </row>
    <row r="171" spans="1:1" ht="14.45" customHeight="1">
      <c r="A171" s="586"/>
    </row>
    <row r="172" spans="1:1" ht="14.45" customHeight="1">
      <c r="A172" s="586"/>
    </row>
    <row r="173" spans="1:1" ht="14.45" customHeight="1">
      <c r="A173" s="586"/>
    </row>
    <row r="174" spans="1:1" ht="14.45" customHeight="1">
      <c r="A174" s="586"/>
    </row>
    <row r="175" spans="1:1" ht="14.45" customHeight="1">
      <c r="A175" s="586"/>
    </row>
    <row r="176" spans="1:1" ht="14.45" customHeight="1">
      <c r="A176" s="586"/>
    </row>
    <row r="177" spans="1:1" ht="14.45" customHeight="1">
      <c r="A177" s="586"/>
    </row>
    <row r="178" spans="1:1" ht="14.45" customHeight="1">
      <c r="A178" s="586"/>
    </row>
    <row r="179" spans="1:1" ht="14.45" customHeight="1">
      <c r="A179" s="586"/>
    </row>
    <row r="180" spans="1:1" ht="14.45" customHeight="1">
      <c r="A180" s="586"/>
    </row>
    <row r="181" spans="1:1" ht="14.45" customHeight="1">
      <c r="A181" s="586"/>
    </row>
    <row r="182" spans="1:1" ht="14.45" customHeight="1">
      <c r="A182" s="586"/>
    </row>
    <row r="183" spans="1:1" ht="14.45" customHeight="1">
      <c r="A183" s="586"/>
    </row>
    <row r="184" spans="1:1" ht="14.45" customHeight="1">
      <c r="A184" s="586"/>
    </row>
    <row r="185" spans="1:1" ht="14.45" customHeight="1">
      <c r="A185" s="586"/>
    </row>
    <row r="186" spans="1:1" ht="14.45" customHeight="1">
      <c r="A186" s="586"/>
    </row>
  </sheetData>
  <sheetProtection password="C765" sheet="1" objects="1" scenarios="1" selectLockedCells="1"/>
  <mergeCells count="58">
    <mergeCell ref="E20:F20"/>
    <mergeCell ref="E21:F21"/>
    <mergeCell ref="E22:F22"/>
    <mergeCell ref="E23:F23"/>
    <mergeCell ref="E24:F24"/>
    <mergeCell ref="E40:F40"/>
    <mergeCell ref="E25:F25"/>
    <mergeCell ref="E26:F26"/>
    <mergeCell ref="E27:F27"/>
    <mergeCell ref="E28:F28"/>
    <mergeCell ref="E29:F29"/>
    <mergeCell ref="E41:F41"/>
    <mergeCell ref="E42:F42"/>
    <mergeCell ref="E43:F43"/>
    <mergeCell ref="A1:A3"/>
    <mergeCell ref="A8:A10"/>
    <mergeCell ref="F4:F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17:F17"/>
    <mergeCell ref="E18:F18"/>
    <mergeCell ref="E19:F19"/>
    <mergeCell ref="E13:F13"/>
    <mergeCell ref="E14:F14"/>
    <mergeCell ref="E15:F15"/>
    <mergeCell ref="E10:F10"/>
    <mergeCell ref="S4:T4"/>
    <mergeCell ref="B6:D6"/>
    <mergeCell ref="H6:I6"/>
    <mergeCell ref="E16:F16"/>
    <mergeCell ref="O9:R9"/>
    <mergeCell ref="S9:S10"/>
    <mergeCell ref="O4:P4"/>
    <mergeCell ref="Q4:R4"/>
    <mergeCell ref="E11:F11"/>
    <mergeCell ref="E12:F12"/>
    <mergeCell ref="T8:T10"/>
    <mergeCell ref="A4:E5"/>
    <mergeCell ref="G4:H5"/>
    <mergeCell ref="I4:J5"/>
    <mergeCell ref="O5:P7"/>
    <mergeCell ref="B8:J8"/>
    <mergeCell ref="B9:F9"/>
    <mergeCell ref="G9:J9"/>
    <mergeCell ref="Q5:R7"/>
    <mergeCell ref="S5:T7"/>
    <mergeCell ref="K4:M5"/>
    <mergeCell ref="K8:S8"/>
    <mergeCell ref="K9:L9"/>
    <mergeCell ref="M9:N9"/>
  </mergeCells>
  <phoneticPr fontId="12" type="noConversion"/>
  <conditionalFormatting sqref="B43:T43">
    <cfRule type="cellIs" dxfId="1" priority="1" stopIfTrue="1" operator="equal">
      <formula>0</formula>
    </cfRule>
  </conditionalFormatting>
  <conditionalFormatting sqref="A11:E41 F12:F41 G11:T41">
    <cfRule type="expression" dxfId="0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888888888888902" right="0.30902777777777801" top="0.27916666666666701" bottom="0.16875000000000001" header="0.27916666666666701" footer="0.15902777777777799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22" sqref="AM22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2020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23</v>
      </c>
      <c r="D2" s="342">
        <f t="shared" ref="D2:S2" si="1">DATE($B$1-1,$A13,D$15)</f>
        <v>43815</v>
      </c>
      <c r="E2" s="342">
        <f t="shared" si="1"/>
        <v>43816</v>
      </c>
      <c r="F2" s="342">
        <f t="shared" si="1"/>
        <v>43817</v>
      </c>
      <c r="G2" s="342">
        <f t="shared" si="1"/>
        <v>43818</v>
      </c>
      <c r="H2" s="342">
        <f t="shared" si="1"/>
        <v>43819</v>
      </c>
      <c r="I2" s="341">
        <f t="shared" si="1"/>
        <v>43820</v>
      </c>
      <c r="J2" s="341">
        <f t="shared" si="1"/>
        <v>43821</v>
      </c>
      <c r="K2" s="342">
        <f t="shared" si="1"/>
        <v>43822</v>
      </c>
      <c r="L2" s="342">
        <f t="shared" si="1"/>
        <v>43823</v>
      </c>
      <c r="M2" s="342">
        <f t="shared" si="1"/>
        <v>43824</v>
      </c>
      <c r="N2" s="342">
        <f t="shared" si="1"/>
        <v>43825</v>
      </c>
      <c r="O2" s="342">
        <f t="shared" si="1"/>
        <v>43826</v>
      </c>
      <c r="P2" s="342">
        <f t="shared" si="1"/>
        <v>43827</v>
      </c>
      <c r="Q2" s="341">
        <f t="shared" si="1"/>
        <v>43828</v>
      </c>
      <c r="R2" s="341">
        <f t="shared" si="1"/>
        <v>43829</v>
      </c>
      <c r="S2" s="341">
        <f t="shared" si="1"/>
        <v>43830</v>
      </c>
      <c r="T2" s="344">
        <f t="shared" ref="T2:AH13" si="2">DATE($B$1,$A2,T$15)</f>
        <v>43831</v>
      </c>
      <c r="U2" s="342">
        <f t="shared" si="2"/>
        <v>43832</v>
      </c>
      <c r="V2" s="342">
        <f t="shared" si="2"/>
        <v>43833</v>
      </c>
      <c r="W2" s="342">
        <f t="shared" si="2"/>
        <v>43834</v>
      </c>
      <c r="X2" s="341">
        <f t="shared" si="2"/>
        <v>43835</v>
      </c>
      <c r="Y2" s="342">
        <f t="shared" si="2"/>
        <v>43836</v>
      </c>
      <c r="Z2" s="342">
        <f t="shared" si="2"/>
        <v>43837</v>
      </c>
      <c r="AA2" s="342">
        <f t="shared" si="2"/>
        <v>43838</v>
      </c>
      <c r="AB2" s="342">
        <f t="shared" si="2"/>
        <v>43839</v>
      </c>
      <c r="AC2" s="342">
        <f t="shared" si="2"/>
        <v>43840</v>
      </c>
      <c r="AD2" s="342">
        <f t="shared" si="2"/>
        <v>43841</v>
      </c>
      <c r="AE2" s="341">
        <f t="shared" si="2"/>
        <v>43842</v>
      </c>
      <c r="AF2" s="342">
        <f t="shared" si="2"/>
        <v>43843</v>
      </c>
      <c r="AG2" s="342">
        <f t="shared" si="2"/>
        <v>43844</v>
      </c>
      <c r="AH2" s="446">
        <f t="shared" si="2"/>
        <v>43845</v>
      </c>
      <c r="AJ2" s="342" t="s">
        <v>893</v>
      </c>
      <c r="AK2" s="342" t="s">
        <v>850</v>
      </c>
      <c r="AL2" s="342" t="s">
        <v>34</v>
      </c>
      <c r="AM2" s="342" t="s">
        <v>34</v>
      </c>
      <c r="AN2" s="342" t="s">
        <v>34</v>
      </c>
      <c r="AO2" s="341" t="s">
        <v>894</v>
      </c>
      <c r="AP2" s="341" t="s">
        <v>851</v>
      </c>
      <c r="AQ2" s="342" t="s">
        <v>893</v>
      </c>
      <c r="AR2" s="342" t="s">
        <v>850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1" t="s">
        <v>894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2" t="s">
        <v>34</v>
      </c>
      <c r="BD2" s="341" t="s">
        <v>894</v>
      </c>
      <c r="BE2" s="342" t="s">
        <v>893</v>
      </c>
      <c r="BF2" s="342" t="s">
        <v>850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1" t="s">
        <v>851</v>
      </c>
      <c r="BL2" s="342" t="s">
        <v>893</v>
      </c>
      <c r="BM2" s="342" t="s">
        <v>850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341" t="s">
        <v>851</v>
      </c>
      <c r="BU2" s="342" t="s">
        <v>893</v>
      </c>
      <c r="BV2" s="342" t="s">
        <v>850</v>
      </c>
      <c r="BW2" s="342" t="s">
        <v>34</v>
      </c>
      <c r="BX2" s="341" t="s">
        <v>894</v>
      </c>
      <c r="BY2" s="341" t="s">
        <v>894</v>
      </c>
      <c r="BZ2" s="344" t="s">
        <v>895</v>
      </c>
      <c r="CA2" s="344" t="s">
        <v>852</v>
      </c>
      <c r="CB2" s="344" t="s">
        <v>895</v>
      </c>
      <c r="CC2" s="341" t="s">
        <v>853</v>
      </c>
      <c r="CD2" s="341" t="s">
        <v>894</v>
      </c>
      <c r="CE2" s="341" t="s">
        <v>894</v>
      </c>
      <c r="CF2" s="341" t="s">
        <v>894</v>
      </c>
      <c r="CH2" s="11">
        <f t="shared" ref="CH2:CH13" si="3">COUNTIF(AJ2:BN2,CH$1)</f>
        <v>23</v>
      </c>
      <c r="CI2" s="11">
        <f t="shared" ref="CI2:CI13" si="4">COUNTIF(AJ2:BN2,CI$1)</f>
        <v>7</v>
      </c>
      <c r="CJ2" s="11">
        <f t="shared" ref="CJ2:CJ13" si="5">COUNTIF(AJ2:BN2,CJ$1)</f>
        <v>1</v>
      </c>
      <c r="CK2" s="10">
        <f>CH2*8</f>
        <v>184</v>
      </c>
      <c r="CL2" s="2">
        <v>19</v>
      </c>
      <c r="CM2" s="11">
        <f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</row>
    <row r="3" spans="1:109">
      <c r="A3" s="10">
        <v>2</v>
      </c>
      <c r="B3" s="11" t="s">
        <v>40</v>
      </c>
      <c r="C3" s="11">
        <f t="shared" si="0"/>
        <v>17</v>
      </c>
      <c r="D3" s="446">
        <f t="shared" ref="D3:S3" si="8">DATE($B$1,$A2,D$15)</f>
        <v>43846</v>
      </c>
      <c r="E3" s="342">
        <f t="shared" si="8"/>
        <v>43847</v>
      </c>
      <c r="F3" s="342">
        <f t="shared" si="8"/>
        <v>43848</v>
      </c>
      <c r="G3" s="341">
        <f t="shared" si="8"/>
        <v>43849</v>
      </c>
      <c r="H3" s="342">
        <f t="shared" si="8"/>
        <v>43850</v>
      </c>
      <c r="I3" s="342">
        <f t="shared" si="8"/>
        <v>43851</v>
      </c>
      <c r="J3" s="342">
        <f t="shared" si="8"/>
        <v>43852</v>
      </c>
      <c r="K3" s="341">
        <f t="shared" si="8"/>
        <v>43853</v>
      </c>
      <c r="L3" s="341">
        <f t="shared" si="8"/>
        <v>43854</v>
      </c>
      <c r="M3" s="344">
        <f t="shared" si="8"/>
        <v>43855</v>
      </c>
      <c r="N3" s="344">
        <f t="shared" si="8"/>
        <v>43856</v>
      </c>
      <c r="O3" s="344">
        <f t="shared" si="8"/>
        <v>43857</v>
      </c>
      <c r="P3" s="341">
        <f t="shared" si="8"/>
        <v>43858</v>
      </c>
      <c r="Q3" s="341">
        <f t="shared" si="8"/>
        <v>43859</v>
      </c>
      <c r="R3" s="341">
        <f t="shared" si="8"/>
        <v>43860</v>
      </c>
      <c r="S3" s="341">
        <f t="shared" si="8"/>
        <v>43861</v>
      </c>
      <c r="T3" s="341">
        <f t="shared" si="2"/>
        <v>43862</v>
      </c>
      <c r="U3" s="342">
        <f t="shared" si="2"/>
        <v>43863</v>
      </c>
      <c r="V3" s="342">
        <f t="shared" si="2"/>
        <v>43864</v>
      </c>
      <c r="W3" s="342">
        <f t="shared" si="2"/>
        <v>43865</v>
      </c>
      <c r="X3" s="342">
        <f t="shared" si="2"/>
        <v>43866</v>
      </c>
      <c r="Y3" s="342">
        <f t="shared" si="2"/>
        <v>43867</v>
      </c>
      <c r="Z3" s="342">
        <f t="shared" si="2"/>
        <v>43868</v>
      </c>
      <c r="AA3" s="341">
        <f t="shared" si="2"/>
        <v>43869</v>
      </c>
      <c r="AB3" s="341">
        <f t="shared" si="2"/>
        <v>43870</v>
      </c>
      <c r="AC3" s="342">
        <f t="shared" si="2"/>
        <v>43871</v>
      </c>
      <c r="AD3" s="342">
        <f t="shared" si="2"/>
        <v>43872</v>
      </c>
      <c r="AE3" s="342">
        <f t="shared" si="2"/>
        <v>43873</v>
      </c>
      <c r="AF3" s="342">
        <f t="shared" si="2"/>
        <v>43874</v>
      </c>
      <c r="AG3" s="342">
        <f t="shared" si="2"/>
        <v>43875</v>
      </c>
      <c r="AH3" s="341">
        <f t="shared" si="2"/>
        <v>43876</v>
      </c>
      <c r="AJ3" s="446" t="s">
        <v>34</v>
      </c>
      <c r="AK3" s="342" t="s">
        <v>34</v>
      </c>
      <c r="AL3" s="342" t="s">
        <v>34</v>
      </c>
      <c r="AM3" s="341" t="s">
        <v>851</v>
      </c>
      <c r="AN3" s="342" t="s">
        <v>893</v>
      </c>
      <c r="AO3" s="342" t="s">
        <v>850</v>
      </c>
      <c r="AP3" s="342" t="s">
        <v>34</v>
      </c>
      <c r="AQ3" s="341" t="s">
        <v>894</v>
      </c>
      <c r="AR3" s="341" t="s">
        <v>894</v>
      </c>
      <c r="AS3" s="344" t="s">
        <v>895</v>
      </c>
      <c r="AT3" s="344" t="s">
        <v>852</v>
      </c>
      <c r="AU3" s="344" t="s">
        <v>895</v>
      </c>
      <c r="AV3" s="341" t="s">
        <v>853</v>
      </c>
      <c r="AW3" s="341" t="s">
        <v>894</v>
      </c>
      <c r="AX3" s="341" t="s">
        <v>894</v>
      </c>
      <c r="AY3" s="341" t="s">
        <v>894</v>
      </c>
      <c r="AZ3" s="341" t="s">
        <v>894</v>
      </c>
      <c r="BA3" s="342" t="s">
        <v>34</v>
      </c>
      <c r="BB3" s="342" t="s">
        <v>893</v>
      </c>
      <c r="BC3" s="342" t="s">
        <v>893</v>
      </c>
      <c r="BD3" s="342" t="s">
        <v>893</v>
      </c>
      <c r="BE3" s="342" t="s">
        <v>893</v>
      </c>
      <c r="BF3" s="342" t="s">
        <v>893</v>
      </c>
      <c r="BG3" s="341" t="s">
        <v>851</v>
      </c>
      <c r="BH3" s="341" t="s">
        <v>851</v>
      </c>
      <c r="BI3" s="342" t="s">
        <v>893</v>
      </c>
      <c r="BJ3" s="342" t="s">
        <v>850</v>
      </c>
      <c r="BK3" s="342" t="s">
        <v>34</v>
      </c>
      <c r="BL3" s="342" t="s">
        <v>34</v>
      </c>
      <c r="BM3" s="342" t="s">
        <v>34</v>
      </c>
      <c r="BN3" s="341" t="s">
        <v>853</v>
      </c>
      <c r="BO3" s="449"/>
      <c r="BP3" s="449"/>
      <c r="BQ3" s="341" t="s">
        <v>851</v>
      </c>
      <c r="BR3" s="342" t="s">
        <v>893</v>
      </c>
      <c r="BS3" s="342" t="s">
        <v>850</v>
      </c>
      <c r="BT3" s="342" t="s">
        <v>34</v>
      </c>
      <c r="BU3" s="342" t="s">
        <v>34</v>
      </c>
      <c r="BV3" s="342" t="s">
        <v>34</v>
      </c>
      <c r="BW3" s="341" t="s">
        <v>894</v>
      </c>
      <c r="BX3" s="341" t="s">
        <v>851</v>
      </c>
      <c r="BY3" s="342" t="s">
        <v>850</v>
      </c>
      <c r="BZ3" s="342" t="s">
        <v>850</v>
      </c>
      <c r="CA3" s="446" t="s">
        <v>34</v>
      </c>
      <c r="CB3" s="342" t="s">
        <v>34</v>
      </c>
      <c r="CC3" s="342" t="s">
        <v>34</v>
      </c>
      <c r="CD3" s="341" t="s">
        <v>894</v>
      </c>
      <c r="CE3" s="448"/>
      <c r="CF3" s="448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9">CH3*8</f>
        <v>136</v>
      </c>
      <c r="CL3" s="2">
        <v>19</v>
      </c>
      <c r="CM3" s="11">
        <f t="shared" ref="CM3:CM13" si="10">COUNTIF(AZ3:BN3,CM$1)+COUNTIF(AJ4:AY4,CM$1)</f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ref="D4:D14" si="12">DATE($B$1,$A3,D$15)</f>
        <v>43877</v>
      </c>
      <c r="E4" s="342">
        <f t="shared" ref="E4:E14" si="13">DATE($B$1,$A3,E$15)</f>
        <v>43878</v>
      </c>
      <c r="F4" s="342">
        <f t="shared" ref="F4:F14" si="14">DATE($B$1,$A3,F$15)</f>
        <v>43879</v>
      </c>
      <c r="G4" s="342">
        <f t="shared" ref="G4:G14" si="15">DATE($B$1,$A3,G$15)</f>
        <v>43880</v>
      </c>
      <c r="H4" s="342">
        <f t="shared" ref="H4:H14" si="16">DATE($B$1,$A3,H$15)</f>
        <v>43881</v>
      </c>
      <c r="I4" s="342">
        <f t="shared" ref="I4:I14" si="17">DATE($B$1,$A3,I$15)</f>
        <v>43882</v>
      </c>
      <c r="J4" s="341">
        <f t="shared" ref="J4:J14" si="18">DATE($B$1,$A3,J$15)</f>
        <v>43883</v>
      </c>
      <c r="K4" s="341">
        <f t="shared" ref="K4:K14" si="19">DATE($B$1,$A3,K$15)</f>
        <v>43884</v>
      </c>
      <c r="L4" s="342">
        <f t="shared" ref="L4:L14" si="20">DATE($B$1,$A3,L$15)</f>
        <v>43885</v>
      </c>
      <c r="M4" s="342">
        <f t="shared" ref="M4:M14" si="21">DATE($B$1,$A3,M$15)</f>
        <v>43886</v>
      </c>
      <c r="N4" s="446">
        <f t="shared" ref="N4:N14" si="22">DATE($B$1,$A3,N$15)</f>
        <v>43887</v>
      </c>
      <c r="O4" s="342">
        <f t="shared" ref="O4:O14" si="23">DATE($B$1,$A3,O$15)</f>
        <v>43888</v>
      </c>
      <c r="P4" s="342">
        <f t="shared" ref="P4:P14" si="24">DATE($B$1,$A3,P$15)</f>
        <v>43889</v>
      </c>
      <c r="Q4" s="341">
        <f>IF(DAY(DATE($B$1,$A3,Q$15))=1,"",DATE($B$1,$A3,Q$15))</f>
        <v>43890</v>
      </c>
      <c r="R4" s="448"/>
      <c r="S4" s="448"/>
      <c r="T4" s="341">
        <f t="shared" si="2"/>
        <v>43891</v>
      </c>
      <c r="U4" s="446">
        <f t="shared" si="2"/>
        <v>43892</v>
      </c>
      <c r="V4" s="446">
        <f t="shared" si="2"/>
        <v>43893</v>
      </c>
      <c r="W4" s="446">
        <f t="shared" si="2"/>
        <v>43894</v>
      </c>
      <c r="X4" s="446">
        <f t="shared" si="2"/>
        <v>43895</v>
      </c>
      <c r="Y4" s="446">
        <f t="shared" si="2"/>
        <v>43896</v>
      </c>
      <c r="Z4" s="341">
        <f t="shared" si="2"/>
        <v>43897</v>
      </c>
      <c r="AA4" s="341">
        <f t="shared" si="2"/>
        <v>43898</v>
      </c>
      <c r="AB4" s="342">
        <f t="shared" si="2"/>
        <v>43899</v>
      </c>
      <c r="AC4" s="342">
        <f t="shared" si="2"/>
        <v>43900</v>
      </c>
      <c r="AD4" s="342">
        <f t="shared" si="2"/>
        <v>43901</v>
      </c>
      <c r="AE4" s="342">
        <f t="shared" si="2"/>
        <v>43902</v>
      </c>
      <c r="AF4" s="342">
        <f t="shared" si="2"/>
        <v>43903</v>
      </c>
      <c r="AG4" s="341">
        <f t="shared" si="2"/>
        <v>43904</v>
      </c>
      <c r="AH4" s="341">
        <f t="shared" si="2"/>
        <v>43905</v>
      </c>
      <c r="AJ4" s="341" t="s">
        <v>851</v>
      </c>
      <c r="AK4" s="342" t="s">
        <v>893</v>
      </c>
      <c r="AL4" s="342" t="s">
        <v>850</v>
      </c>
      <c r="AM4" s="342" t="s">
        <v>34</v>
      </c>
      <c r="AN4" s="342" t="s">
        <v>34</v>
      </c>
      <c r="AO4" s="342" t="s">
        <v>34</v>
      </c>
      <c r="AP4" s="341" t="s">
        <v>894</v>
      </c>
      <c r="AQ4" s="341" t="s">
        <v>851</v>
      </c>
      <c r="AR4" s="342" t="s">
        <v>850</v>
      </c>
      <c r="AS4" s="342" t="s">
        <v>850</v>
      </c>
      <c r="AT4" s="446" t="s">
        <v>34</v>
      </c>
      <c r="AU4" s="342" t="s">
        <v>34</v>
      </c>
      <c r="AV4" s="342" t="s">
        <v>34</v>
      </c>
      <c r="AW4" s="341" t="s">
        <v>894</v>
      </c>
      <c r="AX4" s="448"/>
      <c r="AY4" s="448"/>
      <c r="AZ4" s="341" t="s">
        <v>894</v>
      </c>
      <c r="BA4" s="446" t="s">
        <v>850</v>
      </c>
      <c r="BB4" s="446" t="s">
        <v>893</v>
      </c>
      <c r="BC4" s="446" t="s">
        <v>850</v>
      </c>
      <c r="BD4" s="446" t="s">
        <v>34</v>
      </c>
      <c r="BE4" s="446" t="s">
        <v>34</v>
      </c>
      <c r="BF4" s="341" t="s">
        <v>894</v>
      </c>
      <c r="BG4" s="341" t="s">
        <v>894</v>
      </c>
      <c r="BH4" s="342" t="s">
        <v>850</v>
      </c>
      <c r="BI4" s="342" t="s">
        <v>893</v>
      </c>
      <c r="BJ4" s="342" t="s">
        <v>850</v>
      </c>
      <c r="BK4" s="342" t="s">
        <v>34</v>
      </c>
      <c r="BL4" s="342" t="s">
        <v>34</v>
      </c>
      <c r="BM4" s="341" t="s">
        <v>894</v>
      </c>
      <c r="BN4" s="341" t="s">
        <v>894</v>
      </c>
      <c r="BO4" s="449"/>
      <c r="BP4" s="449"/>
      <c r="BQ4" s="446" t="s">
        <v>850</v>
      </c>
      <c r="BR4" s="446" t="s">
        <v>893</v>
      </c>
      <c r="BS4" s="446" t="s">
        <v>854</v>
      </c>
      <c r="BT4" s="446" t="s">
        <v>34</v>
      </c>
      <c r="BU4" s="446" t="s">
        <v>34</v>
      </c>
      <c r="BV4" s="341" t="s">
        <v>894</v>
      </c>
      <c r="BW4" s="341" t="s">
        <v>894</v>
      </c>
      <c r="BX4" s="446" t="s">
        <v>850</v>
      </c>
      <c r="BY4" s="446" t="s">
        <v>893</v>
      </c>
      <c r="BZ4" s="446" t="s">
        <v>850</v>
      </c>
      <c r="CA4" s="446" t="s">
        <v>34</v>
      </c>
      <c r="CB4" s="446" t="s">
        <v>34</v>
      </c>
      <c r="CC4" s="341" t="s">
        <v>894</v>
      </c>
      <c r="CD4" s="341" t="s">
        <v>894</v>
      </c>
      <c r="CE4" s="342" t="s">
        <v>850</v>
      </c>
      <c r="CF4" s="342" t="s">
        <v>893</v>
      </c>
      <c r="CH4" s="11">
        <f t="shared" si="3"/>
        <v>20</v>
      </c>
      <c r="CI4" s="11">
        <f t="shared" si="4"/>
        <v>9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46">
        <f t="shared" si="12"/>
        <v>43906</v>
      </c>
      <c r="E5" s="446">
        <f t="shared" si="13"/>
        <v>43907</v>
      </c>
      <c r="F5" s="446">
        <f t="shared" si="14"/>
        <v>43908</v>
      </c>
      <c r="G5" s="446">
        <f t="shared" si="15"/>
        <v>43909</v>
      </c>
      <c r="H5" s="446">
        <f t="shared" si="16"/>
        <v>43910</v>
      </c>
      <c r="I5" s="341">
        <f t="shared" si="17"/>
        <v>43911</v>
      </c>
      <c r="J5" s="341">
        <f t="shared" si="18"/>
        <v>43912</v>
      </c>
      <c r="K5" s="446">
        <f t="shared" si="19"/>
        <v>43913</v>
      </c>
      <c r="L5" s="446">
        <f t="shared" si="20"/>
        <v>43914</v>
      </c>
      <c r="M5" s="446">
        <f t="shared" si="21"/>
        <v>43915</v>
      </c>
      <c r="N5" s="446">
        <f t="shared" si="22"/>
        <v>43916</v>
      </c>
      <c r="O5" s="446">
        <f t="shared" si="23"/>
        <v>43917</v>
      </c>
      <c r="P5" s="341">
        <f t="shared" si="24"/>
        <v>43918</v>
      </c>
      <c r="Q5" s="341">
        <f>DATE($B$1,$A4,Q$15)</f>
        <v>43919</v>
      </c>
      <c r="R5" s="342">
        <f>DATE($B$1,$A4,R$15)</f>
        <v>43920</v>
      </c>
      <c r="S5" s="342">
        <f>DATE($B$1,$A4,S$15)</f>
        <v>43921</v>
      </c>
      <c r="T5" s="342">
        <f t="shared" si="2"/>
        <v>43922</v>
      </c>
      <c r="U5" s="342">
        <f t="shared" si="2"/>
        <v>43923</v>
      </c>
      <c r="V5" s="341">
        <f t="shared" si="2"/>
        <v>43924</v>
      </c>
      <c r="W5" s="344">
        <f t="shared" si="2"/>
        <v>43925</v>
      </c>
      <c r="X5" s="341">
        <f t="shared" si="2"/>
        <v>43926</v>
      </c>
      <c r="Y5" s="342">
        <f t="shared" si="2"/>
        <v>43927</v>
      </c>
      <c r="Z5" s="342">
        <f t="shared" si="2"/>
        <v>43928</v>
      </c>
      <c r="AA5" s="342">
        <f t="shared" si="2"/>
        <v>43929</v>
      </c>
      <c r="AB5" s="342">
        <f t="shared" si="2"/>
        <v>43930</v>
      </c>
      <c r="AC5" s="342">
        <f t="shared" si="2"/>
        <v>43931</v>
      </c>
      <c r="AD5" s="341">
        <f t="shared" si="2"/>
        <v>43932</v>
      </c>
      <c r="AE5" s="341">
        <f t="shared" si="2"/>
        <v>43933</v>
      </c>
      <c r="AF5" s="446">
        <f t="shared" si="2"/>
        <v>43934</v>
      </c>
      <c r="AG5" s="342">
        <f t="shared" si="2"/>
        <v>43935</v>
      </c>
      <c r="AH5" s="342">
        <f t="shared" si="2"/>
        <v>43936</v>
      </c>
      <c r="AJ5" s="446" t="s">
        <v>850</v>
      </c>
      <c r="AK5" s="446" t="s">
        <v>893</v>
      </c>
      <c r="AL5" s="446" t="s">
        <v>854</v>
      </c>
      <c r="AM5" s="446" t="s">
        <v>34</v>
      </c>
      <c r="AN5" s="446" t="s">
        <v>34</v>
      </c>
      <c r="AO5" s="341" t="s">
        <v>894</v>
      </c>
      <c r="AP5" s="341" t="s">
        <v>894</v>
      </c>
      <c r="AQ5" s="446" t="s">
        <v>850</v>
      </c>
      <c r="AR5" s="446" t="s">
        <v>893</v>
      </c>
      <c r="AS5" s="446" t="s">
        <v>850</v>
      </c>
      <c r="AT5" s="446" t="s">
        <v>34</v>
      </c>
      <c r="AU5" s="446" t="s">
        <v>34</v>
      </c>
      <c r="AV5" s="341" t="s">
        <v>894</v>
      </c>
      <c r="AW5" s="341" t="s">
        <v>894</v>
      </c>
      <c r="AX5" s="342" t="s">
        <v>850</v>
      </c>
      <c r="AY5" s="342" t="s">
        <v>893</v>
      </c>
      <c r="AZ5" s="342" t="s">
        <v>850</v>
      </c>
      <c r="BA5" s="342" t="s">
        <v>34</v>
      </c>
      <c r="BB5" s="341" t="s">
        <v>894</v>
      </c>
      <c r="BC5" s="344" t="s">
        <v>895</v>
      </c>
      <c r="BD5" s="341" t="s">
        <v>894</v>
      </c>
      <c r="BE5" s="342" t="s">
        <v>850</v>
      </c>
      <c r="BF5" s="342" t="s">
        <v>850</v>
      </c>
      <c r="BG5" s="342" t="s">
        <v>850</v>
      </c>
      <c r="BH5" s="342" t="s">
        <v>34</v>
      </c>
      <c r="BI5" s="342" t="s">
        <v>34</v>
      </c>
      <c r="BJ5" s="341" t="s">
        <v>894</v>
      </c>
      <c r="BK5" s="341" t="s">
        <v>894</v>
      </c>
      <c r="BL5" s="446" t="s">
        <v>34</v>
      </c>
      <c r="BM5" s="342" t="s">
        <v>893</v>
      </c>
      <c r="BN5" s="342" t="s">
        <v>850</v>
      </c>
      <c r="BO5" s="449"/>
      <c r="BP5" s="449"/>
      <c r="BQ5" s="342" t="s">
        <v>34</v>
      </c>
      <c r="BR5" s="342" t="s">
        <v>34</v>
      </c>
      <c r="BS5" s="341" t="s">
        <v>894</v>
      </c>
      <c r="BT5" s="341" t="s">
        <v>894</v>
      </c>
      <c r="BU5" s="342" t="s">
        <v>850</v>
      </c>
      <c r="BV5" s="342" t="s">
        <v>850</v>
      </c>
      <c r="BW5" s="342" t="s">
        <v>850</v>
      </c>
      <c r="BX5" s="342" t="s">
        <v>34</v>
      </c>
      <c r="BY5" s="342" t="s">
        <v>34</v>
      </c>
      <c r="BZ5" s="342" t="s">
        <v>34</v>
      </c>
      <c r="CA5" s="341" t="s">
        <v>35</v>
      </c>
      <c r="CB5" s="342" t="s">
        <v>850</v>
      </c>
      <c r="CC5" s="342" t="s">
        <v>850</v>
      </c>
      <c r="CD5" s="342" t="s">
        <v>850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2">
        <f t="shared" si="12"/>
        <v>43937</v>
      </c>
      <c r="E6" s="342">
        <f t="shared" si="13"/>
        <v>43938</v>
      </c>
      <c r="F6" s="341">
        <f t="shared" si="14"/>
        <v>43939</v>
      </c>
      <c r="G6" s="341">
        <f t="shared" si="15"/>
        <v>43940</v>
      </c>
      <c r="H6" s="342">
        <f t="shared" si="16"/>
        <v>43941</v>
      </c>
      <c r="I6" s="342">
        <f t="shared" si="17"/>
        <v>43942</v>
      </c>
      <c r="J6" s="342">
        <f t="shared" si="18"/>
        <v>43943</v>
      </c>
      <c r="K6" s="342">
        <f t="shared" si="19"/>
        <v>43944</v>
      </c>
      <c r="L6" s="342">
        <f t="shared" si="20"/>
        <v>43945</v>
      </c>
      <c r="M6" s="342">
        <f t="shared" si="21"/>
        <v>43946</v>
      </c>
      <c r="N6" s="341">
        <f t="shared" si="22"/>
        <v>43947</v>
      </c>
      <c r="O6" s="342">
        <f t="shared" si="23"/>
        <v>43948</v>
      </c>
      <c r="P6" s="342">
        <f t="shared" si="24"/>
        <v>43949</v>
      </c>
      <c r="Q6" s="342">
        <f t="shared" ref="Q6:Q14" si="25">DATE($B$1,$A5,Q$15)</f>
        <v>43950</v>
      </c>
      <c r="R6" s="341">
        <f t="shared" ref="R6:R14" si="26">DATE($B$1,$A5,R$15)</f>
        <v>43951</v>
      </c>
      <c r="S6" s="448"/>
      <c r="T6" s="344">
        <f t="shared" si="2"/>
        <v>43952</v>
      </c>
      <c r="U6" s="341">
        <f t="shared" si="2"/>
        <v>43953</v>
      </c>
      <c r="V6" s="341">
        <f t="shared" si="2"/>
        <v>43954</v>
      </c>
      <c r="W6" s="342">
        <f t="shared" si="2"/>
        <v>43955</v>
      </c>
      <c r="X6" s="342">
        <f t="shared" si="2"/>
        <v>43956</v>
      </c>
      <c r="Y6" s="342">
        <f t="shared" si="2"/>
        <v>43957</v>
      </c>
      <c r="Z6" s="446">
        <f t="shared" si="2"/>
        <v>43958</v>
      </c>
      <c r="AA6" s="342">
        <f t="shared" si="2"/>
        <v>43959</v>
      </c>
      <c r="AB6" s="341">
        <f t="shared" si="2"/>
        <v>43960</v>
      </c>
      <c r="AC6" s="341">
        <f t="shared" si="2"/>
        <v>43961</v>
      </c>
      <c r="AD6" s="342">
        <f t="shared" si="2"/>
        <v>43962</v>
      </c>
      <c r="AE6" s="342">
        <f t="shared" si="2"/>
        <v>43963</v>
      </c>
      <c r="AF6" s="342">
        <f t="shared" si="2"/>
        <v>43964</v>
      </c>
      <c r="AG6" s="342">
        <f t="shared" si="2"/>
        <v>43965</v>
      </c>
      <c r="AH6" s="342">
        <f t="shared" si="2"/>
        <v>43966</v>
      </c>
      <c r="AJ6" s="342" t="s">
        <v>34</v>
      </c>
      <c r="AK6" s="342" t="s">
        <v>34</v>
      </c>
      <c r="AL6" s="341" t="s">
        <v>894</v>
      </c>
      <c r="AM6" s="341" t="s">
        <v>894</v>
      </c>
      <c r="AN6" s="342" t="s">
        <v>850</v>
      </c>
      <c r="AO6" s="342" t="s">
        <v>850</v>
      </c>
      <c r="AP6" s="342" t="s">
        <v>850</v>
      </c>
      <c r="AQ6" s="342" t="s">
        <v>34</v>
      </c>
      <c r="AR6" s="342" t="s">
        <v>34</v>
      </c>
      <c r="AS6" s="342" t="s">
        <v>34</v>
      </c>
      <c r="AT6" s="341" t="s">
        <v>35</v>
      </c>
      <c r="AU6" s="342" t="s">
        <v>850</v>
      </c>
      <c r="AV6" s="342" t="s">
        <v>856</v>
      </c>
      <c r="AW6" s="342" t="s">
        <v>859</v>
      </c>
      <c r="AX6" s="341" t="s">
        <v>35</v>
      </c>
      <c r="AY6" s="448"/>
      <c r="AZ6" s="344" t="s">
        <v>36</v>
      </c>
      <c r="BA6" s="341" t="s">
        <v>858</v>
      </c>
      <c r="BB6" s="341" t="s">
        <v>858</v>
      </c>
      <c r="BC6" s="342" t="s">
        <v>850</v>
      </c>
      <c r="BD6" s="342" t="s">
        <v>859</v>
      </c>
      <c r="BE6" s="342" t="s">
        <v>850</v>
      </c>
      <c r="BF6" s="446" t="s">
        <v>34</v>
      </c>
      <c r="BG6" s="342" t="s">
        <v>34</v>
      </c>
      <c r="BH6" s="341" t="s">
        <v>894</v>
      </c>
      <c r="BI6" s="341" t="s">
        <v>894</v>
      </c>
      <c r="BJ6" s="342" t="s">
        <v>850</v>
      </c>
      <c r="BK6" s="342" t="s">
        <v>850</v>
      </c>
      <c r="BL6" s="342" t="s">
        <v>850</v>
      </c>
      <c r="BM6" s="342" t="s">
        <v>34</v>
      </c>
      <c r="BN6" s="342" t="s">
        <v>34</v>
      </c>
      <c r="BO6" s="449"/>
      <c r="BP6" s="449"/>
      <c r="BQ6" s="341" t="s">
        <v>894</v>
      </c>
      <c r="BR6" s="341" t="s">
        <v>894</v>
      </c>
      <c r="BS6" s="342" t="s">
        <v>850</v>
      </c>
      <c r="BT6" s="342" t="s">
        <v>850</v>
      </c>
      <c r="BU6" s="342" t="s">
        <v>850</v>
      </c>
      <c r="BV6" s="446" t="s">
        <v>34</v>
      </c>
      <c r="BW6" s="446" t="s">
        <v>34</v>
      </c>
      <c r="BX6" s="341" t="s">
        <v>894</v>
      </c>
      <c r="BY6" s="341" t="s">
        <v>894</v>
      </c>
      <c r="BZ6" s="446" t="s">
        <v>850</v>
      </c>
      <c r="CA6" s="446" t="s">
        <v>850</v>
      </c>
      <c r="CB6" s="446" t="s">
        <v>850</v>
      </c>
      <c r="CC6" s="446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20</v>
      </c>
      <c r="CN6" s="11">
        <f t="shared" si="6"/>
        <v>10</v>
      </c>
      <c r="CO6" s="11">
        <f t="shared" si="7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341">
        <f t="shared" si="12"/>
        <v>43967</v>
      </c>
      <c r="E7" s="341">
        <f t="shared" si="13"/>
        <v>43968</v>
      </c>
      <c r="F7" s="342">
        <f t="shared" si="14"/>
        <v>43969</v>
      </c>
      <c r="G7" s="342">
        <f t="shared" si="15"/>
        <v>43970</v>
      </c>
      <c r="H7" s="342">
        <f t="shared" si="16"/>
        <v>43971</v>
      </c>
      <c r="I7" s="446">
        <f t="shared" si="17"/>
        <v>43972</v>
      </c>
      <c r="J7" s="446">
        <f t="shared" si="18"/>
        <v>43973</v>
      </c>
      <c r="K7" s="341">
        <f t="shared" si="19"/>
        <v>43974</v>
      </c>
      <c r="L7" s="341">
        <f t="shared" si="20"/>
        <v>43975</v>
      </c>
      <c r="M7" s="342">
        <f t="shared" si="21"/>
        <v>43976</v>
      </c>
      <c r="N7" s="342">
        <f t="shared" si="22"/>
        <v>43977</v>
      </c>
      <c r="O7" s="446">
        <f t="shared" si="23"/>
        <v>43978</v>
      </c>
      <c r="P7" s="446">
        <f t="shared" si="24"/>
        <v>43979</v>
      </c>
      <c r="Q7" s="446">
        <f t="shared" si="25"/>
        <v>43980</v>
      </c>
      <c r="R7" s="341">
        <f t="shared" si="26"/>
        <v>43981</v>
      </c>
      <c r="S7" s="341">
        <f>DATE($B$1,$A6,S$15)</f>
        <v>43982</v>
      </c>
      <c r="T7" s="342">
        <f t="shared" si="2"/>
        <v>43983</v>
      </c>
      <c r="U7" s="342">
        <f t="shared" si="2"/>
        <v>43984</v>
      </c>
      <c r="V7" s="342">
        <f t="shared" si="2"/>
        <v>43985</v>
      </c>
      <c r="W7" s="342">
        <f t="shared" si="2"/>
        <v>43986</v>
      </c>
      <c r="X7" s="342">
        <f t="shared" si="2"/>
        <v>43987</v>
      </c>
      <c r="Y7" s="341">
        <f t="shared" si="2"/>
        <v>43988</v>
      </c>
      <c r="Z7" s="341">
        <f t="shared" si="2"/>
        <v>43989</v>
      </c>
      <c r="AA7" s="342">
        <f t="shared" si="2"/>
        <v>43990</v>
      </c>
      <c r="AB7" s="342">
        <f t="shared" si="2"/>
        <v>43991</v>
      </c>
      <c r="AC7" s="342">
        <f t="shared" si="2"/>
        <v>43992</v>
      </c>
      <c r="AD7" s="342">
        <f t="shared" si="2"/>
        <v>43993</v>
      </c>
      <c r="AE7" s="342">
        <f t="shared" si="2"/>
        <v>43994</v>
      </c>
      <c r="AF7" s="341">
        <f t="shared" si="2"/>
        <v>43995</v>
      </c>
      <c r="AG7" s="341">
        <f t="shared" si="2"/>
        <v>43996</v>
      </c>
      <c r="AH7" s="342">
        <f t="shared" si="2"/>
        <v>43997</v>
      </c>
      <c r="AJ7" s="341" t="s">
        <v>894</v>
      </c>
      <c r="AK7" s="341" t="s">
        <v>894</v>
      </c>
      <c r="AL7" s="342" t="s">
        <v>856</v>
      </c>
      <c r="AM7" s="342" t="s">
        <v>850</v>
      </c>
      <c r="AN7" s="342" t="s">
        <v>850</v>
      </c>
      <c r="AO7" s="446" t="s">
        <v>34</v>
      </c>
      <c r="AP7" s="446" t="s">
        <v>34</v>
      </c>
      <c r="AQ7" s="341" t="s">
        <v>894</v>
      </c>
      <c r="AR7" s="341" t="s">
        <v>894</v>
      </c>
      <c r="AS7" s="446" t="s">
        <v>850</v>
      </c>
      <c r="AT7" s="446" t="s">
        <v>850</v>
      </c>
      <c r="AU7" s="446" t="s">
        <v>856</v>
      </c>
      <c r="AV7" s="446" t="s">
        <v>34</v>
      </c>
      <c r="AW7" s="446" t="s">
        <v>34</v>
      </c>
      <c r="AX7" s="341" t="s">
        <v>35</v>
      </c>
      <c r="AY7" s="341" t="s">
        <v>35</v>
      </c>
      <c r="AZ7" s="342" t="s">
        <v>850</v>
      </c>
      <c r="BA7" s="342" t="s">
        <v>850</v>
      </c>
      <c r="BB7" s="342" t="s">
        <v>856</v>
      </c>
      <c r="BC7" s="342" t="s">
        <v>34</v>
      </c>
      <c r="BD7" s="342" t="s">
        <v>34</v>
      </c>
      <c r="BE7" s="341" t="s">
        <v>855</v>
      </c>
      <c r="BF7" s="341" t="s">
        <v>853</v>
      </c>
      <c r="BG7" s="342" t="s">
        <v>850</v>
      </c>
      <c r="BH7" s="342" t="s">
        <v>850</v>
      </c>
      <c r="BI7" s="342" t="s">
        <v>856</v>
      </c>
      <c r="BJ7" s="342" t="s">
        <v>34</v>
      </c>
      <c r="BK7" s="342" t="s">
        <v>34</v>
      </c>
      <c r="BL7" s="341" t="s">
        <v>853</v>
      </c>
      <c r="BM7" s="341" t="s">
        <v>853</v>
      </c>
      <c r="BN7" s="342" t="s">
        <v>34</v>
      </c>
      <c r="BO7" s="449"/>
      <c r="BP7" s="449"/>
      <c r="BQ7" s="342" t="s">
        <v>850</v>
      </c>
      <c r="BR7" s="342" t="s">
        <v>850</v>
      </c>
      <c r="BS7" s="342" t="s">
        <v>850</v>
      </c>
      <c r="BT7" s="342" t="s">
        <v>34</v>
      </c>
      <c r="BU7" s="342" t="s">
        <v>34</v>
      </c>
      <c r="BV7" s="341" t="s">
        <v>894</v>
      </c>
      <c r="BW7" s="342" t="s">
        <v>34</v>
      </c>
      <c r="BX7" s="342" t="s">
        <v>34</v>
      </c>
      <c r="BY7" s="341" t="s">
        <v>894</v>
      </c>
      <c r="BZ7" s="344" t="s">
        <v>895</v>
      </c>
      <c r="CA7" s="341" t="s">
        <v>894</v>
      </c>
      <c r="CB7" s="341" t="s">
        <v>894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12"/>
        <v>43998</v>
      </c>
      <c r="E8" s="342">
        <f t="shared" si="13"/>
        <v>43999</v>
      </c>
      <c r="F8" s="342">
        <f t="shared" si="14"/>
        <v>44000</v>
      </c>
      <c r="G8" s="342">
        <f t="shared" si="15"/>
        <v>44001</v>
      </c>
      <c r="H8" s="342">
        <f t="shared" si="16"/>
        <v>44002</v>
      </c>
      <c r="I8" s="341">
        <f t="shared" si="17"/>
        <v>44003</v>
      </c>
      <c r="J8" s="342">
        <f t="shared" si="18"/>
        <v>44004</v>
      </c>
      <c r="K8" s="342">
        <f t="shared" si="19"/>
        <v>44005</v>
      </c>
      <c r="L8" s="341">
        <f t="shared" si="20"/>
        <v>44006</v>
      </c>
      <c r="M8" s="344">
        <f t="shared" si="21"/>
        <v>44007</v>
      </c>
      <c r="N8" s="341">
        <f t="shared" si="22"/>
        <v>44008</v>
      </c>
      <c r="O8" s="341">
        <f t="shared" si="23"/>
        <v>44009</v>
      </c>
      <c r="P8" s="342">
        <f t="shared" si="24"/>
        <v>44010</v>
      </c>
      <c r="Q8" s="342">
        <f t="shared" si="25"/>
        <v>44011</v>
      </c>
      <c r="R8" s="342">
        <f t="shared" si="26"/>
        <v>44012</v>
      </c>
      <c r="S8" s="448"/>
      <c r="T8" s="342">
        <f t="shared" si="2"/>
        <v>44013</v>
      </c>
      <c r="U8" s="446">
        <f t="shared" si="2"/>
        <v>44014</v>
      </c>
      <c r="V8" s="446">
        <f t="shared" si="2"/>
        <v>44015</v>
      </c>
      <c r="W8" s="341">
        <f t="shared" si="2"/>
        <v>44016</v>
      </c>
      <c r="X8" s="341">
        <f t="shared" si="2"/>
        <v>44017</v>
      </c>
      <c r="Y8" s="446">
        <f t="shared" si="2"/>
        <v>44018</v>
      </c>
      <c r="Z8" s="446">
        <f t="shared" si="2"/>
        <v>44019</v>
      </c>
      <c r="AA8" s="446">
        <f t="shared" si="2"/>
        <v>44020</v>
      </c>
      <c r="AB8" s="446">
        <f t="shared" si="2"/>
        <v>44021</v>
      </c>
      <c r="AC8" s="446">
        <f t="shared" si="2"/>
        <v>44022</v>
      </c>
      <c r="AD8" s="341">
        <f t="shared" si="2"/>
        <v>44023</v>
      </c>
      <c r="AE8" s="341">
        <f t="shared" si="2"/>
        <v>44024</v>
      </c>
      <c r="AF8" s="342">
        <f t="shared" si="2"/>
        <v>44025</v>
      </c>
      <c r="AG8" s="342">
        <f t="shared" si="2"/>
        <v>44026</v>
      </c>
      <c r="AH8" s="342">
        <f t="shared" si="2"/>
        <v>44027</v>
      </c>
      <c r="AJ8" s="342" t="s">
        <v>850</v>
      </c>
      <c r="AK8" s="342" t="s">
        <v>850</v>
      </c>
      <c r="AL8" s="342" t="s">
        <v>850</v>
      </c>
      <c r="AM8" s="342" t="s">
        <v>34</v>
      </c>
      <c r="AN8" s="342" t="s">
        <v>34</v>
      </c>
      <c r="AO8" s="341" t="s">
        <v>894</v>
      </c>
      <c r="AP8" s="342" t="s">
        <v>34</v>
      </c>
      <c r="AQ8" s="342" t="s">
        <v>34</v>
      </c>
      <c r="AR8" s="341" t="s">
        <v>894</v>
      </c>
      <c r="AS8" s="344" t="s">
        <v>895</v>
      </c>
      <c r="AT8" s="341" t="s">
        <v>894</v>
      </c>
      <c r="AU8" s="341" t="s">
        <v>894</v>
      </c>
      <c r="AV8" s="342" t="s">
        <v>34</v>
      </c>
      <c r="AW8" s="342" t="s">
        <v>34</v>
      </c>
      <c r="AX8" s="342" t="s">
        <v>34</v>
      </c>
      <c r="AY8" s="448"/>
      <c r="AZ8" s="342" t="s">
        <v>856</v>
      </c>
      <c r="BA8" s="446" t="s">
        <v>34</v>
      </c>
      <c r="BB8" s="446" t="s">
        <v>34</v>
      </c>
      <c r="BC8" s="341" t="s">
        <v>853</v>
      </c>
      <c r="BD8" s="341" t="s">
        <v>853</v>
      </c>
      <c r="BE8" s="446" t="s">
        <v>850</v>
      </c>
      <c r="BF8" s="446" t="s">
        <v>850</v>
      </c>
      <c r="BG8" s="446" t="s">
        <v>856</v>
      </c>
      <c r="BH8" s="446" t="s">
        <v>34</v>
      </c>
      <c r="BI8" s="446" t="s">
        <v>34</v>
      </c>
      <c r="BJ8" s="341" t="s">
        <v>894</v>
      </c>
      <c r="BK8" s="341" t="s">
        <v>894</v>
      </c>
      <c r="BL8" s="342" t="s">
        <v>850</v>
      </c>
      <c r="BM8" s="342" t="s">
        <v>850</v>
      </c>
      <c r="BN8" s="342" t="s">
        <v>856</v>
      </c>
      <c r="BO8" s="449"/>
      <c r="BP8" s="449"/>
      <c r="BQ8" s="446" t="s">
        <v>34</v>
      </c>
      <c r="BR8" s="446" t="s">
        <v>34</v>
      </c>
      <c r="BS8" s="341" t="s">
        <v>894</v>
      </c>
      <c r="BT8" s="341" t="s">
        <v>894</v>
      </c>
      <c r="BU8" s="446" t="s">
        <v>850</v>
      </c>
      <c r="BV8" s="446" t="s">
        <v>850</v>
      </c>
      <c r="BW8" s="446" t="s">
        <v>850</v>
      </c>
      <c r="BX8" s="446" t="s">
        <v>34</v>
      </c>
      <c r="BY8" s="446" t="s">
        <v>34</v>
      </c>
      <c r="BZ8" s="341" t="s">
        <v>894</v>
      </c>
      <c r="CA8" s="341" t="s">
        <v>894</v>
      </c>
      <c r="CB8" s="446" t="s">
        <v>850</v>
      </c>
      <c r="CC8" s="446" t="s">
        <v>850</v>
      </c>
      <c r="CD8" s="446" t="s">
        <v>850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22</v>
      </c>
      <c r="D9" s="446">
        <f t="shared" si="12"/>
        <v>44028</v>
      </c>
      <c r="E9" s="446">
        <f t="shared" si="13"/>
        <v>44029</v>
      </c>
      <c r="F9" s="341">
        <f t="shared" si="14"/>
        <v>44030</v>
      </c>
      <c r="G9" s="341">
        <f t="shared" si="15"/>
        <v>44031</v>
      </c>
      <c r="H9" s="446">
        <f t="shared" si="16"/>
        <v>44032</v>
      </c>
      <c r="I9" s="446">
        <f t="shared" si="17"/>
        <v>44033</v>
      </c>
      <c r="J9" s="446">
        <f t="shared" si="18"/>
        <v>44034</v>
      </c>
      <c r="K9" s="446">
        <f t="shared" si="19"/>
        <v>44035</v>
      </c>
      <c r="L9" s="446">
        <f t="shared" si="20"/>
        <v>44036</v>
      </c>
      <c r="M9" s="341">
        <f t="shared" si="21"/>
        <v>44037</v>
      </c>
      <c r="N9" s="341">
        <f t="shared" si="22"/>
        <v>44038</v>
      </c>
      <c r="O9" s="342">
        <f t="shared" si="23"/>
        <v>44039</v>
      </c>
      <c r="P9" s="446">
        <f t="shared" si="24"/>
        <v>44040</v>
      </c>
      <c r="Q9" s="446">
        <f t="shared" si="25"/>
        <v>44041</v>
      </c>
      <c r="R9" s="446">
        <f t="shared" si="26"/>
        <v>44042</v>
      </c>
      <c r="S9" s="446">
        <f>DATE($B$1,$A8,S$15)</f>
        <v>44043</v>
      </c>
      <c r="T9" s="341">
        <f t="shared" si="2"/>
        <v>44044</v>
      </c>
      <c r="U9" s="341">
        <f t="shared" si="2"/>
        <v>44045</v>
      </c>
      <c r="V9" s="342">
        <f t="shared" si="2"/>
        <v>44046</v>
      </c>
      <c r="W9" s="342">
        <f t="shared" si="2"/>
        <v>44047</v>
      </c>
      <c r="X9" s="342">
        <f t="shared" si="2"/>
        <v>44048</v>
      </c>
      <c r="Y9" s="342">
        <f t="shared" si="2"/>
        <v>44049</v>
      </c>
      <c r="Z9" s="446">
        <f t="shared" si="2"/>
        <v>44050</v>
      </c>
      <c r="AA9" s="341">
        <f t="shared" si="2"/>
        <v>44051</v>
      </c>
      <c r="AB9" s="341">
        <f t="shared" si="2"/>
        <v>44052</v>
      </c>
      <c r="AC9" s="342">
        <f t="shared" si="2"/>
        <v>44053</v>
      </c>
      <c r="AD9" s="342">
        <f t="shared" si="2"/>
        <v>44054</v>
      </c>
      <c r="AE9" s="342">
        <f t="shared" si="2"/>
        <v>44055</v>
      </c>
      <c r="AF9" s="342">
        <f t="shared" si="2"/>
        <v>44056</v>
      </c>
      <c r="AG9" s="342">
        <f t="shared" si="2"/>
        <v>44057</v>
      </c>
      <c r="AH9" s="341">
        <f t="shared" si="2"/>
        <v>44058</v>
      </c>
      <c r="AJ9" s="446" t="s">
        <v>34</v>
      </c>
      <c r="AK9" s="446" t="s">
        <v>34</v>
      </c>
      <c r="AL9" s="341" t="s">
        <v>894</v>
      </c>
      <c r="AM9" s="341" t="s">
        <v>894</v>
      </c>
      <c r="AN9" s="446" t="s">
        <v>850</v>
      </c>
      <c r="AO9" s="446" t="s">
        <v>850</v>
      </c>
      <c r="AP9" s="446" t="s">
        <v>850</v>
      </c>
      <c r="AQ9" s="446" t="s">
        <v>34</v>
      </c>
      <c r="AR9" s="446" t="s">
        <v>34</v>
      </c>
      <c r="AS9" s="341" t="s">
        <v>894</v>
      </c>
      <c r="AT9" s="341" t="s">
        <v>894</v>
      </c>
      <c r="AU9" s="446" t="s">
        <v>850</v>
      </c>
      <c r="AV9" s="446" t="s">
        <v>850</v>
      </c>
      <c r="AW9" s="446" t="s">
        <v>856</v>
      </c>
      <c r="AX9" s="446" t="s">
        <v>34</v>
      </c>
      <c r="AY9" s="446" t="s">
        <v>34</v>
      </c>
      <c r="AZ9" s="341" t="s">
        <v>894</v>
      </c>
      <c r="BA9" s="341" t="s">
        <v>894</v>
      </c>
      <c r="BB9" s="342" t="s">
        <v>850</v>
      </c>
      <c r="BC9" s="342" t="s">
        <v>850</v>
      </c>
      <c r="BD9" s="342" t="s">
        <v>856</v>
      </c>
      <c r="BE9" s="342" t="s">
        <v>34</v>
      </c>
      <c r="BF9" s="446" t="s">
        <v>34</v>
      </c>
      <c r="BG9" s="341" t="s">
        <v>853</v>
      </c>
      <c r="BH9" s="341" t="s">
        <v>853</v>
      </c>
      <c r="BI9" s="342" t="s">
        <v>850</v>
      </c>
      <c r="BJ9" s="342" t="s">
        <v>850</v>
      </c>
      <c r="BK9" s="342" t="s">
        <v>856</v>
      </c>
      <c r="BL9" s="342" t="s">
        <v>34</v>
      </c>
      <c r="BM9" s="342" t="s">
        <v>34</v>
      </c>
      <c r="BN9" s="341" t="s">
        <v>853</v>
      </c>
      <c r="BO9" s="449"/>
      <c r="BP9" s="449"/>
      <c r="BQ9" s="341" t="s">
        <v>853</v>
      </c>
      <c r="BR9" s="446" t="s">
        <v>850</v>
      </c>
      <c r="BS9" s="446" t="s">
        <v>850</v>
      </c>
      <c r="BT9" s="446" t="s">
        <v>850</v>
      </c>
      <c r="BU9" s="446" t="s">
        <v>34</v>
      </c>
      <c r="BV9" s="446" t="s">
        <v>34</v>
      </c>
      <c r="BW9" s="341" t="s">
        <v>894</v>
      </c>
      <c r="BX9" s="341" t="s">
        <v>894</v>
      </c>
      <c r="BY9" s="446" t="s">
        <v>850</v>
      </c>
      <c r="BZ9" s="446" t="s">
        <v>850</v>
      </c>
      <c r="CA9" s="446" t="s">
        <v>850</v>
      </c>
      <c r="CB9" s="342" t="s">
        <v>34</v>
      </c>
      <c r="CC9" s="342" t="s">
        <v>34</v>
      </c>
      <c r="CD9" s="341" t="s">
        <v>894</v>
      </c>
      <c r="CE9" s="341" t="s">
        <v>894</v>
      </c>
      <c r="CF9" s="446" t="s">
        <v>850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9"/>
        <v>176</v>
      </c>
      <c r="CL9" s="2">
        <v>22</v>
      </c>
      <c r="CM9" s="11">
        <f t="shared" si="10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27">CV8-CV7+1</f>
        <v>1</v>
      </c>
      <c r="CW9" s="462">
        <f t="shared" si="27"/>
        <v>3</v>
      </c>
      <c r="CX9" s="462">
        <f t="shared" si="27"/>
        <v>1</v>
      </c>
      <c r="CY9" s="462">
        <f t="shared" si="27"/>
        <v>1</v>
      </c>
      <c r="CZ9" s="462">
        <f t="shared" si="27"/>
        <v>1</v>
      </c>
      <c r="DA9" s="462"/>
      <c r="DB9" s="462">
        <f t="shared" si="27"/>
        <v>1</v>
      </c>
      <c r="DC9" s="481">
        <f t="shared" si="27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341">
        <f t="shared" si="12"/>
        <v>44059</v>
      </c>
      <c r="E10" s="446">
        <f t="shared" si="13"/>
        <v>44060</v>
      </c>
      <c r="F10" s="446">
        <f t="shared" si="14"/>
        <v>44061</v>
      </c>
      <c r="G10" s="446">
        <f t="shared" si="15"/>
        <v>44062</v>
      </c>
      <c r="H10" s="446">
        <f t="shared" si="16"/>
        <v>44063</v>
      </c>
      <c r="I10" s="446">
        <f t="shared" si="17"/>
        <v>44064</v>
      </c>
      <c r="J10" s="341">
        <f t="shared" si="18"/>
        <v>44065</v>
      </c>
      <c r="K10" s="341">
        <f t="shared" si="19"/>
        <v>44066</v>
      </c>
      <c r="L10" s="446">
        <f t="shared" si="20"/>
        <v>44067</v>
      </c>
      <c r="M10" s="446">
        <f t="shared" si="21"/>
        <v>44068</v>
      </c>
      <c r="N10" s="446">
        <f t="shared" si="22"/>
        <v>44069</v>
      </c>
      <c r="O10" s="342">
        <f t="shared" si="23"/>
        <v>44070</v>
      </c>
      <c r="P10" s="342">
        <f t="shared" si="24"/>
        <v>44071</v>
      </c>
      <c r="Q10" s="341">
        <f t="shared" si="25"/>
        <v>44072</v>
      </c>
      <c r="R10" s="341">
        <f t="shared" si="26"/>
        <v>44073</v>
      </c>
      <c r="S10" s="342">
        <f>DATE($B$1,$A9,S$15)</f>
        <v>44074</v>
      </c>
      <c r="T10" s="342">
        <f t="shared" si="2"/>
        <v>44075</v>
      </c>
      <c r="U10" s="446">
        <f t="shared" si="2"/>
        <v>44076</v>
      </c>
      <c r="V10" s="446">
        <f t="shared" si="2"/>
        <v>44077</v>
      </c>
      <c r="W10" s="446">
        <f t="shared" si="2"/>
        <v>44078</v>
      </c>
      <c r="X10" s="341">
        <f t="shared" si="2"/>
        <v>44079</v>
      </c>
      <c r="Y10" s="341">
        <f t="shared" si="2"/>
        <v>44080</v>
      </c>
      <c r="Z10" s="342">
        <f t="shared" si="2"/>
        <v>44081</v>
      </c>
      <c r="AA10" s="342">
        <f t="shared" si="2"/>
        <v>44082</v>
      </c>
      <c r="AB10" s="342">
        <f t="shared" si="2"/>
        <v>44083</v>
      </c>
      <c r="AC10" s="342">
        <f t="shared" si="2"/>
        <v>44084</v>
      </c>
      <c r="AD10" s="342">
        <f t="shared" si="2"/>
        <v>44085</v>
      </c>
      <c r="AE10" s="341">
        <f t="shared" si="2"/>
        <v>44086</v>
      </c>
      <c r="AF10" s="341">
        <f t="shared" si="2"/>
        <v>44087</v>
      </c>
      <c r="AG10" s="342">
        <f t="shared" si="2"/>
        <v>44088</v>
      </c>
      <c r="AH10" s="342">
        <f t="shared" si="2"/>
        <v>44089</v>
      </c>
      <c r="AJ10" s="341" t="s">
        <v>853</v>
      </c>
      <c r="AK10" s="446" t="s">
        <v>850</v>
      </c>
      <c r="AL10" s="446" t="s">
        <v>850</v>
      </c>
      <c r="AM10" s="446" t="s">
        <v>850</v>
      </c>
      <c r="AN10" s="446" t="s">
        <v>34</v>
      </c>
      <c r="AO10" s="446" t="s">
        <v>34</v>
      </c>
      <c r="AP10" s="341" t="s">
        <v>894</v>
      </c>
      <c r="AQ10" s="341" t="s">
        <v>894</v>
      </c>
      <c r="AR10" s="446" t="s">
        <v>850</v>
      </c>
      <c r="AS10" s="446" t="s">
        <v>850</v>
      </c>
      <c r="AT10" s="446" t="s">
        <v>856</v>
      </c>
      <c r="AU10" s="342" t="s">
        <v>34</v>
      </c>
      <c r="AV10" s="342" t="s">
        <v>34</v>
      </c>
      <c r="AW10" s="341" t="s">
        <v>894</v>
      </c>
      <c r="AX10" s="341" t="s">
        <v>894</v>
      </c>
      <c r="AY10" s="446" t="s">
        <v>850</v>
      </c>
      <c r="AZ10" s="446" t="s">
        <v>850</v>
      </c>
      <c r="BA10" s="446" t="s">
        <v>856</v>
      </c>
      <c r="BB10" s="446" t="s">
        <v>34</v>
      </c>
      <c r="BC10" s="446" t="s">
        <v>34</v>
      </c>
      <c r="BD10" s="341" t="s">
        <v>853</v>
      </c>
      <c r="BE10" s="341" t="s">
        <v>853</v>
      </c>
      <c r="BF10" s="342" t="s">
        <v>34</v>
      </c>
      <c r="BG10" s="342" t="s">
        <v>34</v>
      </c>
      <c r="BH10" s="342" t="s">
        <v>856</v>
      </c>
      <c r="BI10" s="342" t="s">
        <v>34</v>
      </c>
      <c r="BJ10" s="342" t="s">
        <v>34</v>
      </c>
      <c r="BK10" s="341" t="s">
        <v>855</v>
      </c>
      <c r="BL10" s="341" t="s">
        <v>853</v>
      </c>
      <c r="BM10" s="342" t="s">
        <v>34</v>
      </c>
      <c r="BN10" s="342" t="s">
        <v>34</v>
      </c>
      <c r="BO10" s="449"/>
      <c r="BP10" s="449"/>
      <c r="BQ10" s="342" t="s">
        <v>850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2" t="s">
        <v>850</v>
      </c>
      <c r="BW10" s="342" t="s">
        <v>850</v>
      </c>
      <c r="BX10" s="342" t="s">
        <v>850</v>
      </c>
      <c r="BY10" s="342" t="s">
        <v>850</v>
      </c>
      <c r="BZ10" s="342" t="s">
        <v>34</v>
      </c>
      <c r="CA10" s="342" t="s">
        <v>34</v>
      </c>
      <c r="CB10" s="341" t="s">
        <v>894</v>
      </c>
      <c r="CC10" s="446" t="s">
        <v>34</v>
      </c>
      <c r="CD10" s="446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22</v>
      </c>
      <c r="CN10" s="11">
        <f t="shared" si="6"/>
        <v>8</v>
      </c>
      <c r="CO10" s="11">
        <f t="shared" si="7"/>
        <v>0</v>
      </c>
      <c r="CP10" s="10">
        <f t="shared" si="11"/>
        <v>176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2">
        <f t="shared" si="12"/>
        <v>44090</v>
      </c>
      <c r="E11" s="446">
        <f t="shared" si="13"/>
        <v>44091</v>
      </c>
      <c r="F11" s="342">
        <f t="shared" si="14"/>
        <v>44092</v>
      </c>
      <c r="G11" s="341">
        <f t="shared" si="15"/>
        <v>44093</v>
      </c>
      <c r="H11" s="341">
        <f t="shared" si="16"/>
        <v>44094</v>
      </c>
      <c r="I11" s="342">
        <f t="shared" si="17"/>
        <v>44095</v>
      </c>
      <c r="J11" s="342">
        <f t="shared" si="18"/>
        <v>44096</v>
      </c>
      <c r="K11" s="342">
        <f t="shared" si="19"/>
        <v>44097</v>
      </c>
      <c r="L11" s="342">
        <f t="shared" si="20"/>
        <v>44098</v>
      </c>
      <c r="M11" s="342">
        <f t="shared" si="21"/>
        <v>44099</v>
      </c>
      <c r="N11" s="342">
        <f t="shared" si="22"/>
        <v>44100</v>
      </c>
      <c r="O11" s="341">
        <f t="shared" si="23"/>
        <v>44101</v>
      </c>
      <c r="P11" s="446">
        <f t="shared" si="24"/>
        <v>44102</v>
      </c>
      <c r="Q11" s="342">
        <f t="shared" si="25"/>
        <v>44103</v>
      </c>
      <c r="R11" s="341">
        <f t="shared" si="26"/>
        <v>44104</v>
      </c>
      <c r="S11" s="448"/>
      <c r="T11" s="344">
        <f t="shared" si="2"/>
        <v>44105</v>
      </c>
      <c r="U11" s="344">
        <f t="shared" si="2"/>
        <v>44106</v>
      </c>
      <c r="V11" s="344">
        <f t="shared" si="2"/>
        <v>44107</v>
      </c>
      <c r="W11" s="640">
        <f t="shared" si="2"/>
        <v>44108</v>
      </c>
      <c r="X11" s="341">
        <f t="shared" si="2"/>
        <v>44109</v>
      </c>
      <c r="Y11" s="341">
        <f t="shared" si="2"/>
        <v>44110</v>
      </c>
      <c r="Z11" s="341">
        <f t="shared" si="2"/>
        <v>44111</v>
      </c>
      <c r="AA11" s="342">
        <f t="shared" si="2"/>
        <v>44112</v>
      </c>
      <c r="AB11" s="342">
        <f t="shared" si="2"/>
        <v>44113</v>
      </c>
      <c r="AC11" s="342">
        <f t="shared" si="2"/>
        <v>44114</v>
      </c>
      <c r="AD11" s="341">
        <f t="shared" si="2"/>
        <v>44115</v>
      </c>
      <c r="AE11" s="342">
        <f t="shared" si="2"/>
        <v>44116</v>
      </c>
      <c r="AF11" s="342">
        <f t="shared" si="2"/>
        <v>44117</v>
      </c>
      <c r="AG11" s="342">
        <f t="shared" si="2"/>
        <v>44118</v>
      </c>
      <c r="AH11" s="342">
        <f t="shared" si="2"/>
        <v>44119</v>
      </c>
      <c r="AJ11" s="342" t="s">
        <v>856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2" t="s">
        <v>850</v>
      </c>
      <c r="AP11" s="342" t="s">
        <v>850</v>
      </c>
      <c r="AQ11" s="342" t="s">
        <v>856</v>
      </c>
      <c r="AR11" s="342" t="s">
        <v>856</v>
      </c>
      <c r="AS11" s="342" t="s">
        <v>34</v>
      </c>
      <c r="AT11" s="342" t="s">
        <v>34</v>
      </c>
      <c r="AU11" s="341" t="s">
        <v>894</v>
      </c>
      <c r="AV11" s="446" t="s">
        <v>34</v>
      </c>
      <c r="AW11" s="446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640" t="s">
        <v>895</v>
      </c>
      <c r="BD11" s="341" t="s">
        <v>35</v>
      </c>
      <c r="BE11" s="341" t="s">
        <v>35</v>
      </c>
      <c r="BF11" s="341" t="s">
        <v>853</v>
      </c>
      <c r="BG11" s="342" t="s">
        <v>34</v>
      </c>
      <c r="BH11" s="342" t="s">
        <v>34</v>
      </c>
      <c r="BI11" s="342" t="s">
        <v>34</v>
      </c>
      <c r="BJ11" s="341" t="s">
        <v>853</v>
      </c>
      <c r="BK11" s="342" t="s">
        <v>34</v>
      </c>
      <c r="BL11" s="342" t="s">
        <v>34</v>
      </c>
      <c r="BM11" s="342" t="s">
        <v>856</v>
      </c>
      <c r="BN11" s="342" t="s">
        <v>34</v>
      </c>
      <c r="BO11" s="449"/>
      <c r="BP11" s="449"/>
      <c r="BQ11" s="342" t="s">
        <v>34</v>
      </c>
      <c r="BR11" s="341" t="s">
        <v>894</v>
      </c>
      <c r="BS11" s="341" t="s">
        <v>894</v>
      </c>
      <c r="BT11" s="446" t="s">
        <v>850</v>
      </c>
      <c r="BU11" s="446" t="s">
        <v>850</v>
      </c>
      <c r="BV11" s="446" t="s">
        <v>850</v>
      </c>
      <c r="BW11" s="446" t="s">
        <v>34</v>
      </c>
      <c r="BX11" s="446" t="s">
        <v>34</v>
      </c>
      <c r="BY11" s="341" t="s">
        <v>894</v>
      </c>
      <c r="BZ11" s="341" t="s">
        <v>894</v>
      </c>
      <c r="CA11" s="446" t="s">
        <v>850</v>
      </c>
      <c r="CB11" s="446" t="s">
        <v>850</v>
      </c>
      <c r="CC11" s="446" t="s">
        <v>850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21</v>
      </c>
      <c r="D12" s="342">
        <f t="shared" si="12"/>
        <v>44120</v>
      </c>
      <c r="E12" s="341">
        <f t="shared" si="13"/>
        <v>44121</v>
      </c>
      <c r="F12" s="341">
        <f t="shared" si="14"/>
        <v>44122</v>
      </c>
      <c r="G12" s="446">
        <f t="shared" si="15"/>
        <v>44123</v>
      </c>
      <c r="H12" s="446">
        <f t="shared" si="16"/>
        <v>44124</v>
      </c>
      <c r="I12" s="446">
        <f t="shared" si="17"/>
        <v>44125</v>
      </c>
      <c r="J12" s="446">
        <f t="shared" si="18"/>
        <v>44126</v>
      </c>
      <c r="K12" s="446">
        <f t="shared" si="19"/>
        <v>44127</v>
      </c>
      <c r="L12" s="341">
        <f t="shared" si="20"/>
        <v>44128</v>
      </c>
      <c r="M12" s="341">
        <f t="shared" si="21"/>
        <v>44129</v>
      </c>
      <c r="N12" s="446">
        <f t="shared" si="22"/>
        <v>44130</v>
      </c>
      <c r="O12" s="446">
        <f t="shared" si="23"/>
        <v>44131</v>
      </c>
      <c r="P12" s="446">
        <f t="shared" si="24"/>
        <v>44132</v>
      </c>
      <c r="Q12" s="446">
        <f t="shared" si="25"/>
        <v>44133</v>
      </c>
      <c r="R12" s="446">
        <f t="shared" si="26"/>
        <v>44134</v>
      </c>
      <c r="S12" s="341">
        <f>DATE($B$1,$A11,S$15)</f>
        <v>44135</v>
      </c>
      <c r="T12" s="341">
        <f t="shared" si="2"/>
        <v>44136</v>
      </c>
      <c r="U12" s="446">
        <f t="shared" si="2"/>
        <v>44137</v>
      </c>
      <c r="V12" s="446">
        <f t="shared" si="2"/>
        <v>44138</v>
      </c>
      <c r="W12" s="446">
        <f t="shared" si="2"/>
        <v>44139</v>
      </c>
      <c r="X12" s="446">
        <f t="shared" si="2"/>
        <v>44140</v>
      </c>
      <c r="Y12" s="446">
        <f t="shared" si="2"/>
        <v>44141</v>
      </c>
      <c r="Z12" s="341">
        <f t="shared" si="2"/>
        <v>44142</v>
      </c>
      <c r="AA12" s="341">
        <f t="shared" si="2"/>
        <v>44143</v>
      </c>
      <c r="AB12" s="342">
        <f t="shared" si="2"/>
        <v>44144</v>
      </c>
      <c r="AC12" s="342">
        <f t="shared" si="2"/>
        <v>44145</v>
      </c>
      <c r="AD12" s="342">
        <f t="shared" si="2"/>
        <v>44146</v>
      </c>
      <c r="AE12" s="342">
        <f t="shared" si="2"/>
        <v>44147</v>
      </c>
      <c r="AF12" s="342">
        <f t="shared" si="2"/>
        <v>44148</v>
      </c>
      <c r="AG12" s="341">
        <f t="shared" si="2"/>
        <v>44149</v>
      </c>
      <c r="AH12" s="341">
        <f t="shared" si="2"/>
        <v>44150</v>
      </c>
      <c r="AJ12" s="342" t="s">
        <v>34</v>
      </c>
      <c r="AK12" s="341" t="s">
        <v>894</v>
      </c>
      <c r="AL12" s="341" t="s">
        <v>894</v>
      </c>
      <c r="AM12" s="446" t="s">
        <v>850</v>
      </c>
      <c r="AN12" s="446" t="s">
        <v>850</v>
      </c>
      <c r="AO12" s="446" t="s">
        <v>850</v>
      </c>
      <c r="AP12" s="446" t="s">
        <v>34</v>
      </c>
      <c r="AQ12" s="446" t="s">
        <v>34</v>
      </c>
      <c r="AR12" s="341" t="s">
        <v>894</v>
      </c>
      <c r="AS12" s="341" t="s">
        <v>894</v>
      </c>
      <c r="AT12" s="446" t="s">
        <v>850</v>
      </c>
      <c r="AU12" s="446" t="s">
        <v>850</v>
      </c>
      <c r="AV12" s="446" t="s">
        <v>856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446" t="s">
        <v>850</v>
      </c>
      <c r="BB12" s="446" t="s">
        <v>850</v>
      </c>
      <c r="BC12" s="446" t="s">
        <v>856</v>
      </c>
      <c r="BD12" s="446" t="s">
        <v>34</v>
      </c>
      <c r="BE12" s="446" t="s">
        <v>34</v>
      </c>
      <c r="BF12" s="341" t="s">
        <v>853</v>
      </c>
      <c r="BG12" s="341" t="s">
        <v>853</v>
      </c>
      <c r="BH12" s="342" t="s">
        <v>850</v>
      </c>
      <c r="BI12" s="342" t="s">
        <v>850</v>
      </c>
      <c r="BJ12" s="342" t="s">
        <v>856</v>
      </c>
      <c r="BK12" s="342" t="s">
        <v>34</v>
      </c>
      <c r="BL12" s="342" t="s">
        <v>34</v>
      </c>
      <c r="BM12" s="341" t="s">
        <v>853</v>
      </c>
      <c r="BN12" s="341" t="s">
        <v>853</v>
      </c>
      <c r="BO12" s="449"/>
      <c r="BP12" s="449"/>
      <c r="BQ12" s="446" t="s">
        <v>850</v>
      </c>
      <c r="BR12" s="446" t="s">
        <v>850</v>
      </c>
      <c r="BS12" s="446" t="s">
        <v>850</v>
      </c>
      <c r="BT12" s="446" t="s">
        <v>34</v>
      </c>
      <c r="BU12" s="446" t="s">
        <v>34</v>
      </c>
      <c r="BV12" s="341" t="s">
        <v>894</v>
      </c>
      <c r="BW12" s="341" t="s">
        <v>894</v>
      </c>
      <c r="BX12" s="446" t="s">
        <v>850</v>
      </c>
      <c r="BY12" s="446" t="s">
        <v>850</v>
      </c>
      <c r="BZ12" s="446" t="s">
        <v>850</v>
      </c>
      <c r="CA12" s="448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6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28">CV11-CV10+1</f>
        <v>1</v>
      </c>
      <c r="CW12" s="468">
        <f t="shared" si="28"/>
        <v>7</v>
      </c>
      <c r="CX12" s="468">
        <f t="shared" si="28"/>
        <v>3</v>
      </c>
      <c r="CY12" s="468">
        <f t="shared" si="28"/>
        <v>3</v>
      </c>
      <c r="CZ12" s="468">
        <f t="shared" si="28"/>
        <v>3</v>
      </c>
      <c r="DA12" s="468"/>
      <c r="DB12" s="468">
        <f t="shared" si="28"/>
        <v>3</v>
      </c>
      <c r="DC12" s="485">
        <f t="shared" si="28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12"/>
        <v>44151</v>
      </c>
      <c r="E13" s="446">
        <f t="shared" si="13"/>
        <v>44152</v>
      </c>
      <c r="F13" s="446">
        <f t="shared" si="14"/>
        <v>44153</v>
      </c>
      <c r="G13" s="446">
        <f t="shared" si="15"/>
        <v>44154</v>
      </c>
      <c r="H13" s="446">
        <f t="shared" si="16"/>
        <v>44155</v>
      </c>
      <c r="I13" s="341">
        <f t="shared" si="17"/>
        <v>44156</v>
      </c>
      <c r="J13" s="341">
        <f t="shared" si="18"/>
        <v>44157</v>
      </c>
      <c r="K13" s="448">
        <f t="shared" si="19"/>
        <v>44158</v>
      </c>
      <c r="L13" s="448">
        <f t="shared" si="20"/>
        <v>44159</v>
      </c>
      <c r="M13" s="446">
        <f t="shared" si="21"/>
        <v>44160</v>
      </c>
      <c r="N13" s="448">
        <f t="shared" si="22"/>
        <v>44161</v>
      </c>
      <c r="O13" s="446">
        <f t="shared" si="23"/>
        <v>44162</v>
      </c>
      <c r="P13" s="341">
        <f t="shared" si="24"/>
        <v>44163</v>
      </c>
      <c r="Q13" s="341">
        <f t="shared" si="25"/>
        <v>44164</v>
      </c>
      <c r="R13" s="342">
        <f t="shared" si="26"/>
        <v>44165</v>
      </c>
      <c r="S13" s="446"/>
      <c r="T13" s="342">
        <f t="shared" si="2"/>
        <v>44166</v>
      </c>
      <c r="U13" s="342">
        <f t="shared" si="2"/>
        <v>44167</v>
      </c>
      <c r="V13" s="446">
        <f t="shared" si="2"/>
        <v>44168</v>
      </c>
      <c r="W13" s="446">
        <f t="shared" si="2"/>
        <v>44169</v>
      </c>
      <c r="X13" s="341">
        <f t="shared" si="2"/>
        <v>44170</v>
      </c>
      <c r="Y13" s="341">
        <f t="shared" si="2"/>
        <v>44171</v>
      </c>
      <c r="Z13" s="342">
        <f t="shared" si="2"/>
        <v>44172</v>
      </c>
      <c r="AA13" s="342">
        <f t="shared" si="2"/>
        <v>44173</v>
      </c>
      <c r="AB13" s="342">
        <f t="shared" si="2"/>
        <v>44174</v>
      </c>
      <c r="AC13" s="342">
        <f t="shared" si="2"/>
        <v>44175</v>
      </c>
      <c r="AD13" s="342">
        <f t="shared" si="2"/>
        <v>44176</v>
      </c>
      <c r="AE13" s="341">
        <f t="shared" si="2"/>
        <v>44177</v>
      </c>
      <c r="AF13" s="341">
        <f t="shared" si="2"/>
        <v>44178</v>
      </c>
      <c r="AG13" s="342">
        <f t="shared" si="2"/>
        <v>44179</v>
      </c>
      <c r="AH13" s="342">
        <f t="shared" si="2"/>
        <v>44180</v>
      </c>
      <c r="AI13" s="4"/>
      <c r="AJ13" s="446" t="s">
        <v>850</v>
      </c>
      <c r="AK13" s="446" t="s">
        <v>850</v>
      </c>
      <c r="AL13" s="446" t="s">
        <v>850</v>
      </c>
      <c r="AM13" s="446" t="s">
        <v>34</v>
      </c>
      <c r="AN13" s="446" t="s">
        <v>34</v>
      </c>
      <c r="AO13" s="341" t="s">
        <v>894</v>
      </c>
      <c r="AP13" s="341" t="s">
        <v>894</v>
      </c>
      <c r="AQ13" s="446" t="s">
        <v>850</v>
      </c>
      <c r="AR13" s="446" t="s">
        <v>850</v>
      </c>
      <c r="AS13" s="446" t="s">
        <v>856</v>
      </c>
      <c r="AT13" s="448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6"/>
      <c r="AZ13" s="446" t="s">
        <v>34</v>
      </c>
      <c r="BA13" s="342" t="s">
        <v>856</v>
      </c>
      <c r="BB13" s="446" t="s">
        <v>34</v>
      </c>
      <c r="BC13" s="446" t="s">
        <v>34</v>
      </c>
      <c r="BD13" s="341" t="s">
        <v>853</v>
      </c>
      <c r="BE13" s="341" t="s">
        <v>853</v>
      </c>
      <c r="BF13" s="342" t="s">
        <v>850</v>
      </c>
      <c r="BG13" s="342" t="s">
        <v>850</v>
      </c>
      <c r="BH13" s="342" t="s">
        <v>856</v>
      </c>
      <c r="BI13" s="342" t="s">
        <v>34</v>
      </c>
      <c r="BJ13" s="342" t="s">
        <v>34</v>
      </c>
      <c r="BK13" s="341" t="s">
        <v>853</v>
      </c>
      <c r="BL13" s="341" t="s">
        <v>853</v>
      </c>
      <c r="BM13" s="342" t="s">
        <v>34</v>
      </c>
      <c r="BN13" s="342" t="s">
        <v>34</v>
      </c>
      <c r="BO13" s="449"/>
      <c r="BP13" s="449"/>
      <c r="BQ13" s="342" t="s">
        <v>850</v>
      </c>
      <c r="BR13" s="342" t="s">
        <v>34</v>
      </c>
      <c r="BS13" s="342" t="s">
        <v>34</v>
      </c>
      <c r="BT13" s="341" t="s">
        <v>894</v>
      </c>
      <c r="BU13" s="341" t="s">
        <v>894</v>
      </c>
      <c r="BV13" s="342" t="s">
        <v>850</v>
      </c>
      <c r="BW13" s="342" t="s">
        <v>850</v>
      </c>
      <c r="BX13" s="342" t="s">
        <v>850</v>
      </c>
      <c r="BY13" s="342" t="s">
        <v>34</v>
      </c>
      <c r="BZ13" s="342" t="s">
        <v>34</v>
      </c>
      <c r="CA13" s="342" t="s">
        <v>34</v>
      </c>
      <c r="CB13" s="341" t="s">
        <v>35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2020年12月</v>
      </c>
      <c r="D14" s="342">
        <f t="shared" si="12"/>
        <v>44181</v>
      </c>
      <c r="E14" s="342">
        <f t="shared" si="13"/>
        <v>44182</v>
      </c>
      <c r="F14" s="342">
        <f t="shared" si="14"/>
        <v>44183</v>
      </c>
      <c r="G14" s="341">
        <f t="shared" si="15"/>
        <v>44184</v>
      </c>
      <c r="H14" s="341">
        <f t="shared" si="16"/>
        <v>44185</v>
      </c>
      <c r="I14" s="342">
        <f t="shared" si="17"/>
        <v>44186</v>
      </c>
      <c r="J14" s="342">
        <f t="shared" si="18"/>
        <v>44187</v>
      </c>
      <c r="K14" s="342">
        <f t="shared" si="19"/>
        <v>44188</v>
      </c>
      <c r="L14" s="342">
        <f t="shared" si="20"/>
        <v>44189</v>
      </c>
      <c r="M14" s="342">
        <f t="shared" si="21"/>
        <v>44190</v>
      </c>
      <c r="N14" s="342">
        <f t="shared" si="22"/>
        <v>44191</v>
      </c>
      <c r="O14" s="341">
        <f t="shared" si="23"/>
        <v>44192</v>
      </c>
      <c r="P14" s="342">
        <f t="shared" si="24"/>
        <v>44193</v>
      </c>
      <c r="Q14" s="342">
        <f t="shared" si="25"/>
        <v>44194</v>
      </c>
      <c r="R14" s="342">
        <f t="shared" si="26"/>
        <v>44195</v>
      </c>
      <c r="S14" s="341">
        <f>DATE($B$1,$A13,S$15)</f>
        <v>44196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850</v>
      </c>
      <c r="AK14" s="342" t="s">
        <v>34</v>
      </c>
      <c r="AL14" s="342" t="s">
        <v>34</v>
      </c>
      <c r="AM14" s="341" t="s">
        <v>894</v>
      </c>
      <c r="AN14" s="341" t="s">
        <v>894</v>
      </c>
      <c r="AO14" s="342" t="s">
        <v>850</v>
      </c>
      <c r="AP14" s="342" t="s">
        <v>850</v>
      </c>
      <c r="AQ14" s="342" t="s">
        <v>856</v>
      </c>
      <c r="AR14" s="342" t="s">
        <v>34</v>
      </c>
      <c r="AS14" s="342" t="s">
        <v>34</v>
      </c>
      <c r="AT14" s="342" t="s">
        <v>34</v>
      </c>
      <c r="AU14" s="341" t="s">
        <v>35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251</v>
      </c>
      <c r="CN14" s="11">
        <f>SUM(CN2:CN13)</f>
        <v>104</v>
      </c>
      <c r="CO14" s="11">
        <f>SUM(CO2:CO13)</f>
        <v>11</v>
      </c>
      <c r="CP14" s="11">
        <f>SUM(CP2:CP13)</f>
        <v>2008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29">COUNT(CV13:CV15)</f>
        <v>0</v>
      </c>
      <c r="CW16" s="462">
        <f t="shared" si="29"/>
        <v>2</v>
      </c>
      <c r="CX16" s="462">
        <f t="shared" si="29"/>
        <v>1</v>
      </c>
      <c r="CY16" s="462">
        <f t="shared" si="29"/>
        <v>1</v>
      </c>
      <c r="CZ16" s="462">
        <f t="shared" si="29"/>
        <v>0</v>
      </c>
      <c r="DA16" s="462"/>
      <c r="DB16" s="462">
        <f t="shared" si="29"/>
        <v>0</v>
      </c>
      <c r="DC16" s="481">
        <f t="shared" si="29"/>
        <v>2</v>
      </c>
      <c r="DD16" s="482">
        <f>SUM(CV16:DC16)</f>
        <v>6</v>
      </c>
      <c r="DE16" s="717"/>
    </row>
    <row r="17" spans="1:109" ht="12.75" customHeight="1">
      <c r="A17" s="272" t="s">
        <v>95</v>
      </c>
      <c r="B17" s="273" t="s">
        <v>96</v>
      </c>
      <c r="C17" s="641" t="s">
        <v>93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97</v>
      </c>
      <c r="B18" s="274" t="s">
        <v>98</v>
      </c>
      <c r="C18" s="641" t="s">
        <v>93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112</v>
      </c>
      <c r="B19" s="274" t="s">
        <v>113</v>
      </c>
      <c r="C19" s="642" t="s">
        <v>93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30">CV18-CV17+1</f>
        <v>5</v>
      </c>
      <c r="CW19" s="474">
        <f t="shared" si="30"/>
        <v>10</v>
      </c>
      <c r="CX19" s="474">
        <f t="shared" si="30"/>
        <v>3</v>
      </c>
      <c r="CY19" s="474">
        <f t="shared" si="30"/>
        <v>5</v>
      </c>
      <c r="CZ19" s="474">
        <f t="shared" si="30"/>
        <v>3</v>
      </c>
      <c r="DA19" s="474"/>
      <c r="DB19" s="474">
        <f t="shared" si="30"/>
        <v>3</v>
      </c>
      <c r="DC19" s="489">
        <f t="shared" si="30"/>
        <v>6</v>
      </c>
      <c r="DD19" s="490">
        <f>SUM(CV19:DC19)</f>
        <v>35</v>
      </c>
      <c r="DE19" s="712"/>
    </row>
    <row r="20" spans="1:109" ht="12" customHeight="1">
      <c r="A20" s="272" t="s">
        <v>115</v>
      </c>
      <c r="B20" s="274" t="s">
        <v>116</v>
      </c>
      <c r="C20" s="642" t="s">
        <v>93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103</v>
      </c>
      <c r="B21" s="274" t="s">
        <v>104</v>
      </c>
      <c r="C21" s="642" t="s">
        <v>93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105</v>
      </c>
      <c r="B22" s="274" t="s">
        <v>106</v>
      </c>
      <c r="C22" s="642" t="s">
        <v>93</v>
      </c>
      <c r="AH22" s="2"/>
      <c r="CR22" s="702"/>
      <c r="CS22" s="722"/>
      <c r="CT22" s="723"/>
      <c r="CU22" s="460" t="s">
        <v>33</v>
      </c>
      <c r="CV22" s="461">
        <f t="shared" ref="CV22:DC22" si="31">CV21-CV20+1</f>
        <v>1</v>
      </c>
      <c r="CW22" s="462">
        <f t="shared" si="31"/>
        <v>3</v>
      </c>
      <c r="CX22" s="462">
        <f t="shared" si="31"/>
        <v>1</v>
      </c>
      <c r="CY22" s="462">
        <f t="shared" si="31"/>
        <v>1</v>
      </c>
      <c r="CZ22" s="462">
        <f t="shared" si="31"/>
        <v>1</v>
      </c>
      <c r="DA22" s="462"/>
      <c r="DB22" s="462">
        <f t="shared" si="31"/>
        <v>1</v>
      </c>
      <c r="DC22" s="481">
        <f t="shared" si="31"/>
        <v>3</v>
      </c>
      <c r="DD22" s="482">
        <f>SUM(CV22:DC22)</f>
        <v>11</v>
      </c>
      <c r="DE22" s="715"/>
    </row>
    <row r="23" spans="1:109" ht="12.75" customHeight="1">
      <c r="A23" s="272" t="s">
        <v>110</v>
      </c>
      <c r="B23" s="274" t="s">
        <v>111</v>
      </c>
      <c r="C23" s="642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76</v>
      </c>
      <c r="B24" s="274" t="s">
        <v>77</v>
      </c>
      <c r="C24" s="642" t="s">
        <v>78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138</v>
      </c>
      <c r="B25" s="274" t="s">
        <v>139</v>
      </c>
      <c r="C25" s="642" t="s">
        <v>140</v>
      </c>
      <c r="AH25" s="2"/>
      <c r="CR25" s="702"/>
      <c r="CS25" s="705"/>
      <c r="CT25" s="662"/>
      <c r="CU25" s="466" t="s">
        <v>33</v>
      </c>
      <c r="CV25" s="467">
        <f t="shared" ref="CV25:DC25" si="32">CV24-CV23+1</f>
        <v>3</v>
      </c>
      <c r="CW25" s="468">
        <f t="shared" si="32"/>
        <v>7</v>
      </c>
      <c r="CX25" s="468">
        <f t="shared" si="32"/>
        <v>3</v>
      </c>
      <c r="CY25" s="468">
        <f t="shared" si="32"/>
        <v>3</v>
      </c>
      <c r="CZ25" s="468">
        <f t="shared" si="32"/>
        <v>3</v>
      </c>
      <c r="DA25" s="468">
        <f t="shared" si="32"/>
        <v>3</v>
      </c>
      <c r="DB25" s="468">
        <f t="shared" si="32"/>
        <v>2</v>
      </c>
      <c r="DC25" s="485">
        <f t="shared" si="32"/>
        <v>7</v>
      </c>
      <c r="DD25" s="486">
        <f>SUM(CV25:DC25)</f>
        <v>31</v>
      </c>
      <c r="DE25" s="711"/>
    </row>
    <row r="26" spans="1:109" ht="12" customHeight="1">
      <c r="A26" s="272" t="s">
        <v>248</v>
      </c>
      <c r="B26" s="274" t="s">
        <v>249</v>
      </c>
      <c r="C26" s="642" t="s">
        <v>247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250</v>
      </c>
      <c r="B27" s="274" t="s">
        <v>251</v>
      </c>
      <c r="C27" s="642" t="s">
        <v>247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239</v>
      </c>
      <c r="B28" s="274" t="s">
        <v>240</v>
      </c>
      <c r="C28" s="642" t="s">
        <v>165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230</v>
      </c>
      <c r="B29" s="274" t="s">
        <v>231</v>
      </c>
      <c r="C29" s="642" t="s">
        <v>232</v>
      </c>
      <c r="AH29" s="2"/>
      <c r="CR29" s="702"/>
      <c r="CS29" s="706"/>
      <c r="CT29" s="710"/>
      <c r="CU29" s="460" t="s">
        <v>33</v>
      </c>
      <c r="CV29" s="461">
        <f t="shared" ref="CV29:DC29" si="33">COUNT(CV26:CV28)</f>
        <v>1</v>
      </c>
      <c r="CW29" s="462">
        <f t="shared" si="33"/>
        <v>2</v>
      </c>
      <c r="CX29" s="462">
        <f t="shared" si="33"/>
        <v>1</v>
      </c>
      <c r="CY29" s="462">
        <f t="shared" si="33"/>
        <v>0</v>
      </c>
      <c r="CZ29" s="462">
        <f t="shared" si="33"/>
        <v>1</v>
      </c>
      <c r="DA29" s="462">
        <f t="shared" si="33"/>
        <v>1</v>
      </c>
      <c r="DB29" s="462">
        <f t="shared" si="33"/>
        <v>0</v>
      </c>
      <c r="DC29" s="481">
        <f t="shared" si="33"/>
        <v>1</v>
      </c>
      <c r="DD29" s="482">
        <f>SUM(CV29:DC29)</f>
        <v>7</v>
      </c>
      <c r="DE29" s="717"/>
    </row>
    <row r="30" spans="1:109" ht="12.75" customHeight="1">
      <c r="A30" s="272" t="s">
        <v>174</v>
      </c>
      <c r="B30" s="274" t="s">
        <v>175</v>
      </c>
      <c r="C30" s="642" t="s">
        <v>176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91</v>
      </c>
      <c r="B31" s="274" t="s">
        <v>92</v>
      </c>
      <c r="C31" s="642" t="s">
        <v>140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861</v>
      </c>
      <c r="B32" s="274" t="s">
        <v>862</v>
      </c>
      <c r="C32" s="642" t="s">
        <v>201</v>
      </c>
      <c r="AH32" s="2"/>
      <c r="CR32" s="703"/>
      <c r="CS32" s="728"/>
      <c r="CT32" s="729"/>
      <c r="CU32" s="472" t="s">
        <v>33</v>
      </c>
      <c r="CV32" s="473">
        <f t="shared" ref="CV32:DC32" si="34">CV31-CV30+1</f>
        <v>5</v>
      </c>
      <c r="CW32" s="474">
        <f t="shared" si="34"/>
        <v>9</v>
      </c>
      <c r="CX32" s="474">
        <f t="shared" si="34"/>
        <v>3</v>
      </c>
      <c r="CY32" s="474">
        <f t="shared" si="34"/>
        <v>5</v>
      </c>
      <c r="CZ32" s="474">
        <f t="shared" si="34"/>
        <v>3</v>
      </c>
      <c r="DA32" s="474">
        <f t="shared" si="34"/>
        <v>3</v>
      </c>
      <c r="DB32" s="474">
        <f t="shared" si="34"/>
        <v>2</v>
      </c>
      <c r="DC32" s="489">
        <f t="shared" si="34"/>
        <v>6</v>
      </c>
      <c r="DD32" s="490">
        <f>SUM(CV32:DC32)</f>
        <v>36</v>
      </c>
      <c r="DE32" s="712"/>
    </row>
    <row r="33" spans="1:109">
      <c r="A33" s="272" t="s">
        <v>255</v>
      </c>
      <c r="B33" s="275" t="s">
        <v>256</v>
      </c>
      <c r="C33" s="642" t="s">
        <v>257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141</v>
      </c>
      <c r="B34" s="273" t="s">
        <v>142</v>
      </c>
      <c r="C34" s="642" t="s">
        <v>140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155</v>
      </c>
      <c r="B35" s="273" t="s">
        <v>156</v>
      </c>
      <c r="C35" s="642" t="s">
        <v>140</v>
      </c>
      <c r="AH35" s="2"/>
      <c r="CR35" s="702"/>
      <c r="CS35" s="722"/>
      <c r="CT35" s="723"/>
      <c r="CU35" s="460" t="s">
        <v>33</v>
      </c>
      <c r="CV35" s="461">
        <f t="shared" ref="CV35:CZ35" si="35">CV34-CV33+1</f>
        <v>1</v>
      </c>
      <c r="CW35" s="462">
        <f t="shared" si="35"/>
        <v>1</v>
      </c>
      <c r="CX35" s="462">
        <f t="shared" si="35"/>
        <v>1</v>
      </c>
      <c r="CY35" s="462">
        <f t="shared" si="35"/>
        <v>1</v>
      </c>
      <c r="CZ35" s="462">
        <f t="shared" si="35"/>
        <v>1</v>
      </c>
      <c r="DA35" s="462"/>
      <c r="DB35" s="462">
        <f t="shared" ref="DB35:DC35" si="36">DB34-DB33+1</f>
        <v>1</v>
      </c>
      <c r="DC35" s="481">
        <f t="shared" si="36"/>
        <v>1</v>
      </c>
      <c r="DD35" s="482">
        <f>SUM(CV35:DC35)</f>
        <v>7</v>
      </c>
      <c r="DE35" s="715"/>
    </row>
    <row r="36" spans="1:109">
      <c r="A36" s="272" t="s">
        <v>223</v>
      </c>
      <c r="B36" s="273" t="s">
        <v>224</v>
      </c>
      <c r="C36" s="642" t="s">
        <v>225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81</v>
      </c>
      <c r="B37" s="273" t="s">
        <v>82</v>
      </c>
      <c r="C37" s="642" t="s">
        <v>78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117</v>
      </c>
      <c r="B38" s="275" t="s">
        <v>118</v>
      </c>
      <c r="C38" s="642" t="s">
        <v>119</v>
      </c>
      <c r="AH38" s="2"/>
      <c r="CR38" s="702"/>
      <c r="CS38" s="705"/>
      <c r="CT38" s="662"/>
      <c r="CU38" s="466" t="s">
        <v>33</v>
      </c>
      <c r="CV38" s="467">
        <f t="shared" ref="CV38:DC38" si="37">CV37-CV36+1</f>
        <v>3</v>
      </c>
      <c r="CW38" s="468">
        <f t="shared" si="37"/>
        <v>1</v>
      </c>
      <c r="CX38" s="468">
        <f t="shared" si="37"/>
        <v>1</v>
      </c>
      <c r="CY38" s="468">
        <f t="shared" si="37"/>
        <v>1</v>
      </c>
      <c r="CZ38" s="468">
        <f t="shared" si="37"/>
        <v>1</v>
      </c>
      <c r="DA38" s="468">
        <f t="shared" si="37"/>
        <v>1</v>
      </c>
      <c r="DB38" s="468">
        <f t="shared" si="37"/>
        <v>1</v>
      </c>
      <c r="DC38" s="485">
        <f t="shared" si="37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642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177</v>
      </c>
      <c r="B40" s="275" t="s">
        <v>178</v>
      </c>
      <c r="C40" s="642" t="s">
        <v>176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277</v>
      </c>
      <c r="B41" s="275" t="s">
        <v>278</v>
      </c>
      <c r="C41" s="642" t="s">
        <v>279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286</v>
      </c>
      <c r="B42" s="273" t="s">
        <v>287</v>
      </c>
      <c r="C42" s="642" t="s">
        <v>279</v>
      </c>
      <c r="AH42" s="2"/>
      <c r="CR42" s="702"/>
      <c r="CS42" s="706"/>
      <c r="CT42" s="710"/>
      <c r="CU42" s="460" t="s">
        <v>33</v>
      </c>
      <c r="CV42" s="461">
        <f t="shared" ref="CV42:DC42" si="38">COUNT(CV39:CV41)</f>
        <v>0</v>
      </c>
      <c r="CW42" s="462">
        <f t="shared" si="38"/>
        <v>0</v>
      </c>
      <c r="CX42" s="462">
        <f t="shared" si="38"/>
        <v>0</v>
      </c>
      <c r="CY42" s="462">
        <f t="shared" si="38"/>
        <v>0</v>
      </c>
      <c r="CZ42" s="462">
        <f t="shared" si="38"/>
        <v>0</v>
      </c>
      <c r="DA42" s="462">
        <f t="shared" si="38"/>
        <v>0</v>
      </c>
      <c r="DB42" s="462">
        <f t="shared" si="38"/>
        <v>0</v>
      </c>
      <c r="DC42" s="481">
        <f t="shared" si="38"/>
        <v>0</v>
      </c>
      <c r="DD42" s="482">
        <f>SUM(CV42:DC42)</f>
        <v>0</v>
      </c>
      <c r="DE42" s="717"/>
    </row>
    <row r="43" spans="1:109">
      <c r="A43" s="272" t="s">
        <v>134</v>
      </c>
      <c r="B43" s="273" t="s">
        <v>135</v>
      </c>
      <c r="C43" s="642" t="s">
        <v>133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83</v>
      </c>
      <c r="B44" s="273" t="s">
        <v>84</v>
      </c>
      <c r="C44" s="642" t="s">
        <v>78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268</v>
      </c>
      <c r="B45" s="273" t="s">
        <v>269</v>
      </c>
      <c r="C45" s="642" t="s">
        <v>270</v>
      </c>
      <c r="AH45" s="2"/>
      <c r="CR45" s="703"/>
      <c r="CS45" s="728"/>
      <c r="CT45" s="729"/>
      <c r="CU45" s="472" t="s">
        <v>33</v>
      </c>
      <c r="CV45" s="473">
        <f t="shared" ref="CV45:DC45" si="39">CV44-CV43+1</f>
        <v>1</v>
      </c>
      <c r="CW45" s="474">
        <f t="shared" si="39"/>
        <v>1</v>
      </c>
      <c r="CX45" s="474">
        <f t="shared" si="39"/>
        <v>1</v>
      </c>
      <c r="CY45" s="474">
        <f t="shared" si="39"/>
        <v>1</v>
      </c>
      <c r="CZ45" s="474">
        <f t="shared" si="39"/>
        <v>1</v>
      </c>
      <c r="DA45" s="474">
        <f t="shared" si="39"/>
        <v>1</v>
      </c>
      <c r="DB45" s="474">
        <f t="shared" si="39"/>
        <v>1</v>
      </c>
      <c r="DC45" s="489">
        <f t="shared" si="39"/>
        <v>1</v>
      </c>
      <c r="DD45" s="490">
        <f>SUM(CV45:DC45)</f>
        <v>8</v>
      </c>
      <c r="DE45" s="712"/>
    </row>
    <row r="46" spans="1:109">
      <c r="A46" s="272" t="s">
        <v>226</v>
      </c>
      <c r="B46" s="273" t="s">
        <v>227</v>
      </c>
      <c r="C46" s="642" t="s">
        <v>225</v>
      </c>
      <c r="AH46" s="2"/>
    </row>
    <row r="47" spans="1:109">
      <c r="A47" s="272" t="s">
        <v>288</v>
      </c>
      <c r="B47" s="273" t="s">
        <v>289</v>
      </c>
      <c r="C47" s="642" t="s">
        <v>279</v>
      </c>
      <c r="AH47" s="2"/>
    </row>
    <row r="48" spans="1:109">
      <c r="A48" s="272" t="s">
        <v>10</v>
      </c>
      <c r="B48" s="273" t="s">
        <v>252</v>
      </c>
      <c r="C48" s="642" t="s">
        <v>247</v>
      </c>
      <c r="AH48" s="2"/>
    </row>
    <row r="49" spans="1:34">
      <c r="A49" s="272" t="s">
        <v>290</v>
      </c>
      <c r="B49" s="273" t="s">
        <v>291</v>
      </c>
      <c r="C49" s="642" t="s">
        <v>279</v>
      </c>
      <c r="AH49" s="2"/>
    </row>
    <row r="50" spans="1:34">
      <c r="A50" s="272" t="s">
        <v>136</v>
      </c>
      <c r="B50" s="273" t="s">
        <v>137</v>
      </c>
      <c r="C50" s="642" t="s">
        <v>133</v>
      </c>
      <c r="AH50" s="2"/>
    </row>
    <row r="51" spans="1:34">
      <c r="A51" s="272" t="s">
        <v>143</v>
      </c>
      <c r="B51" s="273" t="s">
        <v>144</v>
      </c>
      <c r="C51" s="642" t="s">
        <v>140</v>
      </c>
      <c r="AH51" s="2"/>
    </row>
    <row r="52" spans="1:34">
      <c r="A52" s="272" t="s">
        <v>292</v>
      </c>
      <c r="B52" s="273" t="s">
        <v>293</v>
      </c>
      <c r="C52" s="642" t="s">
        <v>279</v>
      </c>
      <c r="AH52" s="2"/>
    </row>
    <row r="53" spans="1:34">
      <c r="A53" s="272" t="s">
        <v>145</v>
      </c>
      <c r="B53" s="275" t="s">
        <v>146</v>
      </c>
      <c r="C53" s="643" t="s">
        <v>140</v>
      </c>
      <c r="AH53" s="2"/>
    </row>
    <row r="54" spans="1:34">
      <c r="A54" s="272" t="s">
        <v>863</v>
      </c>
      <c r="B54" s="273" t="s">
        <v>864</v>
      </c>
      <c r="C54" s="642" t="s">
        <v>119</v>
      </c>
      <c r="AH54" s="2"/>
    </row>
    <row r="55" spans="1:34">
      <c r="A55" s="272" t="s">
        <v>147</v>
      </c>
      <c r="B55" s="273" t="s">
        <v>148</v>
      </c>
      <c r="C55" s="642" t="s">
        <v>140</v>
      </c>
      <c r="AH55" s="2"/>
    </row>
    <row r="56" spans="1:34">
      <c r="A56" s="272" t="s">
        <v>85</v>
      </c>
      <c r="B56" s="273" t="s">
        <v>86</v>
      </c>
      <c r="C56" s="642" t="s">
        <v>78</v>
      </c>
      <c r="AH56" s="2"/>
    </row>
    <row r="57" spans="1:34">
      <c r="A57" s="272" t="s">
        <v>271</v>
      </c>
      <c r="B57" s="274" t="s">
        <v>272</v>
      </c>
      <c r="C57" s="642" t="s">
        <v>232</v>
      </c>
      <c r="AH57" s="2"/>
    </row>
    <row r="58" spans="1:34">
      <c r="A58" s="272" t="s">
        <v>160</v>
      </c>
      <c r="B58" s="274" t="s">
        <v>161</v>
      </c>
      <c r="C58" s="642" t="s">
        <v>162</v>
      </c>
      <c r="AH58" s="2"/>
    </row>
    <row r="59" spans="1:34">
      <c r="A59" s="276" t="s">
        <v>294</v>
      </c>
      <c r="B59" s="275" t="s">
        <v>295</v>
      </c>
      <c r="C59" s="642" t="s">
        <v>279</v>
      </c>
      <c r="AH59" s="2"/>
    </row>
    <row r="60" spans="1:34">
      <c r="A60" s="276" t="s">
        <v>332</v>
      </c>
      <c r="B60" s="275" t="s">
        <v>333</v>
      </c>
      <c r="C60" s="642" t="s">
        <v>645</v>
      </c>
      <c r="AH60" s="2"/>
    </row>
    <row r="61" spans="1:34">
      <c r="A61" s="276" t="s">
        <v>89</v>
      </c>
      <c r="B61" s="275" t="s">
        <v>90</v>
      </c>
      <c r="C61" s="642" t="s">
        <v>78</v>
      </c>
      <c r="AH61" s="2"/>
    </row>
    <row r="62" spans="1:34">
      <c r="A62" s="276" t="s">
        <v>183</v>
      </c>
      <c r="B62" s="275" t="s">
        <v>184</v>
      </c>
      <c r="C62" s="642" t="s">
        <v>176</v>
      </c>
      <c r="AH62" s="2"/>
    </row>
    <row r="63" spans="1:34">
      <c r="A63" s="276" t="s">
        <v>258</v>
      </c>
      <c r="B63" s="275" t="s">
        <v>259</v>
      </c>
      <c r="C63" s="642" t="s">
        <v>257</v>
      </c>
      <c r="AH63" s="2"/>
    </row>
    <row r="64" spans="1:34">
      <c r="A64" s="276" t="s">
        <v>296</v>
      </c>
      <c r="B64" s="275" t="s">
        <v>865</v>
      </c>
      <c r="C64" s="642" t="s">
        <v>279</v>
      </c>
      <c r="AH64" s="2"/>
    </row>
    <row r="65" spans="1:34">
      <c r="A65" s="274" t="s">
        <v>298</v>
      </c>
      <c r="B65" s="273" t="s">
        <v>299</v>
      </c>
      <c r="C65" s="642" t="s">
        <v>279</v>
      </c>
      <c r="AH65" s="2"/>
    </row>
    <row r="66" spans="1:34">
      <c r="A66" s="272" t="s">
        <v>185</v>
      </c>
      <c r="B66" s="273" t="s">
        <v>186</v>
      </c>
      <c r="C66" s="642" t="s">
        <v>176</v>
      </c>
      <c r="AH66" s="2"/>
    </row>
    <row r="67" spans="1:34">
      <c r="A67" s="272" t="s">
        <v>300</v>
      </c>
      <c r="B67" s="273" t="s">
        <v>301</v>
      </c>
      <c r="C67" s="642" t="s">
        <v>279</v>
      </c>
      <c r="AH67" s="2"/>
    </row>
    <row r="68" spans="1:34">
      <c r="A68" s="272" t="s">
        <v>302</v>
      </c>
      <c r="B68" s="273" t="s">
        <v>303</v>
      </c>
      <c r="C68" s="642" t="s">
        <v>279</v>
      </c>
      <c r="AH68" s="2"/>
    </row>
    <row r="69" spans="1:34">
      <c r="A69" s="276" t="s">
        <v>273</v>
      </c>
      <c r="B69" s="275" t="s">
        <v>274</v>
      </c>
      <c r="C69" s="642" t="s">
        <v>270</v>
      </c>
      <c r="AH69" s="2"/>
    </row>
    <row r="70" spans="1:34">
      <c r="A70" s="276" t="s">
        <v>260</v>
      </c>
      <c r="B70" s="275" t="s">
        <v>261</v>
      </c>
      <c r="C70" s="642" t="s">
        <v>257</v>
      </c>
      <c r="AH70" s="2"/>
    </row>
    <row r="71" spans="1:34">
      <c r="A71" s="276" t="s">
        <v>264</v>
      </c>
      <c r="B71" s="275" t="s">
        <v>265</v>
      </c>
      <c r="C71" s="642" t="s">
        <v>257</v>
      </c>
      <c r="AH71" s="2"/>
    </row>
    <row r="72" spans="1:34">
      <c r="A72" s="276" t="s">
        <v>168</v>
      </c>
      <c r="B72" s="275" t="s">
        <v>169</v>
      </c>
      <c r="C72" s="642" t="s">
        <v>122</v>
      </c>
      <c r="AH72" s="2"/>
    </row>
    <row r="73" spans="1:34">
      <c r="A73" s="276" t="s">
        <v>187</v>
      </c>
      <c r="B73" s="275" t="s">
        <v>188</v>
      </c>
      <c r="C73" s="642" t="s">
        <v>176</v>
      </c>
      <c r="AH73" s="2"/>
    </row>
    <row r="74" spans="1:34">
      <c r="A74" s="272" t="s">
        <v>243</v>
      </c>
      <c r="B74" s="273" t="s">
        <v>244</v>
      </c>
      <c r="C74" s="642" t="s">
        <v>165</v>
      </c>
      <c r="AH74" s="2"/>
    </row>
    <row r="75" spans="1:34">
      <c r="A75" s="272" t="s">
        <v>235</v>
      </c>
      <c r="B75" s="273" t="s">
        <v>866</v>
      </c>
      <c r="C75" s="642" t="s">
        <v>232</v>
      </c>
      <c r="AH75" s="2"/>
    </row>
    <row r="76" spans="1:34">
      <c r="A76" s="272" t="s">
        <v>189</v>
      </c>
      <c r="B76" s="273" t="s">
        <v>190</v>
      </c>
      <c r="C76" s="642" t="s">
        <v>176</v>
      </c>
      <c r="AH76" s="2"/>
    </row>
    <row r="77" spans="1:34">
      <c r="A77" s="272" t="s">
        <v>304</v>
      </c>
      <c r="B77" s="273" t="s">
        <v>305</v>
      </c>
      <c r="C77" s="642" t="s">
        <v>279</v>
      </c>
      <c r="AH77" s="2"/>
    </row>
    <row r="78" spans="1:34">
      <c r="A78" s="272" t="s">
        <v>306</v>
      </c>
      <c r="B78" s="273" t="s">
        <v>307</v>
      </c>
      <c r="C78" s="642" t="s">
        <v>279</v>
      </c>
      <c r="AH78" s="2"/>
    </row>
    <row r="79" spans="1:34">
      <c r="A79" s="272" t="s">
        <v>199</v>
      </c>
      <c r="B79" s="273" t="s">
        <v>200</v>
      </c>
      <c r="C79" s="642" t="s">
        <v>896</v>
      </c>
      <c r="AH79" s="2"/>
    </row>
    <row r="80" spans="1:34">
      <c r="A80" s="272" t="s">
        <v>310</v>
      </c>
      <c r="B80" s="273" t="s">
        <v>311</v>
      </c>
      <c r="C80" s="643" t="s">
        <v>279</v>
      </c>
      <c r="AH80" s="2"/>
    </row>
    <row r="81" spans="1:34">
      <c r="A81" s="276" t="s">
        <v>867</v>
      </c>
      <c r="B81" s="281" t="s">
        <v>868</v>
      </c>
      <c r="C81" s="642" t="s">
        <v>125</v>
      </c>
      <c r="AH81" s="2"/>
    </row>
    <row r="82" spans="1:34">
      <c r="A82" s="276" t="s">
        <v>120</v>
      </c>
      <c r="B82" s="281" t="s">
        <v>121</v>
      </c>
      <c r="C82" s="642" t="s">
        <v>122</v>
      </c>
      <c r="AH82" s="2"/>
    </row>
    <row r="83" spans="1:34">
      <c r="A83" s="276" t="s">
        <v>318</v>
      </c>
      <c r="B83" s="275" t="s">
        <v>319</v>
      </c>
      <c r="C83" s="643" t="s">
        <v>279</v>
      </c>
      <c r="AH83" s="2"/>
    </row>
    <row r="84" spans="1:34">
      <c r="A84" s="276" t="s">
        <v>228</v>
      </c>
      <c r="B84" s="275" t="s">
        <v>229</v>
      </c>
      <c r="C84" s="643" t="s">
        <v>225</v>
      </c>
      <c r="AH84" s="2"/>
    </row>
    <row r="85" spans="1:34">
      <c r="A85" s="276" t="s">
        <v>275</v>
      </c>
      <c r="B85" s="275" t="s">
        <v>276</v>
      </c>
      <c r="C85" s="643" t="s">
        <v>270</v>
      </c>
      <c r="AH85" s="2"/>
    </row>
    <row r="86" spans="1:34">
      <c r="A86" s="276" t="s">
        <v>191</v>
      </c>
      <c r="B86" s="275" t="s">
        <v>192</v>
      </c>
      <c r="C86" s="643" t="s">
        <v>176</v>
      </c>
      <c r="AH86" s="2"/>
    </row>
    <row r="87" spans="1:34">
      <c r="A87" s="276" t="s">
        <v>170</v>
      </c>
      <c r="B87" s="275" t="s">
        <v>171</v>
      </c>
      <c r="C87" s="643" t="s">
        <v>122</v>
      </c>
      <c r="AH87" s="2"/>
    </row>
    <row r="88" spans="1:34">
      <c r="A88" s="276" t="s">
        <v>193</v>
      </c>
      <c r="B88" s="275" t="s">
        <v>194</v>
      </c>
      <c r="C88" s="643" t="s">
        <v>176</v>
      </c>
      <c r="AH88" s="2"/>
    </row>
    <row r="89" spans="1:34">
      <c r="A89" s="276" t="s">
        <v>195</v>
      </c>
      <c r="B89" s="275" t="s">
        <v>196</v>
      </c>
      <c r="C89" s="643" t="s">
        <v>176</v>
      </c>
      <c r="AH89" s="2"/>
    </row>
    <row r="90" spans="1:34">
      <c r="A90" s="276" t="s">
        <v>197</v>
      </c>
      <c r="B90" s="275" t="s">
        <v>198</v>
      </c>
      <c r="C90" s="643" t="s">
        <v>176</v>
      </c>
      <c r="AH90" s="2"/>
    </row>
    <row r="91" spans="1:34">
      <c r="A91" s="276" t="s">
        <v>163</v>
      </c>
      <c r="B91" s="275" t="s">
        <v>164</v>
      </c>
      <c r="C91" s="643" t="s">
        <v>257</v>
      </c>
      <c r="AH91" s="2"/>
    </row>
    <row r="92" spans="1:34">
      <c r="A92" s="276" t="s">
        <v>172</v>
      </c>
      <c r="B92" s="275" t="s">
        <v>173</v>
      </c>
      <c r="C92" s="643" t="s">
        <v>122</v>
      </c>
      <c r="AH92" s="2"/>
    </row>
    <row r="93" spans="1:34">
      <c r="A93" s="276" t="s">
        <v>253</v>
      </c>
      <c r="B93" s="275" t="s">
        <v>254</v>
      </c>
      <c r="C93" s="643" t="s">
        <v>222</v>
      </c>
      <c r="AH93" s="2"/>
    </row>
    <row r="94" spans="1:34">
      <c r="A94" s="276" t="s">
        <v>322</v>
      </c>
      <c r="B94" s="275" t="s">
        <v>323</v>
      </c>
      <c r="C94" s="643" t="s">
        <v>279</v>
      </c>
      <c r="AH94" s="2"/>
    </row>
    <row r="95" spans="1:34">
      <c r="A95" s="276" t="s">
        <v>869</v>
      </c>
      <c r="B95" s="275" t="s">
        <v>870</v>
      </c>
      <c r="C95" s="643" t="s">
        <v>201</v>
      </c>
      <c r="AH95" s="2"/>
    </row>
    <row r="96" spans="1:34">
      <c r="A96" s="276" t="s">
        <v>871</v>
      </c>
      <c r="B96" s="275" t="s">
        <v>872</v>
      </c>
      <c r="C96" s="643" t="s">
        <v>201</v>
      </c>
      <c r="AH96" s="2"/>
    </row>
    <row r="97" spans="1:34">
      <c r="A97" s="276" t="s">
        <v>860</v>
      </c>
      <c r="B97" s="275" t="s">
        <v>329</v>
      </c>
      <c r="C97" s="642" t="s">
        <v>279</v>
      </c>
      <c r="AH97" s="2"/>
    </row>
    <row r="98" spans="1:34">
      <c r="A98" s="276" t="s">
        <v>873</v>
      </c>
      <c r="B98" s="275" t="s">
        <v>874</v>
      </c>
      <c r="C98" s="642" t="s">
        <v>279</v>
      </c>
      <c r="AH98" s="2"/>
    </row>
    <row r="99" spans="1:34">
      <c r="A99" s="276" t="s">
        <v>875</v>
      </c>
      <c r="B99" s="275" t="s">
        <v>876</v>
      </c>
      <c r="C99" s="642" t="s">
        <v>201</v>
      </c>
      <c r="AH99" s="2"/>
    </row>
    <row r="100" spans="1:34">
      <c r="A100" s="276" t="s">
        <v>877</v>
      </c>
      <c r="B100" s="275" t="s">
        <v>878</v>
      </c>
      <c r="C100" s="642" t="s">
        <v>201</v>
      </c>
      <c r="AH100" s="2"/>
    </row>
    <row r="101" spans="1:34">
      <c r="A101" s="276" t="s">
        <v>879</v>
      </c>
      <c r="B101" s="275" t="s">
        <v>880</v>
      </c>
      <c r="C101" s="642" t="s">
        <v>279</v>
      </c>
      <c r="AH101" s="2"/>
    </row>
    <row r="102" spans="1:34">
      <c r="A102" s="276" t="s">
        <v>881</v>
      </c>
      <c r="B102" s="275" t="s">
        <v>882</v>
      </c>
      <c r="C102" s="642" t="s">
        <v>279</v>
      </c>
      <c r="AH102" s="2"/>
    </row>
    <row r="103" spans="1:34">
      <c r="A103" s="276" t="s">
        <v>883</v>
      </c>
      <c r="B103" s="275" t="s">
        <v>884</v>
      </c>
      <c r="C103" s="643" t="s">
        <v>279</v>
      </c>
      <c r="AH103" s="2"/>
    </row>
    <row r="104" spans="1:34">
      <c r="A104" s="276" t="s">
        <v>885</v>
      </c>
      <c r="B104" s="275" t="s">
        <v>886</v>
      </c>
      <c r="C104" s="642" t="s">
        <v>279</v>
      </c>
      <c r="AH104" s="2"/>
    </row>
    <row r="105" spans="1:34">
      <c r="A105" s="276" t="s">
        <v>887</v>
      </c>
      <c r="B105" s="275" t="s">
        <v>888</v>
      </c>
      <c r="C105" s="642" t="s">
        <v>201</v>
      </c>
      <c r="AH105" s="2"/>
    </row>
    <row r="106" spans="1:34">
      <c r="A106" s="276" t="s">
        <v>206</v>
      </c>
      <c r="B106" s="275" t="s">
        <v>207</v>
      </c>
      <c r="C106" s="642" t="s">
        <v>201</v>
      </c>
      <c r="AH106" s="2"/>
    </row>
    <row r="107" spans="1:34">
      <c r="A107" s="276" t="s">
        <v>208</v>
      </c>
      <c r="B107" s="275" t="s">
        <v>209</v>
      </c>
      <c r="C107" s="642" t="s">
        <v>201</v>
      </c>
      <c r="AH107" s="2"/>
    </row>
    <row r="108" spans="1:34">
      <c r="A108" s="276" t="s">
        <v>889</v>
      </c>
      <c r="B108" s="275" t="s">
        <v>890</v>
      </c>
      <c r="C108" s="642" t="s">
        <v>125</v>
      </c>
      <c r="AH108" s="2"/>
    </row>
    <row r="109" spans="1:34">
      <c r="A109" s="276" t="s">
        <v>326</v>
      </c>
      <c r="B109" s="275" t="s">
        <v>327</v>
      </c>
      <c r="C109" s="642" t="s">
        <v>279</v>
      </c>
      <c r="AH109" s="2"/>
    </row>
    <row r="110" spans="1:34">
      <c r="A110" s="276" t="s">
        <v>216</v>
      </c>
      <c r="B110" s="275" t="s">
        <v>217</v>
      </c>
      <c r="C110" s="642" t="s">
        <v>201</v>
      </c>
      <c r="AH110" s="2"/>
    </row>
    <row r="111" spans="1:34">
      <c r="A111" s="276" t="s">
        <v>891</v>
      </c>
      <c r="B111" s="275" t="s">
        <v>892</v>
      </c>
      <c r="C111" s="642" t="s">
        <v>279</v>
      </c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30:CT32"/>
    <mergeCell ref="CS20:CT2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O40" sqref="AO4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1">
        <f t="shared" ref="D2:S2" si="1">DATE($B$1-1,$A13,D$15)</f>
        <v>43450</v>
      </c>
      <c r="E2" s="342">
        <f t="shared" si="1"/>
        <v>43451</v>
      </c>
      <c r="F2" s="342">
        <f t="shared" si="1"/>
        <v>43452</v>
      </c>
      <c r="G2" s="342">
        <f t="shared" si="1"/>
        <v>43453</v>
      </c>
      <c r="H2" s="342">
        <f t="shared" si="1"/>
        <v>43454</v>
      </c>
      <c r="I2" s="342">
        <f t="shared" si="1"/>
        <v>43455</v>
      </c>
      <c r="J2" s="341">
        <f t="shared" si="1"/>
        <v>43456</v>
      </c>
      <c r="K2" s="341">
        <f t="shared" si="1"/>
        <v>43457</v>
      </c>
      <c r="L2" s="342">
        <f t="shared" si="1"/>
        <v>43458</v>
      </c>
      <c r="M2" s="342">
        <f t="shared" si="1"/>
        <v>43459</v>
      </c>
      <c r="N2" s="342">
        <f t="shared" si="1"/>
        <v>43460</v>
      </c>
      <c r="O2" s="342">
        <f t="shared" si="1"/>
        <v>43461</v>
      </c>
      <c r="P2" s="342">
        <f t="shared" si="1"/>
        <v>43462</v>
      </c>
      <c r="Q2" s="342">
        <f t="shared" si="1"/>
        <v>43463</v>
      </c>
      <c r="R2" s="341">
        <f t="shared" si="1"/>
        <v>43464</v>
      </c>
      <c r="S2" s="341">
        <f t="shared" si="1"/>
        <v>43465</v>
      </c>
      <c r="T2" s="344">
        <f t="shared" ref="T2:AH13" si="2">DATE($B$1,$A2,T$15)</f>
        <v>43466</v>
      </c>
      <c r="U2" s="342">
        <f t="shared" si="2"/>
        <v>43467</v>
      </c>
      <c r="V2" s="342">
        <f t="shared" si="2"/>
        <v>43468</v>
      </c>
      <c r="W2" s="342">
        <f t="shared" si="2"/>
        <v>43469</v>
      </c>
      <c r="X2" s="342">
        <f t="shared" si="2"/>
        <v>43470</v>
      </c>
      <c r="Y2" s="341">
        <f t="shared" si="2"/>
        <v>43471</v>
      </c>
      <c r="Z2" s="342">
        <f t="shared" si="2"/>
        <v>43472</v>
      </c>
      <c r="AA2" s="342">
        <f t="shared" si="2"/>
        <v>43473</v>
      </c>
      <c r="AB2" s="342">
        <f t="shared" si="2"/>
        <v>43474</v>
      </c>
      <c r="AC2" s="342">
        <f t="shared" si="2"/>
        <v>43475</v>
      </c>
      <c r="AD2" s="342">
        <f t="shared" si="2"/>
        <v>43476</v>
      </c>
      <c r="AE2" s="341">
        <f t="shared" si="2"/>
        <v>43477</v>
      </c>
      <c r="AF2" s="341">
        <f t="shared" si="2"/>
        <v>43478</v>
      </c>
      <c r="AG2" s="342">
        <f t="shared" si="2"/>
        <v>43479</v>
      </c>
      <c r="AH2" s="446">
        <f t="shared" si="2"/>
        <v>43480</v>
      </c>
      <c r="AJ2" s="631" t="s">
        <v>35</v>
      </c>
      <c r="AK2" s="632" t="s">
        <v>850</v>
      </c>
      <c r="AL2" s="632" t="s">
        <v>34</v>
      </c>
      <c r="AM2" s="632" t="s">
        <v>34</v>
      </c>
      <c r="AN2" s="632" t="s">
        <v>34</v>
      </c>
      <c r="AO2" s="632" t="s">
        <v>34</v>
      </c>
      <c r="AP2" s="631" t="s">
        <v>851</v>
      </c>
      <c r="AQ2" s="631" t="s">
        <v>35</v>
      </c>
      <c r="AR2" s="632" t="s">
        <v>850</v>
      </c>
      <c r="AS2" s="632" t="s">
        <v>34</v>
      </c>
      <c r="AT2" s="632" t="s">
        <v>34</v>
      </c>
      <c r="AU2" s="632" t="s">
        <v>34</v>
      </c>
      <c r="AV2" s="632" t="s">
        <v>34</v>
      </c>
      <c r="AW2" s="632" t="s">
        <v>34</v>
      </c>
      <c r="AX2" s="631" t="s">
        <v>35</v>
      </c>
      <c r="AY2" s="631" t="s">
        <v>35</v>
      </c>
      <c r="AZ2" s="633" t="s">
        <v>36</v>
      </c>
      <c r="BA2" s="632" t="s">
        <v>34</v>
      </c>
      <c r="BB2" s="632" t="s">
        <v>34</v>
      </c>
      <c r="BC2" s="632" t="s">
        <v>34</v>
      </c>
      <c r="BD2" s="632" t="s">
        <v>34</v>
      </c>
      <c r="BE2" s="631" t="s">
        <v>35</v>
      </c>
      <c r="BF2" s="632" t="s">
        <v>850</v>
      </c>
      <c r="BG2" s="632" t="s">
        <v>34</v>
      </c>
      <c r="BH2" s="632" t="s">
        <v>34</v>
      </c>
      <c r="BI2" s="632" t="s">
        <v>34</v>
      </c>
      <c r="BJ2" s="632" t="s">
        <v>34</v>
      </c>
      <c r="BK2" s="631" t="s">
        <v>851</v>
      </c>
      <c r="BL2" s="631" t="s">
        <v>35</v>
      </c>
      <c r="BM2" s="632" t="s">
        <v>850</v>
      </c>
      <c r="BN2" s="634" t="s">
        <v>34</v>
      </c>
      <c r="BO2" s="449"/>
      <c r="BP2" s="449"/>
      <c r="BQ2" s="634" t="s">
        <v>34</v>
      </c>
      <c r="BR2" s="632" t="s">
        <v>34</v>
      </c>
      <c r="BS2" s="632" t="s">
        <v>34</v>
      </c>
      <c r="BT2" s="631" t="s">
        <v>851</v>
      </c>
      <c r="BU2" s="631" t="s">
        <v>35</v>
      </c>
      <c r="BV2" s="632" t="s">
        <v>850</v>
      </c>
      <c r="BW2" s="632" t="s">
        <v>34</v>
      </c>
      <c r="BX2" s="632" t="s">
        <v>34</v>
      </c>
      <c r="BY2" s="632" t="s">
        <v>34</v>
      </c>
      <c r="BZ2" s="632" t="s">
        <v>34</v>
      </c>
      <c r="CA2" s="631" t="s">
        <v>851</v>
      </c>
      <c r="CB2" s="631" t="s">
        <v>35</v>
      </c>
      <c r="CC2" s="632" t="s">
        <v>850</v>
      </c>
      <c r="CD2" s="632" t="s">
        <v>34</v>
      </c>
      <c r="CE2" s="632" t="s">
        <v>34</v>
      </c>
      <c r="CF2" s="632" t="s">
        <v>34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23</v>
      </c>
      <c r="CN2" s="11">
        <f t="shared" ref="CN2:CN13" si="6">COUNTIF(AZ2:BN2,CN$1)+COUNTIF(AJ3:AY3,CN$1)</f>
        <v>7</v>
      </c>
      <c r="CO2" s="11">
        <f t="shared" ref="CO2:CO13" si="7">COUNTIF(AZ2:BN2,CO$1)+COUNTIF(AJ3:AY3,CO$1)</f>
        <v>1</v>
      </c>
      <c r="CP2" s="10">
        <f>CM2*8</f>
        <v>184</v>
      </c>
    </row>
    <row r="3" spans="1:109">
      <c r="A3" s="10">
        <v>2</v>
      </c>
      <c r="B3" s="11" t="s">
        <v>40</v>
      </c>
      <c r="C3" s="11">
        <f t="shared" si="0"/>
        <v>19</v>
      </c>
      <c r="D3" s="446">
        <f t="shared" ref="D3:S14" si="8">DATE($B$1,$A2,D$15)</f>
        <v>43481</v>
      </c>
      <c r="E3" s="342">
        <f t="shared" si="8"/>
        <v>43482</v>
      </c>
      <c r="F3" s="342">
        <f t="shared" si="8"/>
        <v>43483</v>
      </c>
      <c r="G3" s="341">
        <f t="shared" si="8"/>
        <v>43484</v>
      </c>
      <c r="H3" s="341">
        <f t="shared" si="8"/>
        <v>43485</v>
      </c>
      <c r="I3" s="342">
        <f t="shared" si="8"/>
        <v>43486</v>
      </c>
      <c r="J3" s="342">
        <f t="shared" si="8"/>
        <v>43487</v>
      </c>
      <c r="K3" s="342">
        <f t="shared" si="8"/>
        <v>43488</v>
      </c>
      <c r="L3" s="342">
        <f t="shared" si="8"/>
        <v>43489</v>
      </c>
      <c r="M3" s="342">
        <f t="shared" si="8"/>
        <v>43490</v>
      </c>
      <c r="N3" s="341">
        <f t="shared" si="8"/>
        <v>43491</v>
      </c>
      <c r="O3" s="341">
        <f t="shared" si="8"/>
        <v>43492</v>
      </c>
      <c r="P3" s="342">
        <f t="shared" si="8"/>
        <v>43493</v>
      </c>
      <c r="Q3" s="342">
        <f t="shared" si="8"/>
        <v>43494</v>
      </c>
      <c r="R3" s="342">
        <f t="shared" si="8"/>
        <v>43495</v>
      </c>
      <c r="S3" s="342">
        <f t="shared" si="8"/>
        <v>43496</v>
      </c>
      <c r="T3" s="342">
        <f t="shared" si="2"/>
        <v>43497</v>
      </c>
      <c r="U3" s="342">
        <f t="shared" si="2"/>
        <v>43498</v>
      </c>
      <c r="V3" s="341">
        <f t="shared" si="2"/>
        <v>43499</v>
      </c>
      <c r="W3" s="341">
        <f t="shared" si="2"/>
        <v>43500</v>
      </c>
      <c r="X3" s="344">
        <f t="shared" si="2"/>
        <v>43501</v>
      </c>
      <c r="Y3" s="344">
        <f t="shared" si="2"/>
        <v>43502</v>
      </c>
      <c r="Z3" s="344">
        <f t="shared" si="2"/>
        <v>43503</v>
      </c>
      <c r="AA3" s="341">
        <f t="shared" si="2"/>
        <v>43504</v>
      </c>
      <c r="AB3" s="341">
        <f t="shared" si="2"/>
        <v>43505</v>
      </c>
      <c r="AC3" s="341">
        <f t="shared" si="2"/>
        <v>43506</v>
      </c>
      <c r="AD3" s="342">
        <f t="shared" si="2"/>
        <v>43507</v>
      </c>
      <c r="AE3" s="342">
        <f t="shared" si="2"/>
        <v>43508</v>
      </c>
      <c r="AF3" s="342">
        <f t="shared" si="2"/>
        <v>43509</v>
      </c>
      <c r="AG3" s="342">
        <f t="shared" si="2"/>
        <v>43510</v>
      </c>
      <c r="AH3" s="342">
        <f t="shared" si="2"/>
        <v>43511</v>
      </c>
      <c r="AJ3" s="634" t="s">
        <v>34</v>
      </c>
      <c r="AK3" s="632" t="s">
        <v>34</v>
      </c>
      <c r="AL3" s="632" t="s">
        <v>34</v>
      </c>
      <c r="AM3" s="631" t="s">
        <v>851</v>
      </c>
      <c r="AN3" s="631" t="s">
        <v>35</v>
      </c>
      <c r="AO3" s="632" t="s">
        <v>850</v>
      </c>
      <c r="AP3" s="632" t="s">
        <v>34</v>
      </c>
      <c r="AQ3" s="632" t="s">
        <v>34</v>
      </c>
      <c r="AR3" s="632" t="s">
        <v>34</v>
      </c>
      <c r="AS3" s="632" t="s">
        <v>34</v>
      </c>
      <c r="AT3" s="631" t="s">
        <v>851</v>
      </c>
      <c r="AU3" s="631" t="s">
        <v>35</v>
      </c>
      <c r="AV3" s="632" t="s">
        <v>850</v>
      </c>
      <c r="AW3" s="632" t="s">
        <v>34</v>
      </c>
      <c r="AX3" s="632" t="s">
        <v>34</v>
      </c>
      <c r="AY3" s="632" t="s">
        <v>34</v>
      </c>
      <c r="AZ3" s="632" t="s">
        <v>34</v>
      </c>
      <c r="BA3" s="632" t="s">
        <v>34</v>
      </c>
      <c r="BB3" s="631" t="s">
        <v>35</v>
      </c>
      <c r="BC3" s="631" t="s">
        <v>35</v>
      </c>
      <c r="BD3" s="633" t="s">
        <v>852</v>
      </c>
      <c r="BE3" s="633" t="s">
        <v>852</v>
      </c>
      <c r="BF3" s="633" t="s">
        <v>852</v>
      </c>
      <c r="BG3" s="631" t="s">
        <v>851</v>
      </c>
      <c r="BH3" s="631" t="s">
        <v>851</v>
      </c>
      <c r="BI3" s="631" t="s">
        <v>851</v>
      </c>
      <c r="BJ3" s="632" t="s">
        <v>850</v>
      </c>
      <c r="BK3" s="632" t="s">
        <v>34</v>
      </c>
      <c r="BL3" s="632" t="s">
        <v>34</v>
      </c>
      <c r="BM3" s="632" t="s">
        <v>34</v>
      </c>
      <c r="BN3" s="632" t="s">
        <v>850</v>
      </c>
      <c r="BO3" s="449"/>
      <c r="BP3" s="449"/>
      <c r="BQ3" s="631" t="s">
        <v>851</v>
      </c>
      <c r="BR3" s="631" t="s">
        <v>853</v>
      </c>
      <c r="BS3" s="632" t="s">
        <v>850</v>
      </c>
      <c r="BT3" s="632" t="s">
        <v>34</v>
      </c>
      <c r="BU3" s="632" t="s">
        <v>34</v>
      </c>
      <c r="BV3" s="632" t="s">
        <v>34</v>
      </c>
      <c r="BW3" s="632" t="s">
        <v>34</v>
      </c>
      <c r="BX3" s="631" t="s">
        <v>851</v>
      </c>
      <c r="BY3" s="631" t="s">
        <v>851</v>
      </c>
      <c r="BZ3" s="632" t="s">
        <v>850</v>
      </c>
      <c r="CA3" s="634" t="s">
        <v>34</v>
      </c>
      <c r="CB3" s="632" t="s">
        <v>34</v>
      </c>
      <c r="CC3" s="632" t="s">
        <v>34</v>
      </c>
      <c r="CD3" s="635"/>
      <c r="CE3" s="635"/>
      <c r="CF3" s="635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43512</v>
      </c>
      <c r="E4" s="341">
        <f t="shared" si="8"/>
        <v>43513</v>
      </c>
      <c r="F4" s="342">
        <f t="shared" si="8"/>
        <v>43514</v>
      </c>
      <c r="G4" s="342">
        <f t="shared" si="8"/>
        <v>43515</v>
      </c>
      <c r="H4" s="342">
        <f t="shared" si="8"/>
        <v>43516</v>
      </c>
      <c r="I4" s="342">
        <f t="shared" si="8"/>
        <v>43517</v>
      </c>
      <c r="J4" s="342">
        <f t="shared" si="8"/>
        <v>43518</v>
      </c>
      <c r="K4" s="341">
        <f t="shared" si="8"/>
        <v>43519</v>
      </c>
      <c r="L4" s="341">
        <f t="shared" si="8"/>
        <v>43520</v>
      </c>
      <c r="M4" s="342">
        <f t="shared" si="8"/>
        <v>43521</v>
      </c>
      <c r="N4" s="446">
        <f t="shared" si="8"/>
        <v>43522</v>
      </c>
      <c r="O4" s="342">
        <f t="shared" si="8"/>
        <v>43523</v>
      </c>
      <c r="P4" s="342">
        <f t="shared" si="8"/>
        <v>43524</v>
      </c>
      <c r="Q4" s="448" t="str">
        <f>IF(DAY(DATE($B$1,$A3,Q$15))=1,"",DATE($B$1,$A3,Q$15))</f>
        <v/>
      </c>
      <c r="R4" s="448"/>
      <c r="S4" s="448"/>
      <c r="T4" s="342">
        <f t="shared" si="2"/>
        <v>43525</v>
      </c>
      <c r="U4" s="341">
        <f t="shared" si="2"/>
        <v>43526</v>
      </c>
      <c r="V4" s="341">
        <f t="shared" si="2"/>
        <v>43527</v>
      </c>
      <c r="W4" s="446">
        <f t="shared" si="2"/>
        <v>43528</v>
      </c>
      <c r="X4" s="446">
        <f t="shared" si="2"/>
        <v>43529</v>
      </c>
      <c r="Y4" s="446">
        <f t="shared" si="2"/>
        <v>43530</v>
      </c>
      <c r="Z4" s="446">
        <f t="shared" si="2"/>
        <v>43531</v>
      </c>
      <c r="AA4" s="446">
        <f t="shared" si="2"/>
        <v>43532</v>
      </c>
      <c r="AB4" s="341">
        <f t="shared" si="2"/>
        <v>43533</v>
      </c>
      <c r="AC4" s="341">
        <f t="shared" si="2"/>
        <v>43534</v>
      </c>
      <c r="AD4" s="342">
        <f t="shared" si="2"/>
        <v>43535</v>
      </c>
      <c r="AE4" s="342">
        <f t="shared" si="2"/>
        <v>43536</v>
      </c>
      <c r="AF4" s="342">
        <f t="shared" si="2"/>
        <v>43537</v>
      </c>
      <c r="AG4" s="342">
        <f t="shared" si="2"/>
        <v>43538</v>
      </c>
      <c r="AH4" s="342">
        <f t="shared" si="2"/>
        <v>43539</v>
      </c>
      <c r="AJ4" s="631" t="s">
        <v>851</v>
      </c>
      <c r="AK4" s="631" t="s">
        <v>853</v>
      </c>
      <c r="AL4" s="632" t="s">
        <v>850</v>
      </c>
      <c r="AM4" s="632" t="s">
        <v>34</v>
      </c>
      <c r="AN4" s="632" t="s">
        <v>34</v>
      </c>
      <c r="AO4" s="632" t="s">
        <v>34</v>
      </c>
      <c r="AP4" s="632" t="s">
        <v>34</v>
      </c>
      <c r="AQ4" s="631" t="s">
        <v>851</v>
      </c>
      <c r="AR4" s="631" t="s">
        <v>851</v>
      </c>
      <c r="AS4" s="632" t="s">
        <v>850</v>
      </c>
      <c r="AT4" s="634" t="s">
        <v>34</v>
      </c>
      <c r="AU4" s="632" t="s">
        <v>34</v>
      </c>
      <c r="AV4" s="632" t="s">
        <v>34</v>
      </c>
      <c r="AW4" s="635"/>
      <c r="AX4" s="635"/>
      <c r="AY4" s="635"/>
      <c r="AZ4" s="632" t="s">
        <v>34</v>
      </c>
      <c r="BA4" s="631" t="s">
        <v>851</v>
      </c>
      <c r="BB4" s="631" t="s">
        <v>35</v>
      </c>
      <c r="BC4" s="634" t="s">
        <v>850</v>
      </c>
      <c r="BD4" s="634" t="s">
        <v>34</v>
      </c>
      <c r="BE4" s="634" t="s">
        <v>34</v>
      </c>
      <c r="BF4" s="634" t="s">
        <v>34</v>
      </c>
      <c r="BG4" s="634" t="s">
        <v>34</v>
      </c>
      <c r="BH4" s="631" t="s">
        <v>851</v>
      </c>
      <c r="BI4" s="631" t="s">
        <v>35</v>
      </c>
      <c r="BJ4" s="632" t="s">
        <v>850</v>
      </c>
      <c r="BK4" s="632" t="s">
        <v>34</v>
      </c>
      <c r="BL4" s="632" t="s">
        <v>34</v>
      </c>
      <c r="BM4" s="632" t="s">
        <v>34</v>
      </c>
      <c r="BN4" s="632" t="s">
        <v>34</v>
      </c>
      <c r="BO4" s="449"/>
      <c r="BP4" s="449"/>
      <c r="BQ4" s="631" t="s">
        <v>851</v>
      </c>
      <c r="BR4" s="631" t="s">
        <v>35</v>
      </c>
      <c r="BS4" s="634" t="s">
        <v>854</v>
      </c>
      <c r="BT4" s="634" t="s">
        <v>34</v>
      </c>
      <c r="BU4" s="634" t="s">
        <v>34</v>
      </c>
      <c r="BV4" s="634" t="s">
        <v>34</v>
      </c>
      <c r="BW4" s="634" t="s">
        <v>34</v>
      </c>
      <c r="BX4" s="631" t="s">
        <v>851</v>
      </c>
      <c r="BY4" s="631" t="s">
        <v>35</v>
      </c>
      <c r="BZ4" s="634" t="s">
        <v>850</v>
      </c>
      <c r="CA4" s="634" t="s">
        <v>34</v>
      </c>
      <c r="CB4" s="634" t="s">
        <v>34</v>
      </c>
      <c r="CC4" s="634" t="s">
        <v>34</v>
      </c>
      <c r="CD4" s="634" t="s">
        <v>34</v>
      </c>
      <c r="CE4" s="631" t="s">
        <v>851</v>
      </c>
      <c r="CF4" s="631" t="s">
        <v>35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1">
        <f t="shared" si="8"/>
        <v>43540</v>
      </c>
      <c r="E5" s="341">
        <f t="shared" si="8"/>
        <v>43541</v>
      </c>
      <c r="F5" s="446">
        <f t="shared" si="8"/>
        <v>43542</v>
      </c>
      <c r="G5" s="446">
        <f t="shared" si="8"/>
        <v>43543</v>
      </c>
      <c r="H5" s="446">
        <f t="shared" si="8"/>
        <v>43544</v>
      </c>
      <c r="I5" s="446">
        <f t="shared" si="8"/>
        <v>43545</v>
      </c>
      <c r="J5" s="446">
        <f t="shared" si="8"/>
        <v>43546</v>
      </c>
      <c r="K5" s="341">
        <f t="shared" si="8"/>
        <v>43547</v>
      </c>
      <c r="L5" s="341">
        <f t="shared" si="8"/>
        <v>43548</v>
      </c>
      <c r="M5" s="446">
        <f t="shared" si="8"/>
        <v>43549</v>
      </c>
      <c r="N5" s="446">
        <f t="shared" si="8"/>
        <v>43550</v>
      </c>
      <c r="O5" s="446">
        <f t="shared" si="8"/>
        <v>43551</v>
      </c>
      <c r="P5" s="446">
        <f t="shared" si="8"/>
        <v>43552</v>
      </c>
      <c r="Q5" s="446">
        <f>DATE($B$1,$A4,Q$15)</f>
        <v>43553</v>
      </c>
      <c r="R5" s="341">
        <f>DATE($B$1,$A4,R$15)</f>
        <v>43554</v>
      </c>
      <c r="S5" s="341">
        <f>DATE($B$1,$A4,S$15)</f>
        <v>43555</v>
      </c>
      <c r="T5" s="342">
        <f t="shared" si="2"/>
        <v>43556</v>
      </c>
      <c r="U5" s="342">
        <f t="shared" si="2"/>
        <v>43557</v>
      </c>
      <c r="V5" s="342">
        <f t="shared" si="2"/>
        <v>43558</v>
      </c>
      <c r="W5" s="341">
        <f t="shared" si="2"/>
        <v>43559</v>
      </c>
      <c r="X5" s="344">
        <f t="shared" si="2"/>
        <v>43560</v>
      </c>
      <c r="Y5" s="341">
        <f t="shared" si="2"/>
        <v>43561</v>
      </c>
      <c r="Z5" s="341">
        <f t="shared" si="2"/>
        <v>43562</v>
      </c>
      <c r="AA5" s="342">
        <f t="shared" si="2"/>
        <v>43563</v>
      </c>
      <c r="AB5" s="342">
        <f t="shared" si="2"/>
        <v>43564</v>
      </c>
      <c r="AC5" s="342">
        <f t="shared" si="2"/>
        <v>43565</v>
      </c>
      <c r="AD5" s="446">
        <f t="shared" si="2"/>
        <v>43566</v>
      </c>
      <c r="AE5" s="446">
        <f t="shared" si="2"/>
        <v>43567</v>
      </c>
      <c r="AF5" s="446">
        <f t="shared" si="2"/>
        <v>43568</v>
      </c>
      <c r="AG5" s="341">
        <f t="shared" si="2"/>
        <v>43569</v>
      </c>
      <c r="AH5" s="342">
        <f t="shared" si="2"/>
        <v>43570</v>
      </c>
      <c r="AJ5" s="631" t="s">
        <v>851</v>
      </c>
      <c r="AK5" s="631" t="s">
        <v>35</v>
      </c>
      <c r="AL5" s="634" t="s">
        <v>854</v>
      </c>
      <c r="AM5" s="634" t="s">
        <v>34</v>
      </c>
      <c r="AN5" s="634" t="s">
        <v>34</v>
      </c>
      <c r="AO5" s="634" t="s">
        <v>34</v>
      </c>
      <c r="AP5" s="634" t="s">
        <v>34</v>
      </c>
      <c r="AQ5" s="631" t="s">
        <v>851</v>
      </c>
      <c r="AR5" s="631" t="s">
        <v>35</v>
      </c>
      <c r="AS5" s="634" t="s">
        <v>850</v>
      </c>
      <c r="AT5" s="634" t="s">
        <v>34</v>
      </c>
      <c r="AU5" s="634" t="s">
        <v>34</v>
      </c>
      <c r="AV5" s="634" t="s">
        <v>34</v>
      </c>
      <c r="AW5" s="634" t="s">
        <v>34</v>
      </c>
      <c r="AX5" s="631" t="s">
        <v>851</v>
      </c>
      <c r="AY5" s="631" t="s">
        <v>35</v>
      </c>
      <c r="AZ5" s="632" t="s">
        <v>850</v>
      </c>
      <c r="BA5" s="632" t="s">
        <v>34</v>
      </c>
      <c r="BB5" s="632" t="s">
        <v>34</v>
      </c>
      <c r="BC5" s="631" t="s">
        <v>35</v>
      </c>
      <c r="BD5" s="633" t="s">
        <v>36</v>
      </c>
      <c r="BE5" s="631" t="s">
        <v>851</v>
      </c>
      <c r="BF5" s="631" t="s">
        <v>851</v>
      </c>
      <c r="BG5" s="632" t="s">
        <v>850</v>
      </c>
      <c r="BH5" s="632" t="s">
        <v>34</v>
      </c>
      <c r="BI5" s="632" t="s">
        <v>34</v>
      </c>
      <c r="BJ5" s="634" t="s">
        <v>34</v>
      </c>
      <c r="BK5" s="634" t="s">
        <v>34</v>
      </c>
      <c r="BL5" s="634" t="s">
        <v>34</v>
      </c>
      <c r="BM5" s="631" t="s">
        <v>35</v>
      </c>
      <c r="BN5" s="632" t="s">
        <v>850</v>
      </c>
      <c r="BO5" s="449"/>
      <c r="BP5" s="449"/>
      <c r="BQ5" s="632" t="s">
        <v>34</v>
      </c>
      <c r="BR5" s="632" t="s">
        <v>34</v>
      </c>
      <c r="BS5" s="634" t="s">
        <v>34</v>
      </c>
      <c r="BT5" s="634" t="s">
        <v>34</v>
      </c>
      <c r="BU5" s="631" t="s">
        <v>851</v>
      </c>
      <c r="BV5" s="631" t="s">
        <v>35</v>
      </c>
      <c r="BW5" s="632" t="s">
        <v>850</v>
      </c>
      <c r="BX5" s="632" t="s">
        <v>34</v>
      </c>
      <c r="BY5" s="632" t="s">
        <v>34</v>
      </c>
      <c r="BZ5" s="632" t="s">
        <v>34</v>
      </c>
      <c r="CA5" s="632" t="s">
        <v>34</v>
      </c>
      <c r="CB5" s="631" t="s">
        <v>851</v>
      </c>
      <c r="CC5" s="632" t="s">
        <v>34</v>
      </c>
      <c r="CD5" s="632" t="s">
        <v>34</v>
      </c>
      <c r="CE5" s="631" t="s">
        <v>35</v>
      </c>
      <c r="CF5" s="635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20</v>
      </c>
      <c r="D6" s="342">
        <f t="shared" si="8"/>
        <v>43571</v>
      </c>
      <c r="E6" s="342">
        <f t="shared" si="8"/>
        <v>43572</v>
      </c>
      <c r="F6" s="446">
        <f t="shared" si="8"/>
        <v>43573</v>
      </c>
      <c r="G6" s="446">
        <f t="shared" si="8"/>
        <v>43574</v>
      </c>
      <c r="H6" s="341">
        <f t="shared" si="8"/>
        <v>43575</v>
      </c>
      <c r="I6" s="341">
        <f t="shared" si="8"/>
        <v>43576</v>
      </c>
      <c r="J6" s="342">
        <f t="shared" si="8"/>
        <v>43577</v>
      </c>
      <c r="K6" s="342">
        <f t="shared" si="8"/>
        <v>43578</v>
      </c>
      <c r="L6" s="342">
        <f t="shared" si="8"/>
        <v>43579</v>
      </c>
      <c r="M6" s="342">
        <f t="shared" si="8"/>
        <v>43580</v>
      </c>
      <c r="N6" s="342">
        <f t="shared" si="8"/>
        <v>43581</v>
      </c>
      <c r="O6" s="341">
        <f t="shared" si="8"/>
        <v>43582</v>
      </c>
      <c r="P6" s="342">
        <f t="shared" si="8"/>
        <v>43583</v>
      </c>
      <c r="Q6" s="342">
        <f t="shared" si="8"/>
        <v>43584</v>
      </c>
      <c r="R6" s="341">
        <f t="shared" si="8"/>
        <v>43585</v>
      </c>
      <c r="S6" s="448"/>
      <c r="T6" s="344">
        <f t="shared" si="2"/>
        <v>43586</v>
      </c>
      <c r="U6" s="341">
        <f t="shared" si="2"/>
        <v>43587</v>
      </c>
      <c r="V6" s="341">
        <f t="shared" si="2"/>
        <v>43588</v>
      </c>
      <c r="W6" s="341">
        <f t="shared" si="2"/>
        <v>43589</v>
      </c>
      <c r="X6" s="342">
        <f t="shared" si="2"/>
        <v>43590</v>
      </c>
      <c r="Y6" s="342">
        <f t="shared" si="2"/>
        <v>43591</v>
      </c>
      <c r="Z6" s="446">
        <f t="shared" si="2"/>
        <v>43592</v>
      </c>
      <c r="AA6" s="342">
        <f t="shared" si="2"/>
        <v>43593</v>
      </c>
      <c r="AB6" s="342">
        <f t="shared" si="2"/>
        <v>43594</v>
      </c>
      <c r="AC6" s="342">
        <f t="shared" si="2"/>
        <v>43595</v>
      </c>
      <c r="AD6" s="341">
        <f t="shared" si="2"/>
        <v>43596</v>
      </c>
      <c r="AE6" s="341">
        <f t="shared" si="2"/>
        <v>43597</v>
      </c>
      <c r="AF6" s="342">
        <f t="shared" si="2"/>
        <v>43598</v>
      </c>
      <c r="AG6" s="342">
        <f t="shared" si="2"/>
        <v>43599</v>
      </c>
      <c r="AH6" s="342">
        <f t="shared" si="2"/>
        <v>43600</v>
      </c>
      <c r="AJ6" s="632" t="s">
        <v>34</v>
      </c>
      <c r="AK6" s="632" t="s">
        <v>34</v>
      </c>
      <c r="AL6" s="634" t="s">
        <v>34</v>
      </c>
      <c r="AM6" s="634" t="s">
        <v>34</v>
      </c>
      <c r="AN6" s="631" t="s">
        <v>851</v>
      </c>
      <c r="AO6" s="631" t="s">
        <v>35</v>
      </c>
      <c r="AP6" s="632" t="s">
        <v>850</v>
      </c>
      <c r="AQ6" s="632" t="s">
        <v>34</v>
      </c>
      <c r="AR6" s="632" t="s">
        <v>34</v>
      </c>
      <c r="AS6" s="632" t="s">
        <v>34</v>
      </c>
      <c r="AT6" s="632" t="s">
        <v>34</v>
      </c>
      <c r="AU6" s="631" t="s">
        <v>853</v>
      </c>
      <c r="AV6" s="632" t="s">
        <v>850</v>
      </c>
      <c r="AW6" s="632" t="s">
        <v>850</v>
      </c>
      <c r="AX6" s="631" t="s">
        <v>35</v>
      </c>
      <c r="AY6" s="635"/>
      <c r="AZ6" s="633" t="s">
        <v>36</v>
      </c>
      <c r="BA6" s="631" t="s">
        <v>853</v>
      </c>
      <c r="BB6" s="631" t="s">
        <v>853</v>
      </c>
      <c r="BC6" s="631" t="s">
        <v>853</v>
      </c>
      <c r="BD6" s="632" t="s">
        <v>850</v>
      </c>
      <c r="BE6" s="632" t="s">
        <v>850</v>
      </c>
      <c r="BF6" s="634" t="s">
        <v>34</v>
      </c>
      <c r="BG6" s="632" t="s">
        <v>34</v>
      </c>
      <c r="BH6" s="632" t="s">
        <v>34</v>
      </c>
      <c r="BI6" s="632" t="s">
        <v>34</v>
      </c>
      <c r="BJ6" s="631" t="s">
        <v>851</v>
      </c>
      <c r="BK6" s="631" t="s">
        <v>35</v>
      </c>
      <c r="BL6" s="632" t="s">
        <v>850</v>
      </c>
      <c r="BM6" s="632" t="s">
        <v>34</v>
      </c>
      <c r="BN6" s="632" t="s">
        <v>34</v>
      </c>
      <c r="BO6" s="449"/>
      <c r="BP6" s="449"/>
      <c r="BQ6" s="634" t="s">
        <v>34</v>
      </c>
      <c r="BR6" s="634" t="s">
        <v>34</v>
      </c>
      <c r="BS6" s="634" t="s">
        <v>34</v>
      </c>
      <c r="BT6" s="631" t="s">
        <v>35</v>
      </c>
      <c r="BU6" s="632" t="s">
        <v>850</v>
      </c>
      <c r="BV6" s="634" t="s">
        <v>34</v>
      </c>
      <c r="BW6" s="634" t="s">
        <v>34</v>
      </c>
      <c r="BX6" s="636" t="s">
        <v>34</v>
      </c>
      <c r="BY6" s="636" t="s">
        <v>34</v>
      </c>
      <c r="BZ6" s="631" t="s">
        <v>853</v>
      </c>
      <c r="CA6" s="631" t="s">
        <v>35</v>
      </c>
      <c r="CB6" s="632" t="s">
        <v>850</v>
      </c>
      <c r="CC6" s="632" t="s">
        <v>34</v>
      </c>
      <c r="CD6" s="634" t="s">
        <v>34</v>
      </c>
      <c r="CE6" s="634" t="s">
        <v>34</v>
      </c>
      <c r="CF6" s="634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38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9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8"/>
        <v>43601</v>
      </c>
      <c r="E7" s="446">
        <f t="shared" si="8"/>
        <v>43602</v>
      </c>
      <c r="F7" s="342">
        <f t="shared" si="8"/>
        <v>43603</v>
      </c>
      <c r="G7" s="341">
        <f t="shared" si="8"/>
        <v>43604</v>
      </c>
      <c r="H7" s="342">
        <f t="shared" si="8"/>
        <v>43605</v>
      </c>
      <c r="I7" s="446">
        <f t="shared" si="8"/>
        <v>43606</v>
      </c>
      <c r="J7" s="446">
        <f t="shared" si="8"/>
        <v>43607</v>
      </c>
      <c r="K7" s="447">
        <f t="shared" si="8"/>
        <v>43608</v>
      </c>
      <c r="L7" s="447">
        <f t="shared" si="8"/>
        <v>43609</v>
      </c>
      <c r="M7" s="341">
        <f t="shared" si="8"/>
        <v>43610</v>
      </c>
      <c r="N7" s="341">
        <f t="shared" si="8"/>
        <v>43611</v>
      </c>
      <c r="O7" s="342">
        <f t="shared" si="8"/>
        <v>43612</v>
      </c>
      <c r="P7" s="342">
        <f t="shared" si="8"/>
        <v>43613</v>
      </c>
      <c r="Q7" s="446">
        <f t="shared" si="8"/>
        <v>43614</v>
      </c>
      <c r="R7" s="446">
        <f t="shared" si="8"/>
        <v>43615</v>
      </c>
      <c r="S7" s="446">
        <f>DATE($B$1,$A6,S$15)</f>
        <v>43616</v>
      </c>
      <c r="T7" s="341">
        <f t="shared" si="2"/>
        <v>43617</v>
      </c>
      <c r="U7" s="341">
        <f t="shared" si="2"/>
        <v>43618</v>
      </c>
      <c r="V7" s="342">
        <f t="shared" si="2"/>
        <v>43619</v>
      </c>
      <c r="W7" s="342">
        <f t="shared" si="2"/>
        <v>43620</v>
      </c>
      <c r="X7" s="342">
        <f t="shared" si="2"/>
        <v>43621</v>
      </c>
      <c r="Y7" s="341">
        <f t="shared" si="2"/>
        <v>43622</v>
      </c>
      <c r="Z7" s="344">
        <f t="shared" si="2"/>
        <v>43623</v>
      </c>
      <c r="AA7" s="341">
        <f t="shared" si="2"/>
        <v>43624</v>
      </c>
      <c r="AB7" s="341">
        <f t="shared" si="2"/>
        <v>43625</v>
      </c>
      <c r="AC7" s="342">
        <f t="shared" si="2"/>
        <v>43626</v>
      </c>
      <c r="AD7" s="342">
        <f t="shared" si="2"/>
        <v>43627</v>
      </c>
      <c r="AE7" s="342">
        <f t="shared" si="2"/>
        <v>43628</v>
      </c>
      <c r="AF7" s="342">
        <f t="shared" si="2"/>
        <v>43629</v>
      </c>
      <c r="AG7" s="342">
        <f t="shared" si="2"/>
        <v>43630</v>
      </c>
      <c r="AH7" s="342">
        <f t="shared" si="2"/>
        <v>43631</v>
      </c>
      <c r="AJ7" s="634" t="s">
        <v>34</v>
      </c>
      <c r="AK7" s="634" t="s">
        <v>34</v>
      </c>
      <c r="AL7" s="632" t="s">
        <v>850</v>
      </c>
      <c r="AM7" s="631" t="s">
        <v>35</v>
      </c>
      <c r="AN7" s="632" t="s">
        <v>850</v>
      </c>
      <c r="AO7" s="634" t="s">
        <v>34</v>
      </c>
      <c r="AP7" s="634" t="s">
        <v>34</v>
      </c>
      <c r="AQ7" s="636" t="s">
        <v>34</v>
      </c>
      <c r="AR7" s="636" t="s">
        <v>34</v>
      </c>
      <c r="AS7" s="631" t="s">
        <v>853</v>
      </c>
      <c r="AT7" s="631" t="s">
        <v>35</v>
      </c>
      <c r="AU7" s="632" t="s">
        <v>850</v>
      </c>
      <c r="AV7" s="632" t="s">
        <v>34</v>
      </c>
      <c r="AW7" s="634" t="s">
        <v>34</v>
      </c>
      <c r="AX7" s="634" t="s">
        <v>34</v>
      </c>
      <c r="AY7" s="634" t="s">
        <v>34</v>
      </c>
      <c r="AZ7" s="631" t="s">
        <v>853</v>
      </c>
      <c r="BA7" s="631" t="s">
        <v>35</v>
      </c>
      <c r="BB7" s="632" t="s">
        <v>850</v>
      </c>
      <c r="BC7" s="632" t="s">
        <v>34</v>
      </c>
      <c r="BD7" s="632" t="s">
        <v>34</v>
      </c>
      <c r="BE7" s="631" t="s">
        <v>853</v>
      </c>
      <c r="BF7" s="633" t="s">
        <v>857</v>
      </c>
      <c r="BG7" s="631" t="s">
        <v>853</v>
      </c>
      <c r="BH7" s="631" t="s">
        <v>35</v>
      </c>
      <c r="BI7" s="632" t="s">
        <v>850</v>
      </c>
      <c r="BJ7" s="632" t="s">
        <v>34</v>
      </c>
      <c r="BK7" s="632" t="s">
        <v>34</v>
      </c>
      <c r="BL7" s="632" t="s">
        <v>34</v>
      </c>
      <c r="BM7" s="632" t="s">
        <v>34</v>
      </c>
      <c r="BN7" s="632" t="s">
        <v>34</v>
      </c>
      <c r="BO7" s="449"/>
      <c r="BP7" s="449"/>
      <c r="BQ7" s="631" t="s">
        <v>35</v>
      </c>
      <c r="BR7" s="632" t="s">
        <v>850</v>
      </c>
      <c r="BS7" s="632" t="s">
        <v>850</v>
      </c>
      <c r="BT7" s="632" t="s">
        <v>34</v>
      </c>
      <c r="BU7" s="632" t="s">
        <v>34</v>
      </c>
      <c r="BV7" s="632" t="s">
        <v>34</v>
      </c>
      <c r="BW7" s="631" t="s">
        <v>853</v>
      </c>
      <c r="BX7" s="631" t="s">
        <v>35</v>
      </c>
      <c r="BY7" s="632" t="s">
        <v>850</v>
      </c>
      <c r="BZ7" s="632" t="s">
        <v>34</v>
      </c>
      <c r="CA7" s="632" t="s">
        <v>34</v>
      </c>
      <c r="CB7" s="632" t="s">
        <v>34</v>
      </c>
      <c r="CC7" s="632" t="s">
        <v>34</v>
      </c>
      <c r="CD7" s="631" t="s">
        <v>853</v>
      </c>
      <c r="CE7" s="631" t="s">
        <v>35</v>
      </c>
      <c r="CF7" s="635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9"/>
        <v>176</v>
      </c>
      <c r="CL7" s="2">
        <v>22</v>
      </c>
      <c r="CM7" s="11">
        <f t="shared" si="10"/>
        <v>19</v>
      </c>
      <c r="CN7" s="11">
        <f t="shared" si="6"/>
        <v>10</v>
      </c>
      <c r="CO7" s="11">
        <f t="shared" si="7"/>
        <v>1</v>
      </c>
      <c r="CP7" s="10">
        <f t="shared" si="11"/>
        <v>152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1">
        <f t="shared" si="8"/>
        <v>43632</v>
      </c>
      <c r="E8" s="342">
        <f t="shared" si="8"/>
        <v>43633</v>
      </c>
      <c r="F8" s="342">
        <f t="shared" si="8"/>
        <v>43634</v>
      </c>
      <c r="G8" s="342">
        <f t="shared" si="8"/>
        <v>43635</v>
      </c>
      <c r="H8" s="342">
        <f t="shared" si="8"/>
        <v>43636</v>
      </c>
      <c r="I8" s="342">
        <f t="shared" si="8"/>
        <v>43637</v>
      </c>
      <c r="J8" s="341">
        <f t="shared" si="8"/>
        <v>43638</v>
      </c>
      <c r="K8" s="341">
        <f t="shared" si="8"/>
        <v>43639</v>
      </c>
      <c r="L8" s="342">
        <f t="shared" si="8"/>
        <v>43640</v>
      </c>
      <c r="M8" s="342">
        <f t="shared" si="8"/>
        <v>43641</v>
      </c>
      <c r="N8" s="342">
        <f t="shared" si="8"/>
        <v>43642</v>
      </c>
      <c r="O8" s="342">
        <f t="shared" si="8"/>
        <v>43643</v>
      </c>
      <c r="P8" s="342">
        <f t="shared" si="8"/>
        <v>43644</v>
      </c>
      <c r="Q8" s="341">
        <f t="shared" si="8"/>
        <v>43645</v>
      </c>
      <c r="R8" s="341">
        <f t="shared" si="8"/>
        <v>43646</v>
      </c>
      <c r="S8" s="448"/>
      <c r="T8" s="342">
        <f t="shared" si="2"/>
        <v>43647</v>
      </c>
      <c r="U8" s="446">
        <f t="shared" si="2"/>
        <v>43648</v>
      </c>
      <c r="V8" s="446">
        <f t="shared" si="2"/>
        <v>43649</v>
      </c>
      <c r="W8" s="446">
        <f t="shared" si="2"/>
        <v>43650</v>
      </c>
      <c r="X8" s="446">
        <f t="shared" si="2"/>
        <v>43651</v>
      </c>
      <c r="Y8" s="341">
        <f t="shared" si="2"/>
        <v>43652</v>
      </c>
      <c r="Z8" s="341">
        <f t="shared" si="2"/>
        <v>43653</v>
      </c>
      <c r="AA8" s="446">
        <f t="shared" si="2"/>
        <v>43654</v>
      </c>
      <c r="AB8" s="446">
        <f t="shared" si="2"/>
        <v>43655</v>
      </c>
      <c r="AC8" s="446">
        <f t="shared" si="2"/>
        <v>43656</v>
      </c>
      <c r="AD8" s="446">
        <f t="shared" si="2"/>
        <v>43657</v>
      </c>
      <c r="AE8" s="446">
        <f t="shared" si="2"/>
        <v>43658</v>
      </c>
      <c r="AF8" s="341">
        <f t="shared" si="2"/>
        <v>43659</v>
      </c>
      <c r="AG8" s="341">
        <f t="shared" si="2"/>
        <v>43660</v>
      </c>
      <c r="AH8" s="342">
        <f t="shared" si="2"/>
        <v>43661</v>
      </c>
      <c r="AJ8" s="631" t="s">
        <v>35</v>
      </c>
      <c r="AK8" s="632" t="s">
        <v>850</v>
      </c>
      <c r="AL8" s="632" t="s">
        <v>850</v>
      </c>
      <c r="AM8" s="632" t="s">
        <v>34</v>
      </c>
      <c r="AN8" s="632" t="s">
        <v>34</v>
      </c>
      <c r="AO8" s="632" t="s">
        <v>34</v>
      </c>
      <c r="AP8" s="631" t="s">
        <v>853</v>
      </c>
      <c r="AQ8" s="631" t="s">
        <v>35</v>
      </c>
      <c r="AR8" s="632" t="s">
        <v>850</v>
      </c>
      <c r="AS8" s="632" t="s">
        <v>34</v>
      </c>
      <c r="AT8" s="632" t="s">
        <v>34</v>
      </c>
      <c r="AU8" s="632" t="s">
        <v>34</v>
      </c>
      <c r="AV8" s="632" t="s">
        <v>34</v>
      </c>
      <c r="AW8" s="631" t="s">
        <v>853</v>
      </c>
      <c r="AX8" s="631" t="s">
        <v>35</v>
      </c>
      <c r="AY8" s="635"/>
      <c r="AZ8" s="632" t="s">
        <v>850</v>
      </c>
      <c r="BA8" s="634" t="s">
        <v>34</v>
      </c>
      <c r="BB8" s="634" t="s">
        <v>34</v>
      </c>
      <c r="BC8" s="634" t="s">
        <v>34</v>
      </c>
      <c r="BD8" s="634" t="s">
        <v>34</v>
      </c>
      <c r="BE8" s="631" t="s">
        <v>853</v>
      </c>
      <c r="BF8" s="631" t="s">
        <v>35</v>
      </c>
      <c r="BG8" s="634" t="s">
        <v>850</v>
      </c>
      <c r="BH8" s="634" t="s">
        <v>34</v>
      </c>
      <c r="BI8" s="634" t="s">
        <v>34</v>
      </c>
      <c r="BJ8" s="634" t="s">
        <v>34</v>
      </c>
      <c r="BK8" s="634" t="s">
        <v>34</v>
      </c>
      <c r="BL8" s="631" t="s">
        <v>853</v>
      </c>
      <c r="BM8" s="631" t="s">
        <v>35</v>
      </c>
      <c r="BN8" s="632" t="s">
        <v>850</v>
      </c>
      <c r="BO8" s="449"/>
      <c r="BP8" s="449"/>
      <c r="BQ8" s="634" t="s">
        <v>34</v>
      </c>
      <c r="BR8" s="634" t="s">
        <v>34</v>
      </c>
      <c r="BS8" s="634" t="s">
        <v>34</v>
      </c>
      <c r="BT8" s="634" t="s">
        <v>34</v>
      </c>
      <c r="BU8" s="631" t="s">
        <v>851</v>
      </c>
      <c r="BV8" s="631" t="s">
        <v>35</v>
      </c>
      <c r="BW8" s="634" t="s">
        <v>850</v>
      </c>
      <c r="BX8" s="634" t="s">
        <v>34</v>
      </c>
      <c r="BY8" s="634" t="s">
        <v>34</v>
      </c>
      <c r="BZ8" s="634" t="s">
        <v>34</v>
      </c>
      <c r="CA8" s="634" t="s">
        <v>34</v>
      </c>
      <c r="CB8" s="631" t="s">
        <v>853</v>
      </c>
      <c r="CC8" s="631" t="s">
        <v>35</v>
      </c>
      <c r="CD8" s="632" t="s">
        <v>850</v>
      </c>
      <c r="CE8" s="634" t="s">
        <v>34</v>
      </c>
      <c r="CF8" s="634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43662</v>
      </c>
      <c r="E9" s="446">
        <f t="shared" si="8"/>
        <v>43663</v>
      </c>
      <c r="F9" s="446">
        <f t="shared" si="8"/>
        <v>43664</v>
      </c>
      <c r="G9" s="446">
        <f t="shared" si="8"/>
        <v>43665</v>
      </c>
      <c r="H9" s="341">
        <f t="shared" si="8"/>
        <v>43666</v>
      </c>
      <c r="I9" s="341">
        <f t="shared" si="8"/>
        <v>43667</v>
      </c>
      <c r="J9" s="446">
        <f t="shared" si="8"/>
        <v>43668</v>
      </c>
      <c r="K9" s="446">
        <f t="shared" si="8"/>
        <v>43669</v>
      </c>
      <c r="L9" s="446">
        <f t="shared" si="8"/>
        <v>43670</v>
      </c>
      <c r="M9" s="446">
        <f t="shared" si="8"/>
        <v>43671</v>
      </c>
      <c r="N9" s="446">
        <f t="shared" si="8"/>
        <v>43672</v>
      </c>
      <c r="O9" s="341">
        <f t="shared" si="8"/>
        <v>43673</v>
      </c>
      <c r="P9" s="341">
        <f t="shared" si="8"/>
        <v>43674</v>
      </c>
      <c r="Q9" s="342">
        <f t="shared" si="8"/>
        <v>43675</v>
      </c>
      <c r="R9" s="446">
        <f t="shared" si="8"/>
        <v>43676</v>
      </c>
      <c r="S9" s="446">
        <f>DATE($B$1,$A8,S$15)</f>
        <v>43677</v>
      </c>
      <c r="T9" s="446">
        <f t="shared" si="2"/>
        <v>43678</v>
      </c>
      <c r="U9" s="446">
        <f t="shared" si="2"/>
        <v>43679</v>
      </c>
      <c r="V9" s="341">
        <f t="shared" si="2"/>
        <v>43680</v>
      </c>
      <c r="W9" s="341">
        <f t="shared" si="2"/>
        <v>43681</v>
      </c>
      <c r="X9" s="342">
        <f t="shared" si="2"/>
        <v>43682</v>
      </c>
      <c r="Y9" s="342">
        <f t="shared" si="2"/>
        <v>43683</v>
      </c>
      <c r="Z9" s="342">
        <f t="shared" si="2"/>
        <v>43684</v>
      </c>
      <c r="AA9" s="342">
        <f t="shared" si="2"/>
        <v>43685</v>
      </c>
      <c r="AB9" s="446">
        <f t="shared" si="2"/>
        <v>43686</v>
      </c>
      <c r="AC9" s="341">
        <f t="shared" si="2"/>
        <v>43687</v>
      </c>
      <c r="AD9" s="341">
        <f t="shared" si="2"/>
        <v>43688</v>
      </c>
      <c r="AE9" s="342">
        <f t="shared" si="2"/>
        <v>43689</v>
      </c>
      <c r="AF9" s="342">
        <f t="shared" si="2"/>
        <v>43690</v>
      </c>
      <c r="AG9" s="342">
        <f t="shared" si="2"/>
        <v>43691</v>
      </c>
      <c r="AH9" s="342">
        <f t="shared" si="2"/>
        <v>43692</v>
      </c>
      <c r="AJ9" s="634" t="s">
        <v>34</v>
      </c>
      <c r="AK9" s="634" t="s">
        <v>34</v>
      </c>
      <c r="AL9" s="634" t="s">
        <v>34</v>
      </c>
      <c r="AM9" s="634" t="s">
        <v>34</v>
      </c>
      <c r="AN9" s="631" t="s">
        <v>851</v>
      </c>
      <c r="AO9" s="631" t="s">
        <v>35</v>
      </c>
      <c r="AP9" s="634" t="s">
        <v>850</v>
      </c>
      <c r="AQ9" s="634" t="s">
        <v>34</v>
      </c>
      <c r="AR9" s="634" t="s">
        <v>34</v>
      </c>
      <c r="AS9" s="634" t="s">
        <v>34</v>
      </c>
      <c r="AT9" s="634" t="s">
        <v>34</v>
      </c>
      <c r="AU9" s="631" t="s">
        <v>853</v>
      </c>
      <c r="AV9" s="631" t="s">
        <v>35</v>
      </c>
      <c r="AW9" s="632" t="s">
        <v>850</v>
      </c>
      <c r="AX9" s="634" t="s">
        <v>34</v>
      </c>
      <c r="AY9" s="634" t="s">
        <v>34</v>
      </c>
      <c r="AZ9" s="634" t="s">
        <v>34</v>
      </c>
      <c r="BA9" s="634" t="s">
        <v>34</v>
      </c>
      <c r="BB9" s="631" t="s">
        <v>853</v>
      </c>
      <c r="BC9" s="631" t="s">
        <v>35</v>
      </c>
      <c r="BD9" s="632" t="s">
        <v>850</v>
      </c>
      <c r="BE9" s="632" t="s">
        <v>34</v>
      </c>
      <c r="BF9" s="632" t="s">
        <v>34</v>
      </c>
      <c r="BG9" s="632" t="s">
        <v>34</v>
      </c>
      <c r="BH9" s="634" t="s">
        <v>34</v>
      </c>
      <c r="BI9" s="631" t="s">
        <v>853</v>
      </c>
      <c r="BJ9" s="631" t="s">
        <v>35</v>
      </c>
      <c r="BK9" s="632" t="s">
        <v>850</v>
      </c>
      <c r="BL9" s="632" t="s">
        <v>34</v>
      </c>
      <c r="BM9" s="632" t="s">
        <v>34</v>
      </c>
      <c r="BN9" s="632" t="s">
        <v>34</v>
      </c>
      <c r="BO9" s="449"/>
      <c r="BP9" s="449"/>
      <c r="BQ9" s="634" t="s">
        <v>34</v>
      </c>
      <c r="BR9" s="631" t="s">
        <v>853</v>
      </c>
      <c r="BS9" s="631" t="s">
        <v>35</v>
      </c>
      <c r="BT9" s="634" t="s">
        <v>850</v>
      </c>
      <c r="BU9" s="634" t="s">
        <v>34</v>
      </c>
      <c r="BV9" s="634" t="s">
        <v>34</v>
      </c>
      <c r="BW9" s="634" t="s">
        <v>34</v>
      </c>
      <c r="BX9" s="634" t="s">
        <v>34</v>
      </c>
      <c r="BY9" s="631" t="s">
        <v>853</v>
      </c>
      <c r="BZ9" s="631" t="s">
        <v>35</v>
      </c>
      <c r="CA9" s="634" t="s">
        <v>850</v>
      </c>
      <c r="CB9" s="634" t="s">
        <v>34</v>
      </c>
      <c r="CC9" s="634" t="s">
        <v>34</v>
      </c>
      <c r="CD9" s="632" t="s">
        <v>34</v>
      </c>
      <c r="CE9" s="632" t="s">
        <v>34</v>
      </c>
      <c r="CF9" s="631" t="s">
        <v>853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20</v>
      </c>
      <c r="D10" s="446">
        <f t="shared" si="8"/>
        <v>43693</v>
      </c>
      <c r="E10" s="341">
        <f t="shared" si="8"/>
        <v>43694</v>
      </c>
      <c r="F10" s="341">
        <f t="shared" si="8"/>
        <v>43695</v>
      </c>
      <c r="G10" s="446">
        <f t="shared" si="8"/>
        <v>43696</v>
      </c>
      <c r="H10" s="446">
        <f t="shared" si="8"/>
        <v>43697</v>
      </c>
      <c r="I10" s="446">
        <f t="shared" si="8"/>
        <v>43698</v>
      </c>
      <c r="J10" s="446">
        <f t="shared" si="8"/>
        <v>43699</v>
      </c>
      <c r="K10" s="446">
        <f t="shared" si="8"/>
        <v>43700</v>
      </c>
      <c r="L10" s="341">
        <f t="shared" si="8"/>
        <v>43701</v>
      </c>
      <c r="M10" s="341">
        <f t="shared" si="8"/>
        <v>43702</v>
      </c>
      <c r="N10" s="446">
        <f t="shared" si="8"/>
        <v>43703</v>
      </c>
      <c r="O10" s="446">
        <f t="shared" si="8"/>
        <v>43704</v>
      </c>
      <c r="P10" s="446">
        <f t="shared" si="8"/>
        <v>43705</v>
      </c>
      <c r="Q10" s="342">
        <f t="shared" si="8"/>
        <v>43706</v>
      </c>
      <c r="R10" s="342">
        <f t="shared" si="8"/>
        <v>43707</v>
      </c>
      <c r="S10" s="341">
        <f>DATE($B$1,$A9,S$15)</f>
        <v>43708</v>
      </c>
      <c r="T10" s="341">
        <f t="shared" si="2"/>
        <v>43709</v>
      </c>
      <c r="U10" s="342">
        <f t="shared" si="2"/>
        <v>43710</v>
      </c>
      <c r="V10" s="342">
        <f t="shared" si="2"/>
        <v>43711</v>
      </c>
      <c r="W10" s="446">
        <f t="shared" si="2"/>
        <v>43712</v>
      </c>
      <c r="X10" s="446">
        <f t="shared" si="2"/>
        <v>43713</v>
      </c>
      <c r="Y10" s="446">
        <f t="shared" si="2"/>
        <v>43714</v>
      </c>
      <c r="Z10" s="342">
        <f t="shared" si="2"/>
        <v>43715</v>
      </c>
      <c r="AA10" s="341">
        <f t="shared" si="2"/>
        <v>43716</v>
      </c>
      <c r="AB10" s="342">
        <f t="shared" si="2"/>
        <v>43717</v>
      </c>
      <c r="AC10" s="342">
        <f t="shared" si="2"/>
        <v>43718</v>
      </c>
      <c r="AD10" s="342">
        <f t="shared" si="2"/>
        <v>43719</v>
      </c>
      <c r="AE10" s="341">
        <f t="shared" si="2"/>
        <v>43720</v>
      </c>
      <c r="AF10" s="344">
        <f t="shared" si="2"/>
        <v>43721</v>
      </c>
      <c r="AG10" s="341">
        <f t="shared" si="2"/>
        <v>43722</v>
      </c>
      <c r="AH10" s="341">
        <f t="shared" si="2"/>
        <v>43723</v>
      </c>
      <c r="AJ10" s="634" t="s">
        <v>34</v>
      </c>
      <c r="AK10" s="631" t="s">
        <v>853</v>
      </c>
      <c r="AL10" s="631" t="s">
        <v>35</v>
      </c>
      <c r="AM10" s="634" t="s">
        <v>850</v>
      </c>
      <c r="AN10" s="634" t="s">
        <v>34</v>
      </c>
      <c r="AO10" s="634" t="s">
        <v>34</v>
      </c>
      <c r="AP10" s="634" t="s">
        <v>34</v>
      </c>
      <c r="AQ10" s="634" t="s">
        <v>34</v>
      </c>
      <c r="AR10" s="631" t="s">
        <v>853</v>
      </c>
      <c r="AS10" s="631" t="s">
        <v>35</v>
      </c>
      <c r="AT10" s="634" t="s">
        <v>850</v>
      </c>
      <c r="AU10" s="634" t="s">
        <v>34</v>
      </c>
      <c r="AV10" s="634" t="s">
        <v>34</v>
      </c>
      <c r="AW10" s="632" t="s">
        <v>34</v>
      </c>
      <c r="AX10" s="632" t="s">
        <v>34</v>
      </c>
      <c r="AY10" s="631" t="s">
        <v>853</v>
      </c>
      <c r="AZ10" s="631" t="s">
        <v>35</v>
      </c>
      <c r="BA10" s="632" t="s">
        <v>850</v>
      </c>
      <c r="BB10" s="632" t="s">
        <v>34</v>
      </c>
      <c r="BC10" s="634" t="s">
        <v>34</v>
      </c>
      <c r="BD10" s="634" t="s">
        <v>34</v>
      </c>
      <c r="BE10" s="634" t="s">
        <v>34</v>
      </c>
      <c r="BF10" s="632" t="s">
        <v>34</v>
      </c>
      <c r="BG10" s="631" t="s">
        <v>35</v>
      </c>
      <c r="BH10" s="632" t="s">
        <v>850</v>
      </c>
      <c r="BI10" s="632" t="s">
        <v>34</v>
      </c>
      <c r="BJ10" s="632" t="s">
        <v>34</v>
      </c>
      <c r="BK10" s="631" t="s">
        <v>853</v>
      </c>
      <c r="BL10" s="633" t="s">
        <v>857</v>
      </c>
      <c r="BM10" s="631" t="s">
        <v>853</v>
      </c>
      <c r="BN10" s="631" t="s">
        <v>35</v>
      </c>
      <c r="BO10" s="449"/>
      <c r="BP10" s="449"/>
      <c r="BQ10" s="632" t="s">
        <v>850</v>
      </c>
      <c r="BR10" s="634" t="s">
        <v>34</v>
      </c>
      <c r="BS10" s="632" t="s">
        <v>34</v>
      </c>
      <c r="BT10" s="634" t="s">
        <v>34</v>
      </c>
      <c r="BU10" s="634" t="s">
        <v>34</v>
      </c>
      <c r="BV10" s="631" t="s">
        <v>851</v>
      </c>
      <c r="BW10" s="631" t="s">
        <v>35</v>
      </c>
      <c r="BX10" s="632" t="s">
        <v>850</v>
      </c>
      <c r="BY10" s="632" t="s">
        <v>850</v>
      </c>
      <c r="BZ10" s="632" t="s">
        <v>34</v>
      </c>
      <c r="CA10" s="632" t="s">
        <v>34</v>
      </c>
      <c r="CB10" s="632" t="s">
        <v>34</v>
      </c>
      <c r="CC10" s="634" t="s">
        <v>34</v>
      </c>
      <c r="CD10" s="631" t="s">
        <v>853</v>
      </c>
      <c r="CE10" s="631" t="s">
        <v>35</v>
      </c>
      <c r="CF10" s="635"/>
      <c r="CH10" s="11">
        <f t="shared" si="3"/>
        <v>20</v>
      </c>
      <c r="CI10" s="11">
        <f t="shared" si="4"/>
        <v>10</v>
      </c>
      <c r="CJ10" s="11">
        <f t="shared" si="5"/>
        <v>1</v>
      </c>
      <c r="CK10" s="10">
        <f t="shared" si="9"/>
        <v>160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342">
        <f t="shared" si="8"/>
        <v>43724</v>
      </c>
      <c r="E11" s="446">
        <f t="shared" si="8"/>
        <v>43725</v>
      </c>
      <c r="F11" s="342">
        <f t="shared" si="8"/>
        <v>43726</v>
      </c>
      <c r="G11" s="446">
        <f t="shared" si="8"/>
        <v>43727</v>
      </c>
      <c r="H11" s="446">
        <f t="shared" si="8"/>
        <v>43728</v>
      </c>
      <c r="I11" s="341">
        <f t="shared" si="8"/>
        <v>43729</v>
      </c>
      <c r="J11" s="341">
        <f t="shared" si="8"/>
        <v>43730</v>
      </c>
      <c r="K11" s="342">
        <f t="shared" si="8"/>
        <v>43731</v>
      </c>
      <c r="L11" s="342">
        <f t="shared" si="8"/>
        <v>43732</v>
      </c>
      <c r="M11" s="342">
        <f t="shared" si="8"/>
        <v>43733</v>
      </c>
      <c r="N11" s="342">
        <f t="shared" si="8"/>
        <v>43734</v>
      </c>
      <c r="O11" s="342">
        <f t="shared" si="8"/>
        <v>43735</v>
      </c>
      <c r="P11" s="446">
        <f t="shared" si="8"/>
        <v>43736</v>
      </c>
      <c r="Q11" s="341">
        <f t="shared" si="8"/>
        <v>43737</v>
      </c>
      <c r="R11" s="341">
        <f t="shared" si="8"/>
        <v>43738</v>
      </c>
      <c r="S11" s="448"/>
      <c r="T11" s="344">
        <f t="shared" si="2"/>
        <v>43739</v>
      </c>
      <c r="U11" s="344">
        <f t="shared" si="2"/>
        <v>43740</v>
      </c>
      <c r="V11" s="344">
        <f t="shared" si="2"/>
        <v>43741</v>
      </c>
      <c r="W11" s="341">
        <f t="shared" si="2"/>
        <v>43742</v>
      </c>
      <c r="X11" s="341">
        <f t="shared" si="2"/>
        <v>43743</v>
      </c>
      <c r="Y11" s="341">
        <f t="shared" si="2"/>
        <v>43744</v>
      </c>
      <c r="Z11" s="342">
        <f t="shared" si="2"/>
        <v>43745</v>
      </c>
      <c r="AA11" s="342">
        <f t="shared" si="2"/>
        <v>43746</v>
      </c>
      <c r="AB11" s="342">
        <f t="shared" si="2"/>
        <v>43747</v>
      </c>
      <c r="AC11" s="342">
        <f t="shared" si="2"/>
        <v>43748</v>
      </c>
      <c r="AD11" s="342">
        <f t="shared" si="2"/>
        <v>43749</v>
      </c>
      <c r="AE11" s="342">
        <f t="shared" si="2"/>
        <v>43750</v>
      </c>
      <c r="AF11" s="341">
        <f t="shared" si="2"/>
        <v>43751</v>
      </c>
      <c r="AG11" s="342">
        <f t="shared" si="2"/>
        <v>43752</v>
      </c>
      <c r="AH11" s="342">
        <f t="shared" si="2"/>
        <v>43753</v>
      </c>
      <c r="AJ11" s="632" t="s">
        <v>850</v>
      </c>
      <c r="AK11" s="634" t="s">
        <v>34</v>
      </c>
      <c r="AL11" s="632" t="s">
        <v>34</v>
      </c>
      <c r="AM11" s="634" t="s">
        <v>34</v>
      </c>
      <c r="AN11" s="634" t="s">
        <v>34</v>
      </c>
      <c r="AO11" s="631" t="s">
        <v>851</v>
      </c>
      <c r="AP11" s="631" t="s">
        <v>35</v>
      </c>
      <c r="AQ11" s="632" t="s">
        <v>850</v>
      </c>
      <c r="AR11" s="632" t="s">
        <v>850</v>
      </c>
      <c r="AS11" s="632" t="s">
        <v>34</v>
      </c>
      <c r="AT11" s="632" t="s">
        <v>34</v>
      </c>
      <c r="AU11" s="632" t="s">
        <v>34</v>
      </c>
      <c r="AV11" s="634" t="s">
        <v>34</v>
      </c>
      <c r="AW11" s="631" t="s">
        <v>853</v>
      </c>
      <c r="AX11" s="631" t="s">
        <v>35</v>
      </c>
      <c r="AY11" s="635"/>
      <c r="AZ11" s="633" t="s">
        <v>36</v>
      </c>
      <c r="BA11" s="633" t="s">
        <v>36</v>
      </c>
      <c r="BB11" s="633" t="s">
        <v>36</v>
      </c>
      <c r="BC11" s="631" t="s">
        <v>35</v>
      </c>
      <c r="BD11" s="631" t="s">
        <v>35</v>
      </c>
      <c r="BE11" s="631" t="s">
        <v>35</v>
      </c>
      <c r="BF11" s="632" t="s">
        <v>850</v>
      </c>
      <c r="BG11" s="632" t="s">
        <v>34</v>
      </c>
      <c r="BH11" s="632" t="s">
        <v>34</v>
      </c>
      <c r="BI11" s="632" t="s">
        <v>34</v>
      </c>
      <c r="BJ11" s="632" t="s">
        <v>34</v>
      </c>
      <c r="BK11" s="632" t="s">
        <v>34</v>
      </c>
      <c r="BL11" s="631" t="s">
        <v>853</v>
      </c>
      <c r="BM11" s="632" t="s">
        <v>850</v>
      </c>
      <c r="BN11" s="632" t="s">
        <v>34</v>
      </c>
      <c r="BO11" s="449"/>
      <c r="BP11" s="449"/>
      <c r="BQ11" s="632" t="s">
        <v>34</v>
      </c>
      <c r="BR11" s="634" t="s">
        <v>34</v>
      </c>
      <c r="BS11" s="634" t="s">
        <v>34</v>
      </c>
      <c r="BT11" s="631" t="s">
        <v>851</v>
      </c>
      <c r="BU11" s="631" t="s">
        <v>35</v>
      </c>
      <c r="BV11" s="634" t="s">
        <v>850</v>
      </c>
      <c r="BW11" s="634" t="s">
        <v>34</v>
      </c>
      <c r="BX11" s="634" t="s">
        <v>34</v>
      </c>
      <c r="BY11" s="634" t="s">
        <v>34</v>
      </c>
      <c r="BZ11" s="634" t="s">
        <v>34</v>
      </c>
      <c r="CA11" s="631" t="s">
        <v>853</v>
      </c>
      <c r="CB11" s="631" t="s">
        <v>35</v>
      </c>
      <c r="CC11" s="634" t="s">
        <v>850</v>
      </c>
      <c r="CD11" s="634" t="s">
        <v>34</v>
      </c>
      <c r="CE11" s="634" t="s">
        <v>34</v>
      </c>
      <c r="CF11" s="634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9"/>
        <v>152</v>
      </c>
      <c r="CL11" s="2">
        <v>18</v>
      </c>
      <c r="CM11" s="11">
        <f t="shared" si="10"/>
        <v>20</v>
      </c>
      <c r="CN11" s="11">
        <f t="shared" si="6"/>
        <v>8</v>
      </c>
      <c r="CO11" s="11">
        <f t="shared" si="7"/>
        <v>3</v>
      </c>
      <c r="CP11" s="10">
        <f t="shared" si="11"/>
        <v>160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43754</v>
      </c>
      <c r="E12" s="446">
        <f t="shared" si="8"/>
        <v>43755</v>
      </c>
      <c r="F12" s="446">
        <f t="shared" si="8"/>
        <v>43756</v>
      </c>
      <c r="G12" s="341">
        <f t="shared" si="8"/>
        <v>43757</v>
      </c>
      <c r="H12" s="341">
        <f t="shared" si="8"/>
        <v>43758</v>
      </c>
      <c r="I12" s="446">
        <f t="shared" si="8"/>
        <v>43759</v>
      </c>
      <c r="J12" s="446">
        <f t="shared" si="8"/>
        <v>43760</v>
      </c>
      <c r="K12" s="446">
        <f t="shared" si="8"/>
        <v>43761</v>
      </c>
      <c r="L12" s="446">
        <f t="shared" si="8"/>
        <v>43762</v>
      </c>
      <c r="M12" s="446">
        <f t="shared" si="8"/>
        <v>43763</v>
      </c>
      <c r="N12" s="341">
        <f t="shared" si="8"/>
        <v>43764</v>
      </c>
      <c r="O12" s="341">
        <f t="shared" si="8"/>
        <v>43765</v>
      </c>
      <c r="P12" s="446">
        <f t="shared" si="8"/>
        <v>43766</v>
      </c>
      <c r="Q12" s="446">
        <f t="shared" si="8"/>
        <v>43767</v>
      </c>
      <c r="R12" s="446">
        <f t="shared" si="8"/>
        <v>43768</v>
      </c>
      <c r="S12" s="446">
        <f>DATE($B$1,$A11,S$15)</f>
        <v>43769</v>
      </c>
      <c r="T12" s="446">
        <f t="shared" si="2"/>
        <v>43770</v>
      </c>
      <c r="U12" s="341">
        <f t="shared" si="2"/>
        <v>43771</v>
      </c>
      <c r="V12" s="341">
        <f t="shared" si="2"/>
        <v>43772</v>
      </c>
      <c r="W12" s="446">
        <f t="shared" si="2"/>
        <v>43773</v>
      </c>
      <c r="X12" s="446">
        <f t="shared" si="2"/>
        <v>43774</v>
      </c>
      <c r="Y12" s="446">
        <f t="shared" si="2"/>
        <v>43775</v>
      </c>
      <c r="Z12" s="446">
        <f t="shared" si="2"/>
        <v>43776</v>
      </c>
      <c r="AA12" s="446">
        <f t="shared" si="2"/>
        <v>43777</v>
      </c>
      <c r="AB12" s="341">
        <f t="shared" si="2"/>
        <v>43778</v>
      </c>
      <c r="AC12" s="341">
        <f t="shared" si="2"/>
        <v>43779</v>
      </c>
      <c r="AD12" s="342">
        <f t="shared" si="2"/>
        <v>43780</v>
      </c>
      <c r="AE12" s="342">
        <f t="shared" si="2"/>
        <v>43781</v>
      </c>
      <c r="AF12" s="342">
        <f t="shared" si="2"/>
        <v>43782</v>
      </c>
      <c r="AG12" s="342">
        <f t="shared" si="2"/>
        <v>43783</v>
      </c>
      <c r="AH12" s="342">
        <f t="shared" si="2"/>
        <v>43784</v>
      </c>
      <c r="AJ12" s="632" t="s">
        <v>34</v>
      </c>
      <c r="AK12" s="634" t="s">
        <v>34</v>
      </c>
      <c r="AL12" s="634" t="s">
        <v>34</v>
      </c>
      <c r="AM12" s="631" t="s">
        <v>851</v>
      </c>
      <c r="AN12" s="631" t="s">
        <v>35</v>
      </c>
      <c r="AO12" s="634" t="s">
        <v>850</v>
      </c>
      <c r="AP12" s="634" t="s">
        <v>34</v>
      </c>
      <c r="AQ12" s="634" t="s">
        <v>34</v>
      </c>
      <c r="AR12" s="634" t="s">
        <v>34</v>
      </c>
      <c r="AS12" s="634" t="s">
        <v>34</v>
      </c>
      <c r="AT12" s="631" t="s">
        <v>853</v>
      </c>
      <c r="AU12" s="631" t="s">
        <v>35</v>
      </c>
      <c r="AV12" s="634" t="s">
        <v>850</v>
      </c>
      <c r="AW12" s="634" t="s">
        <v>34</v>
      </c>
      <c r="AX12" s="634" t="s">
        <v>34</v>
      </c>
      <c r="AY12" s="634" t="s">
        <v>34</v>
      </c>
      <c r="AZ12" s="634" t="s">
        <v>34</v>
      </c>
      <c r="BA12" s="631" t="s">
        <v>853</v>
      </c>
      <c r="BB12" s="631" t="s">
        <v>35</v>
      </c>
      <c r="BC12" s="634" t="s">
        <v>850</v>
      </c>
      <c r="BD12" s="634" t="s">
        <v>34</v>
      </c>
      <c r="BE12" s="634" t="s">
        <v>34</v>
      </c>
      <c r="BF12" s="634" t="s">
        <v>34</v>
      </c>
      <c r="BG12" s="634" t="s">
        <v>34</v>
      </c>
      <c r="BH12" s="631" t="s">
        <v>853</v>
      </c>
      <c r="BI12" s="631" t="s">
        <v>35</v>
      </c>
      <c r="BJ12" s="632" t="s">
        <v>850</v>
      </c>
      <c r="BK12" s="632" t="s">
        <v>34</v>
      </c>
      <c r="BL12" s="632" t="s">
        <v>34</v>
      </c>
      <c r="BM12" s="632" t="s">
        <v>34</v>
      </c>
      <c r="BN12" s="632" t="s">
        <v>34</v>
      </c>
      <c r="BO12" s="449"/>
      <c r="BP12" s="449"/>
      <c r="BQ12" s="631" t="s">
        <v>851</v>
      </c>
      <c r="BR12" s="631" t="s">
        <v>35</v>
      </c>
      <c r="BS12" s="634" t="s">
        <v>850</v>
      </c>
      <c r="BT12" s="634" t="s">
        <v>34</v>
      </c>
      <c r="BU12" s="634" t="s">
        <v>34</v>
      </c>
      <c r="BV12" s="634" t="s">
        <v>34</v>
      </c>
      <c r="BW12" s="634" t="s">
        <v>34</v>
      </c>
      <c r="BX12" s="631" t="s">
        <v>853</v>
      </c>
      <c r="BY12" s="631" t="s">
        <v>35</v>
      </c>
      <c r="BZ12" s="635" t="s">
        <v>850</v>
      </c>
      <c r="CA12" s="635" t="s">
        <v>34</v>
      </c>
      <c r="CB12" s="634" t="s">
        <v>34</v>
      </c>
      <c r="CC12" s="635" t="s">
        <v>34</v>
      </c>
      <c r="CD12" s="634" t="s">
        <v>34</v>
      </c>
      <c r="CE12" s="631" t="s">
        <v>853</v>
      </c>
      <c r="CF12" s="634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341">
        <f t="shared" si="8"/>
        <v>43785</v>
      </c>
      <c r="E13" s="341">
        <f t="shared" si="8"/>
        <v>43786</v>
      </c>
      <c r="F13" s="446">
        <f t="shared" si="8"/>
        <v>43787</v>
      </c>
      <c r="G13" s="446">
        <f t="shared" si="8"/>
        <v>43788</v>
      </c>
      <c r="H13" s="446">
        <f t="shared" si="8"/>
        <v>43789</v>
      </c>
      <c r="I13" s="446">
        <f t="shared" si="8"/>
        <v>43790</v>
      </c>
      <c r="J13" s="446">
        <f t="shared" si="8"/>
        <v>43791</v>
      </c>
      <c r="K13" s="341">
        <f t="shared" si="8"/>
        <v>43792</v>
      </c>
      <c r="L13" s="341">
        <f t="shared" si="8"/>
        <v>43793</v>
      </c>
      <c r="M13" s="448">
        <f t="shared" si="8"/>
        <v>43794</v>
      </c>
      <c r="N13" s="448">
        <f t="shared" si="8"/>
        <v>43795</v>
      </c>
      <c r="O13" s="446">
        <f t="shared" si="8"/>
        <v>43796</v>
      </c>
      <c r="P13" s="448">
        <f t="shared" si="8"/>
        <v>43797</v>
      </c>
      <c r="Q13" s="446">
        <f t="shared" si="8"/>
        <v>43798</v>
      </c>
      <c r="R13" s="341">
        <f t="shared" si="8"/>
        <v>43799</v>
      </c>
      <c r="S13" s="446"/>
      <c r="T13" s="341">
        <f t="shared" si="2"/>
        <v>43800</v>
      </c>
      <c r="U13" s="342">
        <f t="shared" si="2"/>
        <v>43801</v>
      </c>
      <c r="V13" s="446">
        <f t="shared" si="2"/>
        <v>43802</v>
      </c>
      <c r="W13" s="446">
        <f t="shared" si="2"/>
        <v>43803</v>
      </c>
      <c r="X13" s="446">
        <f t="shared" si="2"/>
        <v>43804</v>
      </c>
      <c r="Y13" s="446">
        <f t="shared" si="2"/>
        <v>43805</v>
      </c>
      <c r="Z13" s="341">
        <f t="shared" si="2"/>
        <v>43806</v>
      </c>
      <c r="AA13" s="341">
        <f t="shared" si="2"/>
        <v>43807</v>
      </c>
      <c r="AB13" s="342">
        <f t="shared" si="2"/>
        <v>43808</v>
      </c>
      <c r="AC13" s="342">
        <f t="shared" si="2"/>
        <v>43809</v>
      </c>
      <c r="AD13" s="342">
        <f t="shared" si="2"/>
        <v>43810</v>
      </c>
      <c r="AE13" s="342">
        <f t="shared" si="2"/>
        <v>43811</v>
      </c>
      <c r="AF13" s="342">
        <f t="shared" si="2"/>
        <v>43812</v>
      </c>
      <c r="AG13" s="342">
        <f t="shared" si="2"/>
        <v>43813</v>
      </c>
      <c r="AH13" s="341">
        <f t="shared" si="2"/>
        <v>43814</v>
      </c>
      <c r="AI13" s="4"/>
      <c r="AJ13" s="631" t="s">
        <v>851</v>
      </c>
      <c r="AK13" s="631" t="s">
        <v>35</v>
      </c>
      <c r="AL13" s="634" t="s">
        <v>850</v>
      </c>
      <c r="AM13" s="634" t="s">
        <v>34</v>
      </c>
      <c r="AN13" s="634" t="s">
        <v>34</v>
      </c>
      <c r="AO13" s="634" t="s">
        <v>34</v>
      </c>
      <c r="AP13" s="634" t="s">
        <v>34</v>
      </c>
      <c r="AQ13" s="631" t="s">
        <v>853</v>
      </c>
      <c r="AR13" s="631" t="s">
        <v>35</v>
      </c>
      <c r="AS13" s="635" t="s">
        <v>850</v>
      </c>
      <c r="AT13" s="635" t="s">
        <v>34</v>
      </c>
      <c r="AU13" s="634" t="s">
        <v>34</v>
      </c>
      <c r="AV13" s="635" t="s">
        <v>34</v>
      </c>
      <c r="AW13" s="634" t="s">
        <v>34</v>
      </c>
      <c r="AX13" s="631" t="s">
        <v>853</v>
      </c>
      <c r="AY13" s="634"/>
      <c r="AZ13" s="631" t="s">
        <v>35</v>
      </c>
      <c r="BA13" s="632" t="s">
        <v>850</v>
      </c>
      <c r="BB13" s="634" t="s">
        <v>34</v>
      </c>
      <c r="BC13" s="634" t="s">
        <v>34</v>
      </c>
      <c r="BD13" s="634" t="s">
        <v>34</v>
      </c>
      <c r="BE13" s="634" t="s">
        <v>34</v>
      </c>
      <c r="BF13" s="631" t="s">
        <v>853</v>
      </c>
      <c r="BG13" s="631" t="s">
        <v>35</v>
      </c>
      <c r="BH13" s="632" t="s">
        <v>850</v>
      </c>
      <c r="BI13" s="632" t="s">
        <v>34</v>
      </c>
      <c r="BJ13" s="632" t="s">
        <v>34</v>
      </c>
      <c r="BK13" s="632" t="s">
        <v>34</v>
      </c>
      <c r="BL13" s="632" t="s">
        <v>34</v>
      </c>
      <c r="BM13" s="632" t="s">
        <v>34</v>
      </c>
      <c r="BN13" s="631" t="s">
        <v>35</v>
      </c>
      <c r="BO13" s="449"/>
      <c r="BP13" s="449"/>
      <c r="BQ13" s="632" t="s">
        <v>850</v>
      </c>
      <c r="BR13" s="632" t="s">
        <v>34</v>
      </c>
      <c r="BS13" s="632" t="s">
        <v>34</v>
      </c>
      <c r="BT13" s="632" t="s">
        <v>34</v>
      </c>
      <c r="BU13" s="632" t="s">
        <v>34</v>
      </c>
      <c r="BV13" s="631" t="s">
        <v>851</v>
      </c>
      <c r="BW13" s="631" t="s">
        <v>35</v>
      </c>
      <c r="BX13" s="632" t="s">
        <v>850</v>
      </c>
      <c r="BY13" s="632" t="s">
        <v>34</v>
      </c>
      <c r="BZ13" s="632" t="s">
        <v>34</v>
      </c>
      <c r="CA13" s="632" t="s">
        <v>34</v>
      </c>
      <c r="CB13" s="632" t="s">
        <v>34</v>
      </c>
      <c r="CC13" s="632" t="s">
        <v>34</v>
      </c>
      <c r="CD13" s="631" t="s">
        <v>853</v>
      </c>
      <c r="CE13" s="631" t="s">
        <v>35</v>
      </c>
      <c r="CF13" s="63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22</v>
      </c>
      <c r="CN13" s="11">
        <f t="shared" si="6"/>
        <v>9</v>
      </c>
      <c r="CO13" s="11">
        <f t="shared" si="7"/>
        <v>0</v>
      </c>
      <c r="CP13" s="10">
        <f t="shared" si="11"/>
        <v>176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2019年12月</v>
      </c>
      <c r="D14" s="342">
        <f t="shared" si="8"/>
        <v>43815</v>
      </c>
      <c r="E14" s="342">
        <f t="shared" si="8"/>
        <v>43816</v>
      </c>
      <c r="F14" s="342">
        <f t="shared" si="8"/>
        <v>43817</v>
      </c>
      <c r="G14" s="342">
        <f t="shared" si="8"/>
        <v>43818</v>
      </c>
      <c r="H14" s="342">
        <f t="shared" si="8"/>
        <v>43819</v>
      </c>
      <c r="I14" s="341">
        <f t="shared" si="8"/>
        <v>43820</v>
      </c>
      <c r="J14" s="341">
        <f t="shared" si="8"/>
        <v>43821</v>
      </c>
      <c r="K14" s="342">
        <f t="shared" si="8"/>
        <v>43822</v>
      </c>
      <c r="L14" s="342">
        <f t="shared" si="8"/>
        <v>43823</v>
      </c>
      <c r="M14" s="342">
        <f t="shared" si="8"/>
        <v>43824</v>
      </c>
      <c r="N14" s="342">
        <f t="shared" si="8"/>
        <v>43825</v>
      </c>
      <c r="O14" s="342">
        <f t="shared" si="8"/>
        <v>43826</v>
      </c>
      <c r="P14" s="342">
        <f t="shared" si="8"/>
        <v>43827</v>
      </c>
      <c r="Q14" s="341">
        <f t="shared" si="8"/>
        <v>43828</v>
      </c>
      <c r="R14" s="341">
        <f t="shared" si="8"/>
        <v>43829</v>
      </c>
      <c r="S14" s="341">
        <f>DATE($B$1,$A13,S$15)</f>
        <v>43830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632" t="s">
        <v>850</v>
      </c>
      <c r="AK14" s="632" t="s">
        <v>34</v>
      </c>
      <c r="AL14" s="632" t="s">
        <v>34</v>
      </c>
      <c r="AM14" s="632" t="s">
        <v>34</v>
      </c>
      <c r="AN14" s="632" t="s">
        <v>34</v>
      </c>
      <c r="AO14" s="631" t="s">
        <v>851</v>
      </c>
      <c r="AP14" s="631" t="s">
        <v>35</v>
      </c>
      <c r="AQ14" s="632" t="s">
        <v>850</v>
      </c>
      <c r="AR14" s="632" t="s">
        <v>34</v>
      </c>
      <c r="AS14" s="632" t="s">
        <v>34</v>
      </c>
      <c r="AT14" s="632" t="s">
        <v>34</v>
      </c>
      <c r="AU14" s="632" t="s">
        <v>34</v>
      </c>
      <c r="AV14" s="632" t="s">
        <v>34</v>
      </c>
      <c r="AW14" s="631" t="s">
        <v>853</v>
      </c>
      <c r="AX14" s="631" t="s">
        <v>35</v>
      </c>
      <c r="AY14" s="631" t="s">
        <v>35</v>
      </c>
      <c r="AZ14" s="637"/>
      <c r="BA14" s="637"/>
      <c r="BB14" s="637"/>
      <c r="BC14" s="637"/>
      <c r="BD14" s="637"/>
      <c r="BE14" s="637"/>
      <c r="BF14" s="637"/>
      <c r="BG14" s="637"/>
      <c r="BH14" s="637"/>
      <c r="BI14" s="637"/>
      <c r="BJ14" s="637"/>
      <c r="BK14" s="637"/>
      <c r="BL14" s="637"/>
      <c r="BM14" s="637"/>
      <c r="BN14" s="637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topLeftCell="A16"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1">
        <f t="shared" ref="D2:S2" si="1">DATE($B$1-1,$A13,D$15)</f>
        <v>43085</v>
      </c>
      <c r="E2" s="341">
        <f t="shared" si="1"/>
        <v>43086</v>
      </c>
      <c r="F2" s="342">
        <f t="shared" si="1"/>
        <v>43087</v>
      </c>
      <c r="G2" s="342">
        <f t="shared" si="1"/>
        <v>43088</v>
      </c>
      <c r="H2" s="342">
        <f t="shared" si="1"/>
        <v>43089</v>
      </c>
      <c r="I2" s="342">
        <f t="shared" si="1"/>
        <v>43090</v>
      </c>
      <c r="J2" s="342">
        <f t="shared" si="1"/>
        <v>43091</v>
      </c>
      <c r="K2" s="341">
        <f t="shared" si="1"/>
        <v>43092</v>
      </c>
      <c r="L2" s="341">
        <f t="shared" si="1"/>
        <v>43093</v>
      </c>
      <c r="M2" s="342">
        <f t="shared" si="1"/>
        <v>43094</v>
      </c>
      <c r="N2" s="342">
        <f t="shared" si="1"/>
        <v>43095</v>
      </c>
      <c r="O2" s="342">
        <f t="shared" si="1"/>
        <v>43096</v>
      </c>
      <c r="P2" s="342">
        <f t="shared" si="1"/>
        <v>43097</v>
      </c>
      <c r="Q2" s="342">
        <f t="shared" si="1"/>
        <v>43098</v>
      </c>
      <c r="R2" s="341">
        <f t="shared" si="1"/>
        <v>43099</v>
      </c>
      <c r="S2" s="341">
        <f t="shared" si="1"/>
        <v>43100</v>
      </c>
      <c r="T2" s="344">
        <f t="shared" ref="T2:AH13" si="2">DATE($B$1,$A2,T$15)</f>
        <v>43101</v>
      </c>
      <c r="U2" s="342">
        <f t="shared" si="2"/>
        <v>43102</v>
      </c>
      <c r="V2" s="342">
        <f t="shared" si="2"/>
        <v>43103</v>
      </c>
      <c r="W2" s="342">
        <f t="shared" si="2"/>
        <v>43104</v>
      </c>
      <c r="X2" s="342">
        <f t="shared" si="2"/>
        <v>43105</v>
      </c>
      <c r="Y2" s="341">
        <f t="shared" si="2"/>
        <v>43106</v>
      </c>
      <c r="Z2" s="341">
        <f t="shared" si="2"/>
        <v>43107</v>
      </c>
      <c r="AA2" s="342">
        <f t="shared" si="2"/>
        <v>43108</v>
      </c>
      <c r="AB2" s="342">
        <f t="shared" si="2"/>
        <v>43109</v>
      </c>
      <c r="AC2" s="342">
        <f t="shared" si="2"/>
        <v>43110</v>
      </c>
      <c r="AD2" s="342">
        <f t="shared" si="2"/>
        <v>43111</v>
      </c>
      <c r="AE2" s="342">
        <f t="shared" si="2"/>
        <v>43112</v>
      </c>
      <c r="AF2" s="341">
        <f t="shared" si="2"/>
        <v>43113</v>
      </c>
      <c r="AG2" s="341">
        <f t="shared" si="2"/>
        <v>43114</v>
      </c>
      <c r="AH2" s="446">
        <f t="shared" si="2"/>
        <v>43115</v>
      </c>
      <c r="AJ2" s="341" t="s">
        <v>35</v>
      </c>
      <c r="AK2" s="341" t="s">
        <v>35</v>
      </c>
      <c r="AL2" s="342" t="s">
        <v>34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1" t="s">
        <v>35</v>
      </c>
      <c r="AR2" s="341" t="s">
        <v>35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542" t="s">
        <v>36</v>
      </c>
      <c r="BA2" s="342" t="s">
        <v>34</v>
      </c>
      <c r="BB2" s="342" t="s">
        <v>34</v>
      </c>
      <c r="BC2" s="342" t="s">
        <v>34</v>
      </c>
      <c r="BD2" s="342" t="s">
        <v>34</v>
      </c>
      <c r="BE2" s="341" t="s">
        <v>35</v>
      </c>
      <c r="BF2" s="341" t="s">
        <v>35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1" t="s">
        <v>35</v>
      </c>
      <c r="BM2" s="341" t="s">
        <v>35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341" t="s">
        <v>35</v>
      </c>
      <c r="BV2" s="341" t="s">
        <v>35</v>
      </c>
      <c r="BW2" s="342" t="s">
        <v>34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1" t="s">
        <v>35</v>
      </c>
      <c r="CD2" s="342" t="s">
        <v>34</v>
      </c>
      <c r="CE2" s="342" t="s">
        <v>34</v>
      </c>
      <c r="CF2" s="342" t="s">
        <v>34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22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23</v>
      </c>
      <c r="D3" s="446">
        <f t="shared" ref="D3:S14" si="8">DATE($B$1,$A2,D$15)</f>
        <v>43116</v>
      </c>
      <c r="E3" s="342">
        <f t="shared" si="8"/>
        <v>43117</v>
      </c>
      <c r="F3" s="342">
        <f t="shared" si="8"/>
        <v>43118</v>
      </c>
      <c r="G3" s="446">
        <f t="shared" si="8"/>
        <v>43119</v>
      </c>
      <c r="H3" s="341">
        <f t="shared" si="8"/>
        <v>43120</v>
      </c>
      <c r="I3" s="341">
        <f t="shared" si="8"/>
        <v>43121</v>
      </c>
      <c r="J3" s="342">
        <f t="shared" si="8"/>
        <v>43122</v>
      </c>
      <c r="K3" s="342">
        <f t="shared" si="8"/>
        <v>43123</v>
      </c>
      <c r="L3" s="342">
        <f t="shared" si="8"/>
        <v>43124</v>
      </c>
      <c r="M3" s="342">
        <f t="shared" si="8"/>
        <v>43125</v>
      </c>
      <c r="N3" s="342">
        <f t="shared" si="8"/>
        <v>43126</v>
      </c>
      <c r="O3" s="341">
        <f t="shared" si="8"/>
        <v>43127</v>
      </c>
      <c r="P3" s="341">
        <f t="shared" si="8"/>
        <v>43128</v>
      </c>
      <c r="Q3" s="342">
        <f t="shared" si="8"/>
        <v>43129</v>
      </c>
      <c r="R3" s="342">
        <f t="shared" si="8"/>
        <v>43130</v>
      </c>
      <c r="S3" s="342">
        <f t="shared" si="8"/>
        <v>43131</v>
      </c>
      <c r="T3" s="342">
        <f t="shared" si="2"/>
        <v>43132</v>
      </c>
      <c r="U3" s="342">
        <f t="shared" si="2"/>
        <v>43133</v>
      </c>
      <c r="V3" s="341">
        <f t="shared" si="2"/>
        <v>43134</v>
      </c>
      <c r="W3" s="341">
        <f t="shared" si="2"/>
        <v>43135</v>
      </c>
      <c r="X3" s="446">
        <f t="shared" si="2"/>
        <v>43136</v>
      </c>
      <c r="Y3" s="342">
        <f t="shared" si="2"/>
        <v>43137</v>
      </c>
      <c r="Z3" s="342">
        <f t="shared" si="2"/>
        <v>43138</v>
      </c>
      <c r="AA3" s="342">
        <f t="shared" si="2"/>
        <v>43139</v>
      </c>
      <c r="AB3" s="342">
        <f t="shared" si="2"/>
        <v>43140</v>
      </c>
      <c r="AC3" s="342">
        <f t="shared" si="2"/>
        <v>43141</v>
      </c>
      <c r="AD3" s="341">
        <f t="shared" si="2"/>
        <v>43142</v>
      </c>
      <c r="AE3" s="342">
        <f t="shared" si="2"/>
        <v>43143</v>
      </c>
      <c r="AF3" s="342">
        <f t="shared" si="2"/>
        <v>43144</v>
      </c>
      <c r="AG3" s="342">
        <f t="shared" si="2"/>
        <v>43145</v>
      </c>
      <c r="AH3" s="341">
        <f t="shared" si="2"/>
        <v>43146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341" t="s">
        <v>35</v>
      </c>
      <c r="AO3" s="341" t="s">
        <v>35</v>
      </c>
      <c r="AP3" s="342" t="s">
        <v>34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1" t="s">
        <v>35</v>
      </c>
      <c r="AW3" s="342" t="s">
        <v>34</v>
      </c>
      <c r="AX3" s="342" t="s">
        <v>34</v>
      </c>
      <c r="AY3" s="342" t="s">
        <v>34</v>
      </c>
      <c r="AZ3" s="543" t="s">
        <v>34</v>
      </c>
      <c r="BA3" s="342" t="s">
        <v>34</v>
      </c>
      <c r="BB3" s="341" t="s">
        <v>35</v>
      </c>
      <c r="BC3" s="341" t="s">
        <v>35</v>
      </c>
      <c r="BD3" s="446" t="s">
        <v>34</v>
      </c>
      <c r="BE3" s="342" t="s">
        <v>34</v>
      </c>
      <c r="BF3" s="342" t="s">
        <v>34</v>
      </c>
      <c r="BG3" s="342" t="s">
        <v>34</v>
      </c>
      <c r="BH3" s="342" t="s">
        <v>34</v>
      </c>
      <c r="BI3" s="342" t="s">
        <v>34</v>
      </c>
      <c r="BJ3" s="341" t="s">
        <v>35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4" t="s">
        <v>36</v>
      </c>
      <c r="BR3" s="344" t="s">
        <v>36</v>
      </c>
      <c r="BS3" s="344" t="s">
        <v>36</v>
      </c>
      <c r="BT3" s="341" t="s">
        <v>35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341" t="s">
        <v>35</v>
      </c>
      <c r="CA3" s="446" t="s">
        <v>34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9">CH3*8</f>
        <v>184</v>
      </c>
      <c r="CL3" s="2">
        <v>19</v>
      </c>
      <c r="CM3" s="11">
        <f t="shared" ref="CM3:CM13" si="10">COUNTIF(AZ3:BN3,CM$1)+COUNTIF(AJ4:AY4,CM$1)</f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17</v>
      </c>
      <c r="D4" s="344">
        <f t="shared" si="8"/>
        <v>43147</v>
      </c>
      <c r="E4" s="344">
        <f t="shared" si="8"/>
        <v>43148</v>
      </c>
      <c r="F4" s="344">
        <f t="shared" si="8"/>
        <v>43149</v>
      </c>
      <c r="G4" s="341">
        <f t="shared" si="8"/>
        <v>43150</v>
      </c>
      <c r="H4" s="341">
        <f t="shared" si="8"/>
        <v>43151</v>
      </c>
      <c r="I4" s="341">
        <f t="shared" si="8"/>
        <v>43152</v>
      </c>
      <c r="J4" s="342">
        <f t="shared" si="8"/>
        <v>43153</v>
      </c>
      <c r="K4" s="446">
        <f t="shared" si="8"/>
        <v>43154</v>
      </c>
      <c r="L4" s="342">
        <f t="shared" si="8"/>
        <v>43155</v>
      </c>
      <c r="M4" s="341">
        <f t="shared" si="8"/>
        <v>43156</v>
      </c>
      <c r="N4" s="446">
        <f t="shared" si="8"/>
        <v>43157</v>
      </c>
      <c r="O4" s="342">
        <f t="shared" si="8"/>
        <v>43158</v>
      </c>
      <c r="P4" s="342">
        <f t="shared" si="8"/>
        <v>43159</v>
      </c>
      <c r="Q4" s="448" t="str">
        <f>IF(DAY(DATE($B$1,$A3,Q$15))=1,"",DATE($B$1,$A3,Q$15))</f>
        <v/>
      </c>
      <c r="R4" s="448"/>
      <c r="S4" s="448"/>
      <c r="T4" s="342">
        <f t="shared" si="2"/>
        <v>43160</v>
      </c>
      <c r="U4" s="446">
        <f t="shared" si="2"/>
        <v>43161</v>
      </c>
      <c r="V4" s="341">
        <f t="shared" si="2"/>
        <v>43162</v>
      </c>
      <c r="W4" s="341">
        <f t="shared" si="2"/>
        <v>43163</v>
      </c>
      <c r="X4" s="446">
        <f t="shared" si="2"/>
        <v>43164</v>
      </c>
      <c r="Y4" s="446">
        <f t="shared" si="2"/>
        <v>43165</v>
      </c>
      <c r="Z4" s="446">
        <f t="shared" si="2"/>
        <v>43166</v>
      </c>
      <c r="AA4" s="446">
        <f t="shared" si="2"/>
        <v>43167</v>
      </c>
      <c r="AB4" s="446">
        <f t="shared" si="2"/>
        <v>43168</v>
      </c>
      <c r="AC4" s="341">
        <f t="shared" si="2"/>
        <v>43169</v>
      </c>
      <c r="AD4" s="341">
        <f t="shared" si="2"/>
        <v>43170</v>
      </c>
      <c r="AE4" s="342">
        <f t="shared" si="2"/>
        <v>43171</v>
      </c>
      <c r="AF4" s="342">
        <f t="shared" si="2"/>
        <v>43172</v>
      </c>
      <c r="AG4" s="342">
        <f t="shared" si="2"/>
        <v>43173</v>
      </c>
      <c r="AH4" s="342">
        <f t="shared" si="2"/>
        <v>43174</v>
      </c>
      <c r="AJ4" s="344" t="s">
        <v>36</v>
      </c>
      <c r="AK4" s="344" t="s">
        <v>36</v>
      </c>
      <c r="AL4" s="344" t="s">
        <v>36</v>
      </c>
      <c r="AM4" s="341" t="s">
        <v>35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341" t="s">
        <v>35</v>
      </c>
      <c r="AT4" s="446" t="s">
        <v>34</v>
      </c>
      <c r="AU4" s="342" t="s">
        <v>34</v>
      </c>
      <c r="AV4" s="342" t="s">
        <v>34</v>
      </c>
      <c r="AW4" s="448"/>
      <c r="AX4" s="448"/>
      <c r="AY4" s="448"/>
      <c r="AZ4" s="543" t="s">
        <v>34</v>
      </c>
      <c r="BA4" s="446" t="s">
        <v>34</v>
      </c>
      <c r="BB4" s="341" t="s">
        <v>35</v>
      </c>
      <c r="BC4" s="341" t="s">
        <v>35</v>
      </c>
      <c r="BD4" s="446" t="s">
        <v>34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341" t="s">
        <v>35</v>
      </c>
      <c r="BJ4" s="341" t="s">
        <v>35</v>
      </c>
      <c r="BK4" s="342" t="s">
        <v>34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341" t="s">
        <v>35</v>
      </c>
      <c r="BS4" s="341" t="s">
        <v>35</v>
      </c>
      <c r="BT4" s="446" t="s">
        <v>34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341" t="s">
        <v>35</v>
      </c>
      <c r="BZ4" s="341" t="s">
        <v>35</v>
      </c>
      <c r="CA4" s="446" t="s">
        <v>34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341" t="s">
        <v>35</v>
      </c>
      <c r="CH4" s="11">
        <f t="shared" si="3"/>
        <v>17</v>
      </c>
      <c r="CI4" s="11">
        <f t="shared" si="4"/>
        <v>8</v>
      </c>
      <c r="CJ4" s="11">
        <f t="shared" si="5"/>
        <v>3</v>
      </c>
      <c r="CK4" s="10">
        <f t="shared" si="9"/>
        <v>136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2">
        <f t="shared" si="8"/>
        <v>43175</v>
      </c>
      <c r="E5" s="341">
        <f t="shared" si="8"/>
        <v>43176</v>
      </c>
      <c r="F5" s="341">
        <f t="shared" si="8"/>
        <v>43177</v>
      </c>
      <c r="G5" s="446">
        <f t="shared" si="8"/>
        <v>43178</v>
      </c>
      <c r="H5" s="446">
        <f t="shared" si="8"/>
        <v>43179</v>
      </c>
      <c r="I5" s="446">
        <f t="shared" si="8"/>
        <v>43180</v>
      </c>
      <c r="J5" s="446">
        <f t="shared" si="8"/>
        <v>43181</v>
      </c>
      <c r="K5" s="446">
        <f t="shared" si="8"/>
        <v>43182</v>
      </c>
      <c r="L5" s="341">
        <f t="shared" si="8"/>
        <v>43183</v>
      </c>
      <c r="M5" s="341">
        <f t="shared" si="8"/>
        <v>43184</v>
      </c>
      <c r="N5" s="446">
        <f t="shared" si="8"/>
        <v>43185</v>
      </c>
      <c r="O5" s="446">
        <f t="shared" si="8"/>
        <v>43186</v>
      </c>
      <c r="P5" s="446">
        <f t="shared" si="8"/>
        <v>43187</v>
      </c>
      <c r="Q5" s="446">
        <f>DATE($B$1,$A4,Q$15)</f>
        <v>43188</v>
      </c>
      <c r="R5" s="446">
        <f>DATE($B$1,$A4,R$15)</f>
        <v>43189</v>
      </c>
      <c r="S5" s="341">
        <f>DATE($B$1,$A4,S$15)</f>
        <v>43190</v>
      </c>
      <c r="T5" s="341">
        <f t="shared" si="2"/>
        <v>43191</v>
      </c>
      <c r="U5" s="342">
        <f t="shared" si="2"/>
        <v>43192</v>
      </c>
      <c r="V5" s="342">
        <f t="shared" si="2"/>
        <v>43193</v>
      </c>
      <c r="W5" s="341">
        <f t="shared" si="2"/>
        <v>43194</v>
      </c>
      <c r="X5" s="344">
        <f t="shared" si="2"/>
        <v>43195</v>
      </c>
      <c r="Y5" s="446">
        <f t="shared" si="2"/>
        <v>43196</v>
      </c>
      <c r="Z5" s="446">
        <f t="shared" si="2"/>
        <v>43197</v>
      </c>
      <c r="AA5" s="341">
        <f t="shared" si="2"/>
        <v>43198</v>
      </c>
      <c r="AB5" s="342">
        <f t="shared" si="2"/>
        <v>43199</v>
      </c>
      <c r="AC5" s="342">
        <f t="shared" si="2"/>
        <v>43200</v>
      </c>
      <c r="AD5" s="446">
        <f t="shared" si="2"/>
        <v>43201</v>
      </c>
      <c r="AE5" s="446">
        <f t="shared" si="2"/>
        <v>43202</v>
      </c>
      <c r="AF5" s="446">
        <f t="shared" si="2"/>
        <v>43203</v>
      </c>
      <c r="AG5" s="341">
        <f t="shared" si="2"/>
        <v>43204</v>
      </c>
      <c r="AH5" s="341">
        <f t="shared" si="2"/>
        <v>43205</v>
      </c>
      <c r="AJ5" s="342" t="s">
        <v>34</v>
      </c>
      <c r="AK5" s="341" t="s">
        <v>35</v>
      </c>
      <c r="AL5" s="341" t="s">
        <v>35</v>
      </c>
      <c r="AM5" s="446" t="s">
        <v>34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341" t="s">
        <v>35</v>
      </c>
      <c r="AS5" s="341" t="s">
        <v>35</v>
      </c>
      <c r="AT5" s="446" t="s">
        <v>34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341" t="s">
        <v>35</v>
      </c>
      <c r="AZ5" s="544" t="s">
        <v>35</v>
      </c>
      <c r="BA5" s="342" t="s">
        <v>34</v>
      </c>
      <c r="BB5" s="342" t="s">
        <v>34</v>
      </c>
      <c r="BC5" s="341" t="s">
        <v>35</v>
      </c>
      <c r="BD5" s="344" t="s">
        <v>36</v>
      </c>
      <c r="BE5" s="446" t="s">
        <v>34</v>
      </c>
      <c r="BF5" s="446" t="s">
        <v>34</v>
      </c>
      <c r="BG5" s="341" t="s">
        <v>35</v>
      </c>
      <c r="BH5" s="342" t="s">
        <v>34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341" t="s">
        <v>35</v>
      </c>
      <c r="BN5" s="341" t="s">
        <v>35</v>
      </c>
      <c r="BO5" s="449"/>
      <c r="BP5" s="449"/>
      <c r="BQ5" s="446" t="s">
        <v>34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341" t="s">
        <v>35</v>
      </c>
      <c r="BW5" s="341" t="s">
        <v>35</v>
      </c>
      <c r="BX5" s="342" t="s">
        <v>34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43206</v>
      </c>
      <c r="E6" s="342">
        <f t="shared" si="8"/>
        <v>43207</v>
      </c>
      <c r="F6" s="446">
        <f t="shared" si="8"/>
        <v>43208</v>
      </c>
      <c r="G6" s="446">
        <f t="shared" si="8"/>
        <v>43209</v>
      </c>
      <c r="H6" s="446">
        <f t="shared" si="8"/>
        <v>43210</v>
      </c>
      <c r="I6" s="341">
        <f t="shared" si="8"/>
        <v>43211</v>
      </c>
      <c r="J6" s="341">
        <f t="shared" si="8"/>
        <v>43212</v>
      </c>
      <c r="K6" s="342">
        <f t="shared" si="8"/>
        <v>43213</v>
      </c>
      <c r="L6" s="342">
        <f t="shared" si="8"/>
        <v>43214</v>
      </c>
      <c r="M6" s="342">
        <f t="shared" si="8"/>
        <v>43215</v>
      </c>
      <c r="N6" s="342">
        <f t="shared" si="8"/>
        <v>43216</v>
      </c>
      <c r="O6" s="342">
        <f t="shared" si="8"/>
        <v>43217</v>
      </c>
      <c r="P6" s="342">
        <f t="shared" si="8"/>
        <v>43218</v>
      </c>
      <c r="Q6" s="341">
        <f t="shared" si="8"/>
        <v>43219</v>
      </c>
      <c r="R6" s="341">
        <f t="shared" si="8"/>
        <v>43220</v>
      </c>
      <c r="S6" s="448"/>
      <c r="T6" s="344">
        <f t="shared" si="2"/>
        <v>43221</v>
      </c>
      <c r="U6" s="342">
        <f t="shared" si="2"/>
        <v>43222</v>
      </c>
      <c r="V6" s="342">
        <f t="shared" si="2"/>
        <v>43223</v>
      </c>
      <c r="W6" s="342">
        <f t="shared" si="2"/>
        <v>43224</v>
      </c>
      <c r="X6" s="341">
        <f t="shared" si="2"/>
        <v>43225</v>
      </c>
      <c r="Y6" s="341">
        <f t="shared" si="2"/>
        <v>43226</v>
      </c>
      <c r="Z6" s="446">
        <f t="shared" si="2"/>
        <v>43227</v>
      </c>
      <c r="AA6" s="342">
        <f t="shared" si="2"/>
        <v>43228</v>
      </c>
      <c r="AB6" s="342">
        <f t="shared" si="2"/>
        <v>43229</v>
      </c>
      <c r="AC6" s="342">
        <f t="shared" si="2"/>
        <v>43230</v>
      </c>
      <c r="AD6" s="446">
        <f t="shared" si="2"/>
        <v>43231</v>
      </c>
      <c r="AE6" s="341">
        <f t="shared" si="2"/>
        <v>43232</v>
      </c>
      <c r="AF6" s="341">
        <f t="shared" si="2"/>
        <v>43233</v>
      </c>
      <c r="AG6" s="342">
        <f t="shared" si="2"/>
        <v>43234</v>
      </c>
      <c r="AH6" s="342">
        <f t="shared" si="2"/>
        <v>43235</v>
      </c>
      <c r="AJ6" s="446" t="s">
        <v>34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341" t="s">
        <v>35</v>
      </c>
      <c r="AP6" s="341" t="s">
        <v>35</v>
      </c>
      <c r="AQ6" s="342" t="s">
        <v>34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542" t="s">
        <v>36</v>
      </c>
      <c r="BA6" s="342" t="s">
        <v>34</v>
      </c>
      <c r="BB6" s="342" t="s">
        <v>34</v>
      </c>
      <c r="BC6" s="342" t="s">
        <v>34</v>
      </c>
      <c r="BD6" s="341" t="s">
        <v>35</v>
      </c>
      <c r="BE6" s="341" t="s">
        <v>35</v>
      </c>
      <c r="BF6" s="446" t="s">
        <v>34</v>
      </c>
      <c r="BG6" s="342" t="s">
        <v>34</v>
      </c>
      <c r="BH6" s="342" t="s">
        <v>34</v>
      </c>
      <c r="BI6" s="342" t="s">
        <v>34</v>
      </c>
      <c r="BJ6" s="446" t="s">
        <v>34</v>
      </c>
      <c r="BK6" s="341" t="s">
        <v>35</v>
      </c>
      <c r="BL6" s="341" t="s">
        <v>35</v>
      </c>
      <c r="BM6" s="342" t="s">
        <v>34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341" t="s">
        <v>35</v>
      </c>
      <c r="BU6" s="341" t="s">
        <v>35</v>
      </c>
      <c r="BV6" s="446" t="s">
        <v>34</v>
      </c>
      <c r="BW6" s="446" t="s">
        <v>34</v>
      </c>
      <c r="BX6" s="447" t="s">
        <v>34</v>
      </c>
      <c r="BY6" s="447" t="s">
        <v>34</v>
      </c>
      <c r="BZ6" s="446" t="s">
        <v>34</v>
      </c>
      <c r="CA6" s="341" t="s">
        <v>35</v>
      </c>
      <c r="CB6" s="341" t="s">
        <v>35</v>
      </c>
      <c r="CC6" s="446" t="s">
        <v>34</v>
      </c>
      <c r="CD6" s="446" t="s">
        <v>34</v>
      </c>
      <c r="CE6" s="446" t="s">
        <v>34</v>
      </c>
      <c r="CF6" s="446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29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0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23</v>
      </c>
      <c r="D7" s="446">
        <f t="shared" si="8"/>
        <v>43236</v>
      </c>
      <c r="E7" s="446">
        <f t="shared" si="8"/>
        <v>43237</v>
      </c>
      <c r="F7" s="446">
        <f t="shared" si="8"/>
        <v>43238</v>
      </c>
      <c r="G7" s="341">
        <f t="shared" si="8"/>
        <v>43239</v>
      </c>
      <c r="H7" s="341">
        <f t="shared" si="8"/>
        <v>43240</v>
      </c>
      <c r="I7" s="446">
        <f t="shared" si="8"/>
        <v>43241</v>
      </c>
      <c r="J7" s="446">
        <f t="shared" si="8"/>
        <v>43242</v>
      </c>
      <c r="K7" s="447">
        <f t="shared" si="8"/>
        <v>43243</v>
      </c>
      <c r="L7" s="447">
        <f t="shared" si="8"/>
        <v>43244</v>
      </c>
      <c r="M7" s="446">
        <f t="shared" si="8"/>
        <v>43245</v>
      </c>
      <c r="N7" s="341">
        <f t="shared" si="8"/>
        <v>43246</v>
      </c>
      <c r="O7" s="341">
        <f t="shared" si="8"/>
        <v>43247</v>
      </c>
      <c r="P7" s="342">
        <f t="shared" si="8"/>
        <v>43248</v>
      </c>
      <c r="Q7" s="342">
        <f t="shared" si="8"/>
        <v>43249</v>
      </c>
      <c r="R7" s="446">
        <f t="shared" si="8"/>
        <v>43250</v>
      </c>
      <c r="S7" s="446">
        <f>DATE($B$1,$A6,S$15)</f>
        <v>43251</v>
      </c>
      <c r="T7" s="446">
        <f t="shared" si="2"/>
        <v>43252</v>
      </c>
      <c r="U7" s="341">
        <f t="shared" si="2"/>
        <v>43253</v>
      </c>
      <c r="V7" s="341">
        <f t="shared" si="2"/>
        <v>43254</v>
      </c>
      <c r="W7" s="342">
        <f t="shared" si="2"/>
        <v>43255</v>
      </c>
      <c r="X7" s="342">
        <f t="shared" si="2"/>
        <v>43256</v>
      </c>
      <c r="Y7" s="342">
        <f t="shared" si="2"/>
        <v>43257</v>
      </c>
      <c r="Z7" s="342">
        <f t="shared" si="2"/>
        <v>43258</v>
      </c>
      <c r="AA7" s="342">
        <f t="shared" si="2"/>
        <v>43259</v>
      </c>
      <c r="AB7" s="341">
        <f t="shared" si="2"/>
        <v>43260</v>
      </c>
      <c r="AC7" s="341">
        <f t="shared" si="2"/>
        <v>43261</v>
      </c>
      <c r="AD7" s="342">
        <f t="shared" si="2"/>
        <v>43262</v>
      </c>
      <c r="AE7" s="342">
        <f t="shared" si="2"/>
        <v>43263</v>
      </c>
      <c r="AF7" s="342">
        <f t="shared" si="2"/>
        <v>43264</v>
      </c>
      <c r="AG7" s="342">
        <f t="shared" si="2"/>
        <v>43265</v>
      </c>
      <c r="AH7" s="342">
        <f t="shared" si="2"/>
        <v>43266</v>
      </c>
      <c r="AJ7" s="446" t="s">
        <v>34</v>
      </c>
      <c r="AK7" s="446" t="s">
        <v>34</v>
      </c>
      <c r="AL7" s="446" t="s">
        <v>34</v>
      </c>
      <c r="AM7" s="341" t="s">
        <v>35</v>
      </c>
      <c r="AN7" s="341" t="s">
        <v>35</v>
      </c>
      <c r="AO7" s="446" t="s">
        <v>34</v>
      </c>
      <c r="AP7" s="446" t="s">
        <v>34</v>
      </c>
      <c r="AQ7" s="447" t="s">
        <v>34</v>
      </c>
      <c r="AR7" s="447" t="s">
        <v>34</v>
      </c>
      <c r="AS7" s="446" t="s">
        <v>34</v>
      </c>
      <c r="AT7" s="341" t="s">
        <v>35</v>
      </c>
      <c r="AU7" s="341" t="s">
        <v>35</v>
      </c>
      <c r="AV7" s="446" t="s">
        <v>34</v>
      </c>
      <c r="AW7" s="446" t="s">
        <v>34</v>
      </c>
      <c r="AX7" s="446" t="s">
        <v>34</v>
      </c>
      <c r="AY7" s="446" t="s">
        <v>34</v>
      </c>
      <c r="AZ7" s="545" t="s">
        <v>34</v>
      </c>
      <c r="BA7" s="341" t="s">
        <v>35</v>
      </c>
      <c r="BB7" s="341" t="s">
        <v>35</v>
      </c>
      <c r="BC7" s="342" t="s">
        <v>34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341" t="s">
        <v>35</v>
      </c>
      <c r="BI7" s="341" t="s">
        <v>35</v>
      </c>
      <c r="BJ7" s="342" t="s">
        <v>34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1" t="s">
        <v>35</v>
      </c>
      <c r="BR7" s="341" t="s">
        <v>35</v>
      </c>
      <c r="BS7" s="344" t="s">
        <v>36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341" t="s">
        <v>35</v>
      </c>
      <c r="BY7" s="341" t="s">
        <v>35</v>
      </c>
      <c r="BZ7" s="342" t="s">
        <v>34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1" t="s">
        <v>35</v>
      </c>
      <c r="CF7" s="448"/>
      <c r="CH7" s="11">
        <f t="shared" si="3"/>
        <v>23</v>
      </c>
      <c r="CI7" s="11">
        <f t="shared" si="4"/>
        <v>8</v>
      </c>
      <c r="CJ7" s="11">
        <f t="shared" si="5"/>
        <v>0</v>
      </c>
      <c r="CK7" s="10">
        <f t="shared" si="9"/>
        <v>184</v>
      </c>
      <c r="CL7" s="2">
        <v>22</v>
      </c>
      <c r="CM7" s="11">
        <f t="shared" si="10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19</v>
      </c>
      <c r="D8" s="341">
        <f t="shared" si="8"/>
        <v>43267</v>
      </c>
      <c r="E8" s="341">
        <f t="shared" si="8"/>
        <v>43268</v>
      </c>
      <c r="F8" s="344">
        <f t="shared" si="8"/>
        <v>43269</v>
      </c>
      <c r="G8" s="342">
        <f t="shared" si="8"/>
        <v>43270</v>
      </c>
      <c r="H8" s="342">
        <f t="shared" si="8"/>
        <v>43271</v>
      </c>
      <c r="I8" s="342">
        <f t="shared" si="8"/>
        <v>43272</v>
      </c>
      <c r="J8" s="342">
        <f t="shared" si="8"/>
        <v>43273</v>
      </c>
      <c r="K8" s="341">
        <f t="shared" si="8"/>
        <v>43274</v>
      </c>
      <c r="L8" s="341">
        <f t="shared" si="8"/>
        <v>43275</v>
      </c>
      <c r="M8" s="342">
        <f t="shared" si="8"/>
        <v>43276</v>
      </c>
      <c r="N8" s="342">
        <f t="shared" si="8"/>
        <v>43277</v>
      </c>
      <c r="O8" s="342">
        <f t="shared" si="8"/>
        <v>43278</v>
      </c>
      <c r="P8" s="342">
        <f t="shared" si="8"/>
        <v>43279</v>
      </c>
      <c r="Q8" s="342">
        <f t="shared" si="8"/>
        <v>43280</v>
      </c>
      <c r="R8" s="341">
        <f t="shared" si="8"/>
        <v>43281</v>
      </c>
      <c r="S8" s="448"/>
      <c r="T8" s="341">
        <f t="shared" si="2"/>
        <v>43282</v>
      </c>
      <c r="U8" s="446">
        <f t="shared" si="2"/>
        <v>43283</v>
      </c>
      <c r="V8" s="446">
        <f t="shared" si="2"/>
        <v>43284</v>
      </c>
      <c r="W8" s="446">
        <f t="shared" si="2"/>
        <v>43285</v>
      </c>
      <c r="X8" s="446">
        <f t="shared" si="2"/>
        <v>43286</v>
      </c>
      <c r="Y8" s="446">
        <f t="shared" si="2"/>
        <v>43287</v>
      </c>
      <c r="Z8" s="341">
        <f t="shared" si="2"/>
        <v>43288</v>
      </c>
      <c r="AA8" s="341">
        <f t="shared" si="2"/>
        <v>43289</v>
      </c>
      <c r="AB8" s="446">
        <f t="shared" si="2"/>
        <v>43290</v>
      </c>
      <c r="AC8" s="446">
        <f t="shared" si="2"/>
        <v>43291</v>
      </c>
      <c r="AD8" s="446">
        <f t="shared" si="2"/>
        <v>43292</v>
      </c>
      <c r="AE8" s="446">
        <f t="shared" si="2"/>
        <v>43293</v>
      </c>
      <c r="AF8" s="446">
        <f t="shared" si="2"/>
        <v>43294</v>
      </c>
      <c r="AG8" s="341">
        <f t="shared" si="2"/>
        <v>43295</v>
      </c>
      <c r="AH8" s="341">
        <f t="shared" si="2"/>
        <v>43296</v>
      </c>
      <c r="AJ8" s="341" t="s">
        <v>35</v>
      </c>
      <c r="AK8" s="341" t="s">
        <v>35</v>
      </c>
      <c r="AL8" s="344" t="s">
        <v>36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341" t="s">
        <v>35</v>
      </c>
      <c r="AR8" s="341" t="s">
        <v>35</v>
      </c>
      <c r="AS8" s="342" t="s">
        <v>34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1" t="s">
        <v>35</v>
      </c>
      <c r="AY8" s="448"/>
      <c r="AZ8" s="544" t="s">
        <v>35</v>
      </c>
      <c r="BA8" s="446" t="s">
        <v>34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341" t="s">
        <v>35</v>
      </c>
      <c r="BG8" s="341" t="s">
        <v>35</v>
      </c>
      <c r="BH8" s="446" t="s">
        <v>34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341" t="s">
        <v>35</v>
      </c>
      <c r="BN8" s="341" t="s">
        <v>35</v>
      </c>
      <c r="BO8" s="449"/>
      <c r="BP8" s="449"/>
      <c r="BQ8" s="446" t="s">
        <v>34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341" t="s">
        <v>35</v>
      </c>
      <c r="BW8" s="341" t="s">
        <v>35</v>
      </c>
      <c r="BX8" s="446" t="s">
        <v>34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341" t="s">
        <v>35</v>
      </c>
      <c r="CD8" s="341" t="s">
        <v>35</v>
      </c>
      <c r="CE8" s="342" t="s">
        <v>34</v>
      </c>
      <c r="CF8" s="446" t="s">
        <v>34</v>
      </c>
      <c r="CH8" s="11">
        <f t="shared" si="3"/>
        <v>19</v>
      </c>
      <c r="CI8" s="11">
        <f t="shared" si="4"/>
        <v>10</v>
      </c>
      <c r="CJ8" s="11">
        <f t="shared" si="5"/>
        <v>1</v>
      </c>
      <c r="CK8" s="10">
        <f t="shared" si="9"/>
        <v>152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43297</v>
      </c>
      <c r="E9" s="446">
        <f t="shared" si="8"/>
        <v>43298</v>
      </c>
      <c r="F9" s="446">
        <f t="shared" si="8"/>
        <v>43299</v>
      </c>
      <c r="G9" s="446">
        <f t="shared" si="8"/>
        <v>43300</v>
      </c>
      <c r="H9" s="446">
        <f t="shared" si="8"/>
        <v>43301</v>
      </c>
      <c r="I9" s="341">
        <f t="shared" si="8"/>
        <v>43302</v>
      </c>
      <c r="J9" s="341">
        <f t="shared" si="8"/>
        <v>43303</v>
      </c>
      <c r="K9" s="446">
        <f t="shared" si="8"/>
        <v>43304</v>
      </c>
      <c r="L9" s="446">
        <f t="shared" si="8"/>
        <v>43305</v>
      </c>
      <c r="M9" s="446">
        <f t="shared" si="8"/>
        <v>43306</v>
      </c>
      <c r="N9" s="446">
        <f t="shared" si="8"/>
        <v>43307</v>
      </c>
      <c r="O9" s="446">
        <f t="shared" si="8"/>
        <v>43308</v>
      </c>
      <c r="P9" s="341">
        <f t="shared" si="8"/>
        <v>43309</v>
      </c>
      <c r="Q9" s="341">
        <f t="shared" si="8"/>
        <v>43310</v>
      </c>
      <c r="R9" s="342">
        <f t="shared" si="8"/>
        <v>43311</v>
      </c>
      <c r="S9" s="446">
        <f>DATE($B$1,$A8,S$15)</f>
        <v>43312</v>
      </c>
      <c r="T9" s="446">
        <f t="shared" si="2"/>
        <v>43313</v>
      </c>
      <c r="U9" s="446">
        <f t="shared" si="2"/>
        <v>43314</v>
      </c>
      <c r="V9" s="446">
        <f t="shared" si="2"/>
        <v>43315</v>
      </c>
      <c r="W9" s="341">
        <f t="shared" si="2"/>
        <v>43316</v>
      </c>
      <c r="X9" s="341">
        <f t="shared" si="2"/>
        <v>43317</v>
      </c>
      <c r="Y9" s="342">
        <f t="shared" si="2"/>
        <v>43318</v>
      </c>
      <c r="Z9" s="342">
        <f t="shared" si="2"/>
        <v>43319</v>
      </c>
      <c r="AA9" s="342">
        <f t="shared" si="2"/>
        <v>43320</v>
      </c>
      <c r="AB9" s="342">
        <f t="shared" si="2"/>
        <v>43321</v>
      </c>
      <c r="AC9" s="446">
        <f t="shared" si="2"/>
        <v>43322</v>
      </c>
      <c r="AD9" s="341">
        <f t="shared" si="2"/>
        <v>43323</v>
      </c>
      <c r="AE9" s="341">
        <f t="shared" si="2"/>
        <v>43324</v>
      </c>
      <c r="AF9" s="342">
        <f t="shared" si="2"/>
        <v>43325</v>
      </c>
      <c r="AG9" s="342">
        <f t="shared" si="2"/>
        <v>43326</v>
      </c>
      <c r="AH9" s="342">
        <f t="shared" si="2"/>
        <v>43327</v>
      </c>
      <c r="AJ9" s="446" t="s">
        <v>34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341" t="s">
        <v>35</v>
      </c>
      <c r="AP9" s="341" t="s">
        <v>35</v>
      </c>
      <c r="AQ9" s="446" t="s">
        <v>34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341" t="s">
        <v>35</v>
      </c>
      <c r="AW9" s="341" t="s">
        <v>35</v>
      </c>
      <c r="AX9" s="342" t="s">
        <v>34</v>
      </c>
      <c r="AY9" s="446" t="s">
        <v>34</v>
      </c>
      <c r="AZ9" s="545" t="s">
        <v>34</v>
      </c>
      <c r="BA9" s="446" t="s">
        <v>34</v>
      </c>
      <c r="BB9" s="446" t="s">
        <v>34</v>
      </c>
      <c r="BC9" s="341" t="s">
        <v>35</v>
      </c>
      <c r="BD9" s="341" t="s">
        <v>35</v>
      </c>
      <c r="BE9" s="342" t="s">
        <v>34</v>
      </c>
      <c r="BF9" s="342" t="s">
        <v>34</v>
      </c>
      <c r="BG9" s="342" t="s">
        <v>34</v>
      </c>
      <c r="BH9" s="342" t="s">
        <v>34</v>
      </c>
      <c r="BI9" s="446" t="s">
        <v>34</v>
      </c>
      <c r="BJ9" s="341" t="s">
        <v>35</v>
      </c>
      <c r="BK9" s="341" t="s">
        <v>35</v>
      </c>
      <c r="BL9" s="342" t="s">
        <v>34</v>
      </c>
      <c r="BM9" s="342" t="s">
        <v>34</v>
      </c>
      <c r="BN9" s="342" t="s">
        <v>34</v>
      </c>
      <c r="BO9" s="449"/>
      <c r="BP9" s="449"/>
      <c r="BQ9" s="446" t="s">
        <v>34</v>
      </c>
      <c r="BR9" s="446" t="s">
        <v>34</v>
      </c>
      <c r="BS9" s="341" t="s">
        <v>35</v>
      </c>
      <c r="BT9" s="341" t="s">
        <v>35</v>
      </c>
      <c r="BU9" s="446" t="s">
        <v>34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341" t="s">
        <v>35</v>
      </c>
      <c r="CA9" s="341" t="s">
        <v>35</v>
      </c>
      <c r="CB9" s="446" t="s">
        <v>34</v>
      </c>
      <c r="CC9" s="446" t="s">
        <v>34</v>
      </c>
      <c r="CD9" s="446" t="s">
        <v>34</v>
      </c>
      <c r="CE9" s="342" t="s">
        <v>34</v>
      </c>
      <c r="CF9" s="342" t="s">
        <v>34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23</v>
      </c>
      <c r="CN9" s="11">
        <f t="shared" si="6"/>
        <v>8</v>
      </c>
      <c r="CO9" s="11">
        <f t="shared" si="7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446">
        <f t="shared" si="8"/>
        <v>43328</v>
      </c>
      <c r="E10" s="446">
        <f t="shared" si="8"/>
        <v>43329</v>
      </c>
      <c r="F10" s="341">
        <f t="shared" si="8"/>
        <v>43330</v>
      </c>
      <c r="G10" s="341">
        <f t="shared" si="8"/>
        <v>43331</v>
      </c>
      <c r="H10" s="446">
        <f t="shared" si="8"/>
        <v>43332</v>
      </c>
      <c r="I10" s="446">
        <f t="shared" si="8"/>
        <v>43333</v>
      </c>
      <c r="J10" s="446">
        <f t="shared" si="8"/>
        <v>43334</v>
      </c>
      <c r="K10" s="446">
        <f t="shared" si="8"/>
        <v>43335</v>
      </c>
      <c r="L10" s="446">
        <f t="shared" si="8"/>
        <v>43336</v>
      </c>
      <c r="M10" s="341">
        <f t="shared" si="8"/>
        <v>43337</v>
      </c>
      <c r="N10" s="341">
        <f t="shared" si="8"/>
        <v>43338</v>
      </c>
      <c r="O10" s="446">
        <f t="shared" si="8"/>
        <v>43339</v>
      </c>
      <c r="P10" s="446">
        <f t="shared" si="8"/>
        <v>43340</v>
      </c>
      <c r="Q10" s="446">
        <f t="shared" si="8"/>
        <v>43341</v>
      </c>
      <c r="R10" s="342">
        <f t="shared" si="8"/>
        <v>43342</v>
      </c>
      <c r="S10" s="342">
        <f>DATE($B$1,$A9,S$15)</f>
        <v>43343</v>
      </c>
      <c r="T10" s="341">
        <f t="shared" si="2"/>
        <v>43344</v>
      </c>
      <c r="U10" s="341">
        <f t="shared" si="2"/>
        <v>43345</v>
      </c>
      <c r="V10" s="342">
        <f t="shared" si="2"/>
        <v>43346</v>
      </c>
      <c r="W10" s="342">
        <f t="shared" si="2"/>
        <v>43347</v>
      </c>
      <c r="X10" s="446">
        <f t="shared" si="2"/>
        <v>43348</v>
      </c>
      <c r="Y10" s="446">
        <f t="shared" si="2"/>
        <v>43349</v>
      </c>
      <c r="Z10" s="446">
        <f t="shared" si="2"/>
        <v>43350</v>
      </c>
      <c r="AA10" s="341">
        <f t="shared" si="2"/>
        <v>43351</v>
      </c>
      <c r="AB10" s="341">
        <f t="shared" si="2"/>
        <v>43352</v>
      </c>
      <c r="AC10" s="342">
        <f t="shared" si="2"/>
        <v>43353</v>
      </c>
      <c r="AD10" s="342">
        <f t="shared" si="2"/>
        <v>43354</v>
      </c>
      <c r="AE10" s="342">
        <f t="shared" si="2"/>
        <v>43355</v>
      </c>
      <c r="AF10" s="342">
        <f t="shared" si="2"/>
        <v>43356</v>
      </c>
      <c r="AG10" s="342">
        <f t="shared" si="2"/>
        <v>43357</v>
      </c>
      <c r="AH10" s="341">
        <f t="shared" si="2"/>
        <v>43358</v>
      </c>
      <c r="AJ10" s="446" t="s">
        <v>34</v>
      </c>
      <c r="AK10" s="446" t="s">
        <v>34</v>
      </c>
      <c r="AL10" s="341" t="s">
        <v>35</v>
      </c>
      <c r="AM10" s="341" t="s">
        <v>35</v>
      </c>
      <c r="AN10" s="446" t="s">
        <v>34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341" t="s">
        <v>35</v>
      </c>
      <c r="AT10" s="341" t="s">
        <v>35</v>
      </c>
      <c r="AU10" s="446" t="s">
        <v>34</v>
      </c>
      <c r="AV10" s="446" t="s">
        <v>34</v>
      </c>
      <c r="AW10" s="446" t="s">
        <v>34</v>
      </c>
      <c r="AX10" s="342" t="s">
        <v>34</v>
      </c>
      <c r="AY10" s="342" t="s">
        <v>34</v>
      </c>
      <c r="AZ10" s="544" t="s">
        <v>35</v>
      </c>
      <c r="BA10" s="341" t="s">
        <v>35</v>
      </c>
      <c r="BB10" s="342" t="s">
        <v>34</v>
      </c>
      <c r="BC10" s="342" t="s">
        <v>34</v>
      </c>
      <c r="BD10" s="446" t="s">
        <v>34</v>
      </c>
      <c r="BE10" s="446" t="s">
        <v>34</v>
      </c>
      <c r="BF10" s="446" t="s">
        <v>34</v>
      </c>
      <c r="BG10" s="341" t="s">
        <v>35</v>
      </c>
      <c r="BH10" s="341" t="s">
        <v>35</v>
      </c>
      <c r="BI10" s="342" t="s">
        <v>34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1" t="s">
        <v>35</v>
      </c>
      <c r="BO10" s="449"/>
      <c r="BP10" s="449"/>
      <c r="BQ10" s="341" t="s">
        <v>35</v>
      </c>
      <c r="BR10" s="446" t="s">
        <v>34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341" t="s">
        <v>35</v>
      </c>
      <c r="BX10" s="341" t="s">
        <v>35</v>
      </c>
      <c r="BY10" s="344" t="s">
        <v>36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17</v>
      </c>
      <c r="D11" s="341">
        <f t="shared" si="8"/>
        <v>43359</v>
      </c>
      <c r="E11" s="446">
        <f t="shared" si="8"/>
        <v>43360</v>
      </c>
      <c r="F11" s="342">
        <f t="shared" si="8"/>
        <v>43361</v>
      </c>
      <c r="G11" s="446">
        <f t="shared" si="8"/>
        <v>43362</v>
      </c>
      <c r="H11" s="446">
        <f t="shared" si="8"/>
        <v>43363</v>
      </c>
      <c r="I11" s="446">
        <f t="shared" si="8"/>
        <v>43364</v>
      </c>
      <c r="J11" s="341">
        <f t="shared" si="8"/>
        <v>43365</v>
      </c>
      <c r="K11" s="341">
        <f t="shared" si="8"/>
        <v>43366</v>
      </c>
      <c r="L11" s="344">
        <f t="shared" si="8"/>
        <v>43367</v>
      </c>
      <c r="M11" s="342">
        <f t="shared" si="8"/>
        <v>43368</v>
      </c>
      <c r="N11" s="342">
        <f t="shared" si="8"/>
        <v>43369</v>
      </c>
      <c r="O11" s="342">
        <f t="shared" si="8"/>
        <v>43370</v>
      </c>
      <c r="P11" s="446">
        <f t="shared" si="8"/>
        <v>43371</v>
      </c>
      <c r="Q11" s="342">
        <f t="shared" si="8"/>
        <v>43372</v>
      </c>
      <c r="R11" s="341">
        <f t="shared" si="8"/>
        <v>43373</v>
      </c>
      <c r="S11" s="448"/>
      <c r="T11" s="344">
        <f t="shared" si="2"/>
        <v>43374</v>
      </c>
      <c r="U11" s="344">
        <f t="shared" si="2"/>
        <v>43375</v>
      </c>
      <c r="V11" s="344">
        <f t="shared" si="2"/>
        <v>43376</v>
      </c>
      <c r="W11" s="341">
        <f t="shared" si="2"/>
        <v>43377</v>
      </c>
      <c r="X11" s="341">
        <f t="shared" si="2"/>
        <v>43378</v>
      </c>
      <c r="Y11" s="341">
        <f t="shared" si="2"/>
        <v>43379</v>
      </c>
      <c r="Z11" s="341">
        <f t="shared" si="2"/>
        <v>43380</v>
      </c>
      <c r="AA11" s="342">
        <f t="shared" si="2"/>
        <v>43381</v>
      </c>
      <c r="AB11" s="342">
        <f t="shared" si="2"/>
        <v>43382</v>
      </c>
      <c r="AC11" s="342">
        <f t="shared" si="2"/>
        <v>43383</v>
      </c>
      <c r="AD11" s="342">
        <f t="shared" si="2"/>
        <v>43384</v>
      </c>
      <c r="AE11" s="342">
        <f t="shared" si="2"/>
        <v>43385</v>
      </c>
      <c r="AF11" s="342">
        <f t="shared" si="2"/>
        <v>43386</v>
      </c>
      <c r="AG11" s="341">
        <f t="shared" si="2"/>
        <v>43387</v>
      </c>
      <c r="AH11" s="342">
        <f t="shared" si="2"/>
        <v>43388</v>
      </c>
      <c r="AJ11" s="341" t="s">
        <v>35</v>
      </c>
      <c r="AK11" s="446" t="s">
        <v>34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341" t="s">
        <v>35</v>
      </c>
      <c r="AQ11" s="341" t="s">
        <v>35</v>
      </c>
      <c r="AR11" s="344" t="s">
        <v>36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542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2" t="s">
        <v>34</v>
      </c>
      <c r="BO11" s="449"/>
      <c r="BP11" s="449"/>
      <c r="BQ11" s="342" t="s">
        <v>34</v>
      </c>
      <c r="BR11" s="446" t="s">
        <v>34</v>
      </c>
      <c r="BS11" s="446" t="s">
        <v>34</v>
      </c>
      <c r="BT11" s="446" t="s">
        <v>34</v>
      </c>
      <c r="BU11" s="341" t="s">
        <v>35</v>
      </c>
      <c r="BV11" s="341" t="s">
        <v>35</v>
      </c>
      <c r="BW11" s="446" t="s">
        <v>34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341" t="s">
        <v>35</v>
      </c>
      <c r="CC11" s="341" t="s">
        <v>35</v>
      </c>
      <c r="CD11" s="446" t="s">
        <v>34</v>
      </c>
      <c r="CE11" s="446" t="s">
        <v>34</v>
      </c>
      <c r="CF11" s="446" t="s">
        <v>34</v>
      </c>
      <c r="CH11" s="11">
        <f t="shared" si="3"/>
        <v>17</v>
      </c>
      <c r="CI11" s="11">
        <f t="shared" si="4"/>
        <v>9</v>
      </c>
      <c r="CJ11" s="11">
        <f t="shared" si="5"/>
        <v>4</v>
      </c>
      <c r="CK11" s="10">
        <f t="shared" si="9"/>
        <v>136</v>
      </c>
      <c r="CL11" s="2">
        <v>18</v>
      </c>
      <c r="CM11" s="11">
        <f t="shared" si="10"/>
        <v>19</v>
      </c>
      <c r="CN11" s="11">
        <f t="shared" si="6"/>
        <v>9</v>
      </c>
      <c r="CO11" s="11">
        <f t="shared" si="7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43389</v>
      </c>
      <c r="E12" s="446">
        <f t="shared" si="8"/>
        <v>43390</v>
      </c>
      <c r="F12" s="446">
        <f t="shared" si="8"/>
        <v>43391</v>
      </c>
      <c r="G12" s="446">
        <f t="shared" si="8"/>
        <v>43392</v>
      </c>
      <c r="H12" s="341">
        <f t="shared" si="8"/>
        <v>43393</v>
      </c>
      <c r="I12" s="341">
        <f t="shared" si="8"/>
        <v>43394</v>
      </c>
      <c r="J12" s="446">
        <f t="shared" si="8"/>
        <v>43395</v>
      </c>
      <c r="K12" s="446">
        <f t="shared" si="8"/>
        <v>43396</v>
      </c>
      <c r="L12" s="446">
        <f t="shared" si="8"/>
        <v>43397</v>
      </c>
      <c r="M12" s="446">
        <f t="shared" si="8"/>
        <v>43398</v>
      </c>
      <c r="N12" s="446">
        <f t="shared" si="8"/>
        <v>43399</v>
      </c>
      <c r="O12" s="341">
        <f t="shared" si="8"/>
        <v>43400</v>
      </c>
      <c r="P12" s="341">
        <f t="shared" si="8"/>
        <v>43401</v>
      </c>
      <c r="Q12" s="446">
        <f t="shared" si="8"/>
        <v>43402</v>
      </c>
      <c r="R12" s="446">
        <f t="shared" si="8"/>
        <v>43403</v>
      </c>
      <c r="S12" s="446">
        <f>DATE($B$1,$A11,S$15)</f>
        <v>43404</v>
      </c>
      <c r="T12" s="446">
        <f t="shared" si="2"/>
        <v>43405</v>
      </c>
      <c r="U12" s="446">
        <f t="shared" si="2"/>
        <v>43406</v>
      </c>
      <c r="V12" s="341">
        <f t="shared" si="2"/>
        <v>43407</v>
      </c>
      <c r="W12" s="341">
        <f t="shared" si="2"/>
        <v>43408</v>
      </c>
      <c r="X12" s="446">
        <f t="shared" si="2"/>
        <v>43409</v>
      </c>
      <c r="Y12" s="446">
        <f t="shared" si="2"/>
        <v>43410</v>
      </c>
      <c r="Z12" s="446">
        <f t="shared" si="2"/>
        <v>43411</v>
      </c>
      <c r="AA12" s="446">
        <f t="shared" si="2"/>
        <v>43412</v>
      </c>
      <c r="AB12" s="446">
        <f t="shared" si="2"/>
        <v>43413</v>
      </c>
      <c r="AC12" s="341">
        <f t="shared" si="2"/>
        <v>43414</v>
      </c>
      <c r="AD12" s="341">
        <f t="shared" si="2"/>
        <v>43415</v>
      </c>
      <c r="AE12" s="342">
        <f t="shared" si="2"/>
        <v>43416</v>
      </c>
      <c r="AF12" s="342">
        <f t="shared" si="2"/>
        <v>43417</v>
      </c>
      <c r="AG12" s="342">
        <f t="shared" si="2"/>
        <v>43418</v>
      </c>
      <c r="AH12" s="342">
        <f t="shared" si="2"/>
        <v>43419</v>
      </c>
      <c r="AJ12" s="342" t="s">
        <v>34</v>
      </c>
      <c r="AK12" s="446" t="s">
        <v>34</v>
      </c>
      <c r="AL12" s="446" t="s">
        <v>34</v>
      </c>
      <c r="AM12" s="446" t="s">
        <v>34</v>
      </c>
      <c r="AN12" s="341" t="s">
        <v>35</v>
      </c>
      <c r="AO12" s="341" t="s">
        <v>35</v>
      </c>
      <c r="AP12" s="446" t="s">
        <v>34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341" t="s">
        <v>35</v>
      </c>
      <c r="AV12" s="341" t="s">
        <v>35</v>
      </c>
      <c r="AW12" s="446" t="s">
        <v>34</v>
      </c>
      <c r="AX12" s="446" t="s">
        <v>34</v>
      </c>
      <c r="AY12" s="446" t="s">
        <v>34</v>
      </c>
      <c r="AZ12" s="545" t="s">
        <v>34</v>
      </c>
      <c r="BA12" s="446" t="s">
        <v>34</v>
      </c>
      <c r="BB12" s="341" t="s">
        <v>35</v>
      </c>
      <c r="BC12" s="341" t="s">
        <v>35</v>
      </c>
      <c r="BD12" s="446" t="s">
        <v>34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341" t="s">
        <v>35</v>
      </c>
      <c r="BJ12" s="341" t="s">
        <v>35</v>
      </c>
      <c r="BK12" s="342" t="s">
        <v>34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341" t="s">
        <v>35</v>
      </c>
      <c r="BS12" s="341" t="s">
        <v>35</v>
      </c>
      <c r="BT12" s="446" t="s">
        <v>34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341" t="s">
        <v>35</v>
      </c>
      <c r="BZ12" s="341" t="s">
        <v>35</v>
      </c>
      <c r="CA12" s="448" t="s">
        <v>34</v>
      </c>
      <c r="CB12" s="448" t="s">
        <v>34</v>
      </c>
      <c r="CC12" s="446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446">
        <f t="shared" si="8"/>
        <v>43420</v>
      </c>
      <c r="E13" s="341">
        <f t="shared" si="8"/>
        <v>43421</v>
      </c>
      <c r="F13" s="341">
        <f t="shared" si="8"/>
        <v>43422</v>
      </c>
      <c r="G13" s="446">
        <f t="shared" si="8"/>
        <v>43423</v>
      </c>
      <c r="H13" s="446">
        <f t="shared" si="8"/>
        <v>43424</v>
      </c>
      <c r="I13" s="446">
        <f t="shared" si="8"/>
        <v>43425</v>
      </c>
      <c r="J13" s="446">
        <f t="shared" si="8"/>
        <v>43426</v>
      </c>
      <c r="K13" s="446">
        <f t="shared" si="8"/>
        <v>43427</v>
      </c>
      <c r="L13" s="341">
        <f t="shared" si="8"/>
        <v>43428</v>
      </c>
      <c r="M13" s="341">
        <f t="shared" si="8"/>
        <v>43429</v>
      </c>
      <c r="N13" s="448">
        <f t="shared" si="8"/>
        <v>43430</v>
      </c>
      <c r="O13" s="448">
        <f t="shared" si="8"/>
        <v>43431</v>
      </c>
      <c r="P13" s="446">
        <f t="shared" si="8"/>
        <v>43432</v>
      </c>
      <c r="Q13" s="448">
        <f t="shared" si="8"/>
        <v>43433</v>
      </c>
      <c r="R13" s="446">
        <f t="shared" si="8"/>
        <v>43434</v>
      </c>
      <c r="S13" s="446"/>
      <c r="T13" s="341">
        <f t="shared" si="2"/>
        <v>43435</v>
      </c>
      <c r="U13" s="341">
        <f t="shared" si="2"/>
        <v>43436</v>
      </c>
      <c r="V13" s="446">
        <f t="shared" si="2"/>
        <v>43437</v>
      </c>
      <c r="W13" s="446">
        <f t="shared" si="2"/>
        <v>43438</v>
      </c>
      <c r="X13" s="446">
        <f t="shared" si="2"/>
        <v>43439</v>
      </c>
      <c r="Y13" s="446">
        <f t="shared" si="2"/>
        <v>43440</v>
      </c>
      <c r="Z13" s="446">
        <f t="shared" si="2"/>
        <v>43441</v>
      </c>
      <c r="AA13" s="341">
        <f t="shared" si="2"/>
        <v>43442</v>
      </c>
      <c r="AB13" s="341">
        <f t="shared" si="2"/>
        <v>43443</v>
      </c>
      <c r="AC13" s="342">
        <f t="shared" si="2"/>
        <v>43444</v>
      </c>
      <c r="AD13" s="342">
        <f t="shared" si="2"/>
        <v>43445</v>
      </c>
      <c r="AE13" s="342">
        <f t="shared" si="2"/>
        <v>43446</v>
      </c>
      <c r="AF13" s="342">
        <f t="shared" si="2"/>
        <v>43447</v>
      </c>
      <c r="AG13" s="342">
        <f t="shared" si="2"/>
        <v>43448</v>
      </c>
      <c r="AH13" s="341">
        <f t="shared" si="2"/>
        <v>43449</v>
      </c>
      <c r="AI13" s="4"/>
      <c r="AJ13" s="446" t="s">
        <v>34</v>
      </c>
      <c r="AK13" s="341" t="s">
        <v>35</v>
      </c>
      <c r="AL13" s="341" t="s">
        <v>35</v>
      </c>
      <c r="AM13" s="446" t="s">
        <v>34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341" t="s">
        <v>35</v>
      </c>
      <c r="AS13" s="341" t="s">
        <v>35</v>
      </c>
      <c r="AT13" s="448" t="s">
        <v>34</v>
      </c>
      <c r="AU13" s="448" t="s">
        <v>34</v>
      </c>
      <c r="AV13" s="446" t="s">
        <v>34</v>
      </c>
      <c r="AW13" s="448" t="s">
        <v>34</v>
      </c>
      <c r="AX13" s="446" t="s">
        <v>34</v>
      </c>
      <c r="AY13" s="446"/>
      <c r="AZ13" s="544" t="s">
        <v>35</v>
      </c>
      <c r="BA13" s="341" t="s">
        <v>35</v>
      </c>
      <c r="BB13" s="446" t="s">
        <v>34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341" t="s">
        <v>35</v>
      </c>
      <c r="BH13" s="341" t="s">
        <v>35</v>
      </c>
      <c r="BI13" s="342" t="s">
        <v>34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1" t="s">
        <v>35</v>
      </c>
      <c r="BO13" s="449"/>
      <c r="BP13" s="449"/>
      <c r="BQ13" s="341" t="s">
        <v>35</v>
      </c>
      <c r="BR13" s="342" t="s">
        <v>34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1" t="s">
        <v>35</v>
      </c>
      <c r="BX13" s="341" t="s">
        <v>35</v>
      </c>
      <c r="BY13" s="342" t="s">
        <v>34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2018年12月</v>
      </c>
      <c r="D14" s="341">
        <f t="shared" si="8"/>
        <v>43450</v>
      </c>
      <c r="E14" s="342">
        <f t="shared" si="8"/>
        <v>43451</v>
      </c>
      <c r="F14" s="342">
        <f t="shared" si="8"/>
        <v>43452</v>
      </c>
      <c r="G14" s="342">
        <f t="shared" si="8"/>
        <v>43453</v>
      </c>
      <c r="H14" s="342">
        <f t="shared" si="8"/>
        <v>43454</v>
      </c>
      <c r="I14" s="342">
        <f t="shared" si="8"/>
        <v>43455</v>
      </c>
      <c r="J14" s="341">
        <f t="shared" si="8"/>
        <v>43456</v>
      </c>
      <c r="K14" s="341">
        <f t="shared" si="8"/>
        <v>43457</v>
      </c>
      <c r="L14" s="342">
        <f t="shared" si="8"/>
        <v>43458</v>
      </c>
      <c r="M14" s="342">
        <f t="shared" si="8"/>
        <v>43459</v>
      </c>
      <c r="N14" s="342">
        <f t="shared" si="8"/>
        <v>43460</v>
      </c>
      <c r="O14" s="342">
        <f t="shared" si="8"/>
        <v>43461</v>
      </c>
      <c r="P14" s="342">
        <f t="shared" si="8"/>
        <v>43462</v>
      </c>
      <c r="Q14" s="342">
        <f t="shared" si="8"/>
        <v>43463</v>
      </c>
      <c r="R14" s="341">
        <f t="shared" si="8"/>
        <v>43464</v>
      </c>
      <c r="S14" s="341">
        <f>DATE($B$1,$A13,S$15)</f>
        <v>43465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2" t="s">
        <v>34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1" t="s">
        <v>35</v>
      </c>
      <c r="AQ14" s="341" t="s">
        <v>35</v>
      </c>
      <c r="AR14" s="342" t="s">
        <v>34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46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2">
        <f t="shared" ref="D2:S2" si="1">DATE($B$1-1,$A13,D$15)</f>
        <v>42720</v>
      </c>
      <c r="E2" s="341">
        <f t="shared" si="1"/>
        <v>42721</v>
      </c>
      <c r="F2" s="341">
        <f t="shared" si="1"/>
        <v>42722</v>
      </c>
      <c r="G2" s="342">
        <f t="shared" si="1"/>
        <v>42723</v>
      </c>
      <c r="H2" s="342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1">
        <f t="shared" si="1"/>
        <v>42728</v>
      </c>
      <c r="M2" s="341">
        <f t="shared" si="1"/>
        <v>42729</v>
      </c>
      <c r="N2" s="342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1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2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341">
        <f t="shared" si="2"/>
        <v>42743</v>
      </c>
      <c r="AB2" s="342">
        <f t="shared" si="2"/>
        <v>42744</v>
      </c>
      <c r="AC2" s="342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341">
        <f t="shared" si="2"/>
        <v>42749</v>
      </c>
      <c r="AH2" s="341">
        <f t="shared" si="2"/>
        <v>42750</v>
      </c>
      <c r="AJ2" s="342" t="s">
        <v>34</v>
      </c>
      <c r="AK2" s="341" t="s">
        <v>35</v>
      </c>
      <c r="AL2" s="341" t="s">
        <v>35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2" t="s">
        <v>34</v>
      </c>
      <c r="AR2" s="341" t="s">
        <v>35</v>
      </c>
      <c r="AS2" s="341" t="s">
        <v>35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344" t="s">
        <v>36</v>
      </c>
      <c r="BA2" s="341" t="s">
        <v>35</v>
      </c>
      <c r="BB2" s="342" t="s">
        <v>34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341" t="s">
        <v>35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2" t="s">
        <v>34</v>
      </c>
      <c r="BM2" s="341" t="s">
        <v>35</v>
      </c>
      <c r="BN2" s="341" t="s">
        <v>35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446" t="s">
        <v>34</v>
      </c>
      <c r="BV2" s="341" t="s">
        <v>35</v>
      </c>
      <c r="BW2" s="341" t="s">
        <v>35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4" t="s">
        <v>36</v>
      </c>
      <c r="CD2" s="344" t="s">
        <v>36</v>
      </c>
      <c r="CE2" s="344" t="s">
        <v>36</v>
      </c>
      <c r="CF2" s="341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8">DATE($B$1,$A2,D$15)</f>
        <v>42751</v>
      </c>
      <c r="E3" s="342">
        <f t="shared" si="8"/>
        <v>42752</v>
      </c>
      <c r="F3" s="342">
        <f t="shared" si="8"/>
        <v>42753</v>
      </c>
      <c r="G3" s="446">
        <f t="shared" si="8"/>
        <v>42754</v>
      </c>
      <c r="H3" s="446">
        <f t="shared" si="8"/>
        <v>42755</v>
      </c>
      <c r="I3" s="341">
        <f t="shared" si="8"/>
        <v>42756</v>
      </c>
      <c r="J3" s="341">
        <f t="shared" si="8"/>
        <v>42757</v>
      </c>
      <c r="K3" s="342">
        <f t="shared" si="8"/>
        <v>42758</v>
      </c>
      <c r="L3" s="342">
        <f t="shared" si="8"/>
        <v>42759</v>
      </c>
      <c r="M3" s="342">
        <f t="shared" si="8"/>
        <v>42760</v>
      </c>
      <c r="N3" s="342">
        <f t="shared" si="8"/>
        <v>42761</v>
      </c>
      <c r="O3" s="341">
        <f t="shared" si="8"/>
        <v>42762</v>
      </c>
      <c r="P3" s="344">
        <f t="shared" si="8"/>
        <v>42763</v>
      </c>
      <c r="Q3" s="344">
        <f t="shared" si="8"/>
        <v>42764</v>
      </c>
      <c r="R3" s="344">
        <f t="shared" si="8"/>
        <v>42765</v>
      </c>
      <c r="S3" s="341">
        <f t="shared" si="8"/>
        <v>42766</v>
      </c>
      <c r="T3" s="341">
        <f t="shared" si="2"/>
        <v>42767</v>
      </c>
      <c r="U3" s="341">
        <f t="shared" si="2"/>
        <v>42768</v>
      </c>
      <c r="V3" s="341">
        <f t="shared" si="2"/>
        <v>42769</v>
      </c>
      <c r="W3" s="341">
        <f t="shared" si="2"/>
        <v>42770</v>
      </c>
      <c r="X3" s="446">
        <f t="shared" si="2"/>
        <v>42771</v>
      </c>
      <c r="Y3" s="446">
        <f t="shared" si="2"/>
        <v>42772</v>
      </c>
      <c r="Z3" s="446">
        <f t="shared" si="2"/>
        <v>42773</v>
      </c>
      <c r="AA3" s="446">
        <f t="shared" si="2"/>
        <v>42774</v>
      </c>
      <c r="AB3" s="446">
        <f t="shared" si="2"/>
        <v>42775</v>
      </c>
      <c r="AC3" s="446">
        <f t="shared" si="2"/>
        <v>42776</v>
      </c>
      <c r="AD3" s="341">
        <f t="shared" si="2"/>
        <v>42777</v>
      </c>
      <c r="AE3" s="341">
        <f t="shared" si="2"/>
        <v>42778</v>
      </c>
      <c r="AF3" s="342">
        <f t="shared" si="2"/>
        <v>42779</v>
      </c>
      <c r="AG3" s="342">
        <f t="shared" si="2"/>
        <v>42780</v>
      </c>
      <c r="AH3" s="342">
        <f t="shared" si="2"/>
        <v>42781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446" t="s">
        <v>34</v>
      </c>
      <c r="AO3" s="341" t="s">
        <v>35</v>
      </c>
      <c r="AP3" s="341" t="s">
        <v>35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4" t="s">
        <v>36</v>
      </c>
      <c r="AW3" s="344" t="s">
        <v>36</v>
      </c>
      <c r="AX3" s="344" t="s">
        <v>36</v>
      </c>
      <c r="AY3" s="341" t="s">
        <v>35</v>
      </c>
      <c r="AZ3" s="341" t="s">
        <v>35</v>
      </c>
      <c r="BA3" s="341" t="s">
        <v>35</v>
      </c>
      <c r="BB3" s="341" t="s">
        <v>35</v>
      </c>
      <c r="BC3" s="341" t="s">
        <v>35</v>
      </c>
      <c r="BD3" s="446" t="s">
        <v>34</v>
      </c>
      <c r="BE3" s="446" t="s">
        <v>34</v>
      </c>
      <c r="BF3" s="446" t="s">
        <v>34</v>
      </c>
      <c r="BG3" s="446" t="s">
        <v>34</v>
      </c>
      <c r="BH3" s="446" t="s">
        <v>34</v>
      </c>
      <c r="BI3" s="446" t="s">
        <v>34</v>
      </c>
      <c r="BJ3" s="341" t="s">
        <v>35</v>
      </c>
      <c r="BK3" s="341" t="s">
        <v>35</v>
      </c>
      <c r="BL3" s="342" t="s">
        <v>34</v>
      </c>
      <c r="BM3" s="342" t="s">
        <v>34</v>
      </c>
      <c r="BN3" s="342" t="s">
        <v>34</v>
      </c>
      <c r="BO3" s="449"/>
      <c r="BP3" s="449"/>
      <c r="BQ3" s="342" t="s">
        <v>34</v>
      </c>
      <c r="BR3" s="342" t="s">
        <v>34</v>
      </c>
      <c r="BS3" s="341" t="s">
        <v>35</v>
      </c>
      <c r="BT3" s="341" t="s">
        <v>35</v>
      </c>
      <c r="BU3" s="342" t="s">
        <v>34</v>
      </c>
      <c r="BV3" s="446" t="s">
        <v>34</v>
      </c>
      <c r="BW3" s="342" t="s">
        <v>34</v>
      </c>
      <c r="BX3" s="446" t="s">
        <v>34</v>
      </c>
      <c r="BY3" s="446" t="s">
        <v>34</v>
      </c>
      <c r="BZ3" s="342" t="s">
        <v>34</v>
      </c>
      <c r="CA3" s="341" t="s">
        <v>35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8"/>
        <v>42782</v>
      </c>
      <c r="E4" s="342">
        <f t="shared" si="8"/>
        <v>42783</v>
      </c>
      <c r="F4" s="341">
        <f t="shared" si="8"/>
        <v>42784</v>
      </c>
      <c r="G4" s="341">
        <f t="shared" si="8"/>
        <v>42785</v>
      </c>
      <c r="H4" s="342">
        <f t="shared" si="8"/>
        <v>42786</v>
      </c>
      <c r="I4" s="446">
        <f t="shared" si="8"/>
        <v>42787</v>
      </c>
      <c r="J4" s="342">
        <f t="shared" si="8"/>
        <v>42788</v>
      </c>
      <c r="K4" s="446">
        <f t="shared" si="8"/>
        <v>42789</v>
      </c>
      <c r="L4" s="446">
        <f t="shared" si="8"/>
        <v>42790</v>
      </c>
      <c r="M4" s="342">
        <f t="shared" si="8"/>
        <v>42791</v>
      </c>
      <c r="N4" s="341">
        <f t="shared" si="8"/>
        <v>42792</v>
      </c>
      <c r="O4" s="342">
        <f t="shared" si="8"/>
        <v>42793</v>
      </c>
      <c r="P4" s="342">
        <f t="shared" si="8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341">
        <f t="shared" si="2"/>
        <v>42798</v>
      </c>
      <c r="X4" s="341">
        <f t="shared" si="2"/>
        <v>42799</v>
      </c>
      <c r="Y4" s="446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341">
        <f t="shared" si="2"/>
        <v>42805</v>
      </c>
      <c r="AE4" s="341">
        <f t="shared" si="2"/>
        <v>42806</v>
      </c>
      <c r="AF4" s="342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1" t="s">
        <v>35</v>
      </c>
      <c r="AM4" s="341" t="s">
        <v>35</v>
      </c>
      <c r="AN4" s="342" t="s">
        <v>34</v>
      </c>
      <c r="AO4" s="446" t="s">
        <v>34</v>
      </c>
      <c r="AP4" s="342" t="s">
        <v>34</v>
      </c>
      <c r="AQ4" s="446" t="s">
        <v>34</v>
      </c>
      <c r="AR4" s="446" t="s">
        <v>34</v>
      </c>
      <c r="AS4" s="342" t="s">
        <v>34</v>
      </c>
      <c r="AT4" s="341" t="s">
        <v>35</v>
      </c>
      <c r="AU4" s="342" t="s">
        <v>34</v>
      </c>
      <c r="AV4" s="342" t="s">
        <v>34</v>
      </c>
      <c r="AW4" s="448"/>
      <c r="AX4" s="448"/>
      <c r="AY4" s="448"/>
      <c r="AZ4" s="342" t="s">
        <v>34</v>
      </c>
      <c r="BA4" s="446" t="s">
        <v>34</v>
      </c>
      <c r="BB4" s="446" t="s">
        <v>34</v>
      </c>
      <c r="BC4" s="341" t="s">
        <v>35</v>
      </c>
      <c r="BD4" s="341" t="s">
        <v>35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341" t="s">
        <v>35</v>
      </c>
      <c r="BK4" s="341" t="s">
        <v>35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341" t="s">
        <v>35</v>
      </c>
      <c r="BT4" s="341" t="s">
        <v>35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341" t="s">
        <v>35</v>
      </c>
      <c r="CA4" s="341" t="s">
        <v>35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8"/>
        <v>42810</v>
      </c>
      <c r="E5" s="446">
        <f t="shared" si="8"/>
        <v>42811</v>
      </c>
      <c r="F5" s="341">
        <f t="shared" si="8"/>
        <v>42812</v>
      </c>
      <c r="G5" s="341">
        <f t="shared" si="8"/>
        <v>42813</v>
      </c>
      <c r="H5" s="446">
        <f t="shared" si="8"/>
        <v>42814</v>
      </c>
      <c r="I5" s="446">
        <f t="shared" si="8"/>
        <v>42815</v>
      </c>
      <c r="J5" s="446">
        <f t="shared" si="8"/>
        <v>42816</v>
      </c>
      <c r="K5" s="446">
        <f t="shared" si="8"/>
        <v>42817</v>
      </c>
      <c r="L5" s="446">
        <f t="shared" si="8"/>
        <v>42818</v>
      </c>
      <c r="M5" s="341">
        <f t="shared" si="8"/>
        <v>42819</v>
      </c>
      <c r="N5" s="341">
        <f t="shared" si="8"/>
        <v>42820</v>
      </c>
      <c r="O5" s="446">
        <f t="shared" si="8"/>
        <v>42821</v>
      </c>
      <c r="P5" s="446">
        <f t="shared" si="8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2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341">
        <f t="shared" si="2"/>
        <v>42840</v>
      </c>
      <c r="AJ5" s="342" t="s">
        <v>34</v>
      </c>
      <c r="AK5" s="446" t="s">
        <v>34</v>
      </c>
      <c r="AL5" s="341" t="s">
        <v>35</v>
      </c>
      <c r="AM5" s="341" t="s">
        <v>35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341" t="s">
        <v>35</v>
      </c>
      <c r="AT5" s="341" t="s">
        <v>35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341" t="s">
        <v>35</v>
      </c>
      <c r="BO5" s="449"/>
      <c r="BP5" s="449"/>
      <c r="BQ5" s="341" t="s">
        <v>35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341" t="s">
        <v>35</v>
      </c>
      <c r="BX5" s="341" t="s">
        <v>35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1">
        <f t="shared" si="8"/>
        <v>42841</v>
      </c>
      <c r="E6" s="446">
        <f t="shared" si="8"/>
        <v>42842</v>
      </c>
      <c r="F6" s="446">
        <f t="shared" si="8"/>
        <v>42843</v>
      </c>
      <c r="G6" s="446">
        <f t="shared" si="8"/>
        <v>42844</v>
      </c>
      <c r="H6" s="446">
        <f t="shared" si="8"/>
        <v>42845</v>
      </c>
      <c r="I6" s="446">
        <f t="shared" si="8"/>
        <v>42846</v>
      </c>
      <c r="J6" s="341">
        <f t="shared" si="8"/>
        <v>42847</v>
      </c>
      <c r="K6" s="341">
        <f t="shared" si="8"/>
        <v>42848</v>
      </c>
      <c r="L6" s="342">
        <f t="shared" si="8"/>
        <v>42849</v>
      </c>
      <c r="M6" s="342">
        <f t="shared" si="8"/>
        <v>42850</v>
      </c>
      <c r="N6" s="342">
        <f t="shared" si="8"/>
        <v>42851</v>
      </c>
      <c r="O6" s="342">
        <f t="shared" si="8"/>
        <v>42852</v>
      </c>
      <c r="P6" s="342">
        <f t="shared" si="8"/>
        <v>42853</v>
      </c>
      <c r="Q6" s="341">
        <f t="shared" si="8"/>
        <v>42854</v>
      </c>
      <c r="R6" s="341">
        <f t="shared" si="8"/>
        <v>42855</v>
      </c>
      <c r="S6" s="448"/>
      <c r="T6" s="344">
        <f t="shared" si="2"/>
        <v>42856</v>
      </c>
      <c r="U6" s="342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2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341">
        <f t="shared" si="2"/>
        <v>42868</v>
      </c>
      <c r="AG6" s="341">
        <f t="shared" si="2"/>
        <v>42869</v>
      </c>
      <c r="AH6" s="342">
        <f t="shared" si="2"/>
        <v>42870</v>
      </c>
      <c r="AJ6" s="341" t="s">
        <v>35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341" t="s">
        <v>35</v>
      </c>
      <c r="AQ6" s="341" t="s">
        <v>35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344" t="s">
        <v>36</v>
      </c>
      <c r="BA6" s="342" t="s">
        <v>34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2" t="s">
        <v>34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341" t="s">
        <v>35</v>
      </c>
      <c r="BM6" s="341" t="s">
        <v>35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341" t="s">
        <v>35</v>
      </c>
      <c r="BV6" s="341" t="s">
        <v>35</v>
      </c>
      <c r="BW6" s="446" t="s">
        <v>34</v>
      </c>
      <c r="BX6" s="446" t="s">
        <v>34</v>
      </c>
      <c r="BY6" s="447" t="s">
        <v>34</v>
      </c>
      <c r="BZ6" s="447" t="s">
        <v>34</v>
      </c>
      <c r="CA6" s="446" t="s">
        <v>34</v>
      </c>
      <c r="CB6" s="341" t="s">
        <v>35</v>
      </c>
      <c r="CC6" s="341" t="s">
        <v>35</v>
      </c>
      <c r="CD6" s="341" t="s">
        <v>35</v>
      </c>
      <c r="CE6" s="344" t="s">
        <v>36</v>
      </c>
      <c r="CF6" s="342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46">
        <f t="shared" si="8"/>
        <v>42871</v>
      </c>
      <c r="E7" s="446">
        <f t="shared" si="8"/>
        <v>42872</v>
      </c>
      <c r="F7" s="446">
        <f t="shared" si="8"/>
        <v>42873</v>
      </c>
      <c r="G7" s="446">
        <f t="shared" si="8"/>
        <v>42874</v>
      </c>
      <c r="H7" s="341">
        <f t="shared" si="8"/>
        <v>42875</v>
      </c>
      <c r="I7" s="341">
        <f t="shared" si="8"/>
        <v>42876</v>
      </c>
      <c r="J7" s="446">
        <f t="shared" si="8"/>
        <v>42877</v>
      </c>
      <c r="K7" s="446">
        <f t="shared" si="8"/>
        <v>42878</v>
      </c>
      <c r="L7" s="447">
        <f t="shared" si="8"/>
        <v>42879</v>
      </c>
      <c r="M7" s="447">
        <f t="shared" si="8"/>
        <v>42880</v>
      </c>
      <c r="N7" s="446">
        <f t="shared" si="8"/>
        <v>42881</v>
      </c>
      <c r="O7" s="341">
        <f t="shared" si="8"/>
        <v>42882</v>
      </c>
      <c r="P7" s="341">
        <f t="shared" si="8"/>
        <v>42883</v>
      </c>
      <c r="Q7" s="341">
        <f t="shared" si="8"/>
        <v>42884</v>
      </c>
      <c r="R7" s="344">
        <f t="shared" si="8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341">
        <f t="shared" si="2"/>
        <v>42889</v>
      </c>
      <c r="W7" s="341">
        <f t="shared" si="2"/>
        <v>42890</v>
      </c>
      <c r="X7" s="342">
        <f t="shared" si="2"/>
        <v>42891</v>
      </c>
      <c r="Y7" s="342">
        <f t="shared" si="2"/>
        <v>42892</v>
      </c>
      <c r="Z7" s="342">
        <f t="shared" si="2"/>
        <v>42893</v>
      </c>
      <c r="AA7" s="342">
        <f t="shared" si="2"/>
        <v>42894</v>
      </c>
      <c r="AB7" s="446">
        <f t="shared" si="2"/>
        <v>42895</v>
      </c>
      <c r="AC7" s="341">
        <f t="shared" si="2"/>
        <v>42896</v>
      </c>
      <c r="AD7" s="341">
        <f t="shared" si="2"/>
        <v>42897</v>
      </c>
      <c r="AE7" s="342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341" t="s">
        <v>35</v>
      </c>
      <c r="AO7" s="341" t="s">
        <v>35</v>
      </c>
      <c r="AP7" s="446" t="s">
        <v>34</v>
      </c>
      <c r="AQ7" s="446" t="s">
        <v>34</v>
      </c>
      <c r="AR7" s="447" t="s">
        <v>34</v>
      </c>
      <c r="AS7" s="447" t="s">
        <v>34</v>
      </c>
      <c r="AT7" s="446" t="s">
        <v>34</v>
      </c>
      <c r="AU7" s="341" t="s">
        <v>35</v>
      </c>
      <c r="AV7" s="341" t="s">
        <v>35</v>
      </c>
      <c r="AW7" s="341" t="s">
        <v>35</v>
      </c>
      <c r="AX7" s="344" t="s">
        <v>36</v>
      </c>
      <c r="AY7" s="342" t="s">
        <v>34</v>
      </c>
      <c r="AZ7" s="446" t="s">
        <v>34</v>
      </c>
      <c r="BA7" s="446" t="s">
        <v>34</v>
      </c>
      <c r="BB7" s="341" t="s">
        <v>35</v>
      </c>
      <c r="BC7" s="341" t="s">
        <v>35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446" t="s">
        <v>34</v>
      </c>
      <c r="BI7" s="341" t="s">
        <v>35</v>
      </c>
      <c r="BJ7" s="341" t="s">
        <v>35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341" t="s">
        <v>35</v>
      </c>
      <c r="BS7" s="341" t="s">
        <v>35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446" t="s">
        <v>34</v>
      </c>
      <c r="BY7" s="341" t="s">
        <v>35</v>
      </c>
      <c r="BZ7" s="341" t="s">
        <v>35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42902</v>
      </c>
      <c r="E8" s="341">
        <f t="shared" si="8"/>
        <v>42903</v>
      </c>
      <c r="F8" s="341">
        <f t="shared" si="8"/>
        <v>42904</v>
      </c>
      <c r="G8" s="342">
        <f t="shared" si="8"/>
        <v>42905</v>
      </c>
      <c r="H8" s="342">
        <f t="shared" si="8"/>
        <v>42906</v>
      </c>
      <c r="I8" s="342">
        <f t="shared" si="8"/>
        <v>42907</v>
      </c>
      <c r="J8" s="342">
        <f t="shared" si="8"/>
        <v>42908</v>
      </c>
      <c r="K8" s="446">
        <f t="shared" si="8"/>
        <v>42909</v>
      </c>
      <c r="L8" s="341">
        <f t="shared" si="8"/>
        <v>42910</v>
      </c>
      <c r="M8" s="341">
        <f t="shared" si="8"/>
        <v>42911</v>
      </c>
      <c r="N8" s="342">
        <f t="shared" si="8"/>
        <v>42912</v>
      </c>
      <c r="O8" s="342">
        <f t="shared" si="8"/>
        <v>42913</v>
      </c>
      <c r="P8" s="342">
        <f t="shared" si="8"/>
        <v>42914</v>
      </c>
      <c r="Q8" s="342">
        <f t="shared" si="8"/>
        <v>42915</v>
      </c>
      <c r="R8" s="342">
        <f t="shared" si="8"/>
        <v>42916</v>
      </c>
      <c r="S8" s="448"/>
      <c r="T8" s="341">
        <f t="shared" si="2"/>
        <v>42917</v>
      </c>
      <c r="U8" s="341">
        <f t="shared" si="2"/>
        <v>42918</v>
      </c>
      <c r="V8" s="446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341">
        <f t="shared" si="2"/>
        <v>42924</v>
      </c>
      <c r="AB8" s="341">
        <f t="shared" si="2"/>
        <v>42925</v>
      </c>
      <c r="AC8" s="446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341">
        <f t="shared" si="2"/>
        <v>42931</v>
      </c>
      <c r="AJ8" s="342" t="s">
        <v>34</v>
      </c>
      <c r="AK8" s="341" t="s">
        <v>35</v>
      </c>
      <c r="AL8" s="341" t="s">
        <v>35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446" t="s">
        <v>34</v>
      </c>
      <c r="AR8" s="341" t="s">
        <v>35</v>
      </c>
      <c r="AS8" s="341" t="s">
        <v>35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341" t="s">
        <v>35</v>
      </c>
      <c r="BA8" s="341" t="s">
        <v>35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341" t="s">
        <v>35</v>
      </c>
      <c r="BH8" s="341" t="s">
        <v>35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341" t="s">
        <v>35</v>
      </c>
      <c r="BO8" s="449"/>
      <c r="BP8" s="449"/>
      <c r="BQ8" s="341" t="s">
        <v>35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341" t="s">
        <v>35</v>
      </c>
      <c r="BX8" s="341" t="s">
        <v>35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341" t="s">
        <v>35</v>
      </c>
      <c r="CE8" s="341" t="s">
        <v>35</v>
      </c>
      <c r="CF8" s="342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8"/>
        <v>42932</v>
      </c>
      <c r="E9" s="446">
        <f t="shared" si="8"/>
        <v>42933</v>
      </c>
      <c r="F9" s="446">
        <f t="shared" si="8"/>
        <v>42934</v>
      </c>
      <c r="G9" s="446">
        <f t="shared" si="8"/>
        <v>42935</v>
      </c>
      <c r="H9" s="446">
        <f t="shared" si="8"/>
        <v>42936</v>
      </c>
      <c r="I9" s="446">
        <f t="shared" si="8"/>
        <v>42937</v>
      </c>
      <c r="J9" s="341">
        <f t="shared" si="8"/>
        <v>42938</v>
      </c>
      <c r="K9" s="341">
        <f t="shared" si="8"/>
        <v>42939</v>
      </c>
      <c r="L9" s="446">
        <f t="shared" si="8"/>
        <v>42940</v>
      </c>
      <c r="M9" s="446">
        <f t="shared" si="8"/>
        <v>42941</v>
      </c>
      <c r="N9" s="446">
        <f t="shared" si="8"/>
        <v>42942</v>
      </c>
      <c r="O9" s="446">
        <f t="shared" si="8"/>
        <v>42943</v>
      </c>
      <c r="P9" s="446">
        <f t="shared" si="8"/>
        <v>42944</v>
      </c>
      <c r="Q9" s="341">
        <f t="shared" si="8"/>
        <v>42945</v>
      </c>
      <c r="R9" s="341">
        <f t="shared" si="8"/>
        <v>42946</v>
      </c>
      <c r="S9" s="342">
        <f>DATE($B$1,$A8,S$15)</f>
        <v>42947</v>
      </c>
      <c r="T9" s="446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341">
        <f t="shared" si="2"/>
        <v>42952</v>
      </c>
      <c r="Y9" s="341">
        <f t="shared" si="2"/>
        <v>42953</v>
      </c>
      <c r="Z9" s="342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446">
        <f t="shared" si="2"/>
        <v>42958</v>
      </c>
      <c r="AE9" s="341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341" t="s">
        <v>35</v>
      </c>
      <c r="AQ9" s="341" t="s">
        <v>35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341" t="s">
        <v>35</v>
      </c>
      <c r="AX9" s="341" t="s">
        <v>35</v>
      </c>
      <c r="AY9" s="342" t="s">
        <v>34</v>
      </c>
      <c r="AZ9" s="446" t="s">
        <v>34</v>
      </c>
      <c r="BA9" s="446" t="s">
        <v>34</v>
      </c>
      <c r="BB9" s="446" t="s">
        <v>34</v>
      </c>
      <c r="BC9" s="446" t="s">
        <v>34</v>
      </c>
      <c r="BD9" s="341" t="s">
        <v>35</v>
      </c>
      <c r="BE9" s="341" t="s">
        <v>35</v>
      </c>
      <c r="BF9" s="342" t="s">
        <v>34</v>
      </c>
      <c r="BG9" s="342" t="s">
        <v>34</v>
      </c>
      <c r="BH9" s="342" t="s">
        <v>34</v>
      </c>
      <c r="BI9" s="342" t="s">
        <v>34</v>
      </c>
      <c r="BJ9" s="446" t="s">
        <v>34</v>
      </c>
      <c r="BK9" s="341" t="s">
        <v>35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341" t="s">
        <v>35</v>
      </c>
      <c r="BU9" s="341" t="s">
        <v>35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341" t="s">
        <v>35</v>
      </c>
      <c r="CB9" s="341" t="s">
        <v>35</v>
      </c>
      <c r="CC9" s="446" t="s">
        <v>34</v>
      </c>
      <c r="CD9" s="446" t="s">
        <v>34</v>
      </c>
      <c r="CE9" s="446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8"/>
        <v>42963</v>
      </c>
      <c r="E10" s="446">
        <f t="shared" si="8"/>
        <v>42964</v>
      </c>
      <c r="F10" s="446">
        <f t="shared" si="8"/>
        <v>42965</v>
      </c>
      <c r="G10" s="341">
        <f t="shared" si="8"/>
        <v>42966</v>
      </c>
      <c r="H10" s="341">
        <f t="shared" si="8"/>
        <v>42967</v>
      </c>
      <c r="I10" s="446">
        <f t="shared" si="8"/>
        <v>42968</v>
      </c>
      <c r="J10" s="446">
        <f t="shared" si="8"/>
        <v>42969</v>
      </c>
      <c r="K10" s="446">
        <f t="shared" si="8"/>
        <v>42970</v>
      </c>
      <c r="L10" s="446">
        <f t="shared" si="8"/>
        <v>42971</v>
      </c>
      <c r="M10" s="446">
        <f t="shared" si="8"/>
        <v>42972</v>
      </c>
      <c r="N10" s="341">
        <f t="shared" si="8"/>
        <v>42973</v>
      </c>
      <c r="O10" s="341">
        <f t="shared" si="8"/>
        <v>42974</v>
      </c>
      <c r="P10" s="446">
        <f t="shared" si="8"/>
        <v>42975</v>
      </c>
      <c r="Q10" s="446">
        <f t="shared" si="8"/>
        <v>42976</v>
      </c>
      <c r="R10" s="446">
        <f t="shared" si="8"/>
        <v>42977</v>
      </c>
      <c r="S10" s="342">
        <f>DATE($B$1,$A9,S$15)</f>
        <v>42978</v>
      </c>
      <c r="T10" s="342">
        <f t="shared" si="2"/>
        <v>42979</v>
      </c>
      <c r="U10" s="341">
        <f t="shared" si="2"/>
        <v>42980</v>
      </c>
      <c r="V10" s="341">
        <f t="shared" si="2"/>
        <v>42981</v>
      </c>
      <c r="W10" s="342">
        <f t="shared" si="2"/>
        <v>42982</v>
      </c>
      <c r="X10" s="342">
        <f t="shared" si="2"/>
        <v>42983</v>
      </c>
      <c r="Y10" s="446">
        <f t="shared" si="2"/>
        <v>42984</v>
      </c>
      <c r="Z10" s="446">
        <f t="shared" si="2"/>
        <v>42985</v>
      </c>
      <c r="AA10" s="446">
        <f t="shared" si="2"/>
        <v>42986</v>
      </c>
      <c r="AB10" s="341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2">
        <f t="shared" si="2"/>
        <v>42992</v>
      </c>
      <c r="AH10" s="342">
        <f t="shared" si="2"/>
        <v>42993</v>
      </c>
      <c r="AJ10" s="446" t="s">
        <v>34</v>
      </c>
      <c r="AK10" s="446" t="s">
        <v>34</v>
      </c>
      <c r="AL10" s="446" t="s">
        <v>34</v>
      </c>
      <c r="AM10" s="341" t="s">
        <v>35</v>
      </c>
      <c r="AN10" s="341" t="s">
        <v>35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341" t="s">
        <v>35</v>
      </c>
      <c r="AU10" s="341" t="s">
        <v>35</v>
      </c>
      <c r="AV10" s="446" t="s">
        <v>34</v>
      </c>
      <c r="AW10" s="446" t="s">
        <v>34</v>
      </c>
      <c r="AX10" s="446" t="s">
        <v>34</v>
      </c>
      <c r="AY10" s="342" t="s">
        <v>34</v>
      </c>
      <c r="AZ10" s="342" t="s">
        <v>34</v>
      </c>
      <c r="BA10" s="341" t="s">
        <v>35</v>
      </c>
      <c r="BB10" s="341" t="s">
        <v>35</v>
      </c>
      <c r="BC10" s="342" t="s">
        <v>34</v>
      </c>
      <c r="BD10" s="342" t="s">
        <v>34</v>
      </c>
      <c r="BE10" s="446" t="s">
        <v>34</v>
      </c>
      <c r="BF10" s="446" t="s">
        <v>34</v>
      </c>
      <c r="BG10" s="446" t="s">
        <v>34</v>
      </c>
      <c r="BH10" s="341" t="s">
        <v>35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1" t="s">
        <v>35</v>
      </c>
      <c r="BR10" s="341" t="s">
        <v>35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341" t="s">
        <v>35</v>
      </c>
      <c r="BY10" s="341" t="s">
        <v>35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341">
        <f t="shared" si="8"/>
        <v>42994</v>
      </c>
      <c r="E11" s="341">
        <f t="shared" si="8"/>
        <v>42995</v>
      </c>
      <c r="F11" s="342">
        <f t="shared" si="8"/>
        <v>42996</v>
      </c>
      <c r="G11" s="446">
        <f t="shared" si="8"/>
        <v>42997</v>
      </c>
      <c r="H11" s="446">
        <f t="shared" si="8"/>
        <v>42998</v>
      </c>
      <c r="I11" s="446">
        <f t="shared" si="8"/>
        <v>42999</v>
      </c>
      <c r="J11" s="446">
        <f t="shared" si="8"/>
        <v>43000</v>
      </c>
      <c r="K11" s="341">
        <f t="shared" si="8"/>
        <v>43001</v>
      </c>
      <c r="L11" s="341">
        <f t="shared" si="8"/>
        <v>43002</v>
      </c>
      <c r="M11" s="342">
        <f t="shared" si="8"/>
        <v>43003</v>
      </c>
      <c r="N11" s="342">
        <f t="shared" si="8"/>
        <v>43004</v>
      </c>
      <c r="O11" s="342">
        <f t="shared" si="8"/>
        <v>43005</v>
      </c>
      <c r="P11" s="446">
        <f t="shared" si="8"/>
        <v>43006</v>
      </c>
      <c r="Q11" s="342">
        <f t="shared" si="8"/>
        <v>43007</v>
      </c>
      <c r="R11" s="341">
        <f t="shared" si="8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4">
        <f t="shared" si="2"/>
        <v>43012</v>
      </c>
      <c r="X11" s="341">
        <f t="shared" si="2"/>
        <v>43013</v>
      </c>
      <c r="Y11" s="341">
        <f t="shared" si="2"/>
        <v>43014</v>
      </c>
      <c r="Z11" s="341">
        <f t="shared" si="2"/>
        <v>43015</v>
      </c>
      <c r="AA11" s="342">
        <f t="shared" si="2"/>
        <v>43016</v>
      </c>
      <c r="AB11" s="342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341">
        <f t="shared" si="2"/>
        <v>43022</v>
      </c>
      <c r="AH11" s="341">
        <f t="shared" si="2"/>
        <v>43023</v>
      </c>
      <c r="AJ11" s="341" t="s">
        <v>35</v>
      </c>
      <c r="AK11" s="341" t="s">
        <v>35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341" t="s">
        <v>35</v>
      </c>
      <c r="AR11" s="341" t="s">
        <v>35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4" t="s">
        <v>36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1" t="s">
        <v>35</v>
      </c>
      <c r="BO11" s="449"/>
      <c r="BP11" s="449"/>
      <c r="BQ11" s="446" t="s">
        <v>34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341" t="s">
        <v>35</v>
      </c>
      <c r="BW11" s="341" t="s">
        <v>35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341" t="s">
        <v>35</v>
      </c>
      <c r="CD11" s="341" t="s">
        <v>35</v>
      </c>
      <c r="CE11" s="446" t="s">
        <v>34</v>
      </c>
      <c r="CF11" s="44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46">
        <f t="shared" si="8"/>
        <v>43024</v>
      </c>
      <c r="E12" s="446">
        <f t="shared" si="8"/>
        <v>43025</v>
      </c>
      <c r="F12" s="446">
        <f t="shared" si="8"/>
        <v>43026</v>
      </c>
      <c r="G12" s="446">
        <f t="shared" si="8"/>
        <v>43027</v>
      </c>
      <c r="H12" s="446">
        <f t="shared" si="8"/>
        <v>43028</v>
      </c>
      <c r="I12" s="341">
        <f t="shared" si="8"/>
        <v>43029</v>
      </c>
      <c r="J12" s="341">
        <f t="shared" si="8"/>
        <v>43030</v>
      </c>
      <c r="K12" s="446">
        <f t="shared" si="8"/>
        <v>43031</v>
      </c>
      <c r="L12" s="446">
        <f t="shared" si="8"/>
        <v>43032</v>
      </c>
      <c r="M12" s="446">
        <f t="shared" si="8"/>
        <v>43033</v>
      </c>
      <c r="N12" s="446">
        <f t="shared" si="8"/>
        <v>43034</v>
      </c>
      <c r="O12" s="446">
        <f t="shared" si="8"/>
        <v>43035</v>
      </c>
      <c r="P12" s="341">
        <f t="shared" si="8"/>
        <v>43036</v>
      </c>
      <c r="Q12" s="341">
        <f t="shared" si="8"/>
        <v>43037</v>
      </c>
      <c r="R12" s="446">
        <f t="shared" si="8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341">
        <f t="shared" si="2"/>
        <v>43043</v>
      </c>
      <c r="X12" s="341">
        <f t="shared" si="2"/>
        <v>43044</v>
      </c>
      <c r="Y12" s="446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341">
        <f t="shared" si="2"/>
        <v>43050</v>
      </c>
      <c r="AE12" s="341">
        <f t="shared" si="2"/>
        <v>43051</v>
      </c>
      <c r="AF12" s="342">
        <f t="shared" si="2"/>
        <v>43052</v>
      </c>
      <c r="AG12" s="342">
        <f t="shared" si="2"/>
        <v>43053</v>
      </c>
      <c r="AH12" s="342">
        <f t="shared" si="2"/>
        <v>43054</v>
      </c>
      <c r="AJ12" s="446" t="s">
        <v>34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341" t="s">
        <v>35</v>
      </c>
      <c r="AP12" s="341" t="s">
        <v>35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341" t="s">
        <v>35</v>
      </c>
      <c r="AW12" s="341" t="s">
        <v>35</v>
      </c>
      <c r="AX12" s="446" t="s">
        <v>34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341" t="s">
        <v>35</v>
      </c>
      <c r="BD12" s="341" t="s">
        <v>35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341" t="s">
        <v>35</v>
      </c>
      <c r="BK12" s="341" t="s">
        <v>35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341" t="s">
        <v>35</v>
      </c>
      <c r="BT12" s="341" t="s">
        <v>35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341" t="s">
        <v>35</v>
      </c>
      <c r="CA12" s="341" t="s">
        <v>35</v>
      </c>
      <c r="CB12" s="448" t="s">
        <v>34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43055</v>
      </c>
      <c r="E13" s="446">
        <f t="shared" si="8"/>
        <v>43056</v>
      </c>
      <c r="F13" s="341">
        <f t="shared" si="8"/>
        <v>43057</v>
      </c>
      <c r="G13" s="341">
        <f t="shared" si="8"/>
        <v>43058</v>
      </c>
      <c r="H13" s="446">
        <f t="shared" si="8"/>
        <v>43059</v>
      </c>
      <c r="I13" s="446">
        <f t="shared" si="8"/>
        <v>43060</v>
      </c>
      <c r="J13" s="446">
        <f t="shared" si="8"/>
        <v>43061</v>
      </c>
      <c r="K13" s="446">
        <f t="shared" si="8"/>
        <v>43062</v>
      </c>
      <c r="L13" s="446">
        <f t="shared" si="8"/>
        <v>43063</v>
      </c>
      <c r="M13" s="341">
        <f t="shared" si="8"/>
        <v>43064</v>
      </c>
      <c r="N13" s="341">
        <f t="shared" si="8"/>
        <v>43065</v>
      </c>
      <c r="O13" s="448">
        <f t="shared" si="8"/>
        <v>43066</v>
      </c>
      <c r="P13" s="448">
        <f t="shared" si="8"/>
        <v>43067</v>
      </c>
      <c r="Q13" s="448">
        <f t="shared" si="8"/>
        <v>43068</v>
      </c>
      <c r="R13" s="446">
        <f t="shared" si="8"/>
        <v>43069</v>
      </c>
      <c r="S13" s="446"/>
      <c r="T13" s="446">
        <f t="shared" si="2"/>
        <v>43070</v>
      </c>
      <c r="U13" s="341">
        <f t="shared" si="2"/>
        <v>43071</v>
      </c>
      <c r="V13" s="341">
        <f t="shared" si="2"/>
        <v>43072</v>
      </c>
      <c r="W13" s="446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341">
        <f t="shared" si="2"/>
        <v>43078</v>
      </c>
      <c r="AC13" s="341">
        <f t="shared" si="2"/>
        <v>43079</v>
      </c>
      <c r="AD13" s="342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341" t="s">
        <v>35</v>
      </c>
      <c r="AM13" s="341" t="s">
        <v>35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341" t="s">
        <v>35</v>
      </c>
      <c r="AT13" s="341" t="s">
        <v>35</v>
      </c>
      <c r="AU13" s="448" t="s">
        <v>34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341" t="s">
        <v>35</v>
      </c>
      <c r="BB13" s="341" t="s">
        <v>35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341" t="s">
        <v>35</v>
      </c>
      <c r="BI13" s="341" t="s">
        <v>35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1" t="s">
        <v>35</v>
      </c>
      <c r="BR13" s="341" t="s">
        <v>35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1" t="s">
        <v>35</v>
      </c>
      <c r="BY13" s="341" t="s">
        <v>35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2017年12月</v>
      </c>
      <c r="D14" s="341">
        <f t="shared" si="8"/>
        <v>43085</v>
      </c>
      <c r="E14" s="341">
        <f t="shared" si="8"/>
        <v>43086</v>
      </c>
      <c r="F14" s="342">
        <f t="shared" si="8"/>
        <v>43087</v>
      </c>
      <c r="G14" s="342">
        <f t="shared" si="8"/>
        <v>43088</v>
      </c>
      <c r="H14" s="342">
        <f t="shared" si="8"/>
        <v>43089</v>
      </c>
      <c r="I14" s="342">
        <f t="shared" si="8"/>
        <v>43090</v>
      </c>
      <c r="J14" s="342">
        <f t="shared" si="8"/>
        <v>43091</v>
      </c>
      <c r="K14" s="341">
        <f t="shared" si="8"/>
        <v>43092</v>
      </c>
      <c r="L14" s="341">
        <f t="shared" si="8"/>
        <v>43093</v>
      </c>
      <c r="M14" s="342">
        <f t="shared" si="8"/>
        <v>43094</v>
      </c>
      <c r="N14" s="342">
        <f t="shared" si="8"/>
        <v>43095</v>
      </c>
      <c r="O14" s="342">
        <f t="shared" si="8"/>
        <v>43096</v>
      </c>
      <c r="P14" s="342">
        <f t="shared" si="8"/>
        <v>43097</v>
      </c>
      <c r="Q14" s="342">
        <f t="shared" si="8"/>
        <v>43098</v>
      </c>
      <c r="R14" s="341">
        <f t="shared" si="8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1" t="s">
        <v>35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1" t="s">
        <v>35</v>
      </c>
      <c r="AR14" s="341" t="s">
        <v>35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420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5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5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5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5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5" s="352" customFormat="1" ht="14.25" customHeight="1">
      <c r="A10" s="406"/>
      <c r="B10" s="494">
        <v>20</v>
      </c>
      <c r="C10" s="747" t="s">
        <v>446</v>
      </c>
      <c r="D10" s="748"/>
      <c r="E10" s="749">
        <v>2</v>
      </c>
      <c r="F10" s="750"/>
      <c r="G10" s="751">
        <v>3</v>
      </c>
      <c r="H10" s="752"/>
      <c r="I10" s="753">
        <v>4</v>
      </c>
      <c r="J10" s="754"/>
      <c r="K10" s="753">
        <v>5</v>
      </c>
      <c r="L10" s="754"/>
      <c r="M10" s="753">
        <v>6</v>
      </c>
      <c r="N10" s="754"/>
      <c r="O10" s="755">
        <v>7</v>
      </c>
      <c r="P10" s="756"/>
      <c r="Q10" s="512"/>
      <c r="R10" s="513">
        <v>21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/>
      <c r="AD10" s="754"/>
      <c r="AE10" s="758">
        <v>1</v>
      </c>
      <c r="AF10" s="759"/>
      <c r="AG10" s="442"/>
      <c r="AH10" s="401"/>
    </row>
    <row r="11" spans="1:35" s="352" customFormat="1" ht="14.25" customHeight="1">
      <c r="A11" s="406"/>
      <c r="B11" s="495" t="s">
        <v>74</v>
      </c>
      <c r="C11" s="749">
        <v>8</v>
      </c>
      <c r="D11" s="750"/>
      <c r="E11" s="753">
        <v>9</v>
      </c>
      <c r="F11" s="754"/>
      <c r="G11" s="753">
        <v>10</v>
      </c>
      <c r="H11" s="754"/>
      <c r="I11" s="753">
        <v>11</v>
      </c>
      <c r="J11" s="754"/>
      <c r="K11" s="753">
        <v>12</v>
      </c>
      <c r="L11" s="754"/>
      <c r="M11" s="753">
        <v>13</v>
      </c>
      <c r="N11" s="754"/>
      <c r="O11" s="749">
        <v>14</v>
      </c>
      <c r="P11" s="757"/>
      <c r="Q11" s="512"/>
      <c r="R11" s="495" t="s">
        <v>74</v>
      </c>
      <c r="S11" s="749">
        <v>2</v>
      </c>
      <c r="T11" s="750"/>
      <c r="U11" s="751">
        <v>3</v>
      </c>
      <c r="V11" s="752"/>
      <c r="W11" s="753">
        <v>4</v>
      </c>
      <c r="X11" s="754"/>
      <c r="Y11" s="753">
        <v>5</v>
      </c>
      <c r="Z11" s="754"/>
      <c r="AA11" s="753">
        <v>6</v>
      </c>
      <c r="AB11" s="754"/>
      <c r="AC11" s="753">
        <v>7</v>
      </c>
      <c r="AD11" s="754"/>
      <c r="AE11" s="749">
        <v>8</v>
      </c>
      <c r="AF11" s="757"/>
      <c r="AG11" s="442"/>
    </row>
    <row r="12" spans="1:35" s="352" customFormat="1" ht="14.25" customHeight="1">
      <c r="A12" s="406"/>
      <c r="B12" s="496">
        <v>1</v>
      </c>
      <c r="C12" s="749">
        <v>15</v>
      </c>
      <c r="D12" s="750"/>
      <c r="E12" s="753">
        <v>16</v>
      </c>
      <c r="F12" s="754"/>
      <c r="G12" s="753">
        <v>17</v>
      </c>
      <c r="H12" s="754"/>
      <c r="I12" s="753">
        <v>18</v>
      </c>
      <c r="J12" s="754"/>
      <c r="K12" s="753">
        <v>19</v>
      </c>
      <c r="L12" s="754"/>
      <c r="M12" s="753">
        <v>20</v>
      </c>
      <c r="N12" s="754"/>
      <c r="O12" s="749">
        <v>21</v>
      </c>
      <c r="P12" s="757"/>
      <c r="Q12" s="512"/>
      <c r="R12" s="514">
        <v>7</v>
      </c>
      <c r="S12" s="749">
        <v>9</v>
      </c>
      <c r="T12" s="750"/>
      <c r="U12" s="753">
        <v>10</v>
      </c>
      <c r="V12" s="754"/>
      <c r="W12" s="753">
        <v>11</v>
      </c>
      <c r="X12" s="754"/>
      <c r="Y12" s="753">
        <v>12</v>
      </c>
      <c r="Z12" s="754"/>
      <c r="AA12" s="753">
        <v>13</v>
      </c>
      <c r="AB12" s="754"/>
      <c r="AC12" s="753">
        <v>14</v>
      </c>
      <c r="AD12" s="754"/>
      <c r="AE12" s="749">
        <v>15</v>
      </c>
      <c r="AF12" s="757"/>
      <c r="AG12" s="442"/>
    </row>
    <row r="13" spans="1:35" s="352" customFormat="1" ht="14.25" customHeight="1">
      <c r="A13" s="406"/>
      <c r="B13" s="496" t="s">
        <v>440</v>
      </c>
      <c r="C13" s="749">
        <v>22</v>
      </c>
      <c r="D13" s="750"/>
      <c r="E13" s="753">
        <v>23</v>
      </c>
      <c r="F13" s="754"/>
      <c r="G13" s="753">
        <v>24</v>
      </c>
      <c r="H13" s="754"/>
      <c r="I13" s="753">
        <v>25</v>
      </c>
      <c r="J13" s="754"/>
      <c r="K13" s="753">
        <v>26</v>
      </c>
      <c r="L13" s="754"/>
      <c r="M13" s="749">
        <v>27</v>
      </c>
      <c r="N13" s="750"/>
      <c r="O13" s="747" t="s">
        <v>447</v>
      </c>
      <c r="P13" s="748"/>
      <c r="Q13" s="512"/>
      <c r="R13" s="515" t="s">
        <v>440</v>
      </c>
      <c r="S13" s="749">
        <v>16</v>
      </c>
      <c r="T13" s="750"/>
      <c r="U13" s="753">
        <v>17</v>
      </c>
      <c r="V13" s="754"/>
      <c r="W13" s="753">
        <v>18</v>
      </c>
      <c r="X13" s="754"/>
      <c r="Y13" s="751">
        <v>19</v>
      </c>
      <c r="Z13" s="752"/>
      <c r="AA13" s="753">
        <v>20</v>
      </c>
      <c r="AB13" s="754"/>
      <c r="AC13" s="753">
        <v>21</v>
      </c>
      <c r="AD13" s="754"/>
      <c r="AE13" s="749">
        <v>22</v>
      </c>
      <c r="AF13" s="757"/>
      <c r="AG13" s="442"/>
    </row>
    <row r="14" spans="1:35" s="352" customFormat="1" ht="14.25" customHeight="1">
      <c r="A14" s="406"/>
      <c r="B14" s="497">
        <v>19</v>
      </c>
      <c r="C14" s="747" t="s">
        <v>448</v>
      </c>
      <c r="D14" s="748"/>
      <c r="E14" s="747" t="s">
        <v>449</v>
      </c>
      <c r="F14" s="748"/>
      <c r="G14" s="749">
        <v>31</v>
      </c>
      <c r="H14" s="750"/>
      <c r="I14" s="753"/>
      <c r="J14" s="754"/>
      <c r="K14" s="753"/>
      <c r="L14" s="754"/>
      <c r="M14" s="753"/>
      <c r="N14" s="754"/>
      <c r="O14" s="753"/>
      <c r="P14" s="760"/>
      <c r="Q14" s="512"/>
      <c r="R14" s="516">
        <v>21</v>
      </c>
      <c r="S14" s="749">
        <v>23</v>
      </c>
      <c r="T14" s="750"/>
      <c r="U14" s="753">
        <v>24</v>
      </c>
      <c r="V14" s="754"/>
      <c r="W14" s="753">
        <v>25</v>
      </c>
      <c r="X14" s="754"/>
      <c r="Y14" s="751">
        <v>26</v>
      </c>
      <c r="Z14" s="752"/>
      <c r="AA14" s="751">
        <v>27</v>
      </c>
      <c r="AB14" s="752"/>
      <c r="AC14" s="753">
        <v>28</v>
      </c>
      <c r="AD14" s="754"/>
      <c r="AE14" s="749">
        <v>29</v>
      </c>
      <c r="AF14" s="757"/>
      <c r="AG14" s="442"/>
      <c r="AH14" s="401"/>
    </row>
    <row r="15" spans="1:35" s="352" customFormat="1" ht="14.25" customHeight="1">
      <c r="A15" s="406"/>
      <c r="B15" s="495" t="s">
        <v>450</v>
      </c>
      <c r="C15" s="762"/>
      <c r="D15" s="763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30</v>
      </c>
      <c r="T15" s="768"/>
      <c r="U15" s="764">
        <v>31</v>
      </c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5" s="352" customFormat="1" ht="14.25" customHeight="1">
      <c r="A16" s="406"/>
      <c r="B16" s="498">
        <v>18</v>
      </c>
      <c r="C16" s="755"/>
      <c r="D16" s="761"/>
      <c r="E16" s="755"/>
      <c r="F16" s="761"/>
      <c r="G16" s="755"/>
      <c r="H16" s="761"/>
      <c r="I16" s="749">
        <v>1</v>
      </c>
      <c r="J16" s="750"/>
      <c r="K16" s="749">
        <v>2</v>
      </c>
      <c r="L16" s="750"/>
      <c r="M16" s="749">
        <v>3</v>
      </c>
      <c r="N16" s="750"/>
      <c r="O16" s="758">
        <v>4</v>
      </c>
      <c r="P16" s="759"/>
      <c r="Q16" s="512"/>
      <c r="R16" s="494">
        <v>21</v>
      </c>
      <c r="S16" s="755"/>
      <c r="T16" s="761"/>
      <c r="U16" s="755"/>
      <c r="V16" s="761"/>
      <c r="W16" s="755">
        <v>1</v>
      </c>
      <c r="X16" s="761"/>
      <c r="Y16" s="755">
        <v>2</v>
      </c>
      <c r="Z16" s="761"/>
      <c r="AA16" s="755">
        <v>3</v>
      </c>
      <c r="AB16" s="761"/>
      <c r="AC16" s="755">
        <v>4</v>
      </c>
      <c r="AD16" s="761"/>
      <c r="AE16" s="758">
        <v>5</v>
      </c>
      <c r="AF16" s="759"/>
      <c r="AG16" s="442"/>
    </row>
    <row r="17" spans="1:35" s="352" customFormat="1" ht="14.25" customHeight="1">
      <c r="A17" s="406"/>
      <c r="B17" s="495" t="s">
        <v>74</v>
      </c>
      <c r="C17" s="753">
        <v>5</v>
      </c>
      <c r="D17" s="754"/>
      <c r="E17" s="753">
        <v>6</v>
      </c>
      <c r="F17" s="754"/>
      <c r="G17" s="753">
        <v>7</v>
      </c>
      <c r="H17" s="754"/>
      <c r="I17" s="753">
        <v>8</v>
      </c>
      <c r="J17" s="754"/>
      <c r="K17" s="753">
        <v>9</v>
      </c>
      <c r="L17" s="754"/>
      <c r="M17" s="753">
        <v>10</v>
      </c>
      <c r="N17" s="754"/>
      <c r="O17" s="769" t="s">
        <v>451</v>
      </c>
      <c r="P17" s="770"/>
      <c r="Q17" s="512"/>
      <c r="R17" s="495" t="s">
        <v>74</v>
      </c>
      <c r="S17" s="749">
        <v>6</v>
      </c>
      <c r="T17" s="750"/>
      <c r="U17" s="753">
        <v>7</v>
      </c>
      <c r="V17" s="754"/>
      <c r="W17" s="753">
        <v>8</v>
      </c>
      <c r="X17" s="754"/>
      <c r="Y17" s="753">
        <v>9</v>
      </c>
      <c r="Z17" s="754"/>
      <c r="AA17" s="753">
        <v>10</v>
      </c>
      <c r="AB17" s="754"/>
      <c r="AC17" s="753">
        <v>11</v>
      </c>
      <c r="AD17" s="754"/>
      <c r="AE17" s="749">
        <v>12</v>
      </c>
      <c r="AF17" s="757"/>
      <c r="AG17" s="442"/>
    </row>
    <row r="18" spans="1:35" s="352" customFormat="1" ht="14.25" customHeight="1">
      <c r="A18" s="406"/>
      <c r="B18" s="499">
        <v>2</v>
      </c>
      <c r="C18" s="749">
        <v>12</v>
      </c>
      <c r="D18" s="750"/>
      <c r="E18" s="751">
        <v>13</v>
      </c>
      <c r="F18" s="752"/>
      <c r="G18" s="751">
        <v>14</v>
      </c>
      <c r="H18" s="752"/>
      <c r="I18" s="751">
        <v>15</v>
      </c>
      <c r="J18" s="752"/>
      <c r="K18" s="751">
        <v>16</v>
      </c>
      <c r="L18" s="752"/>
      <c r="M18" s="751">
        <v>17</v>
      </c>
      <c r="N18" s="752"/>
      <c r="O18" s="769">
        <v>18</v>
      </c>
      <c r="P18" s="770"/>
      <c r="Q18" s="512"/>
      <c r="R18" s="517">
        <v>8</v>
      </c>
      <c r="S18" s="749">
        <v>13</v>
      </c>
      <c r="T18" s="750"/>
      <c r="U18" s="749">
        <v>14</v>
      </c>
      <c r="V18" s="750"/>
      <c r="W18" s="753">
        <v>15</v>
      </c>
      <c r="X18" s="754"/>
      <c r="Y18" s="753">
        <v>16</v>
      </c>
      <c r="Z18" s="754"/>
      <c r="AA18" s="753">
        <v>17</v>
      </c>
      <c r="AB18" s="754"/>
      <c r="AC18" s="753">
        <v>18</v>
      </c>
      <c r="AD18" s="754"/>
      <c r="AE18" s="773">
        <v>19</v>
      </c>
      <c r="AF18" s="757"/>
      <c r="AG18" s="442"/>
    </row>
    <row r="19" spans="1:35" s="352" customFormat="1" ht="14.25" customHeight="1">
      <c r="A19" s="406"/>
      <c r="B19" s="499" t="s">
        <v>440</v>
      </c>
      <c r="C19" s="749">
        <v>19</v>
      </c>
      <c r="D19" s="750"/>
      <c r="E19" s="751">
        <v>20</v>
      </c>
      <c r="F19" s="752"/>
      <c r="G19" s="751">
        <v>21</v>
      </c>
      <c r="H19" s="752"/>
      <c r="I19" s="751">
        <v>22</v>
      </c>
      <c r="J19" s="752"/>
      <c r="K19" s="751">
        <v>23</v>
      </c>
      <c r="L19" s="752"/>
      <c r="M19" s="751">
        <v>24</v>
      </c>
      <c r="N19" s="752"/>
      <c r="O19" s="771">
        <v>25</v>
      </c>
      <c r="P19" s="772"/>
      <c r="Q19" s="512"/>
      <c r="R19" s="518" t="s">
        <v>440</v>
      </c>
      <c r="S19" s="749">
        <v>20</v>
      </c>
      <c r="T19" s="750"/>
      <c r="U19" s="753">
        <v>21</v>
      </c>
      <c r="V19" s="754"/>
      <c r="W19" s="753">
        <v>22</v>
      </c>
      <c r="X19" s="754"/>
      <c r="Y19" s="753">
        <v>23</v>
      </c>
      <c r="Z19" s="754"/>
      <c r="AA19" s="753">
        <v>24</v>
      </c>
      <c r="AB19" s="754"/>
      <c r="AC19" s="753">
        <v>25</v>
      </c>
      <c r="AD19" s="754"/>
      <c r="AE19" s="749">
        <v>26</v>
      </c>
      <c r="AF19" s="757"/>
      <c r="AG19" s="442"/>
    </row>
    <row r="20" spans="1:35" s="352" customFormat="1" ht="14.25" customHeight="1">
      <c r="A20" s="406"/>
      <c r="B20" s="500">
        <v>19</v>
      </c>
      <c r="C20" s="749">
        <v>26</v>
      </c>
      <c r="D20" s="750"/>
      <c r="E20" s="751">
        <v>27</v>
      </c>
      <c r="F20" s="752"/>
      <c r="G20" s="753">
        <v>28</v>
      </c>
      <c r="H20" s="754"/>
      <c r="I20" s="753"/>
      <c r="J20" s="754"/>
      <c r="K20" s="753"/>
      <c r="L20" s="754"/>
      <c r="M20" s="753"/>
      <c r="N20" s="754"/>
      <c r="O20" s="753"/>
      <c r="P20" s="760"/>
      <c r="Q20" s="512"/>
      <c r="R20" s="497">
        <v>22</v>
      </c>
      <c r="S20" s="749">
        <v>27</v>
      </c>
      <c r="T20" s="750"/>
      <c r="U20" s="753">
        <v>28</v>
      </c>
      <c r="V20" s="754"/>
      <c r="W20" s="753">
        <v>29</v>
      </c>
      <c r="X20" s="754"/>
      <c r="Y20" s="753">
        <v>30</v>
      </c>
      <c r="Z20" s="754"/>
      <c r="AA20" s="753">
        <v>31</v>
      </c>
      <c r="AB20" s="754"/>
      <c r="AC20" s="753"/>
      <c r="AD20" s="754"/>
      <c r="AE20" s="753"/>
      <c r="AF20" s="760"/>
      <c r="AG20" s="442"/>
    </row>
    <row r="21" spans="1:35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5" s="352" customFormat="1" ht="14.25" customHeight="1">
      <c r="A22" s="406"/>
      <c r="B22" s="498">
        <v>21</v>
      </c>
      <c r="C22" s="755"/>
      <c r="D22" s="761"/>
      <c r="E22" s="755"/>
      <c r="F22" s="761"/>
      <c r="G22" s="755"/>
      <c r="H22" s="761"/>
      <c r="I22" s="755">
        <v>1</v>
      </c>
      <c r="J22" s="761"/>
      <c r="K22" s="755">
        <v>2</v>
      </c>
      <c r="L22" s="761"/>
      <c r="M22" s="755">
        <v>3</v>
      </c>
      <c r="N22" s="761"/>
      <c r="O22" s="758">
        <v>4</v>
      </c>
      <c r="P22" s="759"/>
      <c r="Q22" s="512"/>
      <c r="R22" s="520">
        <v>23</v>
      </c>
      <c r="S22" s="776"/>
      <c r="T22" s="777"/>
      <c r="U22" s="755"/>
      <c r="V22" s="761"/>
      <c r="W22" s="776"/>
      <c r="X22" s="778"/>
      <c r="Y22" s="776"/>
      <c r="Z22" s="778"/>
      <c r="AA22" s="776"/>
      <c r="AB22" s="778"/>
      <c r="AC22" s="776">
        <v>1</v>
      </c>
      <c r="AD22" s="778"/>
      <c r="AE22" s="758">
        <v>2</v>
      </c>
      <c r="AF22" s="759"/>
      <c r="AG22" s="442"/>
    </row>
    <row r="23" spans="1:35" s="352" customFormat="1" ht="14.25" customHeight="1">
      <c r="A23" s="406"/>
      <c r="B23" s="495" t="s">
        <v>74</v>
      </c>
      <c r="C23" s="749">
        <v>5</v>
      </c>
      <c r="D23" s="750"/>
      <c r="E23" s="753">
        <v>6</v>
      </c>
      <c r="F23" s="754"/>
      <c r="G23" s="753">
        <v>7</v>
      </c>
      <c r="H23" s="754"/>
      <c r="I23" s="753">
        <v>8</v>
      </c>
      <c r="J23" s="754"/>
      <c r="K23" s="753">
        <v>9</v>
      </c>
      <c r="L23" s="754"/>
      <c r="M23" s="753">
        <v>10</v>
      </c>
      <c r="N23" s="754"/>
      <c r="O23" s="749">
        <v>11</v>
      </c>
      <c r="P23" s="757"/>
      <c r="Q23" s="512"/>
      <c r="R23" s="495" t="s">
        <v>74</v>
      </c>
      <c r="S23" s="749">
        <v>3</v>
      </c>
      <c r="T23" s="750"/>
      <c r="U23" s="753">
        <v>4</v>
      </c>
      <c r="V23" s="754"/>
      <c r="W23" s="753">
        <v>5</v>
      </c>
      <c r="X23" s="754"/>
      <c r="Y23" s="753">
        <v>6</v>
      </c>
      <c r="Z23" s="754"/>
      <c r="AA23" s="753">
        <v>7</v>
      </c>
      <c r="AB23" s="754"/>
      <c r="AC23" s="753">
        <v>8</v>
      </c>
      <c r="AD23" s="754"/>
      <c r="AE23" s="749">
        <v>9</v>
      </c>
      <c r="AF23" s="757"/>
      <c r="AG23" s="442"/>
    </row>
    <row r="24" spans="1:35" s="352" customFormat="1" ht="14.25" customHeight="1">
      <c r="A24" s="406"/>
      <c r="B24" s="499">
        <v>3</v>
      </c>
      <c r="C24" s="749">
        <v>12</v>
      </c>
      <c r="D24" s="750"/>
      <c r="E24" s="753">
        <v>13</v>
      </c>
      <c r="F24" s="754"/>
      <c r="G24" s="753">
        <v>14</v>
      </c>
      <c r="H24" s="754"/>
      <c r="I24" s="753">
        <v>15</v>
      </c>
      <c r="J24" s="754"/>
      <c r="K24" s="753">
        <v>16</v>
      </c>
      <c r="L24" s="754"/>
      <c r="M24" s="753">
        <v>17</v>
      </c>
      <c r="N24" s="754"/>
      <c r="O24" s="749">
        <v>18</v>
      </c>
      <c r="P24" s="757"/>
      <c r="Q24" s="512"/>
      <c r="R24" s="514">
        <v>9</v>
      </c>
      <c r="S24" s="749">
        <v>10</v>
      </c>
      <c r="T24" s="750"/>
      <c r="U24" s="753">
        <v>11</v>
      </c>
      <c r="V24" s="754"/>
      <c r="W24" s="753">
        <v>12</v>
      </c>
      <c r="X24" s="754"/>
      <c r="Y24" s="753">
        <v>13</v>
      </c>
      <c r="Z24" s="754"/>
      <c r="AA24" s="753">
        <v>14</v>
      </c>
      <c r="AB24" s="754"/>
      <c r="AC24" s="753">
        <v>15</v>
      </c>
      <c r="AD24" s="754"/>
      <c r="AE24" s="749">
        <v>16</v>
      </c>
      <c r="AF24" s="757"/>
      <c r="AG24" s="442"/>
    </row>
    <row r="25" spans="1:35" s="352" customFormat="1" ht="14.25" customHeight="1">
      <c r="A25" s="406"/>
      <c r="B25" s="499" t="s">
        <v>440</v>
      </c>
      <c r="C25" s="749">
        <v>19</v>
      </c>
      <c r="D25" s="750"/>
      <c r="E25" s="753">
        <v>20</v>
      </c>
      <c r="F25" s="754"/>
      <c r="G25" s="753">
        <v>21</v>
      </c>
      <c r="H25" s="754"/>
      <c r="I25" s="753">
        <v>22</v>
      </c>
      <c r="J25" s="754"/>
      <c r="K25" s="753">
        <v>23</v>
      </c>
      <c r="L25" s="754"/>
      <c r="M25" s="753">
        <v>24</v>
      </c>
      <c r="N25" s="754"/>
      <c r="O25" s="749">
        <v>25</v>
      </c>
      <c r="P25" s="757"/>
      <c r="Q25" s="512"/>
      <c r="R25" s="521" t="s">
        <v>440</v>
      </c>
      <c r="S25" s="749">
        <v>17</v>
      </c>
      <c r="T25" s="750"/>
      <c r="U25" s="753">
        <v>18</v>
      </c>
      <c r="V25" s="754"/>
      <c r="W25" s="753">
        <v>19</v>
      </c>
      <c r="X25" s="754"/>
      <c r="Y25" s="753">
        <v>20</v>
      </c>
      <c r="Z25" s="754"/>
      <c r="AA25" s="753">
        <v>21</v>
      </c>
      <c r="AB25" s="754"/>
      <c r="AC25" s="753">
        <v>22</v>
      </c>
      <c r="AD25" s="754"/>
      <c r="AE25" s="749">
        <v>23</v>
      </c>
      <c r="AF25" s="757"/>
      <c r="AG25" s="442"/>
    </row>
    <row r="26" spans="1:35" s="352" customFormat="1" ht="14.25" customHeight="1">
      <c r="A26" s="406"/>
      <c r="B26" s="500">
        <v>23</v>
      </c>
      <c r="C26" s="749">
        <v>26</v>
      </c>
      <c r="D26" s="750"/>
      <c r="E26" s="751">
        <v>27</v>
      </c>
      <c r="F26" s="752"/>
      <c r="G26" s="751">
        <v>28</v>
      </c>
      <c r="H26" s="752"/>
      <c r="I26" s="753">
        <v>29</v>
      </c>
      <c r="J26" s="754"/>
      <c r="K26" s="753">
        <v>30</v>
      </c>
      <c r="L26" s="754"/>
      <c r="M26" s="753">
        <v>31</v>
      </c>
      <c r="N26" s="754"/>
      <c r="O26" s="753"/>
      <c r="P26" s="760"/>
      <c r="Q26" s="512"/>
      <c r="R26" s="516">
        <v>21</v>
      </c>
      <c r="S26" s="749">
        <v>24</v>
      </c>
      <c r="T26" s="750"/>
      <c r="U26" s="753">
        <v>25</v>
      </c>
      <c r="V26" s="754"/>
      <c r="W26" s="753">
        <v>26</v>
      </c>
      <c r="X26" s="754"/>
      <c r="Y26" s="753">
        <v>27</v>
      </c>
      <c r="Z26" s="754"/>
      <c r="AA26" s="753">
        <v>28</v>
      </c>
      <c r="AB26" s="754"/>
      <c r="AC26" s="753">
        <v>29</v>
      </c>
      <c r="AD26" s="754"/>
      <c r="AE26" s="749">
        <v>30</v>
      </c>
      <c r="AF26" s="757"/>
      <c r="AG26" s="442"/>
    </row>
    <row r="27" spans="1:35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5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/>
      <c r="N28" s="778"/>
      <c r="O28" s="753">
        <v>1</v>
      </c>
      <c r="P28" s="760"/>
      <c r="Q28" s="512"/>
      <c r="R28" s="513">
        <v>16</v>
      </c>
      <c r="S28" s="747" t="s">
        <v>452</v>
      </c>
      <c r="T28" s="748"/>
      <c r="U28" s="747" t="s">
        <v>453</v>
      </c>
      <c r="V28" s="748"/>
      <c r="W28" s="782" t="s">
        <v>454</v>
      </c>
      <c r="X28" s="748"/>
      <c r="Y28" s="779" t="s">
        <v>455</v>
      </c>
      <c r="Z28" s="748"/>
      <c r="AA28" s="749">
        <v>5</v>
      </c>
      <c r="AB28" s="750"/>
      <c r="AC28" s="749">
        <v>6</v>
      </c>
      <c r="AD28" s="750"/>
      <c r="AE28" s="758">
        <v>7</v>
      </c>
      <c r="AF28" s="759"/>
      <c r="AG28" s="442"/>
      <c r="AI28" s="541"/>
    </row>
    <row r="29" spans="1:35" s="352" customFormat="1" ht="14.25" customHeight="1">
      <c r="A29" s="406"/>
      <c r="B29" s="495" t="s">
        <v>74</v>
      </c>
      <c r="C29" s="749">
        <v>2</v>
      </c>
      <c r="D29" s="750"/>
      <c r="E29" s="749">
        <v>3</v>
      </c>
      <c r="F29" s="750"/>
      <c r="G29" s="747" t="s">
        <v>456</v>
      </c>
      <c r="H29" s="748"/>
      <c r="I29" s="753">
        <v>5</v>
      </c>
      <c r="J29" s="754"/>
      <c r="K29" s="753">
        <v>6</v>
      </c>
      <c r="L29" s="754"/>
      <c r="M29" s="753">
        <v>7</v>
      </c>
      <c r="N29" s="754"/>
      <c r="O29" s="753">
        <v>8</v>
      </c>
      <c r="P29" s="760"/>
      <c r="Q29" s="512"/>
      <c r="R29" s="495" t="s">
        <v>74</v>
      </c>
      <c r="S29" s="753">
        <v>8</v>
      </c>
      <c r="T29" s="754"/>
      <c r="U29" s="753">
        <v>9</v>
      </c>
      <c r="V29" s="754"/>
      <c r="W29" s="753">
        <v>10</v>
      </c>
      <c r="X29" s="754"/>
      <c r="Y29" s="753">
        <v>11</v>
      </c>
      <c r="Z29" s="754"/>
      <c r="AA29" s="753">
        <v>12</v>
      </c>
      <c r="AB29" s="754"/>
      <c r="AC29" s="753">
        <v>13</v>
      </c>
      <c r="AD29" s="754"/>
      <c r="AE29" s="749">
        <v>14</v>
      </c>
      <c r="AF29" s="757"/>
      <c r="AG29" s="442"/>
    </row>
    <row r="30" spans="1:35" s="352" customFormat="1" ht="14.25" customHeight="1">
      <c r="A30" s="406"/>
      <c r="B30" s="499">
        <v>4</v>
      </c>
      <c r="C30" s="749">
        <v>9</v>
      </c>
      <c r="D30" s="750"/>
      <c r="E30" s="753">
        <v>10</v>
      </c>
      <c r="F30" s="754"/>
      <c r="G30" s="753">
        <v>11</v>
      </c>
      <c r="H30" s="754"/>
      <c r="I30" s="753">
        <v>12</v>
      </c>
      <c r="J30" s="754"/>
      <c r="K30" s="753">
        <v>13</v>
      </c>
      <c r="L30" s="754"/>
      <c r="M30" s="753">
        <v>14</v>
      </c>
      <c r="N30" s="754"/>
      <c r="O30" s="749">
        <v>15</v>
      </c>
      <c r="P30" s="757"/>
      <c r="Q30" s="512"/>
      <c r="R30" s="514">
        <v>10</v>
      </c>
      <c r="S30" s="749">
        <v>15</v>
      </c>
      <c r="T30" s="750"/>
      <c r="U30" s="753">
        <v>16</v>
      </c>
      <c r="V30" s="754"/>
      <c r="W30" s="753">
        <v>17</v>
      </c>
      <c r="X30" s="754"/>
      <c r="Y30" s="753">
        <v>18</v>
      </c>
      <c r="Z30" s="754"/>
      <c r="AA30" s="753">
        <v>19</v>
      </c>
      <c r="AB30" s="754"/>
      <c r="AC30" s="753">
        <v>20</v>
      </c>
      <c r="AD30" s="754"/>
      <c r="AE30" s="749">
        <v>21</v>
      </c>
      <c r="AF30" s="757"/>
      <c r="AG30" s="442"/>
    </row>
    <row r="31" spans="1:35" s="352" customFormat="1" ht="14.25" customHeight="1">
      <c r="A31" s="406"/>
      <c r="B31" s="499" t="s">
        <v>440</v>
      </c>
      <c r="C31" s="749">
        <v>16</v>
      </c>
      <c r="D31" s="750"/>
      <c r="E31" s="753">
        <v>17</v>
      </c>
      <c r="F31" s="754"/>
      <c r="G31" s="753">
        <v>18</v>
      </c>
      <c r="H31" s="754"/>
      <c r="I31" s="753">
        <v>19</v>
      </c>
      <c r="J31" s="754"/>
      <c r="K31" s="753">
        <v>20</v>
      </c>
      <c r="L31" s="754"/>
      <c r="M31" s="753">
        <v>21</v>
      </c>
      <c r="N31" s="754"/>
      <c r="O31" s="749">
        <v>22</v>
      </c>
      <c r="P31" s="757"/>
      <c r="Q31" s="512"/>
      <c r="R31" s="521" t="s">
        <v>440</v>
      </c>
      <c r="S31" s="749">
        <v>22</v>
      </c>
      <c r="T31" s="750"/>
      <c r="U31" s="753">
        <v>23</v>
      </c>
      <c r="V31" s="754"/>
      <c r="W31" s="753">
        <v>24</v>
      </c>
      <c r="X31" s="754"/>
      <c r="Y31" s="753">
        <v>25</v>
      </c>
      <c r="Z31" s="754"/>
      <c r="AA31" s="753">
        <v>26</v>
      </c>
      <c r="AB31" s="754"/>
      <c r="AC31" s="753">
        <v>27</v>
      </c>
      <c r="AD31" s="754"/>
      <c r="AE31" s="749">
        <v>28</v>
      </c>
      <c r="AF31" s="757"/>
      <c r="AG31" s="442"/>
    </row>
    <row r="32" spans="1:35" s="352" customFormat="1" ht="14.25" customHeight="1">
      <c r="A32" s="406"/>
      <c r="B32" s="500">
        <v>20</v>
      </c>
      <c r="C32" s="749">
        <v>23</v>
      </c>
      <c r="D32" s="750"/>
      <c r="E32" s="753">
        <v>24</v>
      </c>
      <c r="F32" s="754"/>
      <c r="G32" s="753">
        <v>25</v>
      </c>
      <c r="H32" s="754"/>
      <c r="I32" s="753">
        <v>26</v>
      </c>
      <c r="J32" s="754"/>
      <c r="K32" s="753">
        <v>27</v>
      </c>
      <c r="L32" s="754"/>
      <c r="M32" s="786">
        <v>28</v>
      </c>
      <c r="N32" s="754"/>
      <c r="O32" s="749">
        <v>29</v>
      </c>
      <c r="P32" s="757"/>
      <c r="Q32" s="522"/>
      <c r="R32" s="516">
        <v>18</v>
      </c>
      <c r="S32" s="749">
        <v>29</v>
      </c>
      <c r="T32" s="750"/>
      <c r="U32" s="753">
        <v>30</v>
      </c>
      <c r="V32" s="754"/>
      <c r="W32" s="753">
        <v>31</v>
      </c>
      <c r="X32" s="754"/>
      <c r="Y32" s="753"/>
      <c r="Z32" s="754"/>
      <c r="AA32" s="753"/>
      <c r="AB32" s="754"/>
      <c r="AC32" s="753"/>
      <c r="AD32" s="754"/>
      <c r="AE32" s="753"/>
      <c r="AF32" s="760"/>
      <c r="AG32" s="442"/>
    </row>
    <row r="33" spans="1:33" s="352" customFormat="1" ht="14.25" customHeight="1">
      <c r="A33" s="406"/>
      <c r="B33" s="495" t="s">
        <v>450</v>
      </c>
      <c r="C33" s="767">
        <v>30</v>
      </c>
      <c r="D33" s="768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4"/>
      <c r="T33" s="765"/>
      <c r="U33" s="783"/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21</v>
      </c>
      <c r="C34" s="753"/>
      <c r="D34" s="754"/>
      <c r="E34" s="787" t="s">
        <v>457</v>
      </c>
      <c r="F34" s="788"/>
      <c r="G34" s="753">
        <v>2</v>
      </c>
      <c r="H34" s="754"/>
      <c r="I34" s="755">
        <v>3</v>
      </c>
      <c r="J34" s="761"/>
      <c r="K34" s="755">
        <v>4</v>
      </c>
      <c r="L34" s="761"/>
      <c r="M34" s="776">
        <v>5</v>
      </c>
      <c r="N34" s="778"/>
      <c r="O34" s="755">
        <v>6</v>
      </c>
      <c r="P34" s="756"/>
      <c r="Q34" s="512"/>
      <c r="R34" s="513">
        <v>23</v>
      </c>
      <c r="S34" s="755"/>
      <c r="T34" s="761"/>
      <c r="U34" s="755"/>
      <c r="V34" s="761"/>
      <c r="W34" s="755"/>
      <c r="X34" s="761"/>
      <c r="Y34" s="755">
        <v>1</v>
      </c>
      <c r="Z34" s="761"/>
      <c r="AA34" s="755">
        <v>2</v>
      </c>
      <c r="AB34" s="761"/>
      <c r="AC34" s="755">
        <v>3</v>
      </c>
      <c r="AD34" s="761"/>
      <c r="AE34" s="758">
        <v>4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7</v>
      </c>
      <c r="D35" s="750"/>
      <c r="E35" s="753">
        <v>8</v>
      </c>
      <c r="F35" s="754"/>
      <c r="G35" s="753">
        <v>9</v>
      </c>
      <c r="H35" s="754"/>
      <c r="I35" s="753">
        <v>10</v>
      </c>
      <c r="J35" s="754"/>
      <c r="K35" s="753">
        <v>11</v>
      </c>
      <c r="L35" s="754"/>
      <c r="M35" s="753">
        <v>12</v>
      </c>
      <c r="N35" s="754"/>
      <c r="O35" s="749">
        <v>13</v>
      </c>
      <c r="P35" s="757"/>
      <c r="Q35" s="512"/>
      <c r="R35" s="495" t="s">
        <v>74</v>
      </c>
      <c r="S35" s="749">
        <v>5</v>
      </c>
      <c r="T35" s="750"/>
      <c r="U35" s="753">
        <v>6</v>
      </c>
      <c r="V35" s="754"/>
      <c r="W35" s="753">
        <v>7</v>
      </c>
      <c r="X35" s="754"/>
      <c r="Y35" s="753">
        <v>8</v>
      </c>
      <c r="Z35" s="754"/>
      <c r="AA35" s="753">
        <v>9</v>
      </c>
      <c r="AB35" s="754"/>
      <c r="AC35" s="753">
        <v>10</v>
      </c>
      <c r="AD35" s="754"/>
      <c r="AE35" s="749">
        <v>11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14</v>
      </c>
      <c r="D36" s="750"/>
      <c r="E36" s="753">
        <v>15</v>
      </c>
      <c r="F36" s="754"/>
      <c r="G36" s="753">
        <v>16</v>
      </c>
      <c r="H36" s="754"/>
      <c r="I36" s="753">
        <v>17</v>
      </c>
      <c r="J36" s="754"/>
      <c r="K36" s="753">
        <v>18</v>
      </c>
      <c r="L36" s="754"/>
      <c r="M36" s="753">
        <v>19</v>
      </c>
      <c r="N36" s="754"/>
      <c r="O36" s="749">
        <v>20</v>
      </c>
      <c r="P36" s="757"/>
      <c r="Q36" s="512"/>
      <c r="R36" s="514">
        <v>11</v>
      </c>
      <c r="S36" s="749">
        <v>12</v>
      </c>
      <c r="T36" s="750"/>
      <c r="U36" s="753">
        <v>13</v>
      </c>
      <c r="V36" s="754"/>
      <c r="W36" s="753">
        <v>14</v>
      </c>
      <c r="X36" s="754"/>
      <c r="Y36" s="753">
        <v>15</v>
      </c>
      <c r="Z36" s="754"/>
      <c r="AA36" s="753">
        <v>16</v>
      </c>
      <c r="AB36" s="754"/>
      <c r="AC36" s="753">
        <v>17</v>
      </c>
      <c r="AD36" s="754"/>
      <c r="AE36" s="749">
        <v>18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21</v>
      </c>
      <c r="D37" s="750"/>
      <c r="E37" s="753">
        <v>22</v>
      </c>
      <c r="F37" s="754"/>
      <c r="G37" s="753">
        <v>23</v>
      </c>
      <c r="H37" s="754"/>
      <c r="I37" s="753">
        <v>24</v>
      </c>
      <c r="J37" s="754"/>
      <c r="K37" s="753">
        <v>25</v>
      </c>
      <c r="L37" s="754"/>
      <c r="M37" s="753">
        <v>26</v>
      </c>
      <c r="N37" s="754"/>
      <c r="O37" s="749">
        <v>27</v>
      </c>
      <c r="P37" s="757"/>
      <c r="Q37" s="512"/>
      <c r="R37" s="521" t="s">
        <v>440</v>
      </c>
      <c r="S37" s="749">
        <v>19</v>
      </c>
      <c r="T37" s="750"/>
      <c r="U37" s="753">
        <v>20</v>
      </c>
      <c r="V37" s="754"/>
      <c r="W37" s="753">
        <v>21</v>
      </c>
      <c r="X37" s="754"/>
      <c r="Y37" s="753">
        <v>22</v>
      </c>
      <c r="Z37" s="754"/>
      <c r="AA37" s="753">
        <v>23</v>
      </c>
      <c r="AB37" s="754"/>
      <c r="AC37" s="753">
        <v>24</v>
      </c>
      <c r="AD37" s="754"/>
      <c r="AE37" s="749">
        <v>25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28</v>
      </c>
      <c r="D38" s="750"/>
      <c r="E38" s="749">
        <v>29</v>
      </c>
      <c r="F38" s="750"/>
      <c r="G38" s="747" t="s">
        <v>458</v>
      </c>
      <c r="H38" s="748"/>
      <c r="I38" s="753">
        <v>31</v>
      </c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26</v>
      </c>
      <c r="T38" s="750"/>
      <c r="U38" s="751">
        <v>27</v>
      </c>
      <c r="V38" s="752"/>
      <c r="W38" s="751">
        <v>28</v>
      </c>
      <c r="X38" s="752"/>
      <c r="Y38" s="751">
        <v>29</v>
      </c>
      <c r="Z38" s="752"/>
      <c r="AA38" s="753">
        <v>30</v>
      </c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21</v>
      </c>
      <c r="C40" s="776"/>
      <c r="D40" s="778"/>
      <c r="E40" s="755"/>
      <c r="F40" s="761"/>
      <c r="G40" s="755"/>
      <c r="H40" s="761"/>
      <c r="I40" s="776"/>
      <c r="J40" s="778"/>
      <c r="K40" s="776">
        <v>1</v>
      </c>
      <c r="L40" s="778"/>
      <c r="M40" s="776">
        <v>2</v>
      </c>
      <c r="N40" s="778"/>
      <c r="O40" s="749">
        <v>3</v>
      </c>
      <c r="P40" s="757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/>
      <c r="AB40" s="778"/>
      <c r="AC40" s="776">
        <v>1</v>
      </c>
      <c r="AD40" s="778"/>
      <c r="AE40" s="758">
        <v>2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4</v>
      </c>
      <c r="D41" s="750"/>
      <c r="E41" s="753">
        <v>5</v>
      </c>
      <c r="F41" s="754"/>
      <c r="G41" s="753">
        <v>6</v>
      </c>
      <c r="H41" s="754"/>
      <c r="I41" s="753">
        <v>7</v>
      </c>
      <c r="J41" s="754"/>
      <c r="K41" s="753">
        <v>8</v>
      </c>
      <c r="L41" s="754"/>
      <c r="M41" s="753">
        <v>9</v>
      </c>
      <c r="N41" s="754"/>
      <c r="O41" s="789">
        <v>10</v>
      </c>
      <c r="P41" s="790"/>
      <c r="Q41" s="512"/>
      <c r="R41" s="495" t="s">
        <v>74</v>
      </c>
      <c r="S41" s="749">
        <v>3</v>
      </c>
      <c r="T41" s="750"/>
      <c r="U41" s="753">
        <v>4</v>
      </c>
      <c r="V41" s="754"/>
      <c r="W41" s="753">
        <v>5</v>
      </c>
      <c r="X41" s="754"/>
      <c r="Y41" s="753">
        <v>6</v>
      </c>
      <c r="Z41" s="754"/>
      <c r="AA41" s="753">
        <v>7</v>
      </c>
      <c r="AB41" s="754"/>
      <c r="AC41" s="753">
        <v>8</v>
      </c>
      <c r="AD41" s="754"/>
      <c r="AE41" s="749">
        <v>9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11</v>
      </c>
      <c r="D42" s="750"/>
      <c r="E42" s="753">
        <v>12</v>
      </c>
      <c r="F42" s="754"/>
      <c r="G42" s="753">
        <v>13</v>
      </c>
      <c r="H42" s="754"/>
      <c r="I42" s="753">
        <v>14</v>
      </c>
      <c r="J42" s="754"/>
      <c r="K42" s="753">
        <v>15</v>
      </c>
      <c r="L42" s="754"/>
      <c r="M42" s="753">
        <v>16</v>
      </c>
      <c r="N42" s="754"/>
      <c r="O42" s="789">
        <v>17</v>
      </c>
      <c r="P42" s="790"/>
      <c r="Q42" s="512"/>
      <c r="R42" s="523">
        <v>12</v>
      </c>
      <c r="S42" s="749">
        <v>10</v>
      </c>
      <c r="T42" s="750"/>
      <c r="U42" s="753">
        <v>11</v>
      </c>
      <c r="V42" s="754"/>
      <c r="W42" s="753">
        <v>12</v>
      </c>
      <c r="X42" s="754"/>
      <c r="Y42" s="753">
        <v>13</v>
      </c>
      <c r="Z42" s="754"/>
      <c r="AA42" s="753">
        <v>14</v>
      </c>
      <c r="AB42" s="754"/>
      <c r="AC42" s="753">
        <v>15</v>
      </c>
      <c r="AD42" s="754"/>
      <c r="AE42" s="749">
        <v>16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18</v>
      </c>
      <c r="D43" s="750"/>
      <c r="E43" s="753">
        <v>19</v>
      </c>
      <c r="F43" s="754"/>
      <c r="G43" s="753">
        <v>20</v>
      </c>
      <c r="H43" s="754"/>
      <c r="I43" s="753">
        <v>21</v>
      </c>
      <c r="J43" s="754"/>
      <c r="K43" s="753">
        <v>22</v>
      </c>
      <c r="L43" s="754"/>
      <c r="M43" s="753">
        <v>23</v>
      </c>
      <c r="N43" s="754"/>
      <c r="O43" s="749">
        <v>24</v>
      </c>
      <c r="P43" s="757"/>
      <c r="Q43" s="512"/>
      <c r="R43" s="518" t="s">
        <v>440</v>
      </c>
      <c r="S43" s="749">
        <v>17</v>
      </c>
      <c r="T43" s="750"/>
      <c r="U43" s="753">
        <v>18</v>
      </c>
      <c r="V43" s="754"/>
      <c r="W43" s="753">
        <v>19</v>
      </c>
      <c r="X43" s="754"/>
      <c r="Y43" s="753">
        <v>20</v>
      </c>
      <c r="Z43" s="754"/>
      <c r="AA43" s="753">
        <v>21</v>
      </c>
      <c r="AB43" s="754"/>
      <c r="AC43" s="791">
        <v>22</v>
      </c>
      <c r="AD43" s="792"/>
      <c r="AE43" s="749">
        <v>23</v>
      </c>
      <c r="AF43" s="757"/>
      <c r="AG43" s="442"/>
    </row>
    <row r="44" spans="1:33" s="352" customFormat="1" ht="14.25" customHeight="1">
      <c r="A44" s="406"/>
      <c r="B44" s="500">
        <v>22</v>
      </c>
      <c r="C44" s="749">
        <v>25</v>
      </c>
      <c r="D44" s="750"/>
      <c r="E44" s="751">
        <v>26</v>
      </c>
      <c r="F44" s="752"/>
      <c r="G44" s="751">
        <v>27</v>
      </c>
      <c r="H44" s="752"/>
      <c r="I44" s="751">
        <v>28</v>
      </c>
      <c r="J44" s="752"/>
      <c r="K44" s="751">
        <v>29</v>
      </c>
      <c r="L44" s="752"/>
      <c r="M44" s="751">
        <v>30</v>
      </c>
      <c r="N44" s="752"/>
      <c r="O44" s="751"/>
      <c r="P44" s="793"/>
      <c r="Q44" s="512"/>
      <c r="R44" s="524">
        <v>21</v>
      </c>
      <c r="S44" s="749">
        <v>24</v>
      </c>
      <c r="T44" s="750"/>
      <c r="U44" s="753">
        <v>25</v>
      </c>
      <c r="V44" s="754"/>
      <c r="W44" s="753">
        <v>26</v>
      </c>
      <c r="X44" s="754"/>
      <c r="Y44" s="753">
        <v>27</v>
      </c>
      <c r="Z44" s="754"/>
      <c r="AA44" s="753">
        <v>28</v>
      </c>
      <c r="AB44" s="754"/>
      <c r="AC44" s="753">
        <v>29</v>
      </c>
      <c r="AD44" s="754"/>
      <c r="AE44" s="749">
        <v>30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767">
        <v>31</v>
      </c>
      <c r="T45" s="768"/>
      <c r="U45" s="799" t="s">
        <v>459</v>
      </c>
      <c r="V45" s="800"/>
      <c r="W45" s="764">
        <v>2</v>
      </c>
      <c r="X45" s="765"/>
      <c r="Y45" s="764">
        <v>3</v>
      </c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464</v>
      </c>
      <c r="C48" s="842"/>
      <c r="D48" s="843"/>
      <c r="E48" s="536">
        <v>21</v>
      </c>
      <c r="F48" s="536">
        <v>17</v>
      </c>
      <c r="G48" s="536">
        <v>22</v>
      </c>
      <c r="H48" s="536">
        <v>21</v>
      </c>
      <c r="I48" s="536">
        <v>20</v>
      </c>
      <c r="J48" s="536">
        <v>21</v>
      </c>
      <c r="K48" s="536">
        <v>23</v>
      </c>
      <c r="L48" s="536">
        <v>21</v>
      </c>
      <c r="M48" s="536">
        <v>20</v>
      </c>
      <c r="N48" s="536">
        <v>19</v>
      </c>
      <c r="O48" s="536">
        <v>21</v>
      </c>
      <c r="P48" s="536">
        <v>23</v>
      </c>
      <c r="Q48" s="502">
        <f t="shared" ref="Q48:Q56" si="0">SUM(E48:P48)</f>
        <v>249</v>
      </c>
      <c r="R48" s="525">
        <v>8</v>
      </c>
      <c r="S48" s="844">
        <f>R48*Q48</f>
        <v>1992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465</v>
      </c>
      <c r="C49" s="848"/>
      <c r="D49" s="849"/>
      <c r="E49" s="537">
        <v>22</v>
      </c>
      <c r="F49" s="537">
        <v>16</v>
      </c>
      <c r="G49" s="537">
        <v>23</v>
      </c>
      <c r="H49" s="537">
        <v>20</v>
      </c>
      <c r="I49" s="537">
        <v>21</v>
      </c>
      <c r="J49" s="537">
        <v>21</v>
      </c>
      <c r="K49" s="537">
        <v>21</v>
      </c>
      <c r="L49" s="537">
        <v>23</v>
      </c>
      <c r="M49" s="537">
        <v>21</v>
      </c>
      <c r="N49" s="537">
        <v>19</v>
      </c>
      <c r="O49" s="537">
        <v>22</v>
      </c>
      <c r="P49" s="537">
        <v>21</v>
      </c>
      <c r="Q49" s="503">
        <f t="shared" si="0"/>
        <v>250</v>
      </c>
      <c r="R49" s="526">
        <v>8</v>
      </c>
      <c r="S49" s="850">
        <f>R49*Q49</f>
        <v>2000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466</v>
      </c>
      <c r="C50" s="825"/>
      <c r="D50" s="826"/>
      <c r="E50" s="538">
        <f>B14</f>
        <v>19</v>
      </c>
      <c r="F50" s="504">
        <f>B20</f>
        <v>19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22</v>
      </c>
      <c r="K50" s="504">
        <f>R14</f>
        <v>21</v>
      </c>
      <c r="L50" s="504">
        <f>R20</f>
        <v>22</v>
      </c>
      <c r="M50" s="504">
        <f>R26</f>
        <v>21</v>
      </c>
      <c r="N50" s="504">
        <f>R32</f>
        <v>18</v>
      </c>
      <c r="O50" s="504">
        <f>R38</f>
        <v>22</v>
      </c>
      <c r="P50" s="504">
        <f>R44</f>
        <v>21</v>
      </c>
      <c r="Q50" s="504">
        <f t="shared" si="0"/>
        <v>249</v>
      </c>
      <c r="R50" s="506">
        <v>8</v>
      </c>
      <c r="S50" s="827">
        <f>R50*Q50</f>
        <v>1992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467</v>
      </c>
      <c r="C51" s="795"/>
      <c r="D51" s="796"/>
      <c r="E51" s="502">
        <f t="shared" ref="E51:P53" si="1">E54-E48</f>
        <v>10</v>
      </c>
      <c r="F51" s="502">
        <f t="shared" si="1"/>
        <v>11</v>
      </c>
      <c r="G51" s="502">
        <f t="shared" si="1"/>
        <v>9</v>
      </c>
      <c r="H51" s="502">
        <f t="shared" si="1"/>
        <v>9</v>
      </c>
      <c r="I51" s="502">
        <f t="shared" si="1"/>
        <v>11</v>
      </c>
      <c r="J51" s="502">
        <f t="shared" si="1"/>
        <v>9</v>
      </c>
      <c r="K51" s="502">
        <f t="shared" si="1"/>
        <v>8</v>
      </c>
      <c r="L51" s="502">
        <f t="shared" si="1"/>
        <v>10</v>
      </c>
      <c r="M51" s="502">
        <f t="shared" si="1"/>
        <v>10</v>
      </c>
      <c r="N51" s="502">
        <f t="shared" si="1"/>
        <v>12</v>
      </c>
      <c r="O51" s="502">
        <f t="shared" si="1"/>
        <v>9</v>
      </c>
      <c r="P51" s="502">
        <f t="shared" si="1"/>
        <v>8</v>
      </c>
      <c r="Q51" s="502">
        <f t="shared" si="0"/>
        <v>116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469</v>
      </c>
      <c r="C52" s="815"/>
      <c r="D52" s="816"/>
      <c r="E52" s="503">
        <f t="shared" si="1"/>
        <v>9</v>
      </c>
      <c r="F52" s="503">
        <f t="shared" si="1"/>
        <v>13</v>
      </c>
      <c r="G52" s="503">
        <f t="shared" si="1"/>
        <v>8</v>
      </c>
      <c r="H52" s="503">
        <f t="shared" si="1"/>
        <v>10</v>
      </c>
      <c r="I52" s="503">
        <f t="shared" si="1"/>
        <v>10</v>
      </c>
      <c r="J52" s="503">
        <f t="shared" si="1"/>
        <v>9</v>
      </c>
      <c r="K52" s="503">
        <f t="shared" si="1"/>
        <v>10</v>
      </c>
      <c r="L52" s="503">
        <f t="shared" si="1"/>
        <v>8</v>
      </c>
      <c r="M52" s="503">
        <f t="shared" si="1"/>
        <v>9</v>
      </c>
      <c r="N52" s="503">
        <f t="shared" si="1"/>
        <v>12</v>
      </c>
      <c r="O52" s="503">
        <f t="shared" si="1"/>
        <v>8</v>
      </c>
      <c r="P52" s="503">
        <f t="shared" si="1"/>
        <v>10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470</v>
      </c>
      <c r="C53" s="820"/>
      <c r="D53" s="821"/>
      <c r="E53" s="506">
        <f t="shared" si="1"/>
        <v>12</v>
      </c>
      <c r="F53" s="506">
        <f t="shared" si="1"/>
        <v>9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8</v>
      </c>
      <c r="K53" s="506">
        <f t="shared" si="1"/>
        <v>10</v>
      </c>
      <c r="L53" s="506">
        <f t="shared" si="1"/>
        <v>9</v>
      </c>
      <c r="M53" s="506">
        <f t="shared" si="1"/>
        <v>9</v>
      </c>
      <c r="N53" s="506">
        <f t="shared" si="1"/>
        <v>13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471</v>
      </c>
      <c r="C54" s="795"/>
      <c r="D54" s="796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472</v>
      </c>
      <c r="C55" s="825"/>
      <c r="D55" s="826"/>
      <c r="E55" s="539">
        <v>31</v>
      </c>
      <c r="F55" s="539">
        <v>29</v>
      </c>
      <c r="G55" s="539">
        <v>31</v>
      </c>
      <c r="H55" s="539">
        <v>30</v>
      </c>
      <c r="I55" s="539">
        <v>31</v>
      </c>
      <c r="J55" s="539">
        <v>30</v>
      </c>
      <c r="K55" s="539">
        <v>31</v>
      </c>
      <c r="L55" s="539">
        <v>31</v>
      </c>
      <c r="M55" s="539">
        <v>30</v>
      </c>
      <c r="N55" s="539">
        <v>31</v>
      </c>
      <c r="O55" s="539">
        <v>30</v>
      </c>
      <c r="P55" s="539">
        <v>31</v>
      </c>
      <c r="Q55" s="504">
        <f t="shared" si="0"/>
        <v>366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473</v>
      </c>
      <c r="C56" s="831"/>
      <c r="D56" s="832"/>
      <c r="E56" s="507">
        <v>31</v>
      </c>
      <c r="F56" s="507">
        <v>28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365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474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21.75" customHeight="1">
      <c r="A5" s="404"/>
      <c r="B5" s="736" t="s">
        <v>425</v>
      </c>
      <c r="C5" s="736"/>
      <c r="D5" s="736"/>
      <c r="E5" s="736"/>
      <c r="F5" s="736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6"/>
      <c r="Z5" s="736"/>
      <c r="AA5" s="736"/>
      <c r="AB5" s="736"/>
      <c r="AC5" s="736"/>
      <c r="AD5" s="736"/>
      <c r="AE5" s="736"/>
      <c r="AF5" s="736"/>
      <c r="AG5" s="440"/>
    </row>
    <row r="6" spans="1:35" ht="14.25" customHeight="1">
      <c r="A6" s="404"/>
      <c r="B6" s="534"/>
      <c r="C6" s="737" t="s">
        <v>426</v>
      </c>
      <c r="D6" s="737"/>
      <c r="E6" s="737"/>
      <c r="F6" s="356"/>
      <c r="G6" s="738"/>
      <c r="H6" s="738"/>
      <c r="I6" s="739" t="s">
        <v>427</v>
      </c>
      <c r="J6" s="739"/>
      <c r="K6" s="739"/>
      <c r="L6" s="357"/>
      <c r="M6" s="853"/>
      <c r="N6" s="853"/>
      <c r="O6" s="741" t="s">
        <v>475</v>
      </c>
      <c r="P6" s="741"/>
      <c r="Q6" s="741"/>
      <c r="R6" s="741"/>
      <c r="S6" s="854"/>
      <c r="T6" s="854"/>
      <c r="U6" s="743" t="s">
        <v>476</v>
      </c>
      <c r="V6" s="743"/>
      <c r="W6" s="743"/>
      <c r="X6" s="743"/>
      <c r="Y6" s="743"/>
      <c r="Z6" s="424"/>
      <c r="AA6" s="424"/>
      <c r="AB6" s="424"/>
      <c r="AC6" s="424"/>
      <c r="AD6" s="424"/>
      <c r="AE6" s="424"/>
      <c r="AF6" s="532" t="s">
        <v>431</v>
      </c>
      <c r="AG6" s="441"/>
    </row>
    <row r="7" spans="1:35" s="352" customFormat="1" ht="14.25" customHeight="1">
      <c r="A7" s="535"/>
      <c r="B7" s="492" t="s">
        <v>432</v>
      </c>
      <c r="C7" s="730" t="s">
        <v>433</v>
      </c>
      <c r="D7" s="731"/>
      <c r="E7" s="730" t="s">
        <v>434</v>
      </c>
      <c r="F7" s="731"/>
      <c r="G7" s="730" t="s">
        <v>435</v>
      </c>
      <c r="H7" s="731"/>
      <c r="I7" s="730" t="s">
        <v>436</v>
      </c>
      <c r="J7" s="731"/>
      <c r="K7" s="730" t="s">
        <v>437</v>
      </c>
      <c r="L7" s="731"/>
      <c r="M7" s="730" t="s">
        <v>438</v>
      </c>
      <c r="N7" s="731"/>
      <c r="O7" s="730" t="s">
        <v>439</v>
      </c>
      <c r="P7" s="732"/>
      <c r="Q7" s="509"/>
      <c r="R7" s="510" t="s">
        <v>432</v>
      </c>
      <c r="S7" s="730" t="s">
        <v>433</v>
      </c>
      <c r="T7" s="731"/>
      <c r="U7" s="730" t="s">
        <v>434</v>
      </c>
      <c r="V7" s="731"/>
      <c r="W7" s="730" t="s">
        <v>435</v>
      </c>
      <c r="X7" s="731"/>
      <c r="Y7" s="730" t="s">
        <v>436</v>
      </c>
      <c r="Z7" s="731"/>
      <c r="AA7" s="730" t="s">
        <v>437</v>
      </c>
      <c r="AB7" s="731"/>
      <c r="AC7" s="730" t="s">
        <v>438</v>
      </c>
      <c r="AD7" s="731"/>
      <c r="AE7" s="730" t="s">
        <v>439</v>
      </c>
      <c r="AF7" s="732"/>
      <c r="AG7" s="442"/>
    </row>
    <row r="8" spans="1:35" s="352" customFormat="1" ht="14.25" customHeight="1">
      <c r="A8" s="535"/>
      <c r="B8" s="493"/>
      <c r="C8" s="744" t="s">
        <v>433</v>
      </c>
      <c r="D8" s="745"/>
      <c r="E8" s="744" t="s">
        <v>440</v>
      </c>
      <c r="F8" s="745"/>
      <c r="G8" s="744" t="s">
        <v>441</v>
      </c>
      <c r="H8" s="745"/>
      <c r="I8" s="744" t="s">
        <v>442</v>
      </c>
      <c r="J8" s="745"/>
      <c r="K8" s="744" t="s">
        <v>443</v>
      </c>
      <c r="L8" s="745"/>
      <c r="M8" s="744" t="s">
        <v>444</v>
      </c>
      <c r="N8" s="745"/>
      <c r="O8" s="744" t="s">
        <v>445</v>
      </c>
      <c r="P8" s="746"/>
      <c r="Q8" s="509"/>
      <c r="R8" s="511"/>
      <c r="S8" s="744" t="s">
        <v>433</v>
      </c>
      <c r="T8" s="745"/>
      <c r="U8" s="744" t="s">
        <v>440</v>
      </c>
      <c r="V8" s="745"/>
      <c r="W8" s="744" t="s">
        <v>441</v>
      </c>
      <c r="X8" s="745"/>
      <c r="Y8" s="744" t="s">
        <v>442</v>
      </c>
      <c r="Z8" s="745"/>
      <c r="AA8" s="744" t="s">
        <v>443</v>
      </c>
      <c r="AB8" s="745"/>
      <c r="AC8" s="744" t="s">
        <v>444</v>
      </c>
      <c r="AD8" s="745"/>
      <c r="AE8" s="744" t="s">
        <v>445</v>
      </c>
      <c r="AF8" s="746"/>
      <c r="AG8" s="442"/>
    </row>
    <row r="9" spans="1:35" s="352" customFormat="1" ht="14.25" customHeight="1">
      <c r="A9" s="535"/>
      <c r="B9" s="494">
        <v>20</v>
      </c>
      <c r="C9" s="747" t="s">
        <v>446</v>
      </c>
      <c r="D9" s="748"/>
      <c r="E9" s="855">
        <v>2</v>
      </c>
      <c r="F9" s="856"/>
      <c r="G9" s="751">
        <v>3</v>
      </c>
      <c r="H9" s="752"/>
      <c r="I9" s="753">
        <v>4</v>
      </c>
      <c r="J9" s="754"/>
      <c r="K9" s="753">
        <v>5</v>
      </c>
      <c r="L9" s="754"/>
      <c r="M9" s="753">
        <v>6</v>
      </c>
      <c r="N9" s="754"/>
      <c r="O9" s="755">
        <v>7</v>
      </c>
      <c r="P9" s="756"/>
      <c r="Q9" s="512"/>
      <c r="R9" s="513">
        <v>21</v>
      </c>
      <c r="S9" s="751"/>
      <c r="T9" s="752"/>
      <c r="U9" s="751"/>
      <c r="V9" s="752"/>
      <c r="W9" s="751"/>
      <c r="X9" s="752"/>
      <c r="Y9" s="753"/>
      <c r="Z9" s="754"/>
      <c r="AA9" s="753"/>
      <c r="AB9" s="754"/>
      <c r="AC9" s="753"/>
      <c r="AD9" s="754"/>
      <c r="AE9" s="858">
        <v>1</v>
      </c>
      <c r="AF9" s="859"/>
      <c r="AG9" s="442"/>
      <c r="AH9" s="401"/>
    </row>
    <row r="10" spans="1:35" s="352" customFormat="1" ht="14.25" customHeight="1">
      <c r="A10" s="535"/>
      <c r="B10" s="495" t="s">
        <v>74</v>
      </c>
      <c r="C10" s="855">
        <v>8</v>
      </c>
      <c r="D10" s="856"/>
      <c r="E10" s="753">
        <v>9</v>
      </c>
      <c r="F10" s="754"/>
      <c r="G10" s="753">
        <v>10</v>
      </c>
      <c r="H10" s="754"/>
      <c r="I10" s="753">
        <v>11</v>
      </c>
      <c r="J10" s="754"/>
      <c r="K10" s="753">
        <v>12</v>
      </c>
      <c r="L10" s="754"/>
      <c r="M10" s="753">
        <v>13</v>
      </c>
      <c r="N10" s="754"/>
      <c r="O10" s="855">
        <v>14</v>
      </c>
      <c r="P10" s="857"/>
      <c r="Q10" s="512"/>
      <c r="R10" s="495" t="s">
        <v>74</v>
      </c>
      <c r="S10" s="855">
        <v>2</v>
      </c>
      <c r="T10" s="856"/>
      <c r="U10" s="751">
        <v>3</v>
      </c>
      <c r="V10" s="752"/>
      <c r="W10" s="753">
        <v>4</v>
      </c>
      <c r="X10" s="754"/>
      <c r="Y10" s="753">
        <v>5</v>
      </c>
      <c r="Z10" s="754"/>
      <c r="AA10" s="753">
        <v>6</v>
      </c>
      <c r="AB10" s="754"/>
      <c r="AC10" s="753">
        <v>7</v>
      </c>
      <c r="AD10" s="754"/>
      <c r="AE10" s="855">
        <v>8</v>
      </c>
      <c r="AF10" s="857"/>
      <c r="AG10" s="442"/>
    </row>
    <row r="11" spans="1:35" s="352" customFormat="1" ht="14.25" customHeight="1">
      <c r="A11" s="535"/>
      <c r="B11" s="496">
        <v>1</v>
      </c>
      <c r="C11" s="855">
        <v>15</v>
      </c>
      <c r="D11" s="856"/>
      <c r="E11" s="753">
        <v>16</v>
      </c>
      <c r="F11" s="754"/>
      <c r="G11" s="753">
        <v>17</v>
      </c>
      <c r="H11" s="754"/>
      <c r="I11" s="753">
        <v>18</v>
      </c>
      <c r="J11" s="754"/>
      <c r="K11" s="753">
        <v>19</v>
      </c>
      <c r="L11" s="754"/>
      <c r="M11" s="753">
        <v>20</v>
      </c>
      <c r="N11" s="754"/>
      <c r="O11" s="855">
        <v>21</v>
      </c>
      <c r="P11" s="857"/>
      <c r="Q11" s="512"/>
      <c r="R11" s="514">
        <v>7</v>
      </c>
      <c r="S11" s="855">
        <v>9</v>
      </c>
      <c r="T11" s="856"/>
      <c r="U11" s="753">
        <v>10</v>
      </c>
      <c r="V11" s="754"/>
      <c r="W11" s="753">
        <v>11</v>
      </c>
      <c r="X11" s="754"/>
      <c r="Y11" s="753">
        <v>12</v>
      </c>
      <c r="Z11" s="754"/>
      <c r="AA11" s="753">
        <v>13</v>
      </c>
      <c r="AB11" s="754"/>
      <c r="AC11" s="753">
        <v>14</v>
      </c>
      <c r="AD11" s="754"/>
      <c r="AE11" s="855">
        <v>15</v>
      </c>
      <c r="AF11" s="857"/>
      <c r="AG11" s="442"/>
    </row>
    <row r="12" spans="1:35" s="352" customFormat="1" ht="14.25" customHeight="1">
      <c r="A12" s="535"/>
      <c r="B12" s="496" t="s">
        <v>440</v>
      </c>
      <c r="C12" s="855">
        <v>22</v>
      </c>
      <c r="D12" s="856"/>
      <c r="E12" s="753">
        <v>23</v>
      </c>
      <c r="F12" s="754"/>
      <c r="G12" s="753">
        <v>24</v>
      </c>
      <c r="H12" s="754"/>
      <c r="I12" s="753">
        <v>25</v>
      </c>
      <c r="J12" s="754"/>
      <c r="K12" s="753">
        <v>26</v>
      </c>
      <c r="L12" s="754"/>
      <c r="M12" s="855">
        <v>27</v>
      </c>
      <c r="N12" s="856"/>
      <c r="O12" s="747" t="s">
        <v>447</v>
      </c>
      <c r="P12" s="748"/>
      <c r="Q12" s="512"/>
      <c r="R12" s="515" t="s">
        <v>440</v>
      </c>
      <c r="S12" s="855">
        <v>16</v>
      </c>
      <c r="T12" s="856"/>
      <c r="U12" s="753">
        <v>17</v>
      </c>
      <c r="V12" s="754"/>
      <c r="W12" s="753">
        <v>18</v>
      </c>
      <c r="X12" s="754"/>
      <c r="Y12" s="751">
        <v>19</v>
      </c>
      <c r="Z12" s="752"/>
      <c r="AA12" s="753">
        <v>20</v>
      </c>
      <c r="AB12" s="754"/>
      <c r="AC12" s="753">
        <v>21</v>
      </c>
      <c r="AD12" s="754"/>
      <c r="AE12" s="855">
        <v>22</v>
      </c>
      <c r="AF12" s="857"/>
      <c r="AG12" s="442"/>
    </row>
    <row r="13" spans="1:35" s="352" customFormat="1" ht="14.25" customHeight="1">
      <c r="A13" s="535" t="s">
        <v>477</v>
      </c>
      <c r="B13" s="497">
        <v>19</v>
      </c>
      <c r="C13" s="747" t="s">
        <v>448</v>
      </c>
      <c r="D13" s="748"/>
      <c r="E13" s="747" t="s">
        <v>449</v>
      </c>
      <c r="F13" s="748"/>
      <c r="G13" s="855">
        <v>31</v>
      </c>
      <c r="H13" s="856"/>
      <c r="I13" s="753"/>
      <c r="J13" s="754"/>
      <c r="K13" s="753"/>
      <c r="L13" s="754"/>
      <c r="M13" s="753"/>
      <c r="N13" s="754"/>
      <c r="O13" s="753"/>
      <c r="P13" s="760"/>
      <c r="Q13" s="512">
        <v>21</v>
      </c>
      <c r="R13" s="516">
        <v>21</v>
      </c>
      <c r="S13" s="855">
        <v>23</v>
      </c>
      <c r="T13" s="856"/>
      <c r="U13" s="753">
        <v>24</v>
      </c>
      <c r="V13" s="754"/>
      <c r="W13" s="753">
        <v>25</v>
      </c>
      <c r="X13" s="754"/>
      <c r="Y13" s="751">
        <v>26</v>
      </c>
      <c r="Z13" s="752"/>
      <c r="AA13" s="751">
        <v>27</v>
      </c>
      <c r="AB13" s="752"/>
      <c r="AC13" s="753">
        <v>28</v>
      </c>
      <c r="AD13" s="754"/>
      <c r="AE13" s="855">
        <v>29</v>
      </c>
      <c r="AF13" s="857"/>
      <c r="AG13" s="442"/>
      <c r="AH13" s="401"/>
    </row>
    <row r="14" spans="1:35" s="352" customFormat="1" ht="14.25" customHeight="1">
      <c r="A14" s="535" t="s">
        <v>478</v>
      </c>
      <c r="B14" s="495" t="s">
        <v>450</v>
      </c>
      <c r="C14" s="762"/>
      <c r="D14" s="763"/>
      <c r="E14" s="764"/>
      <c r="F14" s="765"/>
      <c r="G14" s="764"/>
      <c r="H14" s="765"/>
      <c r="I14" s="764"/>
      <c r="J14" s="765"/>
      <c r="K14" s="764"/>
      <c r="L14" s="765"/>
      <c r="M14" s="764"/>
      <c r="N14" s="765"/>
      <c r="O14" s="764"/>
      <c r="P14" s="766"/>
      <c r="Q14" s="512">
        <v>10</v>
      </c>
      <c r="R14" s="495" t="s">
        <v>450</v>
      </c>
      <c r="S14" s="860">
        <v>30</v>
      </c>
      <c r="T14" s="861"/>
      <c r="U14" s="764">
        <v>31</v>
      </c>
      <c r="V14" s="765"/>
      <c r="W14" s="764"/>
      <c r="X14" s="765"/>
      <c r="Y14" s="764"/>
      <c r="Z14" s="765"/>
      <c r="AA14" s="764"/>
      <c r="AB14" s="765"/>
      <c r="AC14" s="764"/>
      <c r="AD14" s="765"/>
      <c r="AE14" s="764"/>
      <c r="AF14" s="766"/>
      <c r="AG14" s="442"/>
    </row>
    <row r="15" spans="1:35" s="352" customFormat="1" ht="14.25" customHeight="1">
      <c r="A15" s="535"/>
      <c r="B15" s="498">
        <v>18</v>
      </c>
      <c r="C15" s="755"/>
      <c r="D15" s="761"/>
      <c r="E15" s="755"/>
      <c r="F15" s="761"/>
      <c r="G15" s="755"/>
      <c r="H15" s="761"/>
      <c r="I15" s="855">
        <v>1</v>
      </c>
      <c r="J15" s="856"/>
      <c r="K15" s="855">
        <v>2</v>
      </c>
      <c r="L15" s="856"/>
      <c r="M15" s="855">
        <v>3</v>
      </c>
      <c r="N15" s="856"/>
      <c r="O15" s="858">
        <v>4</v>
      </c>
      <c r="P15" s="859"/>
      <c r="Q15" s="512"/>
      <c r="R15" s="494">
        <v>22</v>
      </c>
      <c r="S15" s="755"/>
      <c r="T15" s="761"/>
      <c r="U15" s="755"/>
      <c r="V15" s="761"/>
      <c r="W15" s="755">
        <v>1</v>
      </c>
      <c r="X15" s="761"/>
      <c r="Y15" s="755">
        <v>2</v>
      </c>
      <c r="Z15" s="761"/>
      <c r="AA15" s="755">
        <v>3</v>
      </c>
      <c r="AB15" s="761"/>
      <c r="AC15" s="755">
        <v>4</v>
      </c>
      <c r="AD15" s="761"/>
      <c r="AE15" s="858">
        <v>5</v>
      </c>
      <c r="AF15" s="859"/>
      <c r="AG15" s="442"/>
    </row>
    <row r="16" spans="1:35" s="352" customFormat="1" ht="14.25" customHeight="1">
      <c r="A16" s="535"/>
      <c r="B16" s="495" t="s">
        <v>74</v>
      </c>
      <c r="C16" s="862">
        <v>5</v>
      </c>
      <c r="D16" s="863"/>
      <c r="E16" s="753">
        <v>6</v>
      </c>
      <c r="F16" s="754"/>
      <c r="G16" s="753">
        <v>7</v>
      </c>
      <c r="H16" s="754"/>
      <c r="I16" s="753">
        <v>8</v>
      </c>
      <c r="J16" s="754"/>
      <c r="K16" s="753">
        <v>9</v>
      </c>
      <c r="L16" s="754"/>
      <c r="M16" s="753">
        <v>10</v>
      </c>
      <c r="N16" s="754"/>
      <c r="O16" s="864" t="s">
        <v>451</v>
      </c>
      <c r="P16" s="865"/>
      <c r="Q16" s="512"/>
      <c r="R16" s="495" t="s">
        <v>74</v>
      </c>
      <c r="S16" s="855">
        <v>6</v>
      </c>
      <c r="T16" s="856"/>
      <c r="U16" s="753">
        <v>7</v>
      </c>
      <c r="V16" s="754"/>
      <c r="W16" s="753">
        <v>8</v>
      </c>
      <c r="X16" s="754"/>
      <c r="Y16" s="753">
        <v>9</v>
      </c>
      <c r="Z16" s="754"/>
      <c r="AA16" s="753">
        <v>10</v>
      </c>
      <c r="AB16" s="754"/>
      <c r="AC16" s="753">
        <v>11</v>
      </c>
      <c r="AD16" s="754"/>
      <c r="AE16" s="855">
        <v>12</v>
      </c>
      <c r="AF16" s="857"/>
      <c r="AG16" s="442"/>
    </row>
    <row r="17" spans="1:35" s="352" customFormat="1" ht="14.25" customHeight="1">
      <c r="A17" s="535"/>
      <c r="B17" s="499">
        <v>2</v>
      </c>
      <c r="C17" s="855">
        <v>12</v>
      </c>
      <c r="D17" s="856"/>
      <c r="E17" s="751">
        <v>13</v>
      </c>
      <c r="F17" s="752"/>
      <c r="G17" s="751">
        <v>14</v>
      </c>
      <c r="H17" s="752"/>
      <c r="I17" s="751">
        <v>15</v>
      </c>
      <c r="J17" s="752"/>
      <c r="K17" s="751">
        <v>16</v>
      </c>
      <c r="L17" s="752"/>
      <c r="M17" s="751">
        <v>17</v>
      </c>
      <c r="N17" s="752"/>
      <c r="O17" s="866">
        <v>18</v>
      </c>
      <c r="P17" s="867"/>
      <c r="Q17" s="512"/>
      <c r="R17" s="517">
        <v>8</v>
      </c>
      <c r="S17" s="855">
        <v>13</v>
      </c>
      <c r="T17" s="856"/>
      <c r="U17" s="868">
        <v>14</v>
      </c>
      <c r="V17" s="869"/>
      <c r="W17" s="753">
        <v>15</v>
      </c>
      <c r="X17" s="754"/>
      <c r="Y17" s="753">
        <v>16</v>
      </c>
      <c r="Z17" s="754"/>
      <c r="AA17" s="753">
        <v>17</v>
      </c>
      <c r="AB17" s="754"/>
      <c r="AC17" s="753">
        <v>18</v>
      </c>
      <c r="AD17" s="754"/>
      <c r="AE17" s="870">
        <v>19</v>
      </c>
      <c r="AF17" s="857"/>
      <c r="AG17" s="442"/>
    </row>
    <row r="18" spans="1:35" s="352" customFormat="1" ht="14.25" customHeight="1">
      <c r="A18" s="535"/>
      <c r="B18" s="499" t="s">
        <v>440</v>
      </c>
      <c r="C18" s="855">
        <v>19</v>
      </c>
      <c r="D18" s="856"/>
      <c r="E18" s="751">
        <v>20</v>
      </c>
      <c r="F18" s="752"/>
      <c r="G18" s="751">
        <v>21</v>
      </c>
      <c r="H18" s="752"/>
      <c r="I18" s="751">
        <v>22</v>
      </c>
      <c r="J18" s="752"/>
      <c r="K18" s="751">
        <v>23</v>
      </c>
      <c r="L18" s="752"/>
      <c r="M18" s="751">
        <v>24</v>
      </c>
      <c r="N18" s="752"/>
      <c r="O18" s="771">
        <v>25</v>
      </c>
      <c r="P18" s="772"/>
      <c r="Q18" s="512"/>
      <c r="R18" s="518" t="s">
        <v>440</v>
      </c>
      <c r="S18" s="855">
        <v>20</v>
      </c>
      <c r="T18" s="856"/>
      <c r="U18" s="753">
        <v>21</v>
      </c>
      <c r="V18" s="754"/>
      <c r="W18" s="753">
        <v>22</v>
      </c>
      <c r="X18" s="754"/>
      <c r="Y18" s="753">
        <v>23</v>
      </c>
      <c r="Z18" s="754"/>
      <c r="AA18" s="753">
        <v>24</v>
      </c>
      <c r="AB18" s="754"/>
      <c r="AC18" s="753">
        <v>25</v>
      </c>
      <c r="AD18" s="754"/>
      <c r="AE18" s="855">
        <v>26</v>
      </c>
      <c r="AF18" s="857"/>
      <c r="AG18" s="442"/>
    </row>
    <row r="19" spans="1:35" s="352" customFormat="1" ht="14.25" customHeight="1">
      <c r="A19" s="535" t="s">
        <v>477</v>
      </c>
      <c r="B19" s="500">
        <v>19</v>
      </c>
      <c r="C19" s="855">
        <v>26</v>
      </c>
      <c r="D19" s="856"/>
      <c r="E19" s="751">
        <v>27</v>
      </c>
      <c r="F19" s="752"/>
      <c r="G19" s="753">
        <v>28</v>
      </c>
      <c r="H19" s="754"/>
      <c r="I19" s="753"/>
      <c r="J19" s="754"/>
      <c r="K19" s="753"/>
      <c r="L19" s="754"/>
      <c r="M19" s="753"/>
      <c r="N19" s="754"/>
      <c r="O19" s="753"/>
      <c r="P19" s="760"/>
      <c r="Q19" s="512">
        <v>23</v>
      </c>
      <c r="R19" s="497">
        <v>23</v>
      </c>
      <c r="S19" s="855">
        <v>27</v>
      </c>
      <c r="T19" s="856"/>
      <c r="U19" s="753">
        <v>28</v>
      </c>
      <c r="V19" s="754"/>
      <c r="W19" s="753">
        <v>29</v>
      </c>
      <c r="X19" s="754"/>
      <c r="Y19" s="753">
        <v>30</v>
      </c>
      <c r="Z19" s="754"/>
      <c r="AA19" s="753">
        <v>31</v>
      </c>
      <c r="AB19" s="754"/>
      <c r="AC19" s="753"/>
      <c r="AD19" s="754"/>
      <c r="AE19" s="753"/>
      <c r="AF19" s="760"/>
      <c r="AG19" s="442"/>
    </row>
    <row r="20" spans="1:35" s="352" customFormat="1" ht="14.25" customHeight="1">
      <c r="A20" s="535" t="s">
        <v>479</v>
      </c>
      <c r="B20" s="495" t="s">
        <v>450</v>
      </c>
      <c r="C20" s="774"/>
      <c r="D20" s="775"/>
      <c r="E20" s="764"/>
      <c r="F20" s="765"/>
      <c r="G20" s="764"/>
      <c r="H20" s="765"/>
      <c r="I20" s="764"/>
      <c r="J20" s="765"/>
      <c r="K20" s="764"/>
      <c r="L20" s="765"/>
      <c r="M20" s="764"/>
      <c r="N20" s="765"/>
      <c r="O20" s="764"/>
      <c r="P20" s="766"/>
      <c r="Q20" s="512">
        <v>8</v>
      </c>
      <c r="R20" s="501" t="s">
        <v>450</v>
      </c>
      <c r="S20" s="774"/>
      <c r="T20" s="775"/>
      <c r="U20" s="764"/>
      <c r="V20" s="765"/>
      <c r="W20" s="764"/>
      <c r="X20" s="765"/>
      <c r="Y20" s="764"/>
      <c r="Z20" s="765"/>
      <c r="AA20" s="764"/>
      <c r="AB20" s="765"/>
      <c r="AC20" s="764"/>
      <c r="AD20" s="765"/>
      <c r="AE20" s="764"/>
      <c r="AF20" s="766"/>
      <c r="AG20" s="442"/>
    </row>
    <row r="21" spans="1:35" s="352" customFormat="1" ht="14.25" customHeight="1">
      <c r="A21" s="535"/>
      <c r="B21" s="498">
        <v>21</v>
      </c>
      <c r="C21" s="755"/>
      <c r="D21" s="761"/>
      <c r="E21" s="755"/>
      <c r="F21" s="761"/>
      <c r="G21" s="755"/>
      <c r="H21" s="761"/>
      <c r="I21" s="755">
        <v>1</v>
      </c>
      <c r="J21" s="761"/>
      <c r="K21" s="755">
        <v>2</v>
      </c>
      <c r="L21" s="761"/>
      <c r="M21" s="755">
        <v>3</v>
      </c>
      <c r="N21" s="761"/>
      <c r="O21" s="858">
        <v>4</v>
      </c>
      <c r="P21" s="859"/>
      <c r="Q21" s="512"/>
      <c r="R21" s="520">
        <v>23</v>
      </c>
      <c r="S21" s="776"/>
      <c r="T21" s="777"/>
      <c r="U21" s="755"/>
      <c r="V21" s="761"/>
      <c r="W21" s="776"/>
      <c r="X21" s="778"/>
      <c r="Y21" s="776"/>
      <c r="Z21" s="778"/>
      <c r="AA21" s="776"/>
      <c r="AB21" s="778"/>
      <c r="AC21" s="776">
        <v>1</v>
      </c>
      <c r="AD21" s="778"/>
      <c r="AE21" s="858">
        <v>2</v>
      </c>
      <c r="AF21" s="859"/>
      <c r="AG21" s="442"/>
    </row>
    <row r="22" spans="1:35" s="352" customFormat="1" ht="14.25" customHeight="1">
      <c r="A22" s="535"/>
      <c r="B22" s="495" t="s">
        <v>74</v>
      </c>
      <c r="C22" s="855">
        <v>5</v>
      </c>
      <c r="D22" s="856"/>
      <c r="E22" s="753">
        <v>6</v>
      </c>
      <c r="F22" s="754"/>
      <c r="G22" s="753">
        <v>7</v>
      </c>
      <c r="H22" s="754"/>
      <c r="I22" s="753">
        <v>8</v>
      </c>
      <c r="J22" s="754"/>
      <c r="K22" s="753">
        <v>9</v>
      </c>
      <c r="L22" s="754"/>
      <c r="M22" s="753">
        <v>10</v>
      </c>
      <c r="N22" s="754"/>
      <c r="O22" s="855">
        <v>11</v>
      </c>
      <c r="P22" s="857"/>
      <c r="Q22" s="512"/>
      <c r="R22" s="495" t="s">
        <v>74</v>
      </c>
      <c r="S22" s="855">
        <v>3</v>
      </c>
      <c r="T22" s="856"/>
      <c r="U22" s="753">
        <v>4</v>
      </c>
      <c r="V22" s="754"/>
      <c r="W22" s="753">
        <v>5</v>
      </c>
      <c r="X22" s="754"/>
      <c r="Y22" s="753">
        <v>6</v>
      </c>
      <c r="Z22" s="754"/>
      <c r="AA22" s="753">
        <v>7</v>
      </c>
      <c r="AB22" s="754"/>
      <c r="AC22" s="753">
        <v>8</v>
      </c>
      <c r="AD22" s="754"/>
      <c r="AE22" s="855">
        <v>9</v>
      </c>
      <c r="AF22" s="857"/>
      <c r="AG22" s="442"/>
    </row>
    <row r="23" spans="1:35" s="352" customFormat="1" ht="14.25" customHeight="1">
      <c r="A23" s="535"/>
      <c r="B23" s="499">
        <v>3</v>
      </c>
      <c r="C23" s="855">
        <v>12</v>
      </c>
      <c r="D23" s="856"/>
      <c r="E23" s="753">
        <v>13</v>
      </c>
      <c r="F23" s="754"/>
      <c r="G23" s="753">
        <v>14</v>
      </c>
      <c r="H23" s="754"/>
      <c r="I23" s="753">
        <v>15</v>
      </c>
      <c r="J23" s="754"/>
      <c r="K23" s="753">
        <v>16</v>
      </c>
      <c r="L23" s="754"/>
      <c r="M23" s="753">
        <v>17</v>
      </c>
      <c r="N23" s="754"/>
      <c r="O23" s="855">
        <v>18</v>
      </c>
      <c r="P23" s="857"/>
      <c r="Q23" s="512"/>
      <c r="R23" s="514">
        <v>9</v>
      </c>
      <c r="S23" s="855">
        <v>10</v>
      </c>
      <c r="T23" s="856"/>
      <c r="U23" s="753">
        <v>11</v>
      </c>
      <c r="V23" s="754"/>
      <c r="W23" s="753">
        <v>12</v>
      </c>
      <c r="X23" s="754"/>
      <c r="Y23" s="753">
        <v>13</v>
      </c>
      <c r="Z23" s="754"/>
      <c r="AA23" s="753">
        <v>14</v>
      </c>
      <c r="AB23" s="754"/>
      <c r="AC23" s="753">
        <v>15</v>
      </c>
      <c r="AD23" s="754"/>
      <c r="AE23" s="855">
        <v>16</v>
      </c>
      <c r="AF23" s="857"/>
      <c r="AG23" s="442"/>
    </row>
    <row r="24" spans="1:35" s="352" customFormat="1" ht="14.25" customHeight="1">
      <c r="A24" s="535"/>
      <c r="B24" s="499" t="s">
        <v>440</v>
      </c>
      <c r="C24" s="855">
        <v>19</v>
      </c>
      <c r="D24" s="856"/>
      <c r="E24" s="753">
        <v>20</v>
      </c>
      <c r="F24" s="754"/>
      <c r="G24" s="753">
        <v>21</v>
      </c>
      <c r="H24" s="754"/>
      <c r="I24" s="753">
        <v>22</v>
      </c>
      <c r="J24" s="754"/>
      <c r="K24" s="753">
        <v>23</v>
      </c>
      <c r="L24" s="754"/>
      <c r="M24" s="753">
        <v>24</v>
      </c>
      <c r="N24" s="754"/>
      <c r="O24" s="855">
        <v>25</v>
      </c>
      <c r="P24" s="857"/>
      <c r="Q24" s="512"/>
      <c r="R24" s="521" t="s">
        <v>440</v>
      </c>
      <c r="S24" s="855">
        <v>17</v>
      </c>
      <c r="T24" s="856"/>
      <c r="U24" s="753">
        <v>18</v>
      </c>
      <c r="V24" s="754"/>
      <c r="W24" s="753">
        <v>19</v>
      </c>
      <c r="X24" s="754"/>
      <c r="Y24" s="753">
        <v>20</v>
      </c>
      <c r="Z24" s="754"/>
      <c r="AA24" s="753">
        <v>21</v>
      </c>
      <c r="AB24" s="754"/>
      <c r="AC24" s="753">
        <v>22</v>
      </c>
      <c r="AD24" s="754"/>
      <c r="AE24" s="855">
        <v>23</v>
      </c>
      <c r="AF24" s="857"/>
      <c r="AG24" s="442"/>
    </row>
    <row r="25" spans="1:35" s="352" customFormat="1" ht="14.25" customHeight="1">
      <c r="A25" s="535" t="s">
        <v>480</v>
      </c>
      <c r="B25" s="500">
        <v>23</v>
      </c>
      <c r="C25" s="855">
        <v>26</v>
      </c>
      <c r="D25" s="856"/>
      <c r="E25" s="751">
        <v>27</v>
      </c>
      <c r="F25" s="752"/>
      <c r="G25" s="751">
        <v>28</v>
      </c>
      <c r="H25" s="752"/>
      <c r="I25" s="753">
        <v>29</v>
      </c>
      <c r="J25" s="754"/>
      <c r="K25" s="753">
        <v>30</v>
      </c>
      <c r="L25" s="754"/>
      <c r="M25" s="753">
        <v>31</v>
      </c>
      <c r="N25" s="754"/>
      <c r="O25" s="753"/>
      <c r="P25" s="760"/>
      <c r="Q25" s="512">
        <v>21</v>
      </c>
      <c r="R25" s="516">
        <v>21</v>
      </c>
      <c r="S25" s="855">
        <v>24</v>
      </c>
      <c r="T25" s="856"/>
      <c r="U25" s="753">
        <v>25</v>
      </c>
      <c r="V25" s="754"/>
      <c r="W25" s="753">
        <v>26</v>
      </c>
      <c r="X25" s="754"/>
      <c r="Y25" s="753">
        <v>27</v>
      </c>
      <c r="Z25" s="754"/>
      <c r="AA25" s="753">
        <v>28</v>
      </c>
      <c r="AB25" s="754"/>
      <c r="AC25" s="753">
        <v>29</v>
      </c>
      <c r="AD25" s="754"/>
      <c r="AE25" s="855">
        <v>30</v>
      </c>
      <c r="AF25" s="857"/>
      <c r="AG25" s="442"/>
    </row>
    <row r="26" spans="1:35" s="352" customFormat="1" ht="14.25" customHeight="1">
      <c r="A26" s="535" t="s">
        <v>481</v>
      </c>
      <c r="B26" s="495" t="s">
        <v>450</v>
      </c>
      <c r="C26" s="762"/>
      <c r="D26" s="763"/>
      <c r="E26" s="762"/>
      <c r="F26" s="763"/>
      <c r="G26" s="764"/>
      <c r="H26" s="765"/>
      <c r="I26" s="764"/>
      <c r="J26" s="765"/>
      <c r="K26" s="764"/>
      <c r="L26" s="765"/>
      <c r="M26" s="764"/>
      <c r="N26" s="765"/>
      <c r="O26" s="764"/>
      <c r="P26" s="766"/>
      <c r="Q26" s="512">
        <v>9</v>
      </c>
      <c r="R26" s="495" t="s">
        <v>450</v>
      </c>
      <c r="S26" s="764"/>
      <c r="T26" s="765"/>
      <c r="U26" s="764"/>
      <c r="V26" s="765"/>
      <c r="W26" s="764"/>
      <c r="X26" s="765"/>
      <c r="Y26" s="764"/>
      <c r="Z26" s="765"/>
      <c r="AA26" s="764"/>
      <c r="AB26" s="765"/>
      <c r="AC26" s="764"/>
      <c r="AD26" s="765"/>
      <c r="AE26" s="764"/>
      <c r="AF26" s="766"/>
      <c r="AG26" s="442"/>
    </row>
    <row r="27" spans="1:35" s="352" customFormat="1" ht="14.25" customHeight="1">
      <c r="A27" s="535"/>
      <c r="B27" s="498">
        <v>21</v>
      </c>
      <c r="C27" s="780"/>
      <c r="D27" s="781"/>
      <c r="E27" s="755"/>
      <c r="F27" s="761"/>
      <c r="G27" s="776"/>
      <c r="H27" s="778"/>
      <c r="I27" s="776"/>
      <c r="J27" s="778"/>
      <c r="K27" s="776"/>
      <c r="L27" s="778"/>
      <c r="M27" s="776"/>
      <c r="N27" s="778"/>
      <c r="O27" s="862">
        <v>1</v>
      </c>
      <c r="P27" s="871"/>
      <c r="Q27" s="512"/>
      <c r="R27" s="513">
        <v>15</v>
      </c>
      <c r="S27" s="747" t="s">
        <v>452</v>
      </c>
      <c r="T27" s="748"/>
      <c r="U27" s="747" t="s">
        <v>453</v>
      </c>
      <c r="V27" s="748"/>
      <c r="W27" s="782" t="s">
        <v>454</v>
      </c>
      <c r="X27" s="748"/>
      <c r="Y27" s="779" t="s">
        <v>455</v>
      </c>
      <c r="Z27" s="748"/>
      <c r="AA27" s="855">
        <v>5</v>
      </c>
      <c r="AB27" s="856"/>
      <c r="AC27" s="855">
        <v>6</v>
      </c>
      <c r="AD27" s="856"/>
      <c r="AE27" s="858">
        <v>7</v>
      </c>
      <c r="AF27" s="859"/>
      <c r="AG27" s="442"/>
      <c r="AI27" s="541"/>
    </row>
    <row r="28" spans="1:35" s="352" customFormat="1" ht="14.25" customHeight="1">
      <c r="A28" s="535"/>
      <c r="B28" s="495" t="s">
        <v>74</v>
      </c>
      <c r="C28" s="855">
        <v>2</v>
      </c>
      <c r="D28" s="856"/>
      <c r="E28" s="855">
        <v>3</v>
      </c>
      <c r="F28" s="856"/>
      <c r="G28" s="747" t="s">
        <v>456</v>
      </c>
      <c r="H28" s="748"/>
      <c r="I28" s="753">
        <v>5</v>
      </c>
      <c r="J28" s="754"/>
      <c r="K28" s="753">
        <v>6</v>
      </c>
      <c r="L28" s="754"/>
      <c r="M28" s="753">
        <v>7</v>
      </c>
      <c r="N28" s="754"/>
      <c r="O28" s="753">
        <v>8</v>
      </c>
      <c r="P28" s="760"/>
      <c r="Q28" s="512"/>
      <c r="R28" s="495" t="s">
        <v>74</v>
      </c>
      <c r="S28" s="862">
        <v>8</v>
      </c>
      <c r="T28" s="863"/>
      <c r="U28" s="753">
        <v>9</v>
      </c>
      <c r="V28" s="754"/>
      <c r="W28" s="753">
        <v>10</v>
      </c>
      <c r="X28" s="754"/>
      <c r="Y28" s="753">
        <v>11</v>
      </c>
      <c r="Z28" s="754"/>
      <c r="AA28" s="753">
        <v>12</v>
      </c>
      <c r="AB28" s="754"/>
      <c r="AC28" s="753">
        <v>13</v>
      </c>
      <c r="AD28" s="754"/>
      <c r="AE28" s="855">
        <v>14</v>
      </c>
      <c r="AF28" s="857"/>
      <c r="AG28" s="442"/>
    </row>
    <row r="29" spans="1:35" s="352" customFormat="1" ht="14.25" customHeight="1">
      <c r="A29" s="535"/>
      <c r="B29" s="499">
        <v>4</v>
      </c>
      <c r="C29" s="855">
        <v>9</v>
      </c>
      <c r="D29" s="856"/>
      <c r="E29" s="753">
        <v>10</v>
      </c>
      <c r="F29" s="754"/>
      <c r="G29" s="753">
        <v>11</v>
      </c>
      <c r="H29" s="754"/>
      <c r="I29" s="753">
        <v>12</v>
      </c>
      <c r="J29" s="754"/>
      <c r="K29" s="753">
        <v>13</v>
      </c>
      <c r="L29" s="754"/>
      <c r="M29" s="753">
        <v>14</v>
      </c>
      <c r="N29" s="754"/>
      <c r="O29" s="855">
        <v>15</v>
      </c>
      <c r="P29" s="857"/>
      <c r="Q29" s="512"/>
      <c r="R29" s="514">
        <v>10</v>
      </c>
      <c r="S29" s="855">
        <v>15</v>
      </c>
      <c r="T29" s="856"/>
      <c r="U29" s="753">
        <v>16</v>
      </c>
      <c r="V29" s="754"/>
      <c r="W29" s="753">
        <v>17</v>
      </c>
      <c r="X29" s="754"/>
      <c r="Y29" s="753">
        <v>18</v>
      </c>
      <c r="Z29" s="754"/>
      <c r="AA29" s="753">
        <v>19</v>
      </c>
      <c r="AB29" s="754"/>
      <c r="AC29" s="753">
        <v>20</v>
      </c>
      <c r="AD29" s="754"/>
      <c r="AE29" s="855">
        <v>21</v>
      </c>
      <c r="AF29" s="857"/>
      <c r="AG29" s="442"/>
    </row>
    <row r="30" spans="1:35" s="352" customFormat="1" ht="14.25" customHeight="1">
      <c r="A30" s="535"/>
      <c r="B30" s="499" t="s">
        <v>440</v>
      </c>
      <c r="C30" s="855">
        <v>16</v>
      </c>
      <c r="D30" s="856"/>
      <c r="E30" s="753">
        <v>17</v>
      </c>
      <c r="F30" s="754"/>
      <c r="G30" s="753">
        <v>18</v>
      </c>
      <c r="H30" s="754"/>
      <c r="I30" s="753">
        <v>19</v>
      </c>
      <c r="J30" s="754"/>
      <c r="K30" s="753">
        <v>20</v>
      </c>
      <c r="L30" s="754"/>
      <c r="M30" s="753">
        <v>21</v>
      </c>
      <c r="N30" s="754"/>
      <c r="O30" s="855">
        <v>22</v>
      </c>
      <c r="P30" s="857"/>
      <c r="Q30" s="512"/>
      <c r="R30" s="521" t="s">
        <v>440</v>
      </c>
      <c r="S30" s="855">
        <v>22</v>
      </c>
      <c r="T30" s="856"/>
      <c r="U30" s="753">
        <v>23</v>
      </c>
      <c r="V30" s="754"/>
      <c r="W30" s="753">
        <v>24</v>
      </c>
      <c r="X30" s="754"/>
      <c r="Y30" s="753">
        <v>25</v>
      </c>
      <c r="Z30" s="754"/>
      <c r="AA30" s="753">
        <v>26</v>
      </c>
      <c r="AB30" s="754"/>
      <c r="AC30" s="753">
        <v>27</v>
      </c>
      <c r="AD30" s="754"/>
      <c r="AE30" s="855">
        <v>28</v>
      </c>
      <c r="AF30" s="857"/>
      <c r="AG30" s="442"/>
    </row>
    <row r="31" spans="1:35" s="352" customFormat="1" ht="14.25" customHeight="1">
      <c r="A31" s="535" t="s">
        <v>477</v>
      </c>
      <c r="B31" s="500">
        <v>19</v>
      </c>
      <c r="C31" s="855">
        <v>23</v>
      </c>
      <c r="D31" s="856"/>
      <c r="E31" s="753">
        <v>24</v>
      </c>
      <c r="F31" s="754"/>
      <c r="G31" s="753">
        <v>25</v>
      </c>
      <c r="H31" s="754"/>
      <c r="I31" s="753">
        <v>26</v>
      </c>
      <c r="J31" s="754"/>
      <c r="K31" s="753">
        <v>27</v>
      </c>
      <c r="L31" s="754"/>
      <c r="M31" s="786">
        <v>28</v>
      </c>
      <c r="N31" s="754"/>
      <c r="O31" s="855">
        <v>29</v>
      </c>
      <c r="P31" s="857"/>
      <c r="Q31" s="522">
        <v>17</v>
      </c>
      <c r="R31" s="516">
        <v>17</v>
      </c>
      <c r="S31" s="855">
        <v>29</v>
      </c>
      <c r="T31" s="856"/>
      <c r="U31" s="753">
        <v>30</v>
      </c>
      <c r="V31" s="754"/>
      <c r="W31" s="753">
        <v>31</v>
      </c>
      <c r="X31" s="754"/>
      <c r="Y31" s="753"/>
      <c r="Z31" s="754"/>
      <c r="AA31" s="753"/>
      <c r="AB31" s="754"/>
      <c r="AC31" s="753"/>
      <c r="AD31" s="754"/>
      <c r="AE31" s="753"/>
      <c r="AF31" s="760"/>
      <c r="AG31" s="442"/>
    </row>
    <row r="32" spans="1:35" s="352" customFormat="1" ht="14.25" customHeight="1">
      <c r="A32" s="535" t="s">
        <v>482</v>
      </c>
      <c r="B32" s="495" t="s">
        <v>450</v>
      </c>
      <c r="C32" s="860">
        <v>30</v>
      </c>
      <c r="D32" s="861"/>
      <c r="E32" s="764"/>
      <c r="F32" s="765"/>
      <c r="G32" s="764"/>
      <c r="H32" s="765"/>
      <c r="I32" s="764"/>
      <c r="J32" s="765"/>
      <c r="K32" s="764"/>
      <c r="L32" s="765"/>
      <c r="M32" s="764"/>
      <c r="N32" s="765"/>
      <c r="O32" s="764"/>
      <c r="P32" s="766"/>
      <c r="Q32" s="512">
        <v>14</v>
      </c>
      <c r="R32" s="495" t="s">
        <v>450</v>
      </c>
      <c r="S32" s="764"/>
      <c r="T32" s="765"/>
      <c r="U32" s="783"/>
      <c r="V32" s="784"/>
      <c r="W32" s="783"/>
      <c r="X32" s="784"/>
      <c r="Y32" s="783"/>
      <c r="Z32" s="784"/>
      <c r="AA32" s="783"/>
      <c r="AB32" s="784"/>
      <c r="AC32" s="783"/>
      <c r="AD32" s="784"/>
      <c r="AE32" s="783"/>
      <c r="AF32" s="785"/>
      <c r="AG32" s="442"/>
    </row>
    <row r="33" spans="1:33" s="352" customFormat="1" ht="14.25" customHeight="1">
      <c r="A33" s="535"/>
      <c r="B33" s="498">
        <v>21</v>
      </c>
      <c r="C33" s="753"/>
      <c r="D33" s="754"/>
      <c r="E33" s="787" t="s">
        <v>457</v>
      </c>
      <c r="F33" s="788"/>
      <c r="G33" s="753">
        <v>2</v>
      </c>
      <c r="H33" s="754"/>
      <c r="I33" s="755">
        <v>3</v>
      </c>
      <c r="J33" s="761"/>
      <c r="K33" s="755">
        <v>4</v>
      </c>
      <c r="L33" s="761"/>
      <c r="M33" s="776">
        <v>5</v>
      </c>
      <c r="N33" s="778"/>
      <c r="O33" s="755">
        <v>6</v>
      </c>
      <c r="P33" s="756"/>
      <c r="Q33" s="512"/>
      <c r="R33" s="513">
        <v>23</v>
      </c>
      <c r="S33" s="755"/>
      <c r="T33" s="761"/>
      <c r="U33" s="755"/>
      <c r="V33" s="761"/>
      <c r="W33" s="755"/>
      <c r="X33" s="761"/>
      <c r="Y33" s="755">
        <v>1</v>
      </c>
      <c r="Z33" s="761"/>
      <c r="AA33" s="755">
        <v>2</v>
      </c>
      <c r="AB33" s="761"/>
      <c r="AC33" s="755">
        <v>3</v>
      </c>
      <c r="AD33" s="761"/>
      <c r="AE33" s="858">
        <v>4</v>
      </c>
      <c r="AF33" s="859"/>
      <c r="AG33" s="442"/>
    </row>
    <row r="34" spans="1:33" s="352" customFormat="1" ht="14.25" customHeight="1">
      <c r="A34" s="535"/>
      <c r="B34" s="495" t="s">
        <v>74</v>
      </c>
      <c r="C34" s="855">
        <v>7</v>
      </c>
      <c r="D34" s="856"/>
      <c r="E34" s="753">
        <v>8</v>
      </c>
      <c r="F34" s="754"/>
      <c r="G34" s="753">
        <v>9</v>
      </c>
      <c r="H34" s="754"/>
      <c r="I34" s="753">
        <v>10</v>
      </c>
      <c r="J34" s="754"/>
      <c r="K34" s="753">
        <v>11</v>
      </c>
      <c r="L34" s="754"/>
      <c r="M34" s="753">
        <v>12</v>
      </c>
      <c r="N34" s="754"/>
      <c r="O34" s="855">
        <v>13</v>
      </c>
      <c r="P34" s="857"/>
      <c r="Q34" s="512"/>
      <c r="R34" s="495" t="s">
        <v>74</v>
      </c>
      <c r="S34" s="855">
        <v>5</v>
      </c>
      <c r="T34" s="856"/>
      <c r="U34" s="753">
        <v>6</v>
      </c>
      <c r="V34" s="754"/>
      <c r="W34" s="753">
        <v>7</v>
      </c>
      <c r="X34" s="754"/>
      <c r="Y34" s="753">
        <v>8</v>
      </c>
      <c r="Z34" s="754"/>
      <c r="AA34" s="753">
        <v>9</v>
      </c>
      <c r="AB34" s="754"/>
      <c r="AC34" s="753">
        <v>10</v>
      </c>
      <c r="AD34" s="754"/>
      <c r="AE34" s="855">
        <v>11</v>
      </c>
      <c r="AF34" s="857"/>
      <c r="AG34" s="442"/>
    </row>
    <row r="35" spans="1:33" s="352" customFormat="1" ht="14.25" customHeight="1">
      <c r="A35" s="535"/>
      <c r="B35" s="499">
        <v>5</v>
      </c>
      <c r="C35" s="855">
        <v>14</v>
      </c>
      <c r="D35" s="856"/>
      <c r="E35" s="753">
        <v>15</v>
      </c>
      <c r="F35" s="754"/>
      <c r="G35" s="753">
        <v>16</v>
      </c>
      <c r="H35" s="754"/>
      <c r="I35" s="753">
        <v>17</v>
      </c>
      <c r="J35" s="754"/>
      <c r="K35" s="753">
        <v>18</v>
      </c>
      <c r="L35" s="754"/>
      <c r="M35" s="753">
        <v>19</v>
      </c>
      <c r="N35" s="754"/>
      <c r="O35" s="855">
        <v>20</v>
      </c>
      <c r="P35" s="857"/>
      <c r="Q35" s="512"/>
      <c r="R35" s="514">
        <v>11</v>
      </c>
      <c r="S35" s="855">
        <v>12</v>
      </c>
      <c r="T35" s="856"/>
      <c r="U35" s="753">
        <v>13</v>
      </c>
      <c r="V35" s="754"/>
      <c r="W35" s="753">
        <v>14</v>
      </c>
      <c r="X35" s="754"/>
      <c r="Y35" s="753">
        <v>15</v>
      </c>
      <c r="Z35" s="754"/>
      <c r="AA35" s="753">
        <v>16</v>
      </c>
      <c r="AB35" s="754"/>
      <c r="AC35" s="753">
        <v>17</v>
      </c>
      <c r="AD35" s="754"/>
      <c r="AE35" s="855">
        <v>18</v>
      </c>
      <c r="AF35" s="857"/>
      <c r="AG35" s="442"/>
    </row>
    <row r="36" spans="1:33" s="352" customFormat="1" ht="14.25" customHeight="1">
      <c r="A36" s="535"/>
      <c r="B36" s="499" t="s">
        <v>440</v>
      </c>
      <c r="C36" s="855">
        <v>21</v>
      </c>
      <c r="D36" s="856"/>
      <c r="E36" s="753">
        <v>22</v>
      </c>
      <c r="F36" s="754"/>
      <c r="G36" s="753">
        <v>23</v>
      </c>
      <c r="H36" s="754"/>
      <c r="I36" s="753">
        <v>24</v>
      </c>
      <c r="J36" s="754"/>
      <c r="K36" s="753">
        <v>25</v>
      </c>
      <c r="L36" s="754"/>
      <c r="M36" s="753">
        <v>26</v>
      </c>
      <c r="N36" s="754"/>
      <c r="O36" s="855">
        <v>27</v>
      </c>
      <c r="P36" s="857"/>
      <c r="Q36" s="512"/>
      <c r="R36" s="521" t="s">
        <v>440</v>
      </c>
      <c r="S36" s="855">
        <v>19</v>
      </c>
      <c r="T36" s="856"/>
      <c r="U36" s="753">
        <v>20</v>
      </c>
      <c r="V36" s="754"/>
      <c r="W36" s="753">
        <v>21</v>
      </c>
      <c r="X36" s="754"/>
      <c r="Y36" s="753">
        <v>22</v>
      </c>
      <c r="Z36" s="754"/>
      <c r="AA36" s="753">
        <v>23</v>
      </c>
      <c r="AB36" s="754"/>
      <c r="AC36" s="753">
        <v>24</v>
      </c>
      <c r="AD36" s="754"/>
      <c r="AE36" s="855">
        <v>25</v>
      </c>
      <c r="AF36" s="857"/>
      <c r="AG36" s="442"/>
    </row>
    <row r="37" spans="1:33" s="352" customFormat="1" ht="14.25" customHeight="1">
      <c r="A37" s="535" t="s">
        <v>483</v>
      </c>
      <c r="B37" s="500">
        <v>21</v>
      </c>
      <c r="C37" s="855">
        <v>28</v>
      </c>
      <c r="D37" s="856"/>
      <c r="E37" s="855">
        <v>29</v>
      </c>
      <c r="F37" s="856"/>
      <c r="G37" s="747" t="s">
        <v>458</v>
      </c>
      <c r="H37" s="748"/>
      <c r="I37" s="753">
        <v>31</v>
      </c>
      <c r="J37" s="754"/>
      <c r="K37" s="753"/>
      <c r="L37" s="754"/>
      <c r="M37" s="753"/>
      <c r="N37" s="754"/>
      <c r="O37" s="753"/>
      <c r="P37" s="760"/>
      <c r="Q37" s="512">
        <v>22</v>
      </c>
      <c r="R37" s="516">
        <v>22</v>
      </c>
      <c r="S37" s="855">
        <v>26</v>
      </c>
      <c r="T37" s="856"/>
      <c r="U37" s="751">
        <v>27</v>
      </c>
      <c r="V37" s="752"/>
      <c r="W37" s="751">
        <v>28</v>
      </c>
      <c r="X37" s="752"/>
      <c r="Y37" s="751">
        <v>29</v>
      </c>
      <c r="Z37" s="752"/>
      <c r="AA37" s="753">
        <v>30</v>
      </c>
      <c r="AB37" s="754"/>
      <c r="AC37" s="753"/>
      <c r="AD37" s="754"/>
      <c r="AE37" s="753"/>
      <c r="AF37" s="760"/>
      <c r="AG37" s="442"/>
    </row>
    <row r="38" spans="1:33" s="352" customFormat="1" ht="14.25" customHeight="1">
      <c r="A38" s="535" t="s">
        <v>484</v>
      </c>
      <c r="B38" s="495" t="s">
        <v>450</v>
      </c>
      <c r="C38" s="762"/>
      <c r="D38" s="763"/>
      <c r="E38" s="764"/>
      <c r="F38" s="765"/>
      <c r="G38" s="764"/>
      <c r="H38" s="765"/>
      <c r="I38" s="764"/>
      <c r="J38" s="765"/>
      <c r="K38" s="764"/>
      <c r="L38" s="765"/>
      <c r="M38" s="764"/>
      <c r="N38" s="765"/>
      <c r="O38" s="764"/>
      <c r="P38" s="766"/>
      <c r="Q38" s="512">
        <v>8</v>
      </c>
      <c r="R38" s="495" t="s">
        <v>450</v>
      </c>
      <c r="S38" s="762"/>
      <c r="T38" s="763"/>
      <c r="U38" s="764"/>
      <c r="V38" s="765"/>
      <c r="W38" s="764"/>
      <c r="X38" s="765"/>
      <c r="Y38" s="764"/>
      <c r="Z38" s="765"/>
      <c r="AA38" s="764"/>
      <c r="AB38" s="765"/>
      <c r="AC38" s="764"/>
      <c r="AD38" s="765"/>
      <c r="AE38" s="764"/>
      <c r="AF38" s="766"/>
      <c r="AG38" s="442"/>
    </row>
    <row r="39" spans="1:33" s="352" customFormat="1" ht="14.25" customHeight="1">
      <c r="A39" s="535"/>
      <c r="B39" s="498">
        <v>21</v>
      </c>
      <c r="C39" s="776"/>
      <c r="D39" s="778"/>
      <c r="E39" s="755"/>
      <c r="F39" s="761"/>
      <c r="G39" s="755"/>
      <c r="H39" s="761"/>
      <c r="I39" s="776"/>
      <c r="J39" s="778"/>
      <c r="K39" s="776">
        <v>1</v>
      </c>
      <c r="L39" s="778"/>
      <c r="M39" s="776">
        <v>2</v>
      </c>
      <c r="N39" s="778"/>
      <c r="O39" s="855">
        <v>3</v>
      </c>
      <c r="P39" s="857"/>
      <c r="Q39" s="512"/>
      <c r="R39" s="498">
        <v>22</v>
      </c>
      <c r="S39" s="776"/>
      <c r="T39" s="777"/>
      <c r="U39" s="755"/>
      <c r="V39" s="761"/>
      <c r="W39" s="776"/>
      <c r="X39" s="778"/>
      <c r="Y39" s="776"/>
      <c r="Z39" s="778"/>
      <c r="AA39" s="776"/>
      <c r="AB39" s="778"/>
      <c r="AC39" s="776">
        <v>1</v>
      </c>
      <c r="AD39" s="778"/>
      <c r="AE39" s="858">
        <v>2</v>
      </c>
      <c r="AF39" s="859"/>
      <c r="AG39" s="442"/>
    </row>
    <row r="40" spans="1:33" s="352" customFormat="1" ht="14.25" customHeight="1">
      <c r="A40" s="535"/>
      <c r="B40" s="495" t="s">
        <v>74</v>
      </c>
      <c r="C40" s="855">
        <v>4</v>
      </c>
      <c r="D40" s="856"/>
      <c r="E40" s="753">
        <v>5</v>
      </c>
      <c r="F40" s="754"/>
      <c r="G40" s="753">
        <v>6</v>
      </c>
      <c r="H40" s="754"/>
      <c r="I40" s="753">
        <v>7</v>
      </c>
      <c r="J40" s="754"/>
      <c r="K40" s="753">
        <v>8</v>
      </c>
      <c r="L40" s="754"/>
      <c r="M40" s="753">
        <v>9</v>
      </c>
      <c r="N40" s="754"/>
      <c r="O40" s="872">
        <v>10</v>
      </c>
      <c r="P40" s="873"/>
      <c r="Q40" s="512"/>
      <c r="R40" s="495" t="s">
        <v>74</v>
      </c>
      <c r="S40" s="855">
        <v>3</v>
      </c>
      <c r="T40" s="856"/>
      <c r="U40" s="753">
        <v>4</v>
      </c>
      <c r="V40" s="754"/>
      <c r="W40" s="753">
        <v>5</v>
      </c>
      <c r="X40" s="754"/>
      <c r="Y40" s="753">
        <v>6</v>
      </c>
      <c r="Z40" s="754"/>
      <c r="AA40" s="753">
        <v>7</v>
      </c>
      <c r="AB40" s="754"/>
      <c r="AC40" s="753">
        <v>8</v>
      </c>
      <c r="AD40" s="754"/>
      <c r="AE40" s="855">
        <v>9</v>
      </c>
      <c r="AF40" s="857"/>
      <c r="AG40" s="442"/>
    </row>
    <row r="41" spans="1:33" s="352" customFormat="1" ht="14.25" customHeight="1">
      <c r="A41" s="535"/>
      <c r="B41" s="499">
        <v>6</v>
      </c>
      <c r="C41" s="855">
        <v>11</v>
      </c>
      <c r="D41" s="856"/>
      <c r="E41" s="753">
        <v>12</v>
      </c>
      <c r="F41" s="754"/>
      <c r="G41" s="753">
        <v>13</v>
      </c>
      <c r="H41" s="754"/>
      <c r="I41" s="753">
        <v>14</v>
      </c>
      <c r="J41" s="754"/>
      <c r="K41" s="753">
        <v>15</v>
      </c>
      <c r="L41" s="754"/>
      <c r="M41" s="753">
        <v>16</v>
      </c>
      <c r="N41" s="754"/>
      <c r="O41" s="872">
        <v>17</v>
      </c>
      <c r="P41" s="873"/>
      <c r="Q41" s="512"/>
      <c r="R41" s="523">
        <v>12</v>
      </c>
      <c r="S41" s="855">
        <v>10</v>
      </c>
      <c r="T41" s="856"/>
      <c r="U41" s="753">
        <v>11</v>
      </c>
      <c r="V41" s="754"/>
      <c r="W41" s="753">
        <v>12</v>
      </c>
      <c r="X41" s="754"/>
      <c r="Y41" s="753">
        <v>13</v>
      </c>
      <c r="Z41" s="754"/>
      <c r="AA41" s="753">
        <v>14</v>
      </c>
      <c r="AB41" s="754"/>
      <c r="AC41" s="753">
        <v>15</v>
      </c>
      <c r="AD41" s="754"/>
      <c r="AE41" s="868">
        <v>16</v>
      </c>
      <c r="AF41" s="874"/>
      <c r="AG41" s="442"/>
    </row>
    <row r="42" spans="1:33" s="352" customFormat="1" ht="14.25" customHeight="1">
      <c r="A42" s="535"/>
      <c r="B42" s="499" t="s">
        <v>440</v>
      </c>
      <c r="C42" s="855">
        <v>18</v>
      </c>
      <c r="D42" s="856"/>
      <c r="E42" s="753">
        <v>19</v>
      </c>
      <c r="F42" s="754"/>
      <c r="G42" s="753">
        <v>20</v>
      </c>
      <c r="H42" s="754"/>
      <c r="I42" s="753">
        <v>21</v>
      </c>
      <c r="J42" s="754"/>
      <c r="K42" s="753">
        <v>22</v>
      </c>
      <c r="L42" s="754"/>
      <c r="M42" s="753">
        <v>23</v>
      </c>
      <c r="N42" s="754"/>
      <c r="O42" s="855">
        <v>24</v>
      </c>
      <c r="P42" s="857"/>
      <c r="Q42" s="512"/>
      <c r="R42" s="518" t="s">
        <v>440</v>
      </c>
      <c r="S42" s="855">
        <v>17</v>
      </c>
      <c r="T42" s="856"/>
      <c r="U42" s="753">
        <v>18</v>
      </c>
      <c r="V42" s="754"/>
      <c r="W42" s="753">
        <v>19</v>
      </c>
      <c r="X42" s="754"/>
      <c r="Y42" s="753">
        <v>20</v>
      </c>
      <c r="Z42" s="754"/>
      <c r="AA42" s="753">
        <v>21</v>
      </c>
      <c r="AB42" s="754"/>
      <c r="AC42" s="791">
        <v>22</v>
      </c>
      <c r="AD42" s="792"/>
      <c r="AE42" s="855">
        <v>23</v>
      </c>
      <c r="AF42" s="857"/>
      <c r="AG42" s="442"/>
    </row>
    <row r="43" spans="1:33" s="352" customFormat="1" ht="14.25" customHeight="1">
      <c r="A43" s="535" t="s">
        <v>485</v>
      </c>
      <c r="B43" s="500">
        <v>22</v>
      </c>
      <c r="C43" s="855">
        <v>25</v>
      </c>
      <c r="D43" s="856"/>
      <c r="E43" s="751">
        <v>26</v>
      </c>
      <c r="F43" s="752"/>
      <c r="G43" s="751">
        <v>27</v>
      </c>
      <c r="H43" s="752"/>
      <c r="I43" s="751">
        <v>28</v>
      </c>
      <c r="J43" s="752"/>
      <c r="K43" s="751">
        <v>29</v>
      </c>
      <c r="L43" s="752"/>
      <c r="M43" s="751">
        <v>30</v>
      </c>
      <c r="N43" s="752"/>
      <c r="O43" s="751"/>
      <c r="P43" s="793"/>
      <c r="Q43" s="512">
        <v>22</v>
      </c>
      <c r="R43" s="524">
        <v>22</v>
      </c>
      <c r="S43" s="855">
        <v>24</v>
      </c>
      <c r="T43" s="856"/>
      <c r="U43" s="753">
        <v>25</v>
      </c>
      <c r="V43" s="754"/>
      <c r="W43" s="753">
        <v>26</v>
      </c>
      <c r="X43" s="754"/>
      <c r="Y43" s="753">
        <v>27</v>
      </c>
      <c r="Z43" s="754"/>
      <c r="AA43" s="753">
        <v>28</v>
      </c>
      <c r="AB43" s="754"/>
      <c r="AC43" s="753">
        <v>29</v>
      </c>
      <c r="AD43" s="754"/>
      <c r="AE43" s="855">
        <v>30</v>
      </c>
      <c r="AF43" s="857"/>
      <c r="AG43" s="442"/>
    </row>
    <row r="44" spans="1:33" s="352" customFormat="1" ht="14.25" customHeight="1">
      <c r="A44" s="535" t="s">
        <v>481</v>
      </c>
      <c r="B44" s="501" t="s">
        <v>450</v>
      </c>
      <c r="C44" s="774"/>
      <c r="D44" s="775"/>
      <c r="E44" s="764"/>
      <c r="F44" s="765"/>
      <c r="G44" s="764"/>
      <c r="H44" s="765"/>
      <c r="I44" s="764"/>
      <c r="J44" s="765"/>
      <c r="K44" s="764"/>
      <c r="L44" s="765"/>
      <c r="M44" s="764"/>
      <c r="N44" s="765"/>
      <c r="O44" s="764"/>
      <c r="P44" s="766"/>
      <c r="Q44" s="512">
        <v>9</v>
      </c>
      <c r="R44" s="501" t="s">
        <v>450</v>
      </c>
      <c r="S44" s="860">
        <v>31</v>
      </c>
      <c r="T44" s="861"/>
      <c r="U44" s="799" t="s">
        <v>459</v>
      </c>
      <c r="V44" s="800"/>
      <c r="W44" s="764">
        <v>2</v>
      </c>
      <c r="X44" s="765"/>
      <c r="Y44" s="764">
        <v>3</v>
      </c>
      <c r="Z44" s="765"/>
      <c r="AA44" s="764"/>
      <c r="AB44" s="765"/>
      <c r="AC44" s="764"/>
      <c r="AD44" s="765"/>
      <c r="AE44" s="764"/>
      <c r="AF44" s="766"/>
      <c r="AG44" s="442"/>
    </row>
    <row r="45" spans="1:33" s="353" customFormat="1" ht="7.5" customHeight="1">
      <c r="A45" s="411"/>
      <c r="B45" s="398"/>
      <c r="C45" s="412"/>
      <c r="D45" s="412"/>
      <c r="E45" s="412"/>
      <c r="F45" s="412"/>
      <c r="G45" s="412"/>
      <c r="H45" s="412"/>
      <c r="I45" s="412"/>
      <c r="J45" s="412"/>
      <c r="K45" s="412"/>
      <c r="L45" s="412"/>
      <c r="M45" s="412"/>
      <c r="N45" s="412"/>
      <c r="O45" s="412"/>
      <c r="P45" s="412"/>
      <c r="Q45" s="381"/>
      <c r="R45" s="412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443"/>
    </row>
    <row r="46" spans="1:33" ht="15.75" customHeight="1">
      <c r="A46" s="404"/>
      <c r="B46" s="836" t="s">
        <v>460</v>
      </c>
      <c r="C46" s="837"/>
      <c r="D46" s="838"/>
      <c r="E46" s="414">
        <v>1</v>
      </c>
      <c r="F46" s="414">
        <v>2</v>
      </c>
      <c r="G46" s="414">
        <v>3</v>
      </c>
      <c r="H46" s="414">
        <v>4</v>
      </c>
      <c r="I46" s="414">
        <v>5</v>
      </c>
      <c r="J46" s="414">
        <v>6</v>
      </c>
      <c r="K46" s="413">
        <v>7</v>
      </c>
      <c r="L46" s="414">
        <v>8</v>
      </c>
      <c r="M46" s="414">
        <v>9</v>
      </c>
      <c r="N46" s="414">
        <v>10</v>
      </c>
      <c r="O46" s="414">
        <v>11</v>
      </c>
      <c r="P46" s="414">
        <v>12</v>
      </c>
      <c r="Q46" s="414" t="s">
        <v>461</v>
      </c>
      <c r="R46" s="413" t="s">
        <v>462</v>
      </c>
      <c r="S46" s="839" t="s">
        <v>463</v>
      </c>
      <c r="T46" s="837"/>
      <c r="U46" s="840"/>
      <c r="V46" s="399"/>
      <c r="W46" s="399"/>
      <c r="X46" s="399"/>
      <c r="Y46" s="399"/>
      <c r="Z46" s="399"/>
      <c r="AA46" s="399"/>
      <c r="AB46" s="399"/>
      <c r="AC46" s="399"/>
      <c r="AD46" s="399"/>
      <c r="AE46" s="399"/>
      <c r="AF46" s="399"/>
      <c r="AG46" s="440"/>
    </row>
    <row r="47" spans="1:33" ht="15.75" customHeight="1">
      <c r="A47" s="404"/>
      <c r="B47" s="841" t="s">
        <v>464</v>
      </c>
      <c r="C47" s="842"/>
      <c r="D47" s="843"/>
      <c r="E47" s="536">
        <v>21</v>
      </c>
      <c r="F47" s="536">
        <v>17</v>
      </c>
      <c r="G47" s="536">
        <v>22</v>
      </c>
      <c r="H47" s="536">
        <v>21</v>
      </c>
      <c r="I47" s="536">
        <v>20</v>
      </c>
      <c r="J47" s="536">
        <v>21</v>
      </c>
      <c r="K47" s="536">
        <v>23</v>
      </c>
      <c r="L47" s="536">
        <v>21</v>
      </c>
      <c r="M47" s="536">
        <v>20</v>
      </c>
      <c r="N47" s="536">
        <v>19</v>
      </c>
      <c r="O47" s="536">
        <v>21</v>
      </c>
      <c r="P47" s="536">
        <v>23</v>
      </c>
      <c r="Q47" s="502">
        <f t="shared" ref="Q47:Q55" si="0">SUM(E47:P47)</f>
        <v>249</v>
      </c>
      <c r="R47" s="525">
        <v>8</v>
      </c>
      <c r="S47" s="844">
        <f>R47*Q47</f>
        <v>1992</v>
      </c>
      <c r="T47" s="845"/>
      <c r="U47" s="846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7" t="s">
        <v>465</v>
      </c>
      <c r="C48" s="848"/>
      <c r="D48" s="849"/>
      <c r="E48" s="537">
        <v>22</v>
      </c>
      <c r="F48" s="537">
        <v>16</v>
      </c>
      <c r="G48" s="537">
        <v>23</v>
      </c>
      <c r="H48" s="537">
        <v>20</v>
      </c>
      <c r="I48" s="537">
        <v>21</v>
      </c>
      <c r="J48" s="537">
        <v>21</v>
      </c>
      <c r="K48" s="537">
        <v>21</v>
      </c>
      <c r="L48" s="537">
        <v>23</v>
      </c>
      <c r="M48" s="537">
        <v>21</v>
      </c>
      <c r="N48" s="537">
        <v>19</v>
      </c>
      <c r="O48" s="537">
        <v>22</v>
      </c>
      <c r="P48" s="537">
        <v>21</v>
      </c>
      <c r="Q48" s="503">
        <f t="shared" si="0"/>
        <v>250</v>
      </c>
      <c r="R48" s="526">
        <v>8</v>
      </c>
      <c r="S48" s="850">
        <f>R48*Q48</f>
        <v>2000</v>
      </c>
      <c r="T48" s="851"/>
      <c r="U48" s="852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24" t="s">
        <v>466</v>
      </c>
      <c r="C49" s="825"/>
      <c r="D49" s="826"/>
      <c r="E49" s="538">
        <f>B13</f>
        <v>19</v>
      </c>
      <c r="F49" s="504">
        <f>B19</f>
        <v>19</v>
      </c>
      <c r="G49" s="504">
        <f>B25</f>
        <v>23</v>
      </c>
      <c r="H49" s="504">
        <f>B31</f>
        <v>19</v>
      </c>
      <c r="I49" s="504">
        <f>B37</f>
        <v>21</v>
      </c>
      <c r="J49" s="504">
        <f>B43</f>
        <v>22</v>
      </c>
      <c r="K49" s="504">
        <f>R13</f>
        <v>21</v>
      </c>
      <c r="L49" s="504">
        <f>R19</f>
        <v>23</v>
      </c>
      <c r="M49" s="504">
        <f>R25</f>
        <v>21</v>
      </c>
      <c r="N49" s="504">
        <f>R31</f>
        <v>17</v>
      </c>
      <c r="O49" s="504">
        <f>R37</f>
        <v>22</v>
      </c>
      <c r="P49" s="504">
        <f>R43</f>
        <v>22</v>
      </c>
      <c r="Q49" s="504">
        <f t="shared" si="0"/>
        <v>249</v>
      </c>
      <c r="R49" s="506">
        <v>8</v>
      </c>
      <c r="S49" s="827">
        <f>R49*Q49</f>
        <v>1992</v>
      </c>
      <c r="T49" s="828"/>
      <c r="U49" s="82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94" t="s">
        <v>467</v>
      </c>
      <c r="C50" s="795"/>
      <c r="D50" s="796"/>
      <c r="E50" s="502">
        <f t="shared" ref="E50:P52" si="1">E53-E47</f>
        <v>10</v>
      </c>
      <c r="F50" s="502">
        <f t="shared" si="1"/>
        <v>11</v>
      </c>
      <c r="G50" s="502">
        <f t="shared" si="1"/>
        <v>9</v>
      </c>
      <c r="H50" s="502">
        <f t="shared" si="1"/>
        <v>9</v>
      </c>
      <c r="I50" s="502">
        <f t="shared" si="1"/>
        <v>11</v>
      </c>
      <c r="J50" s="502">
        <f t="shared" si="1"/>
        <v>9</v>
      </c>
      <c r="K50" s="502">
        <f t="shared" si="1"/>
        <v>8</v>
      </c>
      <c r="L50" s="502">
        <f t="shared" si="1"/>
        <v>10</v>
      </c>
      <c r="M50" s="502">
        <f t="shared" si="1"/>
        <v>10</v>
      </c>
      <c r="N50" s="502">
        <f t="shared" si="1"/>
        <v>12</v>
      </c>
      <c r="O50" s="502">
        <f t="shared" si="1"/>
        <v>9</v>
      </c>
      <c r="P50" s="502">
        <f t="shared" si="1"/>
        <v>8</v>
      </c>
      <c r="Q50" s="502">
        <f t="shared" si="0"/>
        <v>116</v>
      </c>
      <c r="R50" s="527" t="s">
        <v>468</v>
      </c>
      <c r="S50" s="797" t="s">
        <v>468</v>
      </c>
      <c r="T50" s="795"/>
      <c r="U50" s="798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19"/>
      <c r="B51" s="814" t="s">
        <v>469</v>
      </c>
      <c r="C51" s="815"/>
      <c r="D51" s="816"/>
      <c r="E51" s="503">
        <f t="shared" si="1"/>
        <v>9</v>
      </c>
      <c r="F51" s="503">
        <f t="shared" si="1"/>
        <v>13</v>
      </c>
      <c r="G51" s="503">
        <f t="shared" si="1"/>
        <v>8</v>
      </c>
      <c r="H51" s="503">
        <f t="shared" si="1"/>
        <v>10</v>
      </c>
      <c r="I51" s="503">
        <f t="shared" si="1"/>
        <v>10</v>
      </c>
      <c r="J51" s="503">
        <f t="shared" si="1"/>
        <v>9</v>
      </c>
      <c r="K51" s="503">
        <f t="shared" si="1"/>
        <v>10</v>
      </c>
      <c r="L51" s="503">
        <f t="shared" si="1"/>
        <v>8</v>
      </c>
      <c r="M51" s="503">
        <f t="shared" si="1"/>
        <v>9</v>
      </c>
      <c r="N51" s="503">
        <f t="shared" si="1"/>
        <v>12</v>
      </c>
      <c r="O51" s="503">
        <f t="shared" si="1"/>
        <v>8</v>
      </c>
      <c r="P51" s="503">
        <f t="shared" si="1"/>
        <v>10</v>
      </c>
      <c r="Q51" s="503">
        <f t="shared" si="0"/>
        <v>116</v>
      </c>
      <c r="R51" s="528" t="s">
        <v>468</v>
      </c>
      <c r="S51" s="817" t="s">
        <v>468</v>
      </c>
      <c r="T51" s="815"/>
      <c r="U51" s="81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  <c r="AH51" s="444"/>
    </row>
    <row r="52" spans="1:34" ht="15.75" customHeight="1">
      <c r="A52" s="419"/>
      <c r="B52" s="819" t="s">
        <v>470</v>
      </c>
      <c r="C52" s="820"/>
      <c r="D52" s="821"/>
      <c r="E52" s="506">
        <f t="shared" si="1"/>
        <v>12</v>
      </c>
      <c r="F52" s="506">
        <f t="shared" si="1"/>
        <v>9</v>
      </c>
      <c r="G52" s="506">
        <f t="shared" si="1"/>
        <v>8</v>
      </c>
      <c r="H52" s="506">
        <f t="shared" si="1"/>
        <v>11</v>
      </c>
      <c r="I52" s="506">
        <f t="shared" si="1"/>
        <v>10</v>
      </c>
      <c r="J52" s="506">
        <f t="shared" si="1"/>
        <v>8</v>
      </c>
      <c r="K52" s="506">
        <f t="shared" si="1"/>
        <v>10</v>
      </c>
      <c r="L52" s="506">
        <f t="shared" si="1"/>
        <v>8</v>
      </c>
      <c r="M52" s="506">
        <f t="shared" si="1"/>
        <v>9</v>
      </c>
      <c r="N52" s="506">
        <f t="shared" si="1"/>
        <v>14</v>
      </c>
      <c r="O52" s="506">
        <f t="shared" si="1"/>
        <v>8</v>
      </c>
      <c r="P52" s="506">
        <f t="shared" si="1"/>
        <v>9</v>
      </c>
      <c r="Q52" s="506">
        <f t="shared" si="0"/>
        <v>116</v>
      </c>
      <c r="R52" s="421" t="s">
        <v>468</v>
      </c>
      <c r="S52" s="822" t="s">
        <v>468</v>
      </c>
      <c r="T52" s="820"/>
      <c r="U52" s="823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94" t="s">
        <v>471</v>
      </c>
      <c r="C53" s="795"/>
      <c r="D53" s="796"/>
      <c r="E53" s="536">
        <v>31</v>
      </c>
      <c r="F53" s="536">
        <v>28</v>
      </c>
      <c r="G53" s="536">
        <v>31</v>
      </c>
      <c r="H53" s="536">
        <v>30</v>
      </c>
      <c r="I53" s="536">
        <v>31</v>
      </c>
      <c r="J53" s="536">
        <v>30</v>
      </c>
      <c r="K53" s="536">
        <v>31</v>
      </c>
      <c r="L53" s="536">
        <v>31</v>
      </c>
      <c r="M53" s="536">
        <v>30</v>
      </c>
      <c r="N53" s="536">
        <v>31</v>
      </c>
      <c r="O53" s="536">
        <v>30</v>
      </c>
      <c r="P53" s="536">
        <v>31</v>
      </c>
      <c r="Q53" s="502">
        <f t="shared" si="0"/>
        <v>365</v>
      </c>
      <c r="R53" s="527" t="s">
        <v>468</v>
      </c>
      <c r="S53" s="797" t="s">
        <v>468</v>
      </c>
      <c r="T53" s="795"/>
      <c r="U53" s="79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04"/>
      <c r="B54" s="824" t="s">
        <v>472</v>
      </c>
      <c r="C54" s="825"/>
      <c r="D54" s="826"/>
      <c r="E54" s="539">
        <v>31</v>
      </c>
      <c r="F54" s="539">
        <v>29</v>
      </c>
      <c r="G54" s="539">
        <v>31</v>
      </c>
      <c r="H54" s="539">
        <v>30</v>
      </c>
      <c r="I54" s="539">
        <v>31</v>
      </c>
      <c r="J54" s="539">
        <v>30</v>
      </c>
      <c r="K54" s="539">
        <v>31</v>
      </c>
      <c r="L54" s="539">
        <v>31</v>
      </c>
      <c r="M54" s="539">
        <v>30</v>
      </c>
      <c r="N54" s="539">
        <v>31</v>
      </c>
      <c r="O54" s="539">
        <v>30</v>
      </c>
      <c r="P54" s="539">
        <v>31</v>
      </c>
      <c r="Q54" s="504">
        <f t="shared" si="0"/>
        <v>366</v>
      </c>
      <c r="R54" s="506" t="s">
        <v>468</v>
      </c>
      <c r="S54" s="827" t="s">
        <v>468</v>
      </c>
      <c r="T54" s="828"/>
      <c r="U54" s="82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</row>
    <row r="55" spans="1:34" ht="15.75" customHeight="1">
      <c r="A55" s="404"/>
      <c r="B55" s="830" t="s">
        <v>473</v>
      </c>
      <c r="C55" s="831"/>
      <c r="D55" s="832"/>
      <c r="E55" s="507">
        <v>31</v>
      </c>
      <c r="F55" s="507">
        <v>28</v>
      </c>
      <c r="G55" s="507">
        <v>31</v>
      </c>
      <c r="H55" s="507">
        <v>30</v>
      </c>
      <c r="I55" s="507">
        <v>31</v>
      </c>
      <c r="J55" s="507">
        <v>30</v>
      </c>
      <c r="K55" s="507">
        <v>31</v>
      </c>
      <c r="L55" s="507">
        <v>31</v>
      </c>
      <c r="M55" s="507">
        <v>30</v>
      </c>
      <c r="N55" s="507">
        <v>31</v>
      </c>
      <c r="O55" s="507">
        <v>30</v>
      </c>
      <c r="P55" s="507">
        <v>31</v>
      </c>
      <c r="Q55" s="507">
        <f t="shared" si="0"/>
        <v>365</v>
      </c>
      <c r="R55" s="529" t="s">
        <v>468</v>
      </c>
      <c r="S55" s="833" t="s">
        <v>468</v>
      </c>
      <c r="T55" s="834"/>
      <c r="U55" s="835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3.5" customHeight="1">
      <c r="A56" s="404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801" t="s">
        <v>431</v>
      </c>
      <c r="B57" s="802"/>
      <c r="C57" s="802"/>
      <c r="D57" s="802"/>
      <c r="E57" s="802"/>
      <c r="F57" s="802"/>
      <c r="G57" s="802"/>
      <c r="H57" s="802"/>
      <c r="I57" s="802"/>
      <c r="J57" s="802"/>
      <c r="K57" s="802"/>
      <c r="L57" s="802"/>
      <c r="M57" s="802"/>
      <c r="N57" s="802"/>
      <c r="O57" s="802"/>
      <c r="P57" s="802"/>
      <c r="Q57" s="802"/>
      <c r="R57" s="802"/>
      <c r="S57" s="802"/>
      <c r="T57" s="802"/>
      <c r="U57" s="802"/>
      <c r="V57" s="802"/>
      <c r="W57" s="802"/>
      <c r="X57" s="802"/>
      <c r="Y57" s="802"/>
      <c r="Z57" s="802"/>
      <c r="AA57" s="802"/>
      <c r="AB57" s="802"/>
      <c r="AC57" s="802"/>
      <c r="AD57" s="802"/>
      <c r="AE57" s="802"/>
      <c r="AF57" s="802"/>
      <c r="AG57" s="803"/>
    </row>
  </sheetData>
  <mergeCells count="570"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42720</v>
      </c>
      <c r="E2" s="342">
        <f t="shared" si="1"/>
        <v>42721</v>
      </c>
      <c r="F2" s="342">
        <f t="shared" si="1"/>
        <v>42722</v>
      </c>
      <c r="G2" s="341">
        <f t="shared" si="1"/>
        <v>42723</v>
      </c>
      <c r="H2" s="341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2">
        <f t="shared" si="1"/>
        <v>42728</v>
      </c>
      <c r="M2" s="342">
        <f t="shared" si="1"/>
        <v>42729</v>
      </c>
      <c r="N2" s="341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2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1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446">
        <f t="shared" si="2"/>
        <v>42743</v>
      </c>
      <c r="AB2" s="341">
        <f t="shared" si="2"/>
        <v>42744</v>
      </c>
      <c r="AC2" s="341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446">
        <f t="shared" si="2"/>
        <v>42749</v>
      </c>
      <c r="AH2" s="446">
        <f t="shared" si="2"/>
        <v>42750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1" t="s">
        <v>35</v>
      </c>
      <c r="AU2" s="342" t="s">
        <v>34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2" t="s">
        <v>34</v>
      </c>
      <c r="BT2" s="446" t="s">
        <v>34</v>
      </c>
      <c r="BU2" s="446" t="s">
        <v>34</v>
      </c>
      <c r="BV2" s="446" t="s">
        <v>34</v>
      </c>
      <c r="BW2" s="446" t="s">
        <v>34</v>
      </c>
      <c r="BX2" s="341" t="s">
        <v>35</v>
      </c>
      <c r="BY2" s="341" t="s">
        <v>35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9">DATE($B$1,$A2,D$15)</f>
        <v>42751</v>
      </c>
      <c r="E3" s="341">
        <f t="shared" si="9"/>
        <v>42752</v>
      </c>
      <c r="F3" s="342">
        <f t="shared" si="9"/>
        <v>42753</v>
      </c>
      <c r="G3" s="446">
        <f t="shared" si="9"/>
        <v>42754</v>
      </c>
      <c r="H3" s="446">
        <f t="shared" si="9"/>
        <v>42755</v>
      </c>
      <c r="I3" s="446">
        <f t="shared" si="9"/>
        <v>42756</v>
      </c>
      <c r="J3" s="446">
        <f t="shared" si="9"/>
        <v>42757</v>
      </c>
      <c r="K3" s="341">
        <f t="shared" si="9"/>
        <v>42758</v>
      </c>
      <c r="L3" s="341">
        <f t="shared" si="9"/>
        <v>42759</v>
      </c>
      <c r="M3" s="342">
        <f t="shared" si="9"/>
        <v>42760</v>
      </c>
      <c r="N3" s="342">
        <f t="shared" si="9"/>
        <v>42761</v>
      </c>
      <c r="O3" s="342">
        <f t="shared" si="9"/>
        <v>42762</v>
      </c>
      <c r="P3" s="342">
        <f t="shared" si="9"/>
        <v>42763</v>
      </c>
      <c r="Q3" s="342">
        <f t="shared" si="9"/>
        <v>42764</v>
      </c>
      <c r="R3" s="342">
        <f t="shared" si="9"/>
        <v>42765</v>
      </c>
      <c r="S3" s="341">
        <f t="shared" si="9"/>
        <v>42766</v>
      </c>
      <c r="T3" s="342">
        <f t="shared" si="2"/>
        <v>42767</v>
      </c>
      <c r="U3" s="342">
        <f t="shared" si="2"/>
        <v>42768</v>
      </c>
      <c r="V3" s="342">
        <f t="shared" si="2"/>
        <v>42769</v>
      </c>
      <c r="W3" s="342">
        <f t="shared" si="2"/>
        <v>42770</v>
      </c>
      <c r="X3" s="446">
        <f t="shared" si="2"/>
        <v>42771</v>
      </c>
      <c r="Y3" s="341">
        <f t="shared" si="2"/>
        <v>42772</v>
      </c>
      <c r="Z3" s="341">
        <f t="shared" si="2"/>
        <v>42773</v>
      </c>
      <c r="AA3" s="344">
        <f t="shared" si="2"/>
        <v>42774</v>
      </c>
      <c r="AB3" s="344">
        <f t="shared" si="2"/>
        <v>42775</v>
      </c>
      <c r="AC3" s="344">
        <f t="shared" si="2"/>
        <v>42776</v>
      </c>
      <c r="AD3" s="341">
        <f t="shared" si="2"/>
        <v>42777</v>
      </c>
      <c r="AE3" s="341">
        <f t="shared" si="2"/>
        <v>42778</v>
      </c>
      <c r="AF3" s="341">
        <f t="shared" si="2"/>
        <v>42779</v>
      </c>
      <c r="AG3" s="341">
        <f t="shared" si="2"/>
        <v>42780</v>
      </c>
      <c r="AH3" s="342">
        <f t="shared" si="2"/>
        <v>42781</v>
      </c>
      <c r="AJ3" s="446" t="s">
        <v>34</v>
      </c>
      <c r="AK3" s="341" t="s">
        <v>35</v>
      </c>
      <c r="AL3" s="342" t="s">
        <v>34</v>
      </c>
      <c r="AM3" s="446" t="s">
        <v>34</v>
      </c>
      <c r="AN3" s="446" t="s">
        <v>34</v>
      </c>
      <c r="AO3" s="446" t="s">
        <v>34</v>
      </c>
      <c r="AP3" s="446" t="s">
        <v>34</v>
      </c>
      <c r="AQ3" s="341" t="s">
        <v>35</v>
      </c>
      <c r="AR3" s="341" t="s">
        <v>35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446" t="s">
        <v>34</v>
      </c>
      <c r="BE3" s="341" t="s">
        <v>35</v>
      </c>
      <c r="BF3" s="341" t="s">
        <v>35</v>
      </c>
      <c r="BG3" s="344" t="s">
        <v>36</v>
      </c>
      <c r="BH3" s="344" t="s">
        <v>36</v>
      </c>
      <c r="BI3" s="344" t="s">
        <v>36</v>
      </c>
      <c r="BJ3" s="341" t="s">
        <v>35</v>
      </c>
      <c r="BK3" s="341" t="s">
        <v>35</v>
      </c>
      <c r="BL3" s="341" t="s">
        <v>35</v>
      </c>
      <c r="BM3" s="341" t="s">
        <v>35</v>
      </c>
      <c r="BN3" s="342" t="s">
        <v>34</v>
      </c>
      <c r="BO3" s="449"/>
      <c r="BP3" s="449"/>
      <c r="BQ3" s="342" t="s">
        <v>34</v>
      </c>
      <c r="BR3" s="342" t="s">
        <v>34</v>
      </c>
      <c r="BS3" s="342" t="s">
        <v>34</v>
      </c>
      <c r="BT3" s="342" t="s">
        <v>34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446" t="s">
        <v>34</v>
      </c>
      <c r="CA3" s="446" t="s">
        <v>34</v>
      </c>
      <c r="CB3" s="341" t="s">
        <v>35</v>
      </c>
      <c r="CC3" s="341" t="s">
        <v>35</v>
      </c>
      <c r="CD3" s="448" t="s">
        <v>34</v>
      </c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9"/>
        <v>42782</v>
      </c>
      <c r="E4" s="342">
        <f t="shared" si="9"/>
        <v>42783</v>
      </c>
      <c r="F4" s="342">
        <f t="shared" si="9"/>
        <v>42784</v>
      </c>
      <c r="G4" s="342">
        <f t="shared" si="9"/>
        <v>42785</v>
      </c>
      <c r="H4" s="341">
        <f t="shared" si="9"/>
        <v>42786</v>
      </c>
      <c r="I4" s="341">
        <f t="shared" si="9"/>
        <v>42787</v>
      </c>
      <c r="J4" s="342">
        <f t="shared" si="9"/>
        <v>42788</v>
      </c>
      <c r="K4" s="446">
        <f t="shared" si="9"/>
        <v>42789</v>
      </c>
      <c r="L4" s="342">
        <f t="shared" si="9"/>
        <v>42790</v>
      </c>
      <c r="M4" s="446">
        <f t="shared" si="9"/>
        <v>42791</v>
      </c>
      <c r="N4" s="446">
        <f t="shared" si="9"/>
        <v>42792</v>
      </c>
      <c r="O4" s="341">
        <f t="shared" si="9"/>
        <v>42793</v>
      </c>
      <c r="P4" s="341">
        <f t="shared" si="9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446">
        <f t="shared" si="2"/>
        <v>42798</v>
      </c>
      <c r="X4" s="341">
        <f t="shared" si="2"/>
        <v>42799</v>
      </c>
      <c r="Y4" s="341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446">
        <f t="shared" si="2"/>
        <v>42805</v>
      </c>
      <c r="AE4" s="341">
        <f t="shared" si="2"/>
        <v>42806</v>
      </c>
      <c r="AF4" s="341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2" t="s">
        <v>34</v>
      </c>
      <c r="AM4" s="342" t="s">
        <v>34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446" t="s">
        <v>34</v>
      </c>
      <c r="AT4" s="446" t="s">
        <v>34</v>
      </c>
      <c r="AU4" s="341" t="s">
        <v>35</v>
      </c>
      <c r="AV4" s="341" t="s">
        <v>35</v>
      </c>
      <c r="AW4" s="448" t="s">
        <v>34</v>
      </c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341" t="s">
        <v>35</v>
      </c>
      <c r="BE4" s="341" t="s">
        <v>35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446" t="s">
        <v>34</v>
      </c>
      <c r="BK4" s="341" t="s">
        <v>35</v>
      </c>
      <c r="BL4" s="341" t="s">
        <v>35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446" t="s">
        <v>34</v>
      </c>
      <c r="BT4" s="341" t="s">
        <v>35</v>
      </c>
      <c r="BU4" s="341" t="s">
        <v>35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446" t="s">
        <v>34</v>
      </c>
      <c r="CA4" s="341" t="s">
        <v>35</v>
      </c>
      <c r="CB4" s="341" t="s">
        <v>35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42810</v>
      </c>
      <c r="E5" s="446">
        <f t="shared" si="9"/>
        <v>42811</v>
      </c>
      <c r="F5" s="446">
        <f t="shared" si="9"/>
        <v>42812</v>
      </c>
      <c r="G5" s="341">
        <f t="shared" si="9"/>
        <v>42813</v>
      </c>
      <c r="H5" s="341">
        <f t="shared" si="9"/>
        <v>42814</v>
      </c>
      <c r="I5" s="446">
        <f t="shared" si="9"/>
        <v>42815</v>
      </c>
      <c r="J5" s="446">
        <f t="shared" si="9"/>
        <v>42816</v>
      </c>
      <c r="K5" s="446">
        <f t="shared" si="9"/>
        <v>42817</v>
      </c>
      <c r="L5" s="446">
        <f t="shared" si="9"/>
        <v>42818</v>
      </c>
      <c r="M5" s="446">
        <f t="shared" si="9"/>
        <v>42819</v>
      </c>
      <c r="N5" s="341">
        <f t="shared" si="9"/>
        <v>42820</v>
      </c>
      <c r="O5" s="341">
        <f t="shared" si="9"/>
        <v>42821</v>
      </c>
      <c r="P5" s="446">
        <f t="shared" si="9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1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446">
        <f t="shared" si="2"/>
        <v>42840</v>
      </c>
      <c r="AJ5" s="342" t="s">
        <v>34</v>
      </c>
      <c r="AK5" s="446" t="s">
        <v>34</v>
      </c>
      <c r="AL5" s="446" t="s">
        <v>34</v>
      </c>
      <c r="AM5" s="341" t="s">
        <v>35</v>
      </c>
      <c r="AN5" s="341" t="s">
        <v>35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446" t="s">
        <v>34</v>
      </c>
      <c r="AT5" s="341" t="s">
        <v>35</v>
      </c>
      <c r="AU5" s="341" t="s">
        <v>35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1" t="s">
        <v>35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446" t="s">
        <v>34</v>
      </c>
      <c r="BO5" s="449"/>
      <c r="BP5" s="449"/>
      <c r="BQ5" s="341" t="s">
        <v>35</v>
      </c>
      <c r="BR5" s="341" t="s">
        <v>35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446" t="s">
        <v>34</v>
      </c>
      <c r="BX5" s="341" t="s">
        <v>35</v>
      </c>
      <c r="BY5" s="341" t="s">
        <v>35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341">
        <f t="shared" si="9"/>
        <v>42841</v>
      </c>
      <c r="E6" s="341">
        <f t="shared" si="9"/>
        <v>42842</v>
      </c>
      <c r="F6" s="446">
        <f t="shared" si="9"/>
        <v>42843</v>
      </c>
      <c r="G6" s="446">
        <f t="shared" si="9"/>
        <v>42844</v>
      </c>
      <c r="H6" s="446">
        <f t="shared" si="9"/>
        <v>42845</v>
      </c>
      <c r="I6" s="446">
        <f t="shared" si="9"/>
        <v>42846</v>
      </c>
      <c r="J6" s="446">
        <f t="shared" si="9"/>
        <v>42847</v>
      </c>
      <c r="K6" s="341">
        <f t="shared" si="9"/>
        <v>42848</v>
      </c>
      <c r="L6" s="341">
        <f t="shared" si="9"/>
        <v>42849</v>
      </c>
      <c r="M6" s="342">
        <f t="shared" si="9"/>
        <v>42850</v>
      </c>
      <c r="N6" s="342">
        <f t="shared" si="9"/>
        <v>42851</v>
      </c>
      <c r="O6" s="342">
        <f t="shared" si="9"/>
        <v>42852</v>
      </c>
      <c r="P6" s="342">
        <f t="shared" si="9"/>
        <v>42853</v>
      </c>
      <c r="Q6" s="342">
        <f t="shared" si="9"/>
        <v>42854</v>
      </c>
      <c r="R6" s="341">
        <f t="shared" si="9"/>
        <v>42855</v>
      </c>
      <c r="S6" s="448"/>
      <c r="T6" s="344">
        <f t="shared" si="2"/>
        <v>42856</v>
      </c>
      <c r="U6" s="341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1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446">
        <f t="shared" si="2"/>
        <v>42868</v>
      </c>
      <c r="AG6" s="341">
        <f t="shared" si="2"/>
        <v>42869</v>
      </c>
      <c r="AH6" s="341">
        <f t="shared" si="2"/>
        <v>42870</v>
      </c>
      <c r="AJ6" s="341" t="s">
        <v>35</v>
      </c>
      <c r="AK6" s="341" t="s">
        <v>35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446" t="s">
        <v>34</v>
      </c>
      <c r="AQ6" s="341" t="s">
        <v>35</v>
      </c>
      <c r="AR6" s="341" t="s">
        <v>35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1" t="s">
        <v>35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446" t="s">
        <v>34</v>
      </c>
      <c r="BM6" s="341" t="s">
        <v>35</v>
      </c>
      <c r="BN6" s="341" t="s">
        <v>35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446" t="s">
        <v>34</v>
      </c>
      <c r="BV6" s="341" t="s">
        <v>35</v>
      </c>
      <c r="BW6" s="341" t="s">
        <v>35</v>
      </c>
      <c r="BX6" s="446" t="s">
        <v>34</v>
      </c>
      <c r="BY6" s="446" t="s">
        <v>34</v>
      </c>
      <c r="BZ6" s="447" t="s">
        <v>34</v>
      </c>
      <c r="CA6" s="447" t="s">
        <v>34</v>
      </c>
      <c r="CB6" s="446" t="s">
        <v>34</v>
      </c>
      <c r="CC6" s="341" t="s">
        <v>35</v>
      </c>
      <c r="CD6" s="341" t="s">
        <v>35</v>
      </c>
      <c r="CE6" s="342" t="s">
        <v>34</v>
      </c>
      <c r="CF6" s="342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9"/>
        <v>42871</v>
      </c>
      <c r="E7" s="446">
        <f t="shared" si="9"/>
        <v>42872</v>
      </c>
      <c r="F7" s="446">
        <f t="shared" si="9"/>
        <v>42873</v>
      </c>
      <c r="G7" s="446">
        <f t="shared" si="9"/>
        <v>42874</v>
      </c>
      <c r="H7" s="446">
        <f t="shared" si="9"/>
        <v>42875</v>
      </c>
      <c r="I7" s="341">
        <f t="shared" si="9"/>
        <v>42876</v>
      </c>
      <c r="J7" s="341">
        <f t="shared" si="9"/>
        <v>42877</v>
      </c>
      <c r="K7" s="446">
        <f t="shared" si="9"/>
        <v>42878</v>
      </c>
      <c r="L7" s="446">
        <f t="shared" si="9"/>
        <v>42879</v>
      </c>
      <c r="M7" s="447">
        <f t="shared" si="9"/>
        <v>42880</v>
      </c>
      <c r="N7" s="447">
        <f t="shared" si="9"/>
        <v>42881</v>
      </c>
      <c r="O7" s="446">
        <f t="shared" si="9"/>
        <v>42882</v>
      </c>
      <c r="P7" s="341">
        <f t="shared" si="9"/>
        <v>42883</v>
      </c>
      <c r="Q7" s="341">
        <f t="shared" si="9"/>
        <v>42884</v>
      </c>
      <c r="R7" s="342">
        <f t="shared" si="9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446">
        <f t="shared" si="2"/>
        <v>42889</v>
      </c>
      <c r="W7" s="341">
        <f t="shared" si="2"/>
        <v>42890</v>
      </c>
      <c r="X7" s="341">
        <f t="shared" si="2"/>
        <v>42891</v>
      </c>
      <c r="Y7" s="342">
        <f t="shared" si="2"/>
        <v>42892</v>
      </c>
      <c r="Z7" s="342">
        <f t="shared" si="2"/>
        <v>42893</v>
      </c>
      <c r="AA7" s="341">
        <f t="shared" si="2"/>
        <v>42894</v>
      </c>
      <c r="AB7" s="344">
        <f t="shared" si="2"/>
        <v>42895</v>
      </c>
      <c r="AC7" s="446">
        <f t="shared" si="2"/>
        <v>42896</v>
      </c>
      <c r="AD7" s="342">
        <f t="shared" si="2"/>
        <v>42897</v>
      </c>
      <c r="AE7" s="341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446" t="s">
        <v>34</v>
      </c>
      <c r="AO7" s="341" t="s">
        <v>35</v>
      </c>
      <c r="AP7" s="341" t="s">
        <v>35</v>
      </c>
      <c r="AQ7" s="446" t="s">
        <v>34</v>
      </c>
      <c r="AR7" s="446" t="s">
        <v>34</v>
      </c>
      <c r="AS7" s="447" t="s">
        <v>34</v>
      </c>
      <c r="AT7" s="447" t="s">
        <v>34</v>
      </c>
      <c r="AU7" s="446" t="s">
        <v>34</v>
      </c>
      <c r="AV7" s="341" t="s">
        <v>35</v>
      </c>
      <c r="AW7" s="341" t="s">
        <v>35</v>
      </c>
      <c r="AX7" s="342" t="s">
        <v>34</v>
      </c>
      <c r="AY7" s="342" t="s">
        <v>34</v>
      </c>
      <c r="AZ7" s="446" t="s">
        <v>34</v>
      </c>
      <c r="BA7" s="446" t="s">
        <v>34</v>
      </c>
      <c r="BB7" s="446" t="s">
        <v>34</v>
      </c>
      <c r="BC7" s="341" t="s">
        <v>35</v>
      </c>
      <c r="BD7" s="341" t="s">
        <v>35</v>
      </c>
      <c r="BE7" s="342" t="s">
        <v>34</v>
      </c>
      <c r="BF7" s="342" t="s">
        <v>34</v>
      </c>
      <c r="BG7" s="341" t="s">
        <v>35</v>
      </c>
      <c r="BH7" s="344" t="s">
        <v>36</v>
      </c>
      <c r="BI7" s="446" t="s">
        <v>34</v>
      </c>
      <c r="BJ7" s="342" t="s">
        <v>34</v>
      </c>
      <c r="BK7" s="341" t="s">
        <v>35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446" t="s">
        <v>34</v>
      </c>
      <c r="BS7" s="341" t="s">
        <v>35</v>
      </c>
      <c r="BT7" s="341" t="s">
        <v>35</v>
      </c>
      <c r="BU7" s="342" t="s">
        <v>34</v>
      </c>
      <c r="BV7" s="342" t="s">
        <v>34</v>
      </c>
      <c r="BW7" s="342" t="s">
        <v>34</v>
      </c>
      <c r="BX7" s="342" t="s">
        <v>34</v>
      </c>
      <c r="BY7" s="446" t="s">
        <v>34</v>
      </c>
      <c r="BZ7" s="341" t="s">
        <v>35</v>
      </c>
      <c r="CA7" s="341" t="s">
        <v>35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42902</v>
      </c>
      <c r="E8" s="446">
        <f t="shared" si="9"/>
        <v>42903</v>
      </c>
      <c r="F8" s="341">
        <f t="shared" si="9"/>
        <v>42904</v>
      </c>
      <c r="G8" s="341">
        <f t="shared" si="9"/>
        <v>42905</v>
      </c>
      <c r="H8" s="342">
        <f t="shared" si="9"/>
        <v>42906</v>
      </c>
      <c r="I8" s="342">
        <f t="shared" si="9"/>
        <v>42907</v>
      </c>
      <c r="J8" s="342">
        <f t="shared" si="9"/>
        <v>42908</v>
      </c>
      <c r="K8" s="342">
        <f t="shared" si="9"/>
        <v>42909</v>
      </c>
      <c r="L8" s="446">
        <f t="shared" si="9"/>
        <v>42910</v>
      </c>
      <c r="M8" s="341">
        <f t="shared" si="9"/>
        <v>42911</v>
      </c>
      <c r="N8" s="341">
        <f t="shared" si="9"/>
        <v>42912</v>
      </c>
      <c r="O8" s="342">
        <f t="shared" si="9"/>
        <v>42913</v>
      </c>
      <c r="P8" s="342">
        <f t="shared" si="9"/>
        <v>42914</v>
      </c>
      <c r="Q8" s="342">
        <f t="shared" si="9"/>
        <v>42915</v>
      </c>
      <c r="R8" s="342">
        <f t="shared" si="9"/>
        <v>42916</v>
      </c>
      <c r="S8" s="448"/>
      <c r="T8" s="446">
        <f t="shared" si="2"/>
        <v>42917</v>
      </c>
      <c r="U8" s="341">
        <f t="shared" si="2"/>
        <v>42918</v>
      </c>
      <c r="V8" s="341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446">
        <f t="shared" si="2"/>
        <v>42924</v>
      </c>
      <c r="AB8" s="341">
        <f t="shared" si="2"/>
        <v>42925</v>
      </c>
      <c r="AC8" s="341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446">
        <f t="shared" si="2"/>
        <v>42931</v>
      </c>
      <c r="AJ8" s="342" t="s">
        <v>34</v>
      </c>
      <c r="AK8" s="446" t="s">
        <v>34</v>
      </c>
      <c r="AL8" s="341" t="s">
        <v>35</v>
      </c>
      <c r="AM8" s="341" t="s">
        <v>35</v>
      </c>
      <c r="AN8" s="342" t="s">
        <v>34</v>
      </c>
      <c r="AO8" s="342" t="s">
        <v>34</v>
      </c>
      <c r="AP8" s="342" t="s">
        <v>34</v>
      </c>
      <c r="AQ8" s="342" t="s">
        <v>34</v>
      </c>
      <c r="AR8" s="446" t="s">
        <v>34</v>
      </c>
      <c r="AS8" s="341" t="s">
        <v>35</v>
      </c>
      <c r="AT8" s="341" t="s">
        <v>35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446" t="s">
        <v>34</v>
      </c>
      <c r="BA8" s="341" t="s">
        <v>35</v>
      </c>
      <c r="BB8" s="341" t="s">
        <v>35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341" t="s">
        <v>35</v>
      </c>
      <c r="BI8" s="341" t="s">
        <v>35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446" t="s">
        <v>34</v>
      </c>
      <c r="BO8" s="449"/>
      <c r="BP8" s="449"/>
      <c r="BQ8" s="341" t="s">
        <v>35</v>
      </c>
      <c r="BR8" s="341" t="s">
        <v>35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341" t="s">
        <v>35</v>
      </c>
      <c r="BY8" s="341" t="s">
        <v>35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446" t="s">
        <v>34</v>
      </c>
      <c r="CE8" s="341" t="s">
        <v>35</v>
      </c>
      <c r="CF8" s="341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9"/>
        <v>42932</v>
      </c>
      <c r="E9" s="341">
        <f t="shared" si="9"/>
        <v>42933</v>
      </c>
      <c r="F9" s="446">
        <f t="shared" si="9"/>
        <v>42934</v>
      </c>
      <c r="G9" s="446">
        <f t="shared" si="9"/>
        <v>42935</v>
      </c>
      <c r="H9" s="446">
        <f t="shared" si="9"/>
        <v>42936</v>
      </c>
      <c r="I9" s="446">
        <f t="shared" si="9"/>
        <v>42937</v>
      </c>
      <c r="J9" s="446">
        <f t="shared" si="9"/>
        <v>42938</v>
      </c>
      <c r="K9" s="341">
        <f t="shared" si="9"/>
        <v>42939</v>
      </c>
      <c r="L9" s="341">
        <f t="shared" si="9"/>
        <v>42940</v>
      </c>
      <c r="M9" s="446">
        <f t="shared" si="9"/>
        <v>42941</v>
      </c>
      <c r="N9" s="446">
        <f t="shared" si="9"/>
        <v>42942</v>
      </c>
      <c r="O9" s="446">
        <f t="shared" si="9"/>
        <v>42943</v>
      </c>
      <c r="P9" s="446">
        <f t="shared" si="9"/>
        <v>42944</v>
      </c>
      <c r="Q9" s="446">
        <f t="shared" si="9"/>
        <v>42945</v>
      </c>
      <c r="R9" s="341">
        <f t="shared" si="9"/>
        <v>42946</v>
      </c>
      <c r="S9" s="341">
        <f>DATE($B$1,$A8,S$15)</f>
        <v>42947</v>
      </c>
      <c r="T9" s="342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446">
        <f t="shared" si="2"/>
        <v>42952</v>
      </c>
      <c r="Y9" s="341">
        <f t="shared" si="2"/>
        <v>42953</v>
      </c>
      <c r="Z9" s="341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342">
        <f t="shared" si="2"/>
        <v>42958</v>
      </c>
      <c r="AE9" s="446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341" t="s">
        <v>35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341" t="s">
        <v>35</v>
      </c>
      <c r="AR9" s="341" t="s">
        <v>35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446" t="s">
        <v>34</v>
      </c>
      <c r="AX9" s="341" t="s">
        <v>35</v>
      </c>
      <c r="AY9" s="341" t="s">
        <v>35</v>
      </c>
      <c r="AZ9" s="342" t="s">
        <v>34</v>
      </c>
      <c r="BA9" s="446" t="s">
        <v>34</v>
      </c>
      <c r="BB9" s="446" t="s">
        <v>34</v>
      </c>
      <c r="BC9" s="446" t="s">
        <v>34</v>
      </c>
      <c r="BD9" s="446" t="s">
        <v>34</v>
      </c>
      <c r="BE9" s="341" t="s">
        <v>35</v>
      </c>
      <c r="BF9" s="341" t="s">
        <v>35</v>
      </c>
      <c r="BG9" s="342" t="s">
        <v>34</v>
      </c>
      <c r="BH9" s="342" t="s">
        <v>34</v>
      </c>
      <c r="BI9" s="342" t="s">
        <v>34</v>
      </c>
      <c r="BJ9" s="342" t="s">
        <v>34</v>
      </c>
      <c r="BK9" s="446" t="s">
        <v>34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341" t="s">
        <v>35</v>
      </c>
      <c r="BV9" s="341" t="s">
        <v>35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446" t="s">
        <v>34</v>
      </c>
      <c r="CB9" s="341" t="s">
        <v>35</v>
      </c>
      <c r="CC9" s="341" t="s">
        <v>35</v>
      </c>
      <c r="CD9" s="446" t="s">
        <v>34</v>
      </c>
      <c r="CE9" s="446" t="s">
        <v>34</v>
      </c>
      <c r="CF9" s="44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46">
        <f t="shared" si="9"/>
        <v>42963</v>
      </c>
      <c r="E10" s="446">
        <f t="shared" si="9"/>
        <v>42964</v>
      </c>
      <c r="F10" s="446">
        <f t="shared" si="9"/>
        <v>42965</v>
      </c>
      <c r="G10" s="446">
        <f t="shared" si="9"/>
        <v>42966</v>
      </c>
      <c r="H10" s="341">
        <f t="shared" si="9"/>
        <v>42967</v>
      </c>
      <c r="I10" s="341">
        <f t="shared" si="9"/>
        <v>42968</v>
      </c>
      <c r="J10" s="446">
        <f t="shared" si="9"/>
        <v>42969</v>
      </c>
      <c r="K10" s="446">
        <f t="shared" si="9"/>
        <v>42970</v>
      </c>
      <c r="L10" s="446">
        <f t="shared" si="9"/>
        <v>42971</v>
      </c>
      <c r="M10" s="446">
        <f t="shared" si="9"/>
        <v>42972</v>
      </c>
      <c r="N10" s="446">
        <f t="shared" si="9"/>
        <v>42973</v>
      </c>
      <c r="O10" s="341">
        <f t="shared" si="9"/>
        <v>42974</v>
      </c>
      <c r="P10" s="341">
        <f t="shared" si="9"/>
        <v>42975</v>
      </c>
      <c r="Q10" s="446">
        <f t="shared" si="9"/>
        <v>42976</v>
      </c>
      <c r="R10" s="446">
        <f t="shared" si="9"/>
        <v>42977</v>
      </c>
      <c r="S10" s="446">
        <f>DATE($B$1,$A9,S$15)</f>
        <v>42978</v>
      </c>
      <c r="T10" s="342">
        <f t="shared" si="2"/>
        <v>42979</v>
      </c>
      <c r="U10" s="342">
        <f t="shared" si="2"/>
        <v>42980</v>
      </c>
      <c r="V10" s="341">
        <f t="shared" si="2"/>
        <v>42981</v>
      </c>
      <c r="W10" s="341">
        <f t="shared" si="2"/>
        <v>42982</v>
      </c>
      <c r="X10" s="342">
        <f t="shared" si="2"/>
        <v>42983</v>
      </c>
      <c r="Y10" s="342">
        <f t="shared" si="2"/>
        <v>42984</v>
      </c>
      <c r="Z10" s="446">
        <f t="shared" si="2"/>
        <v>42985</v>
      </c>
      <c r="AA10" s="446">
        <f t="shared" si="2"/>
        <v>42986</v>
      </c>
      <c r="AB10" s="446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1">
        <f t="shared" si="2"/>
        <v>42992</v>
      </c>
      <c r="AH10" s="344">
        <f t="shared" si="2"/>
        <v>42993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341" t="s">
        <v>35</v>
      </c>
      <c r="AO10" s="341" t="s">
        <v>35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446" t="s">
        <v>34</v>
      </c>
      <c r="AU10" s="341" t="s">
        <v>35</v>
      </c>
      <c r="AV10" s="341" t="s">
        <v>35</v>
      </c>
      <c r="AW10" s="446" t="s">
        <v>34</v>
      </c>
      <c r="AX10" s="446" t="s">
        <v>34</v>
      </c>
      <c r="AY10" s="446" t="s">
        <v>34</v>
      </c>
      <c r="AZ10" s="342" t="s">
        <v>34</v>
      </c>
      <c r="BA10" s="342" t="s">
        <v>34</v>
      </c>
      <c r="BB10" s="341" t="s">
        <v>35</v>
      </c>
      <c r="BC10" s="341" t="s">
        <v>35</v>
      </c>
      <c r="BD10" s="342" t="s">
        <v>34</v>
      </c>
      <c r="BE10" s="342" t="s">
        <v>34</v>
      </c>
      <c r="BF10" s="446" t="s">
        <v>34</v>
      </c>
      <c r="BG10" s="446" t="s">
        <v>34</v>
      </c>
      <c r="BH10" s="446" t="s">
        <v>34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1" t="s">
        <v>35</v>
      </c>
      <c r="BN10" s="344" t="s">
        <v>36</v>
      </c>
      <c r="BO10" s="449"/>
      <c r="BP10" s="449"/>
      <c r="BQ10" s="446" t="s">
        <v>34</v>
      </c>
      <c r="BR10" s="446" t="s">
        <v>34</v>
      </c>
      <c r="BS10" s="341" t="s">
        <v>35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446" t="s">
        <v>34</v>
      </c>
      <c r="BY10" s="341" t="s">
        <v>35</v>
      </c>
      <c r="BZ10" s="341" t="s">
        <v>35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46">
        <f t="shared" si="9"/>
        <v>42994</v>
      </c>
      <c r="E11" s="446">
        <f t="shared" si="9"/>
        <v>42995</v>
      </c>
      <c r="F11" s="341">
        <f t="shared" si="9"/>
        <v>42996</v>
      </c>
      <c r="G11" s="446">
        <f t="shared" si="9"/>
        <v>42997</v>
      </c>
      <c r="H11" s="446">
        <f t="shared" si="9"/>
        <v>42998</v>
      </c>
      <c r="I11" s="446">
        <f t="shared" si="9"/>
        <v>42999</v>
      </c>
      <c r="J11" s="446">
        <f t="shared" si="9"/>
        <v>43000</v>
      </c>
      <c r="K11" s="446">
        <f t="shared" si="9"/>
        <v>43001</v>
      </c>
      <c r="L11" s="341">
        <f t="shared" si="9"/>
        <v>43002</v>
      </c>
      <c r="M11" s="341">
        <f t="shared" si="9"/>
        <v>43003</v>
      </c>
      <c r="N11" s="342">
        <f t="shared" si="9"/>
        <v>43004</v>
      </c>
      <c r="O11" s="342">
        <f t="shared" si="9"/>
        <v>43005</v>
      </c>
      <c r="P11" s="446">
        <f t="shared" si="9"/>
        <v>43006</v>
      </c>
      <c r="Q11" s="342">
        <f t="shared" si="9"/>
        <v>43007</v>
      </c>
      <c r="R11" s="341">
        <f t="shared" si="9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1">
        <f t="shared" si="2"/>
        <v>43012</v>
      </c>
      <c r="X11" s="342">
        <f t="shared" si="2"/>
        <v>43013</v>
      </c>
      <c r="Y11" s="342">
        <f t="shared" si="2"/>
        <v>43014</v>
      </c>
      <c r="Z11" s="446">
        <f t="shared" si="2"/>
        <v>43015</v>
      </c>
      <c r="AA11" s="341">
        <f t="shared" si="2"/>
        <v>43016</v>
      </c>
      <c r="AB11" s="341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446">
        <f t="shared" si="2"/>
        <v>43022</v>
      </c>
      <c r="AH11" s="341">
        <f t="shared" si="2"/>
        <v>43023</v>
      </c>
      <c r="AJ11" s="446" t="s">
        <v>34</v>
      </c>
      <c r="AK11" s="446" t="s">
        <v>34</v>
      </c>
      <c r="AL11" s="341" t="s">
        <v>35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446" t="s">
        <v>34</v>
      </c>
      <c r="AR11" s="341" t="s">
        <v>35</v>
      </c>
      <c r="AS11" s="341" t="s">
        <v>35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2" t="s">
        <v>34</v>
      </c>
      <c r="BE11" s="342" t="s">
        <v>34</v>
      </c>
      <c r="BF11" s="446" t="s">
        <v>34</v>
      </c>
      <c r="BG11" s="341" t="s">
        <v>35</v>
      </c>
      <c r="BH11" s="341" t="s">
        <v>35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446" t="s">
        <v>34</v>
      </c>
      <c r="BN11" s="341" t="s">
        <v>35</v>
      </c>
      <c r="BO11" s="449"/>
      <c r="BP11" s="449"/>
      <c r="BQ11" s="341" t="s">
        <v>35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341" t="s">
        <v>35</v>
      </c>
      <c r="BX11" s="341" t="s">
        <v>35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341" t="s">
        <v>35</v>
      </c>
      <c r="CE11" s="341" t="s">
        <v>35</v>
      </c>
      <c r="CF11" s="44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341">
        <f t="shared" si="9"/>
        <v>43024</v>
      </c>
      <c r="E12" s="446">
        <f t="shared" si="9"/>
        <v>43025</v>
      </c>
      <c r="F12" s="446">
        <f t="shared" si="9"/>
        <v>43026</v>
      </c>
      <c r="G12" s="446">
        <f t="shared" si="9"/>
        <v>43027</v>
      </c>
      <c r="H12" s="446">
        <f t="shared" si="9"/>
        <v>43028</v>
      </c>
      <c r="I12" s="446">
        <f t="shared" si="9"/>
        <v>43029</v>
      </c>
      <c r="J12" s="341">
        <f t="shared" si="9"/>
        <v>43030</v>
      </c>
      <c r="K12" s="341">
        <f t="shared" si="9"/>
        <v>43031</v>
      </c>
      <c r="L12" s="446">
        <f t="shared" si="9"/>
        <v>43032</v>
      </c>
      <c r="M12" s="446">
        <f t="shared" si="9"/>
        <v>43033</v>
      </c>
      <c r="N12" s="446">
        <f t="shared" si="9"/>
        <v>43034</v>
      </c>
      <c r="O12" s="446">
        <f t="shared" si="9"/>
        <v>43035</v>
      </c>
      <c r="P12" s="446">
        <f t="shared" si="9"/>
        <v>43036</v>
      </c>
      <c r="Q12" s="341">
        <f t="shared" si="9"/>
        <v>43037</v>
      </c>
      <c r="R12" s="341">
        <f t="shared" si="9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446">
        <f t="shared" si="2"/>
        <v>43043</v>
      </c>
      <c r="X12" s="341">
        <f t="shared" si="2"/>
        <v>43044</v>
      </c>
      <c r="Y12" s="341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446">
        <f t="shared" si="2"/>
        <v>43050</v>
      </c>
      <c r="AE12" s="341">
        <f t="shared" si="2"/>
        <v>43051</v>
      </c>
      <c r="AF12" s="341">
        <f t="shared" si="2"/>
        <v>43052</v>
      </c>
      <c r="AG12" s="342">
        <f t="shared" si="2"/>
        <v>43053</v>
      </c>
      <c r="AH12" s="342">
        <f t="shared" si="2"/>
        <v>43054</v>
      </c>
      <c r="AJ12" s="341" t="s">
        <v>35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341" t="s">
        <v>35</v>
      </c>
      <c r="AQ12" s="341" t="s">
        <v>35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341" t="s">
        <v>35</v>
      </c>
      <c r="AX12" s="341" t="s">
        <v>35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341" t="s">
        <v>35</v>
      </c>
      <c r="BE12" s="341" t="s">
        <v>35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446" t="s">
        <v>34</v>
      </c>
      <c r="BK12" s="341" t="s">
        <v>35</v>
      </c>
      <c r="BL12" s="341" t="s">
        <v>35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341" t="s">
        <v>35</v>
      </c>
      <c r="BU12" s="341" t="s">
        <v>35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446" t="s">
        <v>34</v>
      </c>
      <c r="CA12" s="341" t="s">
        <v>35</v>
      </c>
      <c r="CB12" s="341" t="s">
        <v>35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9"/>
        <v>43055</v>
      </c>
      <c r="E13" s="446">
        <f t="shared" si="9"/>
        <v>43056</v>
      </c>
      <c r="F13" s="446">
        <f t="shared" si="9"/>
        <v>43057</v>
      </c>
      <c r="G13" s="341">
        <f t="shared" si="9"/>
        <v>43058</v>
      </c>
      <c r="H13" s="341">
        <f t="shared" si="9"/>
        <v>43059</v>
      </c>
      <c r="I13" s="446">
        <f t="shared" si="9"/>
        <v>43060</v>
      </c>
      <c r="J13" s="446">
        <f t="shared" si="9"/>
        <v>43061</v>
      </c>
      <c r="K13" s="446">
        <f t="shared" si="9"/>
        <v>43062</v>
      </c>
      <c r="L13" s="446">
        <f t="shared" si="9"/>
        <v>43063</v>
      </c>
      <c r="M13" s="446">
        <f t="shared" si="9"/>
        <v>43064</v>
      </c>
      <c r="N13" s="341">
        <f t="shared" si="9"/>
        <v>43065</v>
      </c>
      <c r="O13" s="341">
        <f t="shared" si="9"/>
        <v>43066</v>
      </c>
      <c r="P13" s="448">
        <f t="shared" si="9"/>
        <v>43067</v>
      </c>
      <c r="Q13" s="448">
        <f t="shared" si="9"/>
        <v>43068</v>
      </c>
      <c r="R13" s="446">
        <f t="shared" si="9"/>
        <v>43069</v>
      </c>
      <c r="S13" s="446"/>
      <c r="T13" s="446">
        <f t="shared" si="2"/>
        <v>43070</v>
      </c>
      <c r="U13" s="446">
        <f t="shared" si="2"/>
        <v>43071</v>
      </c>
      <c r="V13" s="341">
        <f t="shared" si="2"/>
        <v>43072</v>
      </c>
      <c r="W13" s="341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446">
        <f t="shared" si="2"/>
        <v>43078</v>
      </c>
      <c r="AC13" s="341">
        <f t="shared" si="2"/>
        <v>43079</v>
      </c>
      <c r="AD13" s="341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446" t="s">
        <v>34</v>
      </c>
      <c r="AM13" s="341" t="s">
        <v>35</v>
      </c>
      <c r="AN13" s="341" t="s">
        <v>35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446" t="s">
        <v>34</v>
      </c>
      <c r="AT13" s="341" t="s">
        <v>35</v>
      </c>
      <c r="AU13" s="341" t="s">
        <v>35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446" t="s">
        <v>34</v>
      </c>
      <c r="BB13" s="341" t="s">
        <v>35</v>
      </c>
      <c r="BC13" s="341" t="s">
        <v>35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446" t="s">
        <v>34</v>
      </c>
      <c r="BI13" s="341" t="s">
        <v>35</v>
      </c>
      <c r="BJ13" s="341" t="s">
        <v>35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1" t="s">
        <v>35</v>
      </c>
      <c r="BS13" s="341" t="s">
        <v>35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1" t="s">
        <v>35</v>
      </c>
      <c r="BZ13" s="341" t="s">
        <v>35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252</v>
      </c>
      <c r="C14" s="270" t="str">
        <f>B1&amp;"年12月"</f>
        <v>2017年12月</v>
      </c>
      <c r="D14" s="342">
        <f t="shared" si="9"/>
        <v>43085</v>
      </c>
      <c r="E14" s="341">
        <f t="shared" si="9"/>
        <v>43086</v>
      </c>
      <c r="F14" s="341">
        <f t="shared" si="9"/>
        <v>43087</v>
      </c>
      <c r="G14" s="342">
        <f t="shared" si="9"/>
        <v>43088</v>
      </c>
      <c r="H14" s="342">
        <f t="shared" si="9"/>
        <v>43089</v>
      </c>
      <c r="I14" s="342">
        <f t="shared" si="9"/>
        <v>43090</v>
      </c>
      <c r="J14" s="342">
        <f t="shared" si="9"/>
        <v>43091</v>
      </c>
      <c r="K14" s="342">
        <f t="shared" si="9"/>
        <v>43092</v>
      </c>
      <c r="L14" s="341">
        <f t="shared" si="9"/>
        <v>43093</v>
      </c>
      <c r="M14" s="341">
        <f t="shared" si="9"/>
        <v>43094</v>
      </c>
      <c r="N14" s="342">
        <f t="shared" si="9"/>
        <v>43095</v>
      </c>
      <c r="O14" s="342">
        <f t="shared" si="9"/>
        <v>43096</v>
      </c>
      <c r="P14" s="342">
        <f t="shared" si="9"/>
        <v>43097</v>
      </c>
      <c r="Q14" s="342">
        <f t="shared" si="9"/>
        <v>43098</v>
      </c>
      <c r="R14" s="341">
        <f t="shared" si="9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1" t="s">
        <v>35</v>
      </c>
      <c r="AL14" s="341" t="s">
        <v>35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1" t="s">
        <v>35</v>
      </c>
      <c r="AS14" s="341" t="s">
        <v>35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252</v>
      </c>
      <c r="CI14" s="11">
        <f>SUM(CI2:CI13)</f>
        <v>103</v>
      </c>
      <c r="CJ14" s="11">
        <f>SUM(CJ2:CJ13)</f>
        <v>11</v>
      </c>
      <c r="CK14" s="11">
        <f>SUM(CK2:CK13)</f>
        <v>2016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20:CT22"/>
    <mergeCell ref="CS30:CT3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486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751">
        <v>27</v>
      </c>
      <c r="D10" s="752"/>
      <c r="E10" s="751">
        <v>28</v>
      </c>
      <c r="F10" s="752"/>
      <c r="G10" s="751">
        <v>29</v>
      </c>
      <c r="H10" s="752"/>
      <c r="I10" s="753">
        <v>30</v>
      </c>
      <c r="J10" s="754"/>
      <c r="K10" s="749">
        <v>31</v>
      </c>
      <c r="L10" s="750"/>
      <c r="M10" s="787" t="s">
        <v>487</v>
      </c>
      <c r="N10" s="788"/>
      <c r="O10" s="758">
        <v>2</v>
      </c>
      <c r="P10" s="759"/>
      <c r="Q10" s="512"/>
      <c r="R10" s="513">
        <v>22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>
        <v>1</v>
      </c>
      <c r="AD10" s="754"/>
      <c r="AE10" s="758">
        <v>2</v>
      </c>
      <c r="AF10" s="759"/>
      <c r="AG10" s="442"/>
      <c r="AH10" s="401"/>
    </row>
    <row r="11" spans="1:34" s="352" customFormat="1" ht="14.25" customHeight="1">
      <c r="A11" s="406"/>
      <c r="B11" s="495" t="s">
        <v>74</v>
      </c>
      <c r="C11" s="749">
        <v>3</v>
      </c>
      <c r="D11" s="750"/>
      <c r="E11" s="753">
        <v>4</v>
      </c>
      <c r="F11" s="754"/>
      <c r="G11" s="753">
        <v>5</v>
      </c>
      <c r="H11" s="754"/>
      <c r="I11" s="753">
        <v>6</v>
      </c>
      <c r="J11" s="754"/>
      <c r="K11" s="753">
        <v>7</v>
      </c>
      <c r="L11" s="754"/>
      <c r="M11" s="753">
        <v>8</v>
      </c>
      <c r="N11" s="754"/>
      <c r="O11" s="749">
        <v>9</v>
      </c>
      <c r="P11" s="757"/>
      <c r="Q11" s="512"/>
      <c r="R11" s="495" t="s">
        <v>74</v>
      </c>
      <c r="S11" s="749">
        <v>3</v>
      </c>
      <c r="T11" s="750"/>
      <c r="U11" s="751">
        <v>4</v>
      </c>
      <c r="V11" s="752"/>
      <c r="W11" s="753">
        <v>5</v>
      </c>
      <c r="X11" s="754"/>
      <c r="Y11" s="753">
        <v>6</v>
      </c>
      <c r="Z11" s="754"/>
      <c r="AA11" s="753">
        <v>7</v>
      </c>
      <c r="AB11" s="754"/>
      <c r="AC11" s="753">
        <v>8</v>
      </c>
      <c r="AD11" s="754"/>
      <c r="AE11" s="749">
        <v>9</v>
      </c>
      <c r="AF11" s="757"/>
      <c r="AG11" s="442"/>
    </row>
    <row r="12" spans="1:34" s="352" customFormat="1" ht="14.25" customHeight="1">
      <c r="A12" s="406"/>
      <c r="B12" s="496">
        <v>1</v>
      </c>
      <c r="C12" s="749">
        <v>10</v>
      </c>
      <c r="D12" s="750"/>
      <c r="E12" s="753">
        <v>11</v>
      </c>
      <c r="F12" s="754"/>
      <c r="G12" s="753">
        <v>12</v>
      </c>
      <c r="H12" s="754"/>
      <c r="I12" s="753">
        <v>13</v>
      </c>
      <c r="J12" s="754"/>
      <c r="K12" s="753">
        <v>14</v>
      </c>
      <c r="L12" s="754"/>
      <c r="M12" s="753">
        <v>15</v>
      </c>
      <c r="N12" s="754"/>
      <c r="O12" s="753">
        <v>16</v>
      </c>
      <c r="P12" s="760"/>
      <c r="Q12" s="512"/>
      <c r="R12" s="514">
        <v>7</v>
      </c>
      <c r="S12" s="749">
        <v>10</v>
      </c>
      <c r="T12" s="750"/>
      <c r="U12" s="753">
        <v>11</v>
      </c>
      <c r="V12" s="754"/>
      <c r="W12" s="753">
        <v>12</v>
      </c>
      <c r="X12" s="754"/>
      <c r="Y12" s="753">
        <v>13</v>
      </c>
      <c r="Z12" s="754"/>
      <c r="AA12" s="753">
        <v>14</v>
      </c>
      <c r="AB12" s="754"/>
      <c r="AC12" s="753">
        <v>15</v>
      </c>
      <c r="AD12" s="754"/>
      <c r="AE12" s="749">
        <v>16</v>
      </c>
      <c r="AF12" s="757"/>
      <c r="AG12" s="442"/>
    </row>
    <row r="13" spans="1:34" s="352" customFormat="1" ht="14.25" customHeight="1">
      <c r="A13" s="406"/>
      <c r="B13" s="496" t="s">
        <v>440</v>
      </c>
      <c r="C13" s="749">
        <v>17</v>
      </c>
      <c r="D13" s="750"/>
      <c r="E13" s="753">
        <v>18</v>
      </c>
      <c r="F13" s="754"/>
      <c r="G13" s="753">
        <v>19</v>
      </c>
      <c r="H13" s="754"/>
      <c r="I13" s="753">
        <v>20</v>
      </c>
      <c r="J13" s="754"/>
      <c r="K13" s="753">
        <v>21</v>
      </c>
      <c r="L13" s="754"/>
      <c r="M13" s="753">
        <v>22</v>
      </c>
      <c r="N13" s="754"/>
      <c r="O13" s="749">
        <v>23</v>
      </c>
      <c r="P13" s="757"/>
      <c r="Q13" s="512"/>
      <c r="R13" s="515" t="s">
        <v>440</v>
      </c>
      <c r="S13" s="749">
        <v>17</v>
      </c>
      <c r="T13" s="750"/>
      <c r="U13" s="753">
        <v>18</v>
      </c>
      <c r="V13" s="754"/>
      <c r="W13" s="753">
        <v>19</v>
      </c>
      <c r="X13" s="754"/>
      <c r="Y13" s="751">
        <v>20</v>
      </c>
      <c r="Z13" s="752"/>
      <c r="AA13" s="753">
        <v>21</v>
      </c>
      <c r="AB13" s="754"/>
      <c r="AC13" s="753">
        <v>22</v>
      </c>
      <c r="AD13" s="754"/>
      <c r="AE13" s="749">
        <v>23</v>
      </c>
      <c r="AF13" s="757"/>
      <c r="AG13" s="442"/>
    </row>
    <row r="14" spans="1:34" s="352" customFormat="1" ht="14.25" customHeight="1">
      <c r="A14" s="406"/>
      <c r="B14" s="497">
        <v>22</v>
      </c>
      <c r="C14" s="749">
        <v>24</v>
      </c>
      <c r="D14" s="750"/>
      <c r="E14" s="753">
        <v>25</v>
      </c>
      <c r="F14" s="754"/>
      <c r="G14" s="753">
        <v>26</v>
      </c>
      <c r="H14" s="754"/>
      <c r="I14" s="753">
        <v>27</v>
      </c>
      <c r="J14" s="754"/>
      <c r="K14" s="753">
        <v>28</v>
      </c>
      <c r="L14" s="754"/>
      <c r="M14" s="753">
        <v>29</v>
      </c>
      <c r="N14" s="754"/>
      <c r="O14" s="753">
        <v>30</v>
      </c>
      <c r="P14" s="760"/>
      <c r="Q14" s="512"/>
      <c r="R14" s="516">
        <v>21</v>
      </c>
      <c r="S14" s="749">
        <v>24</v>
      </c>
      <c r="T14" s="750"/>
      <c r="U14" s="753">
        <v>25</v>
      </c>
      <c r="V14" s="754"/>
      <c r="W14" s="753">
        <v>26</v>
      </c>
      <c r="X14" s="754"/>
      <c r="Y14" s="751">
        <v>27</v>
      </c>
      <c r="Z14" s="752"/>
      <c r="AA14" s="751">
        <v>28</v>
      </c>
      <c r="AB14" s="752"/>
      <c r="AC14" s="753">
        <v>29</v>
      </c>
      <c r="AD14" s="754"/>
      <c r="AE14" s="749">
        <v>30</v>
      </c>
      <c r="AF14" s="757"/>
      <c r="AG14" s="442"/>
      <c r="AH14" s="401"/>
    </row>
    <row r="15" spans="1:34" s="352" customFormat="1" ht="14.25" customHeight="1">
      <c r="A15" s="406"/>
      <c r="B15" s="495" t="s">
        <v>450</v>
      </c>
      <c r="C15" s="767">
        <v>31</v>
      </c>
      <c r="D15" s="768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31</v>
      </c>
      <c r="T15" s="768"/>
      <c r="U15" s="764"/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4" s="352" customFormat="1" ht="14.25" customHeight="1">
      <c r="A16" s="406"/>
      <c r="B16" s="498">
        <v>18</v>
      </c>
      <c r="C16" s="755"/>
      <c r="D16" s="761"/>
      <c r="E16" s="755">
        <v>1</v>
      </c>
      <c r="F16" s="761"/>
      <c r="G16" s="755">
        <v>2</v>
      </c>
      <c r="H16" s="761"/>
      <c r="I16" s="755">
        <v>3</v>
      </c>
      <c r="J16" s="761"/>
      <c r="K16" s="755">
        <v>4</v>
      </c>
      <c r="L16" s="761"/>
      <c r="M16" s="755">
        <v>5</v>
      </c>
      <c r="N16" s="761"/>
      <c r="O16" s="758">
        <v>6</v>
      </c>
      <c r="P16" s="759"/>
      <c r="Q16" s="512"/>
      <c r="R16" s="494">
        <v>21</v>
      </c>
      <c r="S16" s="755"/>
      <c r="T16" s="761"/>
      <c r="U16" s="755">
        <v>1</v>
      </c>
      <c r="V16" s="761"/>
      <c r="W16" s="755">
        <v>2</v>
      </c>
      <c r="X16" s="761"/>
      <c r="Y16" s="755">
        <v>3</v>
      </c>
      <c r="Z16" s="761"/>
      <c r="AA16" s="755">
        <v>4</v>
      </c>
      <c r="AB16" s="761"/>
      <c r="AC16" s="755">
        <v>5</v>
      </c>
      <c r="AD16" s="761"/>
      <c r="AE16" s="758">
        <v>6</v>
      </c>
      <c r="AF16" s="759"/>
      <c r="AG16" s="442"/>
    </row>
    <row r="17" spans="1:33" s="352" customFormat="1" ht="14.25" customHeight="1">
      <c r="A17" s="406"/>
      <c r="B17" s="495" t="s">
        <v>74</v>
      </c>
      <c r="C17" s="749" t="s">
        <v>488</v>
      </c>
      <c r="D17" s="750"/>
      <c r="E17" s="747" t="s">
        <v>489</v>
      </c>
      <c r="F17" s="748"/>
      <c r="G17" s="747" t="s">
        <v>490</v>
      </c>
      <c r="H17" s="748"/>
      <c r="I17" s="747" t="s">
        <v>491</v>
      </c>
      <c r="J17" s="748"/>
      <c r="K17" s="749">
        <v>11</v>
      </c>
      <c r="L17" s="750"/>
      <c r="M17" s="749">
        <v>12</v>
      </c>
      <c r="N17" s="750"/>
      <c r="O17" s="749">
        <v>13</v>
      </c>
      <c r="P17" s="757"/>
      <c r="Q17" s="512"/>
      <c r="R17" s="495" t="s">
        <v>74</v>
      </c>
      <c r="S17" s="749">
        <v>7</v>
      </c>
      <c r="T17" s="750"/>
      <c r="U17" s="753">
        <v>8</v>
      </c>
      <c r="V17" s="754"/>
      <c r="W17" s="753">
        <v>9</v>
      </c>
      <c r="X17" s="754"/>
      <c r="Y17" s="753">
        <v>10</v>
      </c>
      <c r="Z17" s="754"/>
      <c r="AA17" s="753">
        <v>11</v>
      </c>
      <c r="AB17" s="754"/>
      <c r="AC17" s="753">
        <v>12</v>
      </c>
      <c r="AD17" s="754"/>
      <c r="AE17" s="749">
        <v>13</v>
      </c>
      <c r="AF17" s="757"/>
      <c r="AG17" s="442"/>
    </row>
    <row r="18" spans="1:33" s="352" customFormat="1" ht="14.25" customHeight="1">
      <c r="A18" s="406"/>
      <c r="B18" s="499">
        <v>2</v>
      </c>
      <c r="C18" s="749">
        <v>14</v>
      </c>
      <c r="D18" s="750"/>
      <c r="E18" s="751">
        <v>15</v>
      </c>
      <c r="F18" s="752"/>
      <c r="G18" s="751">
        <v>16</v>
      </c>
      <c r="H18" s="752"/>
      <c r="I18" s="751">
        <v>17</v>
      </c>
      <c r="J18" s="752"/>
      <c r="K18" s="751">
        <v>18</v>
      </c>
      <c r="L18" s="752"/>
      <c r="M18" s="751">
        <v>19</v>
      </c>
      <c r="N18" s="752"/>
      <c r="O18" s="769">
        <v>20</v>
      </c>
      <c r="P18" s="770"/>
      <c r="Q18" s="512"/>
      <c r="R18" s="517">
        <v>8</v>
      </c>
      <c r="S18" s="749">
        <v>14</v>
      </c>
      <c r="T18" s="750"/>
      <c r="U18" s="753">
        <v>15</v>
      </c>
      <c r="V18" s="754"/>
      <c r="W18" s="753">
        <v>16</v>
      </c>
      <c r="X18" s="754"/>
      <c r="Y18" s="753">
        <v>17</v>
      </c>
      <c r="Z18" s="754"/>
      <c r="AA18" s="753">
        <v>18</v>
      </c>
      <c r="AB18" s="754"/>
      <c r="AC18" s="753">
        <v>19</v>
      </c>
      <c r="AD18" s="754"/>
      <c r="AE18" s="773">
        <v>20</v>
      </c>
      <c r="AF18" s="757"/>
      <c r="AG18" s="442"/>
    </row>
    <row r="19" spans="1:33" s="352" customFormat="1" ht="14.25" customHeight="1">
      <c r="A19" s="406"/>
      <c r="B19" s="499" t="s">
        <v>440</v>
      </c>
      <c r="C19" s="749">
        <v>21</v>
      </c>
      <c r="D19" s="750"/>
      <c r="E19" s="751">
        <v>22</v>
      </c>
      <c r="F19" s="752"/>
      <c r="G19" s="751">
        <v>23</v>
      </c>
      <c r="H19" s="752"/>
      <c r="I19" s="751">
        <v>24</v>
      </c>
      <c r="J19" s="752"/>
      <c r="K19" s="751">
        <v>25</v>
      </c>
      <c r="L19" s="752"/>
      <c r="M19" s="751">
        <v>26</v>
      </c>
      <c r="N19" s="752"/>
      <c r="O19" s="769">
        <v>27</v>
      </c>
      <c r="P19" s="770"/>
      <c r="Q19" s="512"/>
      <c r="R19" s="518" t="s">
        <v>440</v>
      </c>
      <c r="S19" s="749">
        <v>21</v>
      </c>
      <c r="T19" s="750"/>
      <c r="U19" s="753">
        <v>22</v>
      </c>
      <c r="V19" s="754"/>
      <c r="W19" s="753">
        <v>23</v>
      </c>
      <c r="X19" s="754"/>
      <c r="Y19" s="753">
        <v>24</v>
      </c>
      <c r="Z19" s="754"/>
      <c r="AA19" s="753">
        <v>25</v>
      </c>
      <c r="AB19" s="754"/>
      <c r="AC19" s="753">
        <v>26</v>
      </c>
      <c r="AD19" s="754"/>
      <c r="AE19" s="749">
        <v>27</v>
      </c>
      <c r="AF19" s="757"/>
      <c r="AG19" s="442"/>
    </row>
    <row r="20" spans="1:33" s="352" customFormat="1" ht="14.25" customHeight="1">
      <c r="A20" s="406"/>
      <c r="B20" s="500">
        <v>16</v>
      </c>
      <c r="C20" s="749">
        <v>28</v>
      </c>
      <c r="D20" s="750"/>
      <c r="E20" s="751">
        <v>29</v>
      </c>
      <c r="F20" s="752"/>
      <c r="G20" s="875"/>
      <c r="H20" s="876"/>
      <c r="I20" s="875"/>
      <c r="J20" s="876"/>
      <c r="K20" s="753"/>
      <c r="L20" s="754"/>
      <c r="M20" s="753"/>
      <c r="N20" s="754"/>
      <c r="O20" s="753"/>
      <c r="P20" s="760"/>
      <c r="Q20" s="512"/>
      <c r="R20" s="497">
        <v>23</v>
      </c>
      <c r="S20" s="749">
        <v>28</v>
      </c>
      <c r="T20" s="750"/>
      <c r="U20" s="753">
        <v>29</v>
      </c>
      <c r="V20" s="754"/>
      <c r="W20" s="753">
        <v>30</v>
      </c>
      <c r="X20" s="754"/>
      <c r="Y20" s="753">
        <v>31</v>
      </c>
      <c r="Z20" s="754"/>
      <c r="AA20" s="753"/>
      <c r="AB20" s="754"/>
      <c r="AC20" s="753"/>
      <c r="AD20" s="754"/>
      <c r="AE20" s="753"/>
      <c r="AF20" s="760"/>
      <c r="AG20" s="442"/>
    </row>
    <row r="21" spans="1:33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3" s="352" customFormat="1" ht="14.25" customHeight="1">
      <c r="A22" s="406"/>
      <c r="B22" s="498">
        <v>21</v>
      </c>
      <c r="C22" s="755"/>
      <c r="D22" s="761"/>
      <c r="E22" s="755"/>
      <c r="F22" s="761"/>
      <c r="G22" s="755">
        <v>1</v>
      </c>
      <c r="H22" s="761"/>
      <c r="I22" s="755">
        <v>2</v>
      </c>
      <c r="J22" s="761"/>
      <c r="K22" s="755">
        <v>3</v>
      </c>
      <c r="L22" s="761"/>
      <c r="M22" s="755">
        <v>4</v>
      </c>
      <c r="N22" s="761"/>
      <c r="O22" s="758">
        <v>5</v>
      </c>
      <c r="P22" s="759"/>
      <c r="Q22" s="512"/>
      <c r="R22" s="520">
        <v>22</v>
      </c>
      <c r="S22" s="776"/>
      <c r="T22" s="777"/>
      <c r="U22" s="755"/>
      <c r="V22" s="761"/>
      <c r="W22" s="776"/>
      <c r="X22" s="778"/>
      <c r="Y22" s="776"/>
      <c r="Z22" s="778"/>
      <c r="AA22" s="776">
        <v>1</v>
      </c>
      <c r="AB22" s="778"/>
      <c r="AC22" s="776">
        <v>2</v>
      </c>
      <c r="AD22" s="778"/>
      <c r="AE22" s="758">
        <v>3</v>
      </c>
      <c r="AF22" s="759"/>
      <c r="AG22" s="442"/>
    </row>
    <row r="23" spans="1:33" s="352" customFormat="1" ht="14.25" customHeight="1">
      <c r="A23" s="406"/>
      <c r="B23" s="495" t="s">
        <v>74</v>
      </c>
      <c r="C23" s="749">
        <v>6</v>
      </c>
      <c r="D23" s="750"/>
      <c r="E23" s="753">
        <v>7</v>
      </c>
      <c r="F23" s="754"/>
      <c r="G23" s="753">
        <v>8</v>
      </c>
      <c r="H23" s="754"/>
      <c r="I23" s="753">
        <v>9</v>
      </c>
      <c r="J23" s="754"/>
      <c r="K23" s="753">
        <v>10</v>
      </c>
      <c r="L23" s="754"/>
      <c r="M23" s="753">
        <v>11</v>
      </c>
      <c r="N23" s="754"/>
      <c r="O23" s="749">
        <v>12</v>
      </c>
      <c r="P23" s="757"/>
      <c r="Q23" s="512"/>
      <c r="R23" s="495" t="s">
        <v>74</v>
      </c>
      <c r="S23" s="749">
        <v>4</v>
      </c>
      <c r="T23" s="750"/>
      <c r="U23" s="753">
        <v>5</v>
      </c>
      <c r="V23" s="754"/>
      <c r="W23" s="753">
        <v>6</v>
      </c>
      <c r="X23" s="754"/>
      <c r="Y23" s="753">
        <v>7</v>
      </c>
      <c r="Z23" s="754"/>
      <c r="AA23" s="753">
        <v>8</v>
      </c>
      <c r="AB23" s="754"/>
      <c r="AC23" s="753">
        <v>9</v>
      </c>
      <c r="AD23" s="754"/>
      <c r="AE23" s="749">
        <v>10</v>
      </c>
      <c r="AF23" s="757"/>
      <c r="AG23" s="442"/>
    </row>
    <row r="24" spans="1:33" s="352" customFormat="1" ht="14.25" customHeight="1">
      <c r="A24" s="406"/>
      <c r="B24" s="499">
        <v>3</v>
      </c>
      <c r="C24" s="749">
        <v>13</v>
      </c>
      <c r="D24" s="750"/>
      <c r="E24" s="753">
        <v>14</v>
      </c>
      <c r="F24" s="754"/>
      <c r="G24" s="753">
        <v>15</v>
      </c>
      <c r="H24" s="754"/>
      <c r="I24" s="753">
        <v>16</v>
      </c>
      <c r="J24" s="754"/>
      <c r="K24" s="753">
        <v>17</v>
      </c>
      <c r="L24" s="754"/>
      <c r="M24" s="753">
        <v>18</v>
      </c>
      <c r="N24" s="754"/>
      <c r="O24" s="749">
        <v>19</v>
      </c>
      <c r="P24" s="757"/>
      <c r="Q24" s="512"/>
      <c r="R24" s="514">
        <v>9</v>
      </c>
      <c r="S24" s="877">
        <v>11</v>
      </c>
      <c r="T24" s="878"/>
      <c r="U24" s="753">
        <v>12</v>
      </c>
      <c r="V24" s="754"/>
      <c r="W24" s="753">
        <v>13</v>
      </c>
      <c r="X24" s="754"/>
      <c r="Y24" s="749">
        <v>14</v>
      </c>
      <c r="Z24" s="750"/>
      <c r="AA24" s="747" t="s">
        <v>492</v>
      </c>
      <c r="AB24" s="748"/>
      <c r="AC24" s="877">
        <v>16</v>
      </c>
      <c r="AD24" s="878"/>
      <c r="AE24" s="877">
        <v>17</v>
      </c>
      <c r="AF24" s="793"/>
      <c r="AG24" s="442"/>
    </row>
    <row r="25" spans="1:33" s="352" customFormat="1" ht="14.25" customHeight="1">
      <c r="A25" s="406"/>
      <c r="B25" s="499" t="s">
        <v>440</v>
      </c>
      <c r="C25" s="749">
        <v>20</v>
      </c>
      <c r="D25" s="750"/>
      <c r="E25" s="753">
        <v>21</v>
      </c>
      <c r="F25" s="754"/>
      <c r="G25" s="753">
        <v>22</v>
      </c>
      <c r="H25" s="754"/>
      <c r="I25" s="753">
        <v>23</v>
      </c>
      <c r="J25" s="754"/>
      <c r="K25" s="753">
        <v>24</v>
      </c>
      <c r="L25" s="754"/>
      <c r="M25" s="753">
        <v>25</v>
      </c>
      <c r="N25" s="754"/>
      <c r="O25" s="749">
        <v>26</v>
      </c>
      <c r="P25" s="757"/>
      <c r="Q25" s="512"/>
      <c r="R25" s="521" t="s">
        <v>440</v>
      </c>
      <c r="S25" s="749">
        <v>18</v>
      </c>
      <c r="T25" s="750"/>
      <c r="U25" s="753">
        <v>19</v>
      </c>
      <c r="V25" s="754"/>
      <c r="W25" s="753">
        <v>20</v>
      </c>
      <c r="X25" s="754"/>
      <c r="Y25" s="753">
        <v>21</v>
      </c>
      <c r="Z25" s="754"/>
      <c r="AA25" s="753">
        <v>22</v>
      </c>
      <c r="AB25" s="754"/>
      <c r="AC25" s="753">
        <v>23</v>
      </c>
      <c r="AD25" s="754"/>
      <c r="AE25" s="749">
        <v>24</v>
      </c>
      <c r="AF25" s="757"/>
      <c r="AG25" s="442"/>
    </row>
    <row r="26" spans="1:33" s="352" customFormat="1" ht="14.25" customHeight="1">
      <c r="A26" s="406"/>
      <c r="B26" s="500">
        <v>23</v>
      </c>
      <c r="C26" s="749">
        <v>27</v>
      </c>
      <c r="D26" s="750"/>
      <c r="E26" s="751">
        <v>28</v>
      </c>
      <c r="F26" s="752"/>
      <c r="G26" s="751">
        <v>29</v>
      </c>
      <c r="H26" s="752"/>
      <c r="I26" s="753">
        <v>30</v>
      </c>
      <c r="J26" s="754"/>
      <c r="K26" s="753">
        <v>31</v>
      </c>
      <c r="L26" s="754"/>
      <c r="M26" s="753"/>
      <c r="N26" s="754"/>
      <c r="O26" s="753"/>
      <c r="P26" s="760"/>
      <c r="Q26" s="512"/>
      <c r="R26" s="516">
        <v>21</v>
      </c>
      <c r="S26" s="749">
        <v>25</v>
      </c>
      <c r="T26" s="750"/>
      <c r="U26" s="753">
        <v>26</v>
      </c>
      <c r="V26" s="754"/>
      <c r="W26" s="753">
        <v>27</v>
      </c>
      <c r="X26" s="754"/>
      <c r="Y26" s="753">
        <v>28</v>
      </c>
      <c r="Z26" s="754"/>
      <c r="AA26" s="753">
        <v>29</v>
      </c>
      <c r="AB26" s="754"/>
      <c r="AC26" s="749">
        <v>30</v>
      </c>
      <c r="AD26" s="750"/>
      <c r="AE26" s="753"/>
      <c r="AF26" s="760"/>
      <c r="AG26" s="442"/>
    </row>
    <row r="27" spans="1:33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3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>
        <v>1</v>
      </c>
      <c r="N28" s="778"/>
      <c r="O28" s="749">
        <v>2</v>
      </c>
      <c r="P28" s="757"/>
      <c r="Q28" s="512"/>
      <c r="R28" s="513">
        <v>19</v>
      </c>
      <c r="S28" s="751"/>
      <c r="T28" s="752"/>
      <c r="U28" s="751"/>
      <c r="V28" s="752"/>
      <c r="W28" s="751"/>
      <c r="X28" s="752"/>
      <c r="Y28" s="751"/>
      <c r="Z28" s="752"/>
      <c r="AA28" s="755"/>
      <c r="AB28" s="761"/>
      <c r="AC28" s="755"/>
      <c r="AD28" s="761"/>
      <c r="AE28" s="787" t="s">
        <v>493</v>
      </c>
      <c r="AF28" s="788"/>
      <c r="AG28" s="442"/>
    </row>
    <row r="29" spans="1:33" s="352" customFormat="1" ht="14.25" customHeight="1">
      <c r="A29" s="406"/>
      <c r="B29" s="495" t="s">
        <v>74</v>
      </c>
      <c r="C29" s="749">
        <v>3</v>
      </c>
      <c r="D29" s="750"/>
      <c r="E29" s="747" t="s">
        <v>494</v>
      </c>
      <c r="F29" s="748"/>
      <c r="G29" s="753">
        <v>5</v>
      </c>
      <c r="H29" s="754"/>
      <c r="I29" s="753">
        <v>6</v>
      </c>
      <c r="J29" s="754"/>
      <c r="K29" s="753">
        <v>7</v>
      </c>
      <c r="L29" s="754"/>
      <c r="M29" s="753">
        <v>8</v>
      </c>
      <c r="N29" s="754"/>
      <c r="O29" s="749">
        <v>9</v>
      </c>
      <c r="P29" s="757"/>
      <c r="Q29" s="512"/>
      <c r="R29" s="495" t="s">
        <v>74</v>
      </c>
      <c r="S29" s="747" t="s">
        <v>495</v>
      </c>
      <c r="T29" s="748"/>
      <c r="U29" s="747" t="s">
        <v>496</v>
      </c>
      <c r="V29" s="748"/>
      <c r="W29" s="749">
        <v>4</v>
      </c>
      <c r="X29" s="750"/>
      <c r="Y29" s="753">
        <v>5</v>
      </c>
      <c r="Z29" s="754"/>
      <c r="AA29" s="753">
        <v>6</v>
      </c>
      <c r="AB29" s="754"/>
      <c r="AC29" s="753">
        <v>7</v>
      </c>
      <c r="AD29" s="754"/>
      <c r="AE29" s="749">
        <v>8</v>
      </c>
      <c r="AF29" s="757"/>
      <c r="AG29" s="442"/>
    </row>
    <row r="30" spans="1:33" s="352" customFormat="1" ht="14.25" customHeight="1">
      <c r="A30" s="406"/>
      <c r="B30" s="499">
        <v>4</v>
      </c>
      <c r="C30" s="749">
        <v>10</v>
      </c>
      <c r="D30" s="750"/>
      <c r="E30" s="753">
        <v>11</v>
      </c>
      <c r="F30" s="754"/>
      <c r="G30" s="753">
        <v>12</v>
      </c>
      <c r="H30" s="754"/>
      <c r="I30" s="753">
        <v>13</v>
      </c>
      <c r="J30" s="754"/>
      <c r="K30" s="753">
        <v>14</v>
      </c>
      <c r="L30" s="754"/>
      <c r="M30" s="753">
        <v>15</v>
      </c>
      <c r="N30" s="754"/>
      <c r="O30" s="749">
        <v>16</v>
      </c>
      <c r="P30" s="757"/>
      <c r="Q30" s="512"/>
      <c r="R30" s="514">
        <v>10</v>
      </c>
      <c r="S30" s="749">
        <v>9</v>
      </c>
      <c r="T30" s="750"/>
      <c r="U30" s="753">
        <v>10</v>
      </c>
      <c r="V30" s="754"/>
      <c r="W30" s="753">
        <v>11</v>
      </c>
      <c r="X30" s="754"/>
      <c r="Y30" s="753">
        <v>12</v>
      </c>
      <c r="Z30" s="754"/>
      <c r="AA30" s="753">
        <v>13</v>
      </c>
      <c r="AB30" s="754"/>
      <c r="AC30" s="753">
        <v>14</v>
      </c>
      <c r="AD30" s="754"/>
      <c r="AE30" s="749">
        <v>15</v>
      </c>
      <c r="AF30" s="757"/>
      <c r="AG30" s="442"/>
    </row>
    <row r="31" spans="1:33" s="352" customFormat="1" ht="14.25" customHeight="1">
      <c r="A31" s="406"/>
      <c r="B31" s="499" t="s">
        <v>440</v>
      </c>
      <c r="C31" s="749">
        <v>17</v>
      </c>
      <c r="D31" s="750"/>
      <c r="E31" s="753">
        <v>18</v>
      </c>
      <c r="F31" s="754"/>
      <c r="G31" s="753">
        <v>19</v>
      </c>
      <c r="H31" s="754"/>
      <c r="I31" s="753">
        <v>20</v>
      </c>
      <c r="J31" s="754"/>
      <c r="K31" s="753">
        <v>21</v>
      </c>
      <c r="L31" s="754"/>
      <c r="M31" s="753">
        <v>22</v>
      </c>
      <c r="N31" s="754"/>
      <c r="O31" s="749">
        <v>23</v>
      </c>
      <c r="P31" s="757"/>
      <c r="Q31" s="512"/>
      <c r="R31" s="521" t="s">
        <v>440</v>
      </c>
      <c r="S31" s="749">
        <v>16</v>
      </c>
      <c r="T31" s="750"/>
      <c r="U31" s="753">
        <v>17</v>
      </c>
      <c r="V31" s="754"/>
      <c r="W31" s="753">
        <v>18</v>
      </c>
      <c r="X31" s="754"/>
      <c r="Y31" s="753">
        <v>19</v>
      </c>
      <c r="Z31" s="754"/>
      <c r="AA31" s="753">
        <v>20</v>
      </c>
      <c r="AB31" s="754"/>
      <c r="AC31" s="753">
        <v>21</v>
      </c>
      <c r="AD31" s="754"/>
      <c r="AE31" s="749">
        <v>22</v>
      </c>
      <c r="AF31" s="757"/>
      <c r="AG31" s="442"/>
    </row>
    <row r="32" spans="1:33" s="352" customFormat="1" ht="14.25" customHeight="1">
      <c r="A32" s="406"/>
      <c r="B32" s="500">
        <v>20</v>
      </c>
      <c r="C32" s="749">
        <v>24</v>
      </c>
      <c r="D32" s="750"/>
      <c r="E32" s="753">
        <v>25</v>
      </c>
      <c r="F32" s="754"/>
      <c r="G32" s="753">
        <v>26</v>
      </c>
      <c r="H32" s="754"/>
      <c r="I32" s="753">
        <v>27</v>
      </c>
      <c r="J32" s="754"/>
      <c r="K32" s="753">
        <v>28</v>
      </c>
      <c r="L32" s="754"/>
      <c r="M32" s="786">
        <v>29</v>
      </c>
      <c r="N32" s="754"/>
      <c r="O32" s="749">
        <v>30</v>
      </c>
      <c r="P32" s="757"/>
      <c r="Q32" s="522"/>
      <c r="R32" s="516">
        <v>19</v>
      </c>
      <c r="S32" s="749">
        <v>23</v>
      </c>
      <c r="T32" s="750"/>
      <c r="U32" s="753">
        <v>24</v>
      </c>
      <c r="V32" s="754"/>
      <c r="W32" s="753">
        <v>25</v>
      </c>
      <c r="X32" s="754"/>
      <c r="Y32" s="753">
        <v>26</v>
      </c>
      <c r="Z32" s="754"/>
      <c r="AA32" s="753">
        <v>27</v>
      </c>
      <c r="AB32" s="754"/>
      <c r="AC32" s="753">
        <v>28</v>
      </c>
      <c r="AD32" s="754"/>
      <c r="AE32" s="749">
        <v>29</v>
      </c>
      <c r="AF32" s="757"/>
      <c r="AG32" s="442"/>
    </row>
    <row r="33" spans="1:33" s="352" customFormat="1" ht="14.25" customHeight="1">
      <c r="A33" s="406"/>
      <c r="B33" s="495" t="s">
        <v>450</v>
      </c>
      <c r="C33" s="762"/>
      <c r="D33" s="763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7">
        <v>30</v>
      </c>
      <c r="T33" s="768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787" t="s">
        <v>497</v>
      </c>
      <c r="D34" s="788"/>
      <c r="E34" s="749">
        <v>2</v>
      </c>
      <c r="F34" s="750"/>
      <c r="G34" s="755">
        <v>3</v>
      </c>
      <c r="H34" s="761"/>
      <c r="I34" s="755">
        <v>4</v>
      </c>
      <c r="J34" s="761"/>
      <c r="K34" s="755">
        <v>5</v>
      </c>
      <c r="L34" s="761"/>
      <c r="M34" s="776">
        <v>6</v>
      </c>
      <c r="N34" s="778"/>
      <c r="O34" s="758">
        <v>7</v>
      </c>
      <c r="P34" s="759"/>
      <c r="Q34" s="512"/>
      <c r="R34" s="513">
        <v>22</v>
      </c>
      <c r="S34" s="755"/>
      <c r="T34" s="761"/>
      <c r="U34" s="755"/>
      <c r="V34" s="761"/>
      <c r="W34" s="755">
        <v>1</v>
      </c>
      <c r="X34" s="761"/>
      <c r="Y34" s="755">
        <v>2</v>
      </c>
      <c r="Z34" s="761"/>
      <c r="AA34" s="755">
        <v>3</v>
      </c>
      <c r="AB34" s="761"/>
      <c r="AC34" s="755">
        <v>4</v>
      </c>
      <c r="AD34" s="761"/>
      <c r="AE34" s="758">
        <v>5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8</v>
      </c>
      <c r="D35" s="750"/>
      <c r="E35" s="753">
        <v>9</v>
      </c>
      <c r="F35" s="754"/>
      <c r="G35" s="753">
        <v>10</v>
      </c>
      <c r="H35" s="754"/>
      <c r="I35" s="753">
        <v>11</v>
      </c>
      <c r="J35" s="754"/>
      <c r="K35" s="753">
        <v>12</v>
      </c>
      <c r="L35" s="754"/>
      <c r="M35" s="753">
        <v>13</v>
      </c>
      <c r="N35" s="754"/>
      <c r="O35" s="749">
        <v>14</v>
      </c>
      <c r="P35" s="757"/>
      <c r="Q35" s="512"/>
      <c r="R35" s="495" t="s">
        <v>74</v>
      </c>
      <c r="S35" s="749">
        <v>6</v>
      </c>
      <c r="T35" s="750"/>
      <c r="U35" s="753">
        <v>7</v>
      </c>
      <c r="V35" s="754"/>
      <c r="W35" s="753">
        <v>8</v>
      </c>
      <c r="X35" s="754"/>
      <c r="Y35" s="753">
        <v>9</v>
      </c>
      <c r="Z35" s="754"/>
      <c r="AA35" s="753">
        <v>10</v>
      </c>
      <c r="AB35" s="754"/>
      <c r="AC35" s="753">
        <v>11</v>
      </c>
      <c r="AD35" s="754"/>
      <c r="AE35" s="749">
        <v>12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15</v>
      </c>
      <c r="D36" s="750"/>
      <c r="E36" s="753">
        <v>16</v>
      </c>
      <c r="F36" s="754"/>
      <c r="G36" s="753">
        <v>17</v>
      </c>
      <c r="H36" s="754"/>
      <c r="I36" s="753">
        <v>18</v>
      </c>
      <c r="J36" s="754"/>
      <c r="K36" s="753">
        <v>19</v>
      </c>
      <c r="L36" s="754"/>
      <c r="M36" s="753">
        <v>20</v>
      </c>
      <c r="N36" s="754"/>
      <c r="O36" s="749">
        <v>21</v>
      </c>
      <c r="P36" s="757"/>
      <c r="Q36" s="512"/>
      <c r="R36" s="514">
        <v>11</v>
      </c>
      <c r="S36" s="749">
        <v>13</v>
      </c>
      <c r="T36" s="750"/>
      <c r="U36" s="753">
        <v>14</v>
      </c>
      <c r="V36" s="754"/>
      <c r="W36" s="753">
        <v>15</v>
      </c>
      <c r="X36" s="754"/>
      <c r="Y36" s="753">
        <v>16</v>
      </c>
      <c r="Z36" s="754"/>
      <c r="AA36" s="753">
        <v>17</v>
      </c>
      <c r="AB36" s="754"/>
      <c r="AC36" s="753">
        <v>18</v>
      </c>
      <c r="AD36" s="754"/>
      <c r="AE36" s="749">
        <v>19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22</v>
      </c>
      <c r="D37" s="750"/>
      <c r="E37" s="753">
        <v>23</v>
      </c>
      <c r="F37" s="754"/>
      <c r="G37" s="753">
        <v>24</v>
      </c>
      <c r="H37" s="754"/>
      <c r="I37" s="753">
        <v>25</v>
      </c>
      <c r="J37" s="754"/>
      <c r="K37" s="753">
        <v>26</v>
      </c>
      <c r="L37" s="754"/>
      <c r="M37" s="753">
        <v>27</v>
      </c>
      <c r="N37" s="754"/>
      <c r="O37" s="749">
        <v>28</v>
      </c>
      <c r="P37" s="757"/>
      <c r="Q37" s="512"/>
      <c r="R37" s="521" t="s">
        <v>440</v>
      </c>
      <c r="S37" s="749">
        <v>20</v>
      </c>
      <c r="T37" s="750"/>
      <c r="U37" s="753">
        <v>21</v>
      </c>
      <c r="V37" s="754"/>
      <c r="W37" s="753">
        <v>22</v>
      </c>
      <c r="X37" s="754"/>
      <c r="Y37" s="753">
        <v>23</v>
      </c>
      <c r="Z37" s="754"/>
      <c r="AA37" s="753">
        <v>24</v>
      </c>
      <c r="AB37" s="754"/>
      <c r="AC37" s="753">
        <v>25</v>
      </c>
      <c r="AD37" s="754"/>
      <c r="AE37" s="749">
        <v>26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29</v>
      </c>
      <c r="D38" s="750"/>
      <c r="E38" s="753">
        <v>30</v>
      </c>
      <c r="F38" s="754"/>
      <c r="G38" s="753">
        <v>31</v>
      </c>
      <c r="H38" s="754"/>
      <c r="I38" s="753"/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27</v>
      </c>
      <c r="T38" s="750"/>
      <c r="U38" s="751">
        <v>28</v>
      </c>
      <c r="V38" s="752"/>
      <c r="W38" s="751">
        <v>29</v>
      </c>
      <c r="X38" s="752"/>
      <c r="Y38" s="751">
        <v>30</v>
      </c>
      <c r="Z38" s="752"/>
      <c r="AA38" s="753"/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22</v>
      </c>
      <c r="C40" s="776"/>
      <c r="D40" s="778"/>
      <c r="E40" s="755"/>
      <c r="F40" s="761"/>
      <c r="G40" s="755"/>
      <c r="H40" s="761"/>
      <c r="I40" s="776">
        <v>1</v>
      </c>
      <c r="J40" s="778"/>
      <c r="K40" s="776">
        <v>2</v>
      </c>
      <c r="L40" s="778"/>
      <c r="M40" s="776">
        <v>3</v>
      </c>
      <c r="N40" s="778"/>
      <c r="O40" s="758">
        <v>4</v>
      </c>
      <c r="P40" s="759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>
        <v>1</v>
      </c>
      <c r="AB40" s="778"/>
      <c r="AC40" s="776">
        <v>2</v>
      </c>
      <c r="AD40" s="778"/>
      <c r="AE40" s="758">
        <v>3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5</v>
      </c>
      <c r="D41" s="750"/>
      <c r="E41" s="753">
        <v>6</v>
      </c>
      <c r="F41" s="754"/>
      <c r="G41" s="753">
        <v>7</v>
      </c>
      <c r="H41" s="754"/>
      <c r="I41" s="749">
        <v>8</v>
      </c>
      <c r="J41" s="750"/>
      <c r="K41" s="747" t="s">
        <v>498</v>
      </c>
      <c r="L41" s="748"/>
      <c r="M41" s="877">
        <v>10</v>
      </c>
      <c r="N41" s="878"/>
      <c r="O41" s="879">
        <v>11</v>
      </c>
      <c r="P41" s="880"/>
      <c r="Q41" s="512"/>
      <c r="R41" s="495" t="s">
        <v>74</v>
      </c>
      <c r="S41" s="749">
        <v>4</v>
      </c>
      <c r="T41" s="750"/>
      <c r="U41" s="753">
        <v>5</v>
      </c>
      <c r="V41" s="754"/>
      <c r="W41" s="753">
        <v>6</v>
      </c>
      <c r="X41" s="754"/>
      <c r="Y41" s="753">
        <v>7</v>
      </c>
      <c r="Z41" s="754"/>
      <c r="AA41" s="753">
        <v>8</v>
      </c>
      <c r="AB41" s="754"/>
      <c r="AC41" s="753">
        <v>9</v>
      </c>
      <c r="AD41" s="754"/>
      <c r="AE41" s="749">
        <v>10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12</v>
      </c>
      <c r="D42" s="750"/>
      <c r="E42" s="753">
        <v>13</v>
      </c>
      <c r="F42" s="754"/>
      <c r="G42" s="753">
        <v>14</v>
      </c>
      <c r="H42" s="754"/>
      <c r="I42" s="753">
        <v>15</v>
      </c>
      <c r="J42" s="754"/>
      <c r="K42" s="753">
        <v>16</v>
      </c>
      <c r="L42" s="754"/>
      <c r="M42" s="753">
        <v>17</v>
      </c>
      <c r="N42" s="754"/>
      <c r="O42" s="789">
        <v>18</v>
      </c>
      <c r="P42" s="790"/>
      <c r="Q42" s="512"/>
      <c r="R42" s="523">
        <v>12</v>
      </c>
      <c r="S42" s="749">
        <v>11</v>
      </c>
      <c r="T42" s="750"/>
      <c r="U42" s="753">
        <v>12</v>
      </c>
      <c r="V42" s="754"/>
      <c r="W42" s="753">
        <v>13</v>
      </c>
      <c r="X42" s="754"/>
      <c r="Y42" s="753">
        <v>14</v>
      </c>
      <c r="Z42" s="754"/>
      <c r="AA42" s="753">
        <v>15</v>
      </c>
      <c r="AB42" s="754"/>
      <c r="AC42" s="753">
        <v>16</v>
      </c>
      <c r="AD42" s="754"/>
      <c r="AE42" s="749">
        <v>17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19</v>
      </c>
      <c r="D43" s="750"/>
      <c r="E43" s="753">
        <v>20</v>
      </c>
      <c r="F43" s="754"/>
      <c r="G43" s="753">
        <v>21</v>
      </c>
      <c r="H43" s="754"/>
      <c r="I43" s="753">
        <v>22</v>
      </c>
      <c r="J43" s="754"/>
      <c r="K43" s="753">
        <v>23</v>
      </c>
      <c r="L43" s="754"/>
      <c r="M43" s="753">
        <v>24</v>
      </c>
      <c r="N43" s="754"/>
      <c r="O43" s="749">
        <v>25</v>
      </c>
      <c r="P43" s="757"/>
      <c r="Q43" s="512"/>
      <c r="R43" s="518" t="s">
        <v>440</v>
      </c>
      <c r="S43" s="749">
        <v>18</v>
      </c>
      <c r="T43" s="750"/>
      <c r="U43" s="753">
        <v>19</v>
      </c>
      <c r="V43" s="754"/>
      <c r="W43" s="753">
        <v>20</v>
      </c>
      <c r="X43" s="754"/>
      <c r="Y43" s="753">
        <v>21</v>
      </c>
      <c r="Z43" s="754"/>
      <c r="AA43" s="753">
        <v>22</v>
      </c>
      <c r="AB43" s="754"/>
      <c r="AC43" s="791">
        <v>23</v>
      </c>
      <c r="AD43" s="792"/>
      <c r="AE43" s="749">
        <v>24</v>
      </c>
      <c r="AF43" s="757"/>
      <c r="AG43" s="442"/>
    </row>
    <row r="44" spans="1:33" s="352" customFormat="1" ht="14.25" customHeight="1">
      <c r="A44" s="406"/>
      <c r="B44" s="500">
        <v>21</v>
      </c>
      <c r="C44" s="749">
        <v>26</v>
      </c>
      <c r="D44" s="750"/>
      <c r="E44" s="751">
        <v>27</v>
      </c>
      <c r="F44" s="752"/>
      <c r="G44" s="751">
        <v>28</v>
      </c>
      <c r="H44" s="752"/>
      <c r="I44" s="751">
        <v>29</v>
      </c>
      <c r="J44" s="752"/>
      <c r="K44" s="751">
        <v>30</v>
      </c>
      <c r="L44" s="752"/>
      <c r="M44" s="751"/>
      <c r="N44" s="752"/>
      <c r="O44" s="751"/>
      <c r="P44" s="793"/>
      <c r="Q44" s="512"/>
      <c r="R44" s="524">
        <v>21</v>
      </c>
      <c r="S44" s="749">
        <v>25</v>
      </c>
      <c r="T44" s="750"/>
      <c r="U44" s="753">
        <v>26</v>
      </c>
      <c r="V44" s="754"/>
      <c r="W44" s="753">
        <v>27</v>
      </c>
      <c r="X44" s="754"/>
      <c r="Y44" s="753">
        <v>28</v>
      </c>
      <c r="Z44" s="754"/>
      <c r="AA44" s="753">
        <v>29</v>
      </c>
      <c r="AB44" s="754"/>
      <c r="AC44" s="749">
        <v>30</v>
      </c>
      <c r="AD44" s="750"/>
      <c r="AE44" s="749">
        <v>31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881" t="s">
        <v>487</v>
      </c>
      <c r="T45" s="882"/>
      <c r="U45" s="767">
        <v>2</v>
      </c>
      <c r="V45" s="768"/>
      <c r="W45" s="764">
        <v>3</v>
      </c>
      <c r="X45" s="765"/>
      <c r="Y45" s="764"/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21</v>
      </c>
      <c r="N50" s="504">
        <f>R32</f>
        <v>19</v>
      </c>
      <c r="O50" s="504">
        <f>R38</f>
        <v>22</v>
      </c>
      <c r="P50" s="504">
        <f>R44</f>
        <v>21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9</v>
      </c>
      <c r="N53" s="506">
        <f t="shared" si="1"/>
        <v>12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502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/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491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884"/>
      <c r="N7" s="884"/>
      <c r="O7" s="739" t="s">
        <v>503</v>
      </c>
      <c r="P7" s="739"/>
      <c r="Q7" s="739"/>
      <c r="R7" s="739"/>
      <c r="S7" s="508"/>
      <c r="T7" s="853"/>
      <c r="U7" s="853"/>
      <c r="V7" s="885" t="s">
        <v>476</v>
      </c>
      <c r="W7" s="885"/>
      <c r="X7" s="885"/>
      <c r="Y7" s="885"/>
      <c r="Z7" s="885"/>
      <c r="AA7" s="742" t="s">
        <v>428</v>
      </c>
      <c r="AB7" s="742"/>
      <c r="AC7" s="743" t="s">
        <v>430</v>
      </c>
      <c r="AD7" s="743"/>
      <c r="AE7" s="743"/>
      <c r="AF7" s="743"/>
      <c r="AG7" s="741"/>
      <c r="AH7" s="404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530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886">
        <v>27</v>
      </c>
      <c r="D10" s="887"/>
      <c r="E10" s="886">
        <v>28</v>
      </c>
      <c r="F10" s="887"/>
      <c r="G10" s="886">
        <v>29</v>
      </c>
      <c r="H10" s="887"/>
      <c r="I10" s="888">
        <v>30</v>
      </c>
      <c r="J10" s="889"/>
      <c r="K10" s="890">
        <v>31</v>
      </c>
      <c r="L10" s="891"/>
      <c r="M10" s="892" t="s">
        <v>487</v>
      </c>
      <c r="N10" s="893"/>
      <c r="O10" s="894">
        <v>2</v>
      </c>
      <c r="P10" s="895"/>
      <c r="Q10" s="512"/>
      <c r="R10" s="513">
        <v>22</v>
      </c>
      <c r="S10" s="886"/>
      <c r="T10" s="887"/>
      <c r="U10" s="886"/>
      <c r="V10" s="887"/>
      <c r="W10" s="886"/>
      <c r="X10" s="887"/>
      <c r="Y10" s="888"/>
      <c r="Z10" s="889"/>
      <c r="AA10" s="888"/>
      <c r="AB10" s="889"/>
      <c r="AC10" s="888">
        <v>1</v>
      </c>
      <c r="AD10" s="889"/>
      <c r="AE10" s="894">
        <v>2</v>
      </c>
      <c r="AF10" s="895"/>
      <c r="AG10" s="442"/>
      <c r="AH10" s="401"/>
    </row>
    <row r="11" spans="1:34" s="352" customFormat="1" ht="14.25" customHeight="1">
      <c r="A11" s="406"/>
      <c r="B11" s="495" t="s">
        <v>74</v>
      </c>
      <c r="C11" s="890">
        <v>3</v>
      </c>
      <c r="D11" s="891"/>
      <c r="E11" s="888">
        <v>4</v>
      </c>
      <c r="F11" s="889"/>
      <c r="G11" s="888">
        <v>5</v>
      </c>
      <c r="H11" s="889"/>
      <c r="I11" s="888">
        <v>6</v>
      </c>
      <c r="J11" s="889"/>
      <c r="K11" s="888">
        <v>7</v>
      </c>
      <c r="L11" s="889"/>
      <c r="M11" s="888">
        <v>8</v>
      </c>
      <c r="N11" s="889"/>
      <c r="O11" s="890">
        <v>9</v>
      </c>
      <c r="P11" s="896"/>
      <c r="Q11" s="512"/>
      <c r="R11" s="495" t="s">
        <v>74</v>
      </c>
      <c r="S11" s="890">
        <v>3</v>
      </c>
      <c r="T11" s="891"/>
      <c r="U11" s="886">
        <v>4</v>
      </c>
      <c r="V11" s="887"/>
      <c r="W11" s="888">
        <v>5</v>
      </c>
      <c r="X11" s="889"/>
      <c r="Y11" s="888">
        <v>6</v>
      </c>
      <c r="Z11" s="889"/>
      <c r="AA11" s="888">
        <v>7</v>
      </c>
      <c r="AB11" s="889"/>
      <c r="AC11" s="888">
        <v>8</v>
      </c>
      <c r="AD11" s="889"/>
      <c r="AE11" s="890">
        <v>9</v>
      </c>
      <c r="AF11" s="896"/>
      <c r="AG11" s="442"/>
    </row>
    <row r="12" spans="1:34" s="352" customFormat="1" ht="14.25" customHeight="1">
      <c r="A12" s="406"/>
      <c r="B12" s="496">
        <v>1</v>
      </c>
      <c r="C12" s="890">
        <v>10</v>
      </c>
      <c r="D12" s="891"/>
      <c r="E12" s="888">
        <v>11</v>
      </c>
      <c r="F12" s="889"/>
      <c r="G12" s="888">
        <v>12</v>
      </c>
      <c r="H12" s="889"/>
      <c r="I12" s="888">
        <v>13</v>
      </c>
      <c r="J12" s="889"/>
      <c r="K12" s="888">
        <v>14</v>
      </c>
      <c r="L12" s="889"/>
      <c r="M12" s="888">
        <v>15</v>
      </c>
      <c r="N12" s="889"/>
      <c r="O12" s="888">
        <v>16</v>
      </c>
      <c r="P12" s="897"/>
      <c r="Q12" s="512"/>
      <c r="R12" s="514">
        <v>7</v>
      </c>
      <c r="S12" s="890">
        <v>10</v>
      </c>
      <c r="T12" s="891"/>
      <c r="U12" s="888">
        <v>11</v>
      </c>
      <c r="V12" s="889"/>
      <c r="W12" s="888">
        <v>12</v>
      </c>
      <c r="X12" s="889"/>
      <c r="Y12" s="888">
        <v>13</v>
      </c>
      <c r="Z12" s="889"/>
      <c r="AA12" s="888">
        <v>14</v>
      </c>
      <c r="AB12" s="889"/>
      <c r="AC12" s="888">
        <v>15</v>
      </c>
      <c r="AD12" s="889"/>
      <c r="AE12" s="890">
        <v>16</v>
      </c>
      <c r="AF12" s="896"/>
      <c r="AG12" s="442"/>
    </row>
    <row r="13" spans="1:34" s="352" customFormat="1" ht="14.25" customHeight="1">
      <c r="A13" s="406"/>
      <c r="B13" s="496" t="s">
        <v>440</v>
      </c>
      <c r="C13" s="890">
        <v>17</v>
      </c>
      <c r="D13" s="891"/>
      <c r="E13" s="888">
        <v>18</v>
      </c>
      <c r="F13" s="889"/>
      <c r="G13" s="888">
        <v>19</v>
      </c>
      <c r="H13" s="889"/>
      <c r="I13" s="888">
        <v>20</v>
      </c>
      <c r="J13" s="889"/>
      <c r="K13" s="888">
        <v>21</v>
      </c>
      <c r="L13" s="889"/>
      <c r="M13" s="888">
        <v>22</v>
      </c>
      <c r="N13" s="889"/>
      <c r="O13" s="890">
        <v>23</v>
      </c>
      <c r="P13" s="896"/>
      <c r="Q13" s="512"/>
      <c r="R13" s="515" t="s">
        <v>440</v>
      </c>
      <c r="S13" s="890">
        <v>17</v>
      </c>
      <c r="T13" s="891"/>
      <c r="U13" s="888">
        <v>18</v>
      </c>
      <c r="V13" s="889"/>
      <c r="W13" s="888">
        <v>19</v>
      </c>
      <c r="X13" s="889"/>
      <c r="Y13" s="886">
        <v>20</v>
      </c>
      <c r="Z13" s="887"/>
      <c r="AA13" s="888">
        <v>21</v>
      </c>
      <c r="AB13" s="889"/>
      <c r="AC13" s="888">
        <v>22</v>
      </c>
      <c r="AD13" s="889"/>
      <c r="AE13" s="890">
        <v>23</v>
      </c>
      <c r="AF13" s="896"/>
      <c r="AG13" s="442"/>
    </row>
    <row r="14" spans="1:34" s="352" customFormat="1" ht="14.25" customHeight="1">
      <c r="A14" s="406"/>
      <c r="B14" s="497">
        <v>22</v>
      </c>
      <c r="C14" s="890">
        <v>24</v>
      </c>
      <c r="D14" s="891"/>
      <c r="E14" s="888">
        <v>25</v>
      </c>
      <c r="F14" s="889"/>
      <c r="G14" s="888">
        <v>26</v>
      </c>
      <c r="H14" s="889"/>
      <c r="I14" s="888">
        <v>27</v>
      </c>
      <c r="J14" s="889"/>
      <c r="K14" s="888">
        <v>28</v>
      </c>
      <c r="L14" s="889"/>
      <c r="M14" s="888">
        <v>29</v>
      </c>
      <c r="N14" s="889"/>
      <c r="O14" s="888">
        <v>30</v>
      </c>
      <c r="P14" s="897"/>
      <c r="Q14" s="512"/>
      <c r="R14" s="516">
        <v>21</v>
      </c>
      <c r="S14" s="890">
        <v>24</v>
      </c>
      <c r="T14" s="891"/>
      <c r="U14" s="888">
        <v>25</v>
      </c>
      <c r="V14" s="889"/>
      <c r="W14" s="888">
        <v>26</v>
      </c>
      <c r="X14" s="889"/>
      <c r="Y14" s="886">
        <v>27</v>
      </c>
      <c r="Z14" s="887"/>
      <c r="AA14" s="886">
        <v>28</v>
      </c>
      <c r="AB14" s="887"/>
      <c r="AC14" s="888">
        <v>29</v>
      </c>
      <c r="AD14" s="889"/>
      <c r="AE14" s="890">
        <v>30</v>
      </c>
      <c r="AF14" s="896"/>
      <c r="AG14" s="442"/>
      <c r="AH14" s="401"/>
    </row>
    <row r="15" spans="1:34" s="352" customFormat="1" ht="14.25" customHeight="1">
      <c r="A15" s="406"/>
      <c r="B15" s="495" t="s">
        <v>450</v>
      </c>
      <c r="C15" s="900">
        <v>31</v>
      </c>
      <c r="D15" s="901"/>
      <c r="E15" s="902"/>
      <c r="F15" s="903"/>
      <c r="G15" s="902"/>
      <c r="H15" s="903"/>
      <c r="I15" s="902"/>
      <c r="J15" s="903"/>
      <c r="K15" s="902"/>
      <c r="L15" s="903"/>
      <c r="M15" s="902"/>
      <c r="N15" s="903"/>
      <c r="O15" s="902"/>
      <c r="P15" s="904"/>
      <c r="Q15" s="512"/>
      <c r="R15" s="495" t="s">
        <v>450</v>
      </c>
      <c r="S15" s="900">
        <v>31</v>
      </c>
      <c r="T15" s="901"/>
      <c r="U15" s="902"/>
      <c r="V15" s="903"/>
      <c r="W15" s="902"/>
      <c r="X15" s="903"/>
      <c r="Y15" s="902"/>
      <c r="Z15" s="903"/>
      <c r="AA15" s="902"/>
      <c r="AB15" s="903"/>
      <c r="AC15" s="902"/>
      <c r="AD15" s="903"/>
      <c r="AE15" s="902"/>
      <c r="AF15" s="904"/>
      <c r="AG15" s="442"/>
    </row>
    <row r="16" spans="1:34" s="352" customFormat="1" ht="14.25" customHeight="1">
      <c r="A16" s="406"/>
      <c r="B16" s="498">
        <v>18</v>
      </c>
      <c r="C16" s="898"/>
      <c r="D16" s="899"/>
      <c r="E16" s="898">
        <v>1</v>
      </c>
      <c r="F16" s="899"/>
      <c r="G16" s="898">
        <v>2</v>
      </c>
      <c r="H16" s="899"/>
      <c r="I16" s="898">
        <v>3</v>
      </c>
      <c r="J16" s="899"/>
      <c r="K16" s="898">
        <v>4</v>
      </c>
      <c r="L16" s="899"/>
      <c r="M16" s="898">
        <v>5</v>
      </c>
      <c r="N16" s="899"/>
      <c r="O16" s="894">
        <v>6</v>
      </c>
      <c r="P16" s="895"/>
      <c r="Q16" s="512"/>
      <c r="R16" s="494">
        <v>21</v>
      </c>
      <c r="S16" s="898"/>
      <c r="T16" s="899"/>
      <c r="U16" s="898">
        <v>1</v>
      </c>
      <c r="V16" s="899"/>
      <c r="W16" s="898">
        <v>2</v>
      </c>
      <c r="X16" s="899"/>
      <c r="Y16" s="898">
        <v>3</v>
      </c>
      <c r="Z16" s="899"/>
      <c r="AA16" s="898">
        <v>4</v>
      </c>
      <c r="AB16" s="899"/>
      <c r="AC16" s="898">
        <v>5</v>
      </c>
      <c r="AD16" s="899"/>
      <c r="AE16" s="894">
        <v>6</v>
      </c>
      <c r="AF16" s="895"/>
      <c r="AG16" s="442"/>
    </row>
    <row r="17" spans="1:33" s="352" customFormat="1" ht="14.25" customHeight="1">
      <c r="A17" s="406"/>
      <c r="B17" s="495" t="s">
        <v>74</v>
      </c>
      <c r="C17" s="890" t="s">
        <v>488</v>
      </c>
      <c r="D17" s="891"/>
      <c r="E17" s="905" t="s">
        <v>489</v>
      </c>
      <c r="F17" s="906"/>
      <c r="G17" s="905" t="s">
        <v>490</v>
      </c>
      <c r="H17" s="906"/>
      <c r="I17" s="905" t="s">
        <v>491</v>
      </c>
      <c r="J17" s="906"/>
      <c r="K17" s="890">
        <v>11</v>
      </c>
      <c r="L17" s="891"/>
      <c r="M17" s="890">
        <v>12</v>
      </c>
      <c r="N17" s="891"/>
      <c r="O17" s="890">
        <v>13</v>
      </c>
      <c r="P17" s="896"/>
      <c r="Q17" s="512"/>
      <c r="R17" s="495" t="s">
        <v>74</v>
      </c>
      <c r="S17" s="890">
        <v>7</v>
      </c>
      <c r="T17" s="891"/>
      <c r="U17" s="888">
        <v>8</v>
      </c>
      <c r="V17" s="889"/>
      <c r="W17" s="888">
        <v>9</v>
      </c>
      <c r="X17" s="889"/>
      <c r="Y17" s="888">
        <v>10</v>
      </c>
      <c r="Z17" s="889"/>
      <c r="AA17" s="888">
        <v>11</v>
      </c>
      <c r="AB17" s="889"/>
      <c r="AC17" s="888">
        <v>12</v>
      </c>
      <c r="AD17" s="889"/>
      <c r="AE17" s="890">
        <v>13</v>
      </c>
      <c r="AF17" s="896"/>
      <c r="AG17" s="442"/>
    </row>
    <row r="18" spans="1:33" s="352" customFormat="1" ht="14.25" customHeight="1">
      <c r="A18" s="406"/>
      <c r="B18" s="499">
        <v>2</v>
      </c>
      <c r="C18" s="890">
        <v>14</v>
      </c>
      <c r="D18" s="891"/>
      <c r="E18" s="886">
        <v>15</v>
      </c>
      <c r="F18" s="887"/>
      <c r="G18" s="886">
        <v>16</v>
      </c>
      <c r="H18" s="887"/>
      <c r="I18" s="886">
        <v>17</v>
      </c>
      <c r="J18" s="887"/>
      <c r="K18" s="886">
        <v>18</v>
      </c>
      <c r="L18" s="887"/>
      <c r="M18" s="886">
        <v>19</v>
      </c>
      <c r="N18" s="887"/>
      <c r="O18" s="907">
        <v>20</v>
      </c>
      <c r="P18" s="908"/>
      <c r="Q18" s="512"/>
      <c r="R18" s="517">
        <v>8</v>
      </c>
      <c r="S18" s="890">
        <v>14</v>
      </c>
      <c r="T18" s="891"/>
      <c r="U18" s="888">
        <v>15</v>
      </c>
      <c r="V18" s="889"/>
      <c r="W18" s="888">
        <v>16</v>
      </c>
      <c r="X18" s="889"/>
      <c r="Y18" s="888">
        <v>17</v>
      </c>
      <c r="Z18" s="889"/>
      <c r="AA18" s="888">
        <v>18</v>
      </c>
      <c r="AB18" s="889"/>
      <c r="AC18" s="888">
        <v>19</v>
      </c>
      <c r="AD18" s="889"/>
      <c r="AE18" s="909">
        <v>20</v>
      </c>
      <c r="AF18" s="896"/>
      <c r="AG18" s="442"/>
    </row>
    <row r="19" spans="1:33" s="352" customFormat="1" ht="14.25" customHeight="1">
      <c r="A19" s="406"/>
      <c r="B19" s="499" t="s">
        <v>440</v>
      </c>
      <c r="C19" s="890">
        <v>21</v>
      </c>
      <c r="D19" s="891"/>
      <c r="E19" s="886">
        <v>22</v>
      </c>
      <c r="F19" s="887"/>
      <c r="G19" s="886">
        <v>23</v>
      </c>
      <c r="H19" s="887"/>
      <c r="I19" s="886">
        <v>24</v>
      </c>
      <c r="J19" s="887"/>
      <c r="K19" s="886">
        <v>25</v>
      </c>
      <c r="L19" s="887"/>
      <c r="M19" s="886">
        <v>26</v>
      </c>
      <c r="N19" s="887"/>
      <c r="O19" s="907">
        <v>27</v>
      </c>
      <c r="P19" s="908"/>
      <c r="Q19" s="512"/>
      <c r="R19" s="518" t="s">
        <v>440</v>
      </c>
      <c r="S19" s="890">
        <v>21</v>
      </c>
      <c r="T19" s="891"/>
      <c r="U19" s="888">
        <v>22</v>
      </c>
      <c r="V19" s="889"/>
      <c r="W19" s="888">
        <v>23</v>
      </c>
      <c r="X19" s="889"/>
      <c r="Y19" s="888">
        <v>24</v>
      </c>
      <c r="Z19" s="889"/>
      <c r="AA19" s="888">
        <v>25</v>
      </c>
      <c r="AB19" s="889"/>
      <c r="AC19" s="888">
        <v>26</v>
      </c>
      <c r="AD19" s="889"/>
      <c r="AE19" s="890">
        <v>27</v>
      </c>
      <c r="AF19" s="896"/>
      <c r="AG19" s="442"/>
    </row>
    <row r="20" spans="1:33" s="352" customFormat="1" ht="14.25" customHeight="1">
      <c r="A20" s="406"/>
      <c r="B20" s="500">
        <v>16</v>
      </c>
      <c r="C20" s="890">
        <v>28</v>
      </c>
      <c r="D20" s="891"/>
      <c r="E20" s="886">
        <v>29</v>
      </c>
      <c r="F20" s="887"/>
      <c r="G20" s="910"/>
      <c r="H20" s="911"/>
      <c r="I20" s="910"/>
      <c r="J20" s="911"/>
      <c r="K20" s="888"/>
      <c r="L20" s="889"/>
      <c r="M20" s="888"/>
      <c r="N20" s="889"/>
      <c r="O20" s="888"/>
      <c r="P20" s="897"/>
      <c r="Q20" s="512"/>
      <c r="R20" s="497">
        <v>23</v>
      </c>
      <c r="S20" s="890">
        <v>28</v>
      </c>
      <c r="T20" s="891"/>
      <c r="U20" s="888">
        <v>29</v>
      </c>
      <c r="V20" s="889"/>
      <c r="W20" s="888">
        <v>30</v>
      </c>
      <c r="X20" s="889"/>
      <c r="Y20" s="888">
        <v>31</v>
      </c>
      <c r="Z20" s="889"/>
      <c r="AA20" s="888"/>
      <c r="AB20" s="889"/>
      <c r="AC20" s="888"/>
      <c r="AD20" s="889"/>
      <c r="AE20" s="888"/>
      <c r="AF20" s="897"/>
      <c r="AG20" s="442"/>
    </row>
    <row r="21" spans="1:33" s="352" customFormat="1" ht="14.25" customHeight="1">
      <c r="A21" s="406"/>
      <c r="B21" s="495" t="s">
        <v>450</v>
      </c>
      <c r="C21" s="912"/>
      <c r="D21" s="913"/>
      <c r="E21" s="902"/>
      <c r="F21" s="903"/>
      <c r="G21" s="902"/>
      <c r="H21" s="903"/>
      <c r="I21" s="902"/>
      <c r="J21" s="903"/>
      <c r="K21" s="902"/>
      <c r="L21" s="903"/>
      <c r="M21" s="902"/>
      <c r="N21" s="903"/>
      <c r="O21" s="902"/>
      <c r="P21" s="904"/>
      <c r="Q21" s="519"/>
      <c r="R21" s="501" t="s">
        <v>450</v>
      </c>
      <c r="S21" s="912"/>
      <c r="T21" s="913"/>
      <c r="U21" s="902"/>
      <c r="V21" s="903"/>
      <c r="W21" s="902"/>
      <c r="X21" s="903"/>
      <c r="Y21" s="902"/>
      <c r="Z21" s="903"/>
      <c r="AA21" s="902"/>
      <c r="AB21" s="903"/>
      <c r="AC21" s="902"/>
      <c r="AD21" s="903"/>
      <c r="AE21" s="902"/>
      <c r="AF21" s="904"/>
      <c r="AG21" s="442"/>
    </row>
    <row r="22" spans="1:33" s="352" customFormat="1" ht="14.25" customHeight="1">
      <c r="A22" s="406"/>
      <c r="B22" s="498">
        <v>21</v>
      </c>
      <c r="C22" s="898"/>
      <c r="D22" s="899"/>
      <c r="E22" s="898"/>
      <c r="F22" s="899"/>
      <c r="G22" s="898">
        <v>1</v>
      </c>
      <c r="H22" s="899"/>
      <c r="I22" s="898">
        <v>2</v>
      </c>
      <c r="J22" s="899"/>
      <c r="K22" s="898">
        <v>3</v>
      </c>
      <c r="L22" s="899"/>
      <c r="M22" s="898">
        <v>4</v>
      </c>
      <c r="N22" s="899"/>
      <c r="O22" s="894">
        <v>5</v>
      </c>
      <c r="P22" s="895"/>
      <c r="Q22" s="512"/>
      <c r="R22" s="520">
        <v>22</v>
      </c>
      <c r="S22" s="914"/>
      <c r="T22" s="915"/>
      <c r="U22" s="898"/>
      <c r="V22" s="899"/>
      <c r="W22" s="914"/>
      <c r="X22" s="916"/>
      <c r="Y22" s="914"/>
      <c r="Z22" s="916"/>
      <c r="AA22" s="914">
        <v>1</v>
      </c>
      <c r="AB22" s="916"/>
      <c r="AC22" s="914">
        <v>2</v>
      </c>
      <c r="AD22" s="916"/>
      <c r="AE22" s="894">
        <v>3</v>
      </c>
      <c r="AF22" s="895"/>
      <c r="AG22" s="442"/>
    </row>
    <row r="23" spans="1:33" s="352" customFormat="1" ht="14.25" customHeight="1">
      <c r="A23" s="406"/>
      <c r="B23" s="495" t="s">
        <v>74</v>
      </c>
      <c r="C23" s="890">
        <v>6</v>
      </c>
      <c r="D23" s="891"/>
      <c r="E23" s="888">
        <v>7</v>
      </c>
      <c r="F23" s="889"/>
      <c r="G23" s="888">
        <v>8</v>
      </c>
      <c r="H23" s="889"/>
      <c r="I23" s="888">
        <v>9</v>
      </c>
      <c r="J23" s="889"/>
      <c r="K23" s="888">
        <v>10</v>
      </c>
      <c r="L23" s="889"/>
      <c r="M23" s="888">
        <v>11</v>
      </c>
      <c r="N23" s="889"/>
      <c r="O23" s="890">
        <v>12</v>
      </c>
      <c r="P23" s="896"/>
      <c r="Q23" s="512"/>
      <c r="R23" s="495" t="s">
        <v>74</v>
      </c>
      <c r="S23" s="890">
        <v>4</v>
      </c>
      <c r="T23" s="891"/>
      <c r="U23" s="888">
        <v>5</v>
      </c>
      <c r="V23" s="889"/>
      <c r="W23" s="888">
        <v>6</v>
      </c>
      <c r="X23" s="889"/>
      <c r="Y23" s="888">
        <v>7</v>
      </c>
      <c r="Z23" s="889"/>
      <c r="AA23" s="888">
        <v>8</v>
      </c>
      <c r="AB23" s="889"/>
      <c r="AC23" s="888">
        <v>9</v>
      </c>
      <c r="AD23" s="889"/>
      <c r="AE23" s="890">
        <v>10</v>
      </c>
      <c r="AF23" s="896"/>
      <c r="AG23" s="442"/>
    </row>
    <row r="24" spans="1:33" s="352" customFormat="1" ht="14.25" customHeight="1">
      <c r="A24" s="406"/>
      <c r="B24" s="499">
        <v>3</v>
      </c>
      <c r="C24" s="890">
        <v>13</v>
      </c>
      <c r="D24" s="891"/>
      <c r="E24" s="888">
        <v>14</v>
      </c>
      <c r="F24" s="889"/>
      <c r="G24" s="888">
        <v>15</v>
      </c>
      <c r="H24" s="889"/>
      <c r="I24" s="888">
        <v>16</v>
      </c>
      <c r="J24" s="889"/>
      <c r="K24" s="888">
        <v>17</v>
      </c>
      <c r="L24" s="889"/>
      <c r="M24" s="888">
        <v>18</v>
      </c>
      <c r="N24" s="889"/>
      <c r="O24" s="890">
        <v>19</v>
      </c>
      <c r="P24" s="896"/>
      <c r="Q24" s="512"/>
      <c r="R24" s="514">
        <v>9</v>
      </c>
      <c r="S24" s="888">
        <v>11</v>
      </c>
      <c r="T24" s="889"/>
      <c r="U24" s="888">
        <v>12</v>
      </c>
      <c r="V24" s="889"/>
      <c r="W24" s="888">
        <v>13</v>
      </c>
      <c r="X24" s="889"/>
      <c r="Y24" s="890">
        <v>14</v>
      </c>
      <c r="Z24" s="891"/>
      <c r="AA24" s="905" t="s">
        <v>492</v>
      </c>
      <c r="AB24" s="906"/>
      <c r="AC24" s="888">
        <v>16</v>
      </c>
      <c r="AD24" s="889"/>
      <c r="AE24" s="888">
        <v>17</v>
      </c>
      <c r="AF24" s="897"/>
      <c r="AG24" s="442"/>
    </row>
    <row r="25" spans="1:33" s="352" customFormat="1" ht="14.25" customHeight="1">
      <c r="A25" s="406"/>
      <c r="B25" s="499" t="s">
        <v>440</v>
      </c>
      <c r="C25" s="890">
        <v>20</v>
      </c>
      <c r="D25" s="891"/>
      <c r="E25" s="888">
        <v>21</v>
      </c>
      <c r="F25" s="889"/>
      <c r="G25" s="888">
        <v>22</v>
      </c>
      <c r="H25" s="889"/>
      <c r="I25" s="888">
        <v>23</v>
      </c>
      <c r="J25" s="889"/>
      <c r="K25" s="888">
        <v>24</v>
      </c>
      <c r="L25" s="889"/>
      <c r="M25" s="888">
        <v>25</v>
      </c>
      <c r="N25" s="889"/>
      <c r="O25" s="890">
        <v>26</v>
      </c>
      <c r="P25" s="896"/>
      <c r="Q25" s="512"/>
      <c r="R25" s="521" t="s">
        <v>440</v>
      </c>
      <c r="S25" s="890">
        <v>18</v>
      </c>
      <c r="T25" s="891"/>
      <c r="U25" s="888">
        <v>19</v>
      </c>
      <c r="V25" s="889"/>
      <c r="W25" s="888">
        <v>20</v>
      </c>
      <c r="X25" s="889"/>
      <c r="Y25" s="888">
        <v>21</v>
      </c>
      <c r="Z25" s="889"/>
      <c r="AA25" s="888">
        <v>22</v>
      </c>
      <c r="AB25" s="889"/>
      <c r="AC25" s="888">
        <v>23</v>
      </c>
      <c r="AD25" s="889"/>
      <c r="AE25" s="890">
        <v>24</v>
      </c>
      <c r="AF25" s="896"/>
      <c r="AG25" s="442"/>
    </row>
    <row r="26" spans="1:33" s="352" customFormat="1" ht="14.25" customHeight="1">
      <c r="A26" s="406"/>
      <c r="B26" s="500">
        <v>23</v>
      </c>
      <c r="C26" s="890">
        <v>27</v>
      </c>
      <c r="D26" s="891"/>
      <c r="E26" s="886">
        <v>28</v>
      </c>
      <c r="F26" s="887"/>
      <c r="G26" s="886">
        <v>29</v>
      </c>
      <c r="H26" s="887"/>
      <c r="I26" s="888">
        <v>30</v>
      </c>
      <c r="J26" s="889"/>
      <c r="K26" s="888">
        <v>31</v>
      </c>
      <c r="L26" s="889"/>
      <c r="M26" s="888"/>
      <c r="N26" s="889"/>
      <c r="O26" s="888"/>
      <c r="P26" s="897"/>
      <c r="Q26" s="512"/>
      <c r="R26" s="516">
        <v>22</v>
      </c>
      <c r="S26" s="890">
        <v>25</v>
      </c>
      <c r="T26" s="891"/>
      <c r="U26" s="888">
        <v>26</v>
      </c>
      <c r="V26" s="889"/>
      <c r="W26" s="888">
        <v>27</v>
      </c>
      <c r="X26" s="889"/>
      <c r="Y26" s="888">
        <v>28</v>
      </c>
      <c r="Z26" s="889"/>
      <c r="AA26" s="888">
        <v>29</v>
      </c>
      <c r="AB26" s="889"/>
      <c r="AC26" s="919">
        <v>30</v>
      </c>
      <c r="AD26" s="920"/>
      <c r="AE26" s="888"/>
      <c r="AF26" s="897"/>
      <c r="AG26" s="442"/>
    </row>
    <row r="27" spans="1:33" s="352" customFormat="1" ht="14.25" customHeight="1">
      <c r="A27" s="406"/>
      <c r="B27" s="495" t="s">
        <v>450</v>
      </c>
      <c r="C27" s="917"/>
      <c r="D27" s="918"/>
      <c r="E27" s="917"/>
      <c r="F27" s="918"/>
      <c r="G27" s="902"/>
      <c r="H27" s="903"/>
      <c r="I27" s="902"/>
      <c r="J27" s="903"/>
      <c r="K27" s="902"/>
      <c r="L27" s="903"/>
      <c r="M27" s="902"/>
      <c r="N27" s="903"/>
      <c r="O27" s="902"/>
      <c r="P27" s="904"/>
      <c r="Q27" s="519"/>
      <c r="R27" s="495" t="s">
        <v>450</v>
      </c>
      <c r="S27" s="902"/>
      <c r="T27" s="903"/>
      <c r="U27" s="902"/>
      <c r="V27" s="903"/>
      <c r="W27" s="902"/>
      <c r="X27" s="903"/>
      <c r="Y27" s="902"/>
      <c r="Z27" s="903"/>
      <c r="AA27" s="902"/>
      <c r="AB27" s="903"/>
      <c r="AC27" s="902"/>
      <c r="AD27" s="903"/>
      <c r="AE27" s="902"/>
      <c r="AF27" s="904"/>
      <c r="AG27" s="442"/>
    </row>
    <row r="28" spans="1:33" s="352" customFormat="1" ht="14.25" customHeight="1">
      <c r="A28" s="406"/>
      <c r="B28" s="498">
        <v>22</v>
      </c>
      <c r="C28" s="923"/>
      <c r="D28" s="924"/>
      <c r="E28" s="898"/>
      <c r="F28" s="899"/>
      <c r="G28" s="914"/>
      <c r="H28" s="916"/>
      <c r="I28" s="914"/>
      <c r="J28" s="916"/>
      <c r="K28" s="914"/>
      <c r="L28" s="916"/>
      <c r="M28" s="914">
        <v>1</v>
      </c>
      <c r="N28" s="916"/>
      <c r="O28" s="890">
        <v>2</v>
      </c>
      <c r="P28" s="896"/>
      <c r="Q28" s="512"/>
      <c r="R28" s="513">
        <v>19</v>
      </c>
      <c r="S28" s="886"/>
      <c r="T28" s="887"/>
      <c r="U28" s="886"/>
      <c r="V28" s="887"/>
      <c r="W28" s="886"/>
      <c r="X28" s="887"/>
      <c r="Y28" s="886"/>
      <c r="Z28" s="887"/>
      <c r="AA28" s="898"/>
      <c r="AB28" s="899"/>
      <c r="AC28" s="898"/>
      <c r="AD28" s="899"/>
      <c r="AE28" s="892" t="s">
        <v>493</v>
      </c>
      <c r="AF28" s="893"/>
      <c r="AG28" s="442"/>
    </row>
    <row r="29" spans="1:33" s="352" customFormat="1" ht="14.25" customHeight="1">
      <c r="A29" s="406"/>
      <c r="B29" s="495" t="s">
        <v>74</v>
      </c>
      <c r="C29" s="890">
        <v>3</v>
      </c>
      <c r="D29" s="891"/>
      <c r="E29" s="905" t="s">
        <v>494</v>
      </c>
      <c r="F29" s="906"/>
      <c r="G29" s="888">
        <v>5</v>
      </c>
      <c r="H29" s="889"/>
      <c r="I29" s="888">
        <v>6</v>
      </c>
      <c r="J29" s="889"/>
      <c r="K29" s="888">
        <v>7</v>
      </c>
      <c r="L29" s="889"/>
      <c r="M29" s="888">
        <v>8</v>
      </c>
      <c r="N29" s="889"/>
      <c r="O29" s="890">
        <v>9</v>
      </c>
      <c r="P29" s="896"/>
      <c r="Q29" s="512"/>
      <c r="R29" s="495" t="s">
        <v>74</v>
      </c>
      <c r="S29" s="905" t="s">
        <v>495</v>
      </c>
      <c r="T29" s="906"/>
      <c r="U29" s="905" t="s">
        <v>496</v>
      </c>
      <c r="V29" s="906"/>
      <c r="W29" s="890">
        <v>4</v>
      </c>
      <c r="X29" s="891"/>
      <c r="Y29" s="921">
        <v>5</v>
      </c>
      <c r="Z29" s="922"/>
      <c r="AA29" s="921">
        <v>6</v>
      </c>
      <c r="AB29" s="922"/>
      <c r="AC29" s="921">
        <v>7</v>
      </c>
      <c r="AD29" s="922"/>
      <c r="AE29" s="890">
        <v>8</v>
      </c>
      <c r="AF29" s="896"/>
      <c r="AG29" s="442"/>
    </row>
    <row r="30" spans="1:33" s="352" customFormat="1" ht="14.25" customHeight="1">
      <c r="A30" s="406"/>
      <c r="B30" s="499">
        <v>4</v>
      </c>
      <c r="C30" s="890">
        <v>10</v>
      </c>
      <c r="D30" s="891"/>
      <c r="E30" s="888">
        <v>11</v>
      </c>
      <c r="F30" s="889"/>
      <c r="G30" s="888">
        <v>12</v>
      </c>
      <c r="H30" s="889"/>
      <c r="I30" s="888">
        <v>13</v>
      </c>
      <c r="J30" s="889"/>
      <c r="K30" s="888">
        <v>14</v>
      </c>
      <c r="L30" s="889"/>
      <c r="M30" s="888">
        <v>15</v>
      </c>
      <c r="N30" s="889"/>
      <c r="O30" s="890">
        <v>16</v>
      </c>
      <c r="P30" s="896"/>
      <c r="Q30" s="512"/>
      <c r="R30" s="514">
        <v>10</v>
      </c>
      <c r="S30" s="890">
        <v>9</v>
      </c>
      <c r="T30" s="891"/>
      <c r="U30" s="888">
        <v>10</v>
      </c>
      <c r="V30" s="889"/>
      <c r="W30" s="888">
        <v>11</v>
      </c>
      <c r="X30" s="889"/>
      <c r="Y30" s="888">
        <v>12</v>
      </c>
      <c r="Z30" s="889"/>
      <c r="AA30" s="888">
        <v>13</v>
      </c>
      <c r="AB30" s="889"/>
      <c r="AC30" s="888">
        <v>14</v>
      </c>
      <c r="AD30" s="889"/>
      <c r="AE30" s="890">
        <v>15</v>
      </c>
      <c r="AF30" s="896"/>
      <c r="AG30" s="442"/>
    </row>
    <row r="31" spans="1:33" s="352" customFormat="1" ht="14.25" customHeight="1">
      <c r="A31" s="406"/>
      <c r="B31" s="499" t="s">
        <v>440</v>
      </c>
      <c r="C31" s="890">
        <v>17</v>
      </c>
      <c r="D31" s="891"/>
      <c r="E31" s="888">
        <v>18</v>
      </c>
      <c r="F31" s="889"/>
      <c r="G31" s="888">
        <v>19</v>
      </c>
      <c r="H31" s="889"/>
      <c r="I31" s="888">
        <v>20</v>
      </c>
      <c r="J31" s="889"/>
      <c r="K31" s="888">
        <v>21</v>
      </c>
      <c r="L31" s="889"/>
      <c r="M31" s="888">
        <v>22</v>
      </c>
      <c r="N31" s="889"/>
      <c r="O31" s="890">
        <v>23</v>
      </c>
      <c r="P31" s="896"/>
      <c r="Q31" s="512"/>
      <c r="R31" s="521" t="s">
        <v>440</v>
      </c>
      <c r="S31" s="890">
        <v>16</v>
      </c>
      <c r="T31" s="891"/>
      <c r="U31" s="888">
        <v>17</v>
      </c>
      <c r="V31" s="889"/>
      <c r="W31" s="888">
        <v>18</v>
      </c>
      <c r="X31" s="889"/>
      <c r="Y31" s="888">
        <v>19</v>
      </c>
      <c r="Z31" s="889"/>
      <c r="AA31" s="888">
        <v>20</v>
      </c>
      <c r="AB31" s="889"/>
      <c r="AC31" s="888">
        <v>21</v>
      </c>
      <c r="AD31" s="889"/>
      <c r="AE31" s="890">
        <v>22</v>
      </c>
      <c r="AF31" s="896"/>
      <c r="AG31" s="442"/>
    </row>
    <row r="32" spans="1:33" s="352" customFormat="1" ht="14.25" customHeight="1">
      <c r="A32" s="406"/>
      <c r="B32" s="500">
        <v>20</v>
      </c>
      <c r="C32" s="890">
        <v>24</v>
      </c>
      <c r="D32" s="891"/>
      <c r="E32" s="888">
        <v>25</v>
      </c>
      <c r="F32" s="889"/>
      <c r="G32" s="888">
        <v>26</v>
      </c>
      <c r="H32" s="889"/>
      <c r="I32" s="888">
        <v>27</v>
      </c>
      <c r="J32" s="889"/>
      <c r="K32" s="888">
        <v>28</v>
      </c>
      <c r="L32" s="889"/>
      <c r="M32" s="925">
        <v>29</v>
      </c>
      <c r="N32" s="889"/>
      <c r="O32" s="890">
        <v>30</v>
      </c>
      <c r="P32" s="896"/>
      <c r="Q32" s="522"/>
      <c r="R32" s="516">
        <v>16</v>
      </c>
      <c r="S32" s="890">
        <v>23</v>
      </c>
      <c r="T32" s="891"/>
      <c r="U32" s="888">
        <v>24</v>
      </c>
      <c r="V32" s="889"/>
      <c r="W32" s="888">
        <v>25</v>
      </c>
      <c r="X32" s="889"/>
      <c r="Y32" s="888">
        <v>26</v>
      </c>
      <c r="Z32" s="889"/>
      <c r="AA32" s="888">
        <v>27</v>
      </c>
      <c r="AB32" s="889"/>
      <c r="AC32" s="888">
        <v>28</v>
      </c>
      <c r="AD32" s="889"/>
      <c r="AE32" s="890">
        <v>29</v>
      </c>
      <c r="AF32" s="896"/>
      <c r="AG32" s="442"/>
    </row>
    <row r="33" spans="1:33" s="352" customFormat="1" ht="14.25" customHeight="1">
      <c r="A33" s="406"/>
      <c r="B33" s="495" t="s">
        <v>450</v>
      </c>
      <c r="C33" s="917"/>
      <c r="D33" s="918"/>
      <c r="E33" s="902"/>
      <c r="F33" s="903"/>
      <c r="G33" s="902"/>
      <c r="H33" s="903"/>
      <c r="I33" s="902"/>
      <c r="J33" s="903"/>
      <c r="K33" s="902"/>
      <c r="L33" s="903"/>
      <c r="M33" s="902"/>
      <c r="N33" s="903"/>
      <c r="O33" s="902"/>
      <c r="P33" s="904"/>
      <c r="Q33" s="519"/>
      <c r="R33" s="495" t="s">
        <v>450</v>
      </c>
      <c r="S33" s="900">
        <v>30</v>
      </c>
      <c r="T33" s="901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892" t="s">
        <v>497</v>
      </c>
      <c r="D34" s="893"/>
      <c r="E34" s="890">
        <v>2</v>
      </c>
      <c r="F34" s="891"/>
      <c r="G34" s="898">
        <v>3</v>
      </c>
      <c r="H34" s="899"/>
      <c r="I34" s="898">
        <v>4</v>
      </c>
      <c r="J34" s="899"/>
      <c r="K34" s="898">
        <v>5</v>
      </c>
      <c r="L34" s="899"/>
      <c r="M34" s="914">
        <v>6</v>
      </c>
      <c r="N34" s="916"/>
      <c r="O34" s="926">
        <v>7</v>
      </c>
      <c r="P34" s="927"/>
      <c r="Q34" s="512"/>
      <c r="R34" s="513">
        <v>22</v>
      </c>
      <c r="S34" s="898"/>
      <c r="T34" s="899"/>
      <c r="U34" s="898"/>
      <c r="V34" s="899"/>
      <c r="W34" s="898">
        <v>1</v>
      </c>
      <c r="X34" s="899"/>
      <c r="Y34" s="898">
        <v>2</v>
      </c>
      <c r="Z34" s="899"/>
      <c r="AA34" s="898">
        <v>3</v>
      </c>
      <c r="AB34" s="899"/>
      <c r="AC34" s="898">
        <v>4</v>
      </c>
      <c r="AD34" s="899"/>
      <c r="AE34" s="894">
        <v>5</v>
      </c>
      <c r="AF34" s="895"/>
      <c r="AG34" s="442"/>
    </row>
    <row r="35" spans="1:33" s="352" customFormat="1" ht="14.25" customHeight="1">
      <c r="A35" s="406"/>
      <c r="B35" s="495" t="s">
        <v>74</v>
      </c>
      <c r="C35" s="890">
        <v>8</v>
      </c>
      <c r="D35" s="891"/>
      <c r="E35" s="888">
        <v>9</v>
      </c>
      <c r="F35" s="889"/>
      <c r="G35" s="888">
        <v>10</v>
      </c>
      <c r="H35" s="889"/>
      <c r="I35" s="888">
        <v>11</v>
      </c>
      <c r="J35" s="889"/>
      <c r="K35" s="888">
        <v>12</v>
      </c>
      <c r="L35" s="889"/>
      <c r="M35" s="888">
        <v>13</v>
      </c>
      <c r="N35" s="889"/>
      <c r="O35" s="890">
        <v>14</v>
      </c>
      <c r="P35" s="896"/>
      <c r="Q35" s="512"/>
      <c r="R35" s="495" t="s">
        <v>74</v>
      </c>
      <c r="S35" s="890">
        <v>6</v>
      </c>
      <c r="T35" s="891"/>
      <c r="U35" s="888">
        <v>7</v>
      </c>
      <c r="V35" s="889"/>
      <c r="W35" s="888">
        <v>8</v>
      </c>
      <c r="X35" s="889"/>
      <c r="Y35" s="888">
        <v>9</v>
      </c>
      <c r="Z35" s="889"/>
      <c r="AA35" s="888">
        <v>10</v>
      </c>
      <c r="AB35" s="889"/>
      <c r="AC35" s="888">
        <v>11</v>
      </c>
      <c r="AD35" s="889"/>
      <c r="AE35" s="890">
        <v>12</v>
      </c>
      <c r="AF35" s="896"/>
      <c r="AG35" s="442"/>
    </row>
    <row r="36" spans="1:33" s="352" customFormat="1" ht="14.25" customHeight="1">
      <c r="A36" s="406"/>
      <c r="B36" s="499">
        <v>5</v>
      </c>
      <c r="C36" s="890">
        <v>15</v>
      </c>
      <c r="D36" s="891"/>
      <c r="E36" s="888">
        <v>16</v>
      </c>
      <c r="F36" s="889"/>
      <c r="G36" s="888">
        <v>17</v>
      </c>
      <c r="H36" s="889"/>
      <c r="I36" s="888">
        <v>18</v>
      </c>
      <c r="J36" s="889"/>
      <c r="K36" s="888">
        <v>19</v>
      </c>
      <c r="L36" s="889"/>
      <c r="M36" s="888">
        <v>20</v>
      </c>
      <c r="N36" s="889"/>
      <c r="O36" s="890">
        <v>21</v>
      </c>
      <c r="P36" s="896"/>
      <c r="Q36" s="512"/>
      <c r="R36" s="514">
        <v>11</v>
      </c>
      <c r="S36" s="890">
        <v>13</v>
      </c>
      <c r="T36" s="891"/>
      <c r="U36" s="888">
        <v>14</v>
      </c>
      <c r="V36" s="889"/>
      <c r="W36" s="888">
        <v>15</v>
      </c>
      <c r="X36" s="889"/>
      <c r="Y36" s="888">
        <v>16</v>
      </c>
      <c r="Z36" s="889"/>
      <c r="AA36" s="888">
        <v>17</v>
      </c>
      <c r="AB36" s="889"/>
      <c r="AC36" s="888">
        <v>18</v>
      </c>
      <c r="AD36" s="889"/>
      <c r="AE36" s="890">
        <v>19</v>
      </c>
      <c r="AF36" s="896"/>
      <c r="AG36" s="442"/>
    </row>
    <row r="37" spans="1:33" s="352" customFormat="1" ht="14.25" customHeight="1">
      <c r="A37" s="406"/>
      <c r="B37" s="499" t="s">
        <v>440</v>
      </c>
      <c r="C37" s="890">
        <v>22</v>
      </c>
      <c r="D37" s="891"/>
      <c r="E37" s="888">
        <v>23</v>
      </c>
      <c r="F37" s="889"/>
      <c r="G37" s="888">
        <v>24</v>
      </c>
      <c r="H37" s="889"/>
      <c r="I37" s="888">
        <v>25</v>
      </c>
      <c r="J37" s="889"/>
      <c r="K37" s="888">
        <v>26</v>
      </c>
      <c r="L37" s="889"/>
      <c r="M37" s="888">
        <v>27</v>
      </c>
      <c r="N37" s="889"/>
      <c r="O37" s="890">
        <v>28</v>
      </c>
      <c r="P37" s="896"/>
      <c r="Q37" s="512"/>
      <c r="R37" s="521" t="s">
        <v>440</v>
      </c>
      <c r="S37" s="890">
        <v>20</v>
      </c>
      <c r="T37" s="891"/>
      <c r="U37" s="888">
        <v>21</v>
      </c>
      <c r="V37" s="889"/>
      <c r="W37" s="888">
        <v>22</v>
      </c>
      <c r="X37" s="889"/>
      <c r="Y37" s="888">
        <v>23</v>
      </c>
      <c r="Z37" s="889"/>
      <c r="AA37" s="888">
        <v>24</v>
      </c>
      <c r="AB37" s="889"/>
      <c r="AC37" s="888">
        <v>25</v>
      </c>
      <c r="AD37" s="889"/>
      <c r="AE37" s="890">
        <v>26</v>
      </c>
      <c r="AF37" s="896"/>
      <c r="AG37" s="442"/>
    </row>
    <row r="38" spans="1:33" s="352" customFormat="1" ht="14.25" customHeight="1">
      <c r="A38" s="406"/>
      <c r="B38" s="500">
        <v>22</v>
      </c>
      <c r="C38" s="890">
        <v>29</v>
      </c>
      <c r="D38" s="891"/>
      <c r="E38" s="888">
        <v>30</v>
      </c>
      <c r="F38" s="889"/>
      <c r="G38" s="888">
        <v>31</v>
      </c>
      <c r="H38" s="889"/>
      <c r="I38" s="888"/>
      <c r="J38" s="889"/>
      <c r="K38" s="888"/>
      <c r="L38" s="889"/>
      <c r="M38" s="888"/>
      <c r="N38" s="889"/>
      <c r="O38" s="888"/>
      <c r="P38" s="897"/>
      <c r="Q38" s="512"/>
      <c r="R38" s="516">
        <v>22</v>
      </c>
      <c r="S38" s="890">
        <v>27</v>
      </c>
      <c r="T38" s="891"/>
      <c r="U38" s="886">
        <v>28</v>
      </c>
      <c r="V38" s="887"/>
      <c r="W38" s="886">
        <v>29</v>
      </c>
      <c r="X38" s="887"/>
      <c r="Y38" s="886">
        <v>30</v>
      </c>
      <c r="Z38" s="887"/>
      <c r="AA38" s="888"/>
      <c r="AB38" s="889"/>
      <c r="AC38" s="888"/>
      <c r="AD38" s="889"/>
      <c r="AE38" s="888"/>
      <c r="AF38" s="897"/>
      <c r="AG38" s="442"/>
    </row>
    <row r="39" spans="1:33" s="352" customFormat="1" ht="14.25" customHeight="1">
      <c r="A39" s="406"/>
      <c r="B39" s="495" t="s">
        <v>450</v>
      </c>
      <c r="C39" s="917"/>
      <c r="D39" s="918"/>
      <c r="E39" s="902"/>
      <c r="F39" s="903"/>
      <c r="G39" s="902"/>
      <c r="H39" s="903"/>
      <c r="I39" s="902"/>
      <c r="J39" s="903"/>
      <c r="K39" s="902"/>
      <c r="L39" s="903"/>
      <c r="M39" s="902"/>
      <c r="N39" s="903"/>
      <c r="O39" s="902"/>
      <c r="P39" s="904"/>
      <c r="Q39" s="519"/>
      <c r="R39" s="495" t="s">
        <v>450</v>
      </c>
      <c r="S39" s="917"/>
      <c r="T39" s="918"/>
      <c r="U39" s="902"/>
      <c r="V39" s="903"/>
      <c r="W39" s="902"/>
      <c r="X39" s="903"/>
      <c r="Y39" s="902"/>
      <c r="Z39" s="903"/>
      <c r="AA39" s="902"/>
      <c r="AB39" s="903"/>
      <c r="AC39" s="902"/>
      <c r="AD39" s="903"/>
      <c r="AE39" s="902"/>
      <c r="AF39" s="904"/>
      <c r="AG39" s="442"/>
    </row>
    <row r="40" spans="1:33" s="352" customFormat="1" ht="14.25" customHeight="1">
      <c r="A40" s="406"/>
      <c r="B40" s="498">
        <v>22</v>
      </c>
      <c r="C40" s="914"/>
      <c r="D40" s="916"/>
      <c r="E40" s="898"/>
      <c r="F40" s="899"/>
      <c r="G40" s="898"/>
      <c r="H40" s="899"/>
      <c r="I40" s="914">
        <v>1</v>
      </c>
      <c r="J40" s="916"/>
      <c r="K40" s="914">
        <v>2</v>
      </c>
      <c r="L40" s="916"/>
      <c r="M40" s="914">
        <v>3</v>
      </c>
      <c r="N40" s="916"/>
      <c r="O40" s="894">
        <v>4</v>
      </c>
      <c r="P40" s="895"/>
      <c r="Q40" s="512"/>
      <c r="R40" s="498">
        <v>22</v>
      </c>
      <c r="S40" s="914"/>
      <c r="T40" s="915"/>
      <c r="U40" s="898"/>
      <c r="V40" s="899"/>
      <c r="W40" s="914"/>
      <c r="X40" s="916"/>
      <c r="Y40" s="914"/>
      <c r="Z40" s="916"/>
      <c r="AA40" s="914">
        <v>1</v>
      </c>
      <c r="AB40" s="916"/>
      <c r="AC40" s="914">
        <v>2</v>
      </c>
      <c r="AD40" s="916"/>
      <c r="AE40" s="894">
        <v>3</v>
      </c>
      <c r="AF40" s="895"/>
      <c r="AG40" s="442"/>
    </row>
    <row r="41" spans="1:33" s="352" customFormat="1" ht="14.25" customHeight="1">
      <c r="A41" s="406"/>
      <c r="B41" s="495" t="s">
        <v>74</v>
      </c>
      <c r="C41" s="890">
        <v>5</v>
      </c>
      <c r="D41" s="891"/>
      <c r="E41" s="888">
        <v>6</v>
      </c>
      <c r="F41" s="889"/>
      <c r="G41" s="888">
        <v>7</v>
      </c>
      <c r="H41" s="889"/>
      <c r="I41" s="890">
        <v>8</v>
      </c>
      <c r="J41" s="891"/>
      <c r="K41" s="905" t="s">
        <v>498</v>
      </c>
      <c r="L41" s="906"/>
      <c r="M41" s="888">
        <v>10</v>
      </c>
      <c r="N41" s="889"/>
      <c r="O41" s="928">
        <v>11</v>
      </c>
      <c r="P41" s="929"/>
      <c r="Q41" s="512"/>
      <c r="R41" s="495" t="s">
        <v>74</v>
      </c>
      <c r="S41" s="890">
        <v>4</v>
      </c>
      <c r="T41" s="891"/>
      <c r="U41" s="888">
        <v>5</v>
      </c>
      <c r="V41" s="889"/>
      <c r="W41" s="888">
        <v>6</v>
      </c>
      <c r="X41" s="889"/>
      <c r="Y41" s="888">
        <v>7</v>
      </c>
      <c r="Z41" s="889"/>
      <c r="AA41" s="888">
        <v>8</v>
      </c>
      <c r="AB41" s="889"/>
      <c r="AC41" s="888">
        <v>9</v>
      </c>
      <c r="AD41" s="889"/>
      <c r="AE41" s="890">
        <v>10</v>
      </c>
      <c r="AF41" s="896"/>
      <c r="AG41" s="442"/>
    </row>
    <row r="42" spans="1:33" s="352" customFormat="1" ht="14.25" customHeight="1">
      <c r="A42" s="406"/>
      <c r="B42" s="499">
        <v>6</v>
      </c>
      <c r="C42" s="890">
        <v>12</v>
      </c>
      <c r="D42" s="891"/>
      <c r="E42" s="888">
        <v>13</v>
      </c>
      <c r="F42" s="889"/>
      <c r="G42" s="888">
        <v>14</v>
      </c>
      <c r="H42" s="889"/>
      <c r="I42" s="888">
        <v>15</v>
      </c>
      <c r="J42" s="889"/>
      <c r="K42" s="888">
        <v>16</v>
      </c>
      <c r="L42" s="889"/>
      <c r="M42" s="888">
        <v>17</v>
      </c>
      <c r="N42" s="889"/>
      <c r="O42" s="931">
        <v>18</v>
      </c>
      <c r="P42" s="932"/>
      <c r="Q42" s="512"/>
      <c r="R42" s="523">
        <v>12</v>
      </c>
      <c r="S42" s="890">
        <v>11</v>
      </c>
      <c r="T42" s="891"/>
      <c r="U42" s="888">
        <v>12</v>
      </c>
      <c r="V42" s="889"/>
      <c r="W42" s="888">
        <v>13</v>
      </c>
      <c r="X42" s="889"/>
      <c r="Y42" s="888">
        <v>14</v>
      </c>
      <c r="Z42" s="889"/>
      <c r="AA42" s="888">
        <v>15</v>
      </c>
      <c r="AB42" s="889"/>
      <c r="AC42" s="888">
        <v>16</v>
      </c>
      <c r="AD42" s="889"/>
      <c r="AE42" s="890">
        <v>17</v>
      </c>
      <c r="AF42" s="896"/>
      <c r="AG42" s="442"/>
    </row>
    <row r="43" spans="1:33" s="352" customFormat="1" ht="14.25" customHeight="1">
      <c r="A43" s="406"/>
      <c r="B43" s="499" t="s">
        <v>440</v>
      </c>
      <c r="C43" s="890">
        <v>19</v>
      </c>
      <c r="D43" s="891"/>
      <c r="E43" s="888">
        <v>20</v>
      </c>
      <c r="F43" s="889"/>
      <c r="G43" s="888">
        <v>21</v>
      </c>
      <c r="H43" s="889"/>
      <c r="I43" s="888">
        <v>22</v>
      </c>
      <c r="J43" s="889"/>
      <c r="K43" s="888">
        <v>23</v>
      </c>
      <c r="L43" s="889"/>
      <c r="M43" s="888">
        <v>24</v>
      </c>
      <c r="N43" s="889"/>
      <c r="O43" s="890">
        <v>25</v>
      </c>
      <c r="P43" s="896"/>
      <c r="Q43" s="512"/>
      <c r="R43" s="518" t="s">
        <v>440</v>
      </c>
      <c r="S43" s="890">
        <v>18</v>
      </c>
      <c r="T43" s="891"/>
      <c r="U43" s="888">
        <v>19</v>
      </c>
      <c r="V43" s="889"/>
      <c r="W43" s="888">
        <v>20</v>
      </c>
      <c r="X43" s="889"/>
      <c r="Y43" s="888">
        <v>21</v>
      </c>
      <c r="Z43" s="889"/>
      <c r="AA43" s="888">
        <v>22</v>
      </c>
      <c r="AB43" s="889"/>
      <c r="AC43" s="928">
        <v>23</v>
      </c>
      <c r="AD43" s="930"/>
      <c r="AE43" s="890">
        <v>24</v>
      </c>
      <c r="AF43" s="896"/>
      <c r="AG43" s="442"/>
    </row>
    <row r="44" spans="1:33" s="352" customFormat="1" ht="14.25" customHeight="1">
      <c r="A44" s="406"/>
      <c r="B44" s="500">
        <v>21</v>
      </c>
      <c r="C44" s="890">
        <v>26</v>
      </c>
      <c r="D44" s="891"/>
      <c r="E44" s="886">
        <v>27</v>
      </c>
      <c r="F44" s="887"/>
      <c r="G44" s="886">
        <v>28</v>
      </c>
      <c r="H44" s="887"/>
      <c r="I44" s="886">
        <v>29</v>
      </c>
      <c r="J44" s="887"/>
      <c r="K44" s="886">
        <v>30</v>
      </c>
      <c r="L44" s="887"/>
      <c r="M44" s="886"/>
      <c r="N44" s="887"/>
      <c r="O44" s="886"/>
      <c r="P44" s="933"/>
      <c r="Q44" s="512"/>
      <c r="R44" s="524">
        <v>22</v>
      </c>
      <c r="S44" s="890">
        <v>25</v>
      </c>
      <c r="T44" s="891"/>
      <c r="U44" s="888">
        <v>26</v>
      </c>
      <c r="V44" s="889"/>
      <c r="W44" s="888">
        <v>27</v>
      </c>
      <c r="X44" s="889"/>
      <c r="Y44" s="888">
        <v>28</v>
      </c>
      <c r="Z44" s="889"/>
      <c r="AA44" s="888">
        <v>29</v>
      </c>
      <c r="AB44" s="889"/>
      <c r="AC44" s="919">
        <v>30</v>
      </c>
      <c r="AD44" s="920"/>
      <c r="AE44" s="890">
        <v>31</v>
      </c>
      <c r="AF44" s="896"/>
      <c r="AG44" s="442"/>
    </row>
    <row r="45" spans="1:33" s="352" customFormat="1" ht="14.25" customHeight="1">
      <c r="A45" s="406"/>
      <c r="B45" s="501" t="s">
        <v>450</v>
      </c>
      <c r="C45" s="912"/>
      <c r="D45" s="913"/>
      <c r="E45" s="902"/>
      <c r="F45" s="903"/>
      <c r="G45" s="902"/>
      <c r="H45" s="903"/>
      <c r="I45" s="902"/>
      <c r="J45" s="903"/>
      <c r="K45" s="902"/>
      <c r="L45" s="903"/>
      <c r="M45" s="902"/>
      <c r="N45" s="903"/>
      <c r="O45" s="902"/>
      <c r="P45" s="904"/>
      <c r="Q45" s="519"/>
      <c r="R45" s="501" t="s">
        <v>450</v>
      </c>
      <c r="S45" s="934" t="s">
        <v>487</v>
      </c>
      <c r="T45" s="935"/>
      <c r="U45" s="900">
        <v>2</v>
      </c>
      <c r="V45" s="901"/>
      <c r="W45" s="902">
        <v>3</v>
      </c>
      <c r="X45" s="903"/>
      <c r="Y45" s="902"/>
      <c r="Z45" s="903"/>
      <c r="AA45" s="902"/>
      <c r="AB45" s="903"/>
      <c r="AC45" s="902"/>
      <c r="AD45" s="903"/>
      <c r="AE45" s="902"/>
      <c r="AF45" s="904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s="353" customFormat="1" ht="15.75" customHeight="1">
      <c r="A47" s="411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3"/>
    </row>
    <row r="48" spans="1:33" s="353" customFormat="1" ht="15.75" customHeight="1">
      <c r="A48" s="411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3"/>
    </row>
    <row r="49" spans="1:34" s="353" customFormat="1" ht="15.75" customHeight="1">
      <c r="A49" s="411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3"/>
    </row>
    <row r="50" spans="1:34" s="353" customFormat="1" ht="15.75" customHeight="1">
      <c r="A50" s="411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22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22</v>
      </c>
      <c r="N50" s="504">
        <f>R32</f>
        <v>16</v>
      </c>
      <c r="O50" s="504">
        <f>R38</f>
        <v>22</v>
      </c>
      <c r="P50" s="504">
        <f>R44</f>
        <v>22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3"/>
    </row>
    <row r="51" spans="1:34" s="353" customFormat="1" ht="15.75" customHeight="1">
      <c r="A51" s="411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3"/>
    </row>
    <row r="52" spans="1:34" s="353" customFormat="1" ht="15.75" customHeight="1">
      <c r="A52" s="505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3"/>
      <c r="AH52" s="531"/>
    </row>
    <row r="53" spans="1:34" s="353" customFormat="1" ht="15.75" customHeight="1">
      <c r="A53" s="505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9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8</v>
      </c>
      <c r="N53" s="506">
        <f t="shared" si="1"/>
        <v>15</v>
      </c>
      <c r="O53" s="506">
        <f t="shared" si="1"/>
        <v>8</v>
      </c>
      <c r="P53" s="506">
        <f t="shared" si="1"/>
        <v>9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3"/>
      <c r="AH53" s="531"/>
    </row>
    <row r="54" spans="1:34" s="353" customFormat="1" ht="15.75" customHeight="1">
      <c r="A54" s="505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3"/>
      <c r="AH54" s="531"/>
    </row>
    <row r="55" spans="1:34" s="353" customFormat="1" ht="15.75" customHeight="1">
      <c r="A55" s="411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3"/>
    </row>
    <row r="56" spans="1:34" s="353" customFormat="1" ht="15.75" customHeight="1">
      <c r="A56" s="411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3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/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41989</v>
      </c>
      <c r="E2" s="342">
        <f t="shared" si="1"/>
        <v>41990</v>
      </c>
      <c r="F2" s="342">
        <f t="shared" si="1"/>
        <v>41991</v>
      </c>
      <c r="G2" s="342">
        <f t="shared" si="1"/>
        <v>41992</v>
      </c>
      <c r="H2" s="341">
        <f t="shared" si="1"/>
        <v>41993</v>
      </c>
      <c r="I2" s="341">
        <f t="shared" si="1"/>
        <v>41994</v>
      </c>
      <c r="J2" s="342">
        <f t="shared" si="1"/>
        <v>41995</v>
      </c>
      <c r="K2" s="342">
        <f t="shared" si="1"/>
        <v>41996</v>
      </c>
      <c r="L2" s="342">
        <f t="shared" si="1"/>
        <v>41997</v>
      </c>
      <c r="M2" s="342">
        <f t="shared" si="1"/>
        <v>41998</v>
      </c>
      <c r="N2" s="342">
        <f t="shared" si="1"/>
        <v>41999</v>
      </c>
      <c r="O2" s="341">
        <f t="shared" si="1"/>
        <v>42000</v>
      </c>
      <c r="P2" s="342">
        <f t="shared" si="1"/>
        <v>42001</v>
      </c>
      <c r="Q2" s="342">
        <f t="shared" si="1"/>
        <v>42002</v>
      </c>
      <c r="R2" s="342">
        <f t="shared" si="1"/>
        <v>42003</v>
      </c>
      <c r="S2" s="341">
        <f t="shared" si="1"/>
        <v>42004</v>
      </c>
      <c r="T2" s="344">
        <f t="shared" ref="T2:AH13" si="2">DATE($B$1,$A2,T$15)</f>
        <v>42005</v>
      </c>
      <c r="U2" s="341">
        <f t="shared" si="2"/>
        <v>42006</v>
      </c>
      <c r="V2" s="341">
        <f t="shared" si="2"/>
        <v>42007</v>
      </c>
      <c r="W2" s="341">
        <f t="shared" si="2"/>
        <v>42008</v>
      </c>
      <c r="X2" s="342">
        <f t="shared" si="2"/>
        <v>42009</v>
      </c>
      <c r="Y2" s="342">
        <f t="shared" si="2"/>
        <v>42010</v>
      </c>
      <c r="Z2" s="343">
        <f t="shared" si="2"/>
        <v>42011</v>
      </c>
      <c r="AA2" s="343">
        <f t="shared" si="2"/>
        <v>42012</v>
      </c>
      <c r="AB2" s="343">
        <f t="shared" si="2"/>
        <v>42013</v>
      </c>
      <c r="AC2" s="343">
        <f t="shared" si="2"/>
        <v>42014</v>
      </c>
      <c r="AD2" s="341">
        <f t="shared" si="2"/>
        <v>42015</v>
      </c>
      <c r="AE2" s="342">
        <f t="shared" si="2"/>
        <v>42016</v>
      </c>
      <c r="AF2" s="342">
        <f t="shared" si="2"/>
        <v>42017</v>
      </c>
      <c r="AG2" s="343">
        <f t="shared" si="2"/>
        <v>42018</v>
      </c>
      <c r="AH2" s="343">
        <f t="shared" si="2"/>
        <v>42019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1" t="s">
        <v>35</v>
      </c>
      <c r="AO2" s="341" t="s">
        <v>35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1" t="s">
        <v>35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446" t="s">
        <v>34</v>
      </c>
      <c r="BI2" s="446" t="s">
        <v>34</v>
      </c>
      <c r="BJ2" s="341" t="s">
        <v>35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1" t="s">
        <v>35</v>
      </c>
      <c r="BT2" s="342" t="s">
        <v>34</v>
      </c>
      <c r="BU2" s="446" t="s">
        <v>34</v>
      </c>
      <c r="BV2" s="446" t="s">
        <v>34</v>
      </c>
      <c r="BW2" s="446" t="s">
        <v>34</v>
      </c>
      <c r="BX2" s="446" t="s">
        <v>34</v>
      </c>
      <c r="BY2" s="341" t="s">
        <v>35</v>
      </c>
      <c r="BZ2" s="341" t="s">
        <v>35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343">
        <f t="shared" ref="D3:S14" si="9">DATE($B$1,$A2,D$15)</f>
        <v>42020</v>
      </c>
      <c r="E3" s="341">
        <f t="shared" si="9"/>
        <v>42021</v>
      </c>
      <c r="F3" s="341">
        <f t="shared" si="9"/>
        <v>42022</v>
      </c>
      <c r="G3" s="343">
        <f t="shared" si="9"/>
        <v>42023</v>
      </c>
      <c r="H3" s="343">
        <f t="shared" si="9"/>
        <v>42024</v>
      </c>
      <c r="I3" s="343">
        <f t="shared" si="9"/>
        <v>42025</v>
      </c>
      <c r="J3" s="343">
        <f t="shared" si="9"/>
        <v>42026</v>
      </c>
      <c r="K3" s="343">
        <f t="shared" si="9"/>
        <v>42027</v>
      </c>
      <c r="L3" s="341">
        <f t="shared" si="9"/>
        <v>42028</v>
      </c>
      <c r="M3" s="341">
        <f t="shared" si="9"/>
        <v>42029</v>
      </c>
      <c r="N3" s="342">
        <f t="shared" si="9"/>
        <v>42030</v>
      </c>
      <c r="O3" s="342">
        <f t="shared" si="9"/>
        <v>42031</v>
      </c>
      <c r="P3" s="342">
        <f t="shared" si="9"/>
        <v>42032</v>
      </c>
      <c r="Q3" s="342">
        <f t="shared" si="9"/>
        <v>42033</v>
      </c>
      <c r="R3" s="342">
        <f t="shared" si="9"/>
        <v>42034</v>
      </c>
      <c r="S3" s="341">
        <f t="shared" si="9"/>
        <v>42035</v>
      </c>
      <c r="T3" s="341">
        <f t="shared" si="2"/>
        <v>42036</v>
      </c>
      <c r="U3" s="342">
        <f t="shared" si="2"/>
        <v>42037</v>
      </c>
      <c r="V3" s="342">
        <f t="shared" si="2"/>
        <v>42038</v>
      </c>
      <c r="W3" s="342">
        <f t="shared" si="2"/>
        <v>42039</v>
      </c>
      <c r="X3" s="343">
        <f t="shared" si="2"/>
        <v>42040</v>
      </c>
      <c r="Y3" s="343">
        <f t="shared" si="2"/>
        <v>42041</v>
      </c>
      <c r="Z3" s="342">
        <f t="shared" si="2"/>
        <v>42042</v>
      </c>
      <c r="AA3" s="341">
        <f t="shared" si="2"/>
        <v>42043</v>
      </c>
      <c r="AB3" s="342">
        <f t="shared" si="2"/>
        <v>42044</v>
      </c>
      <c r="AC3" s="342">
        <f t="shared" si="2"/>
        <v>42045</v>
      </c>
      <c r="AD3" s="342">
        <f t="shared" si="2"/>
        <v>42046</v>
      </c>
      <c r="AE3" s="342">
        <f t="shared" si="2"/>
        <v>42047</v>
      </c>
      <c r="AF3" s="342">
        <f t="shared" si="2"/>
        <v>42048</v>
      </c>
      <c r="AG3" s="342">
        <f t="shared" si="2"/>
        <v>42049</v>
      </c>
      <c r="AH3" s="341">
        <f t="shared" si="2"/>
        <v>42050</v>
      </c>
      <c r="AJ3" s="446" t="s">
        <v>34</v>
      </c>
      <c r="AK3" s="341" t="s">
        <v>35</v>
      </c>
      <c r="AL3" s="341" t="s">
        <v>35</v>
      </c>
      <c r="AM3" s="342" t="s">
        <v>34</v>
      </c>
      <c r="AN3" s="446" t="s">
        <v>34</v>
      </c>
      <c r="AO3" s="446" t="s">
        <v>34</v>
      </c>
      <c r="AP3" s="446" t="s">
        <v>34</v>
      </c>
      <c r="AQ3" s="446" t="s">
        <v>34</v>
      </c>
      <c r="AR3" s="341" t="s">
        <v>35</v>
      </c>
      <c r="AS3" s="341" t="s">
        <v>35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1" t="s">
        <v>35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446" t="s">
        <v>34</v>
      </c>
      <c r="BF3" s="342" t="s">
        <v>34</v>
      </c>
      <c r="BG3" s="341" t="s">
        <v>35</v>
      </c>
      <c r="BH3" s="342" t="s">
        <v>34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1" t="s">
        <v>35</v>
      </c>
      <c r="BR3" s="341" t="s">
        <v>35</v>
      </c>
      <c r="BS3" s="341" t="s">
        <v>35</v>
      </c>
      <c r="BT3" s="344" t="s">
        <v>36</v>
      </c>
      <c r="BU3" s="344" t="s">
        <v>36</v>
      </c>
      <c r="BV3" s="344" t="s">
        <v>36</v>
      </c>
      <c r="BW3" s="341" t="s">
        <v>35</v>
      </c>
      <c r="BX3" s="341" t="s">
        <v>35</v>
      </c>
      <c r="BY3" s="342" t="s">
        <v>34</v>
      </c>
      <c r="BZ3" s="446" t="s">
        <v>34</v>
      </c>
      <c r="CA3" s="446" t="s">
        <v>34</v>
      </c>
      <c r="CB3" s="446" t="s">
        <v>34</v>
      </c>
      <c r="CC3" s="446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341">
        <f t="shared" si="9"/>
        <v>42051</v>
      </c>
      <c r="E4" s="341">
        <f t="shared" si="9"/>
        <v>42052</v>
      </c>
      <c r="F4" s="341">
        <f t="shared" si="9"/>
        <v>42053</v>
      </c>
      <c r="G4" s="344">
        <f t="shared" si="9"/>
        <v>42054</v>
      </c>
      <c r="H4" s="344">
        <f t="shared" si="9"/>
        <v>42055</v>
      </c>
      <c r="I4" s="344">
        <f t="shared" si="9"/>
        <v>42056</v>
      </c>
      <c r="J4" s="341">
        <f t="shared" si="9"/>
        <v>42057</v>
      </c>
      <c r="K4" s="341">
        <f t="shared" si="9"/>
        <v>42058</v>
      </c>
      <c r="L4" s="342">
        <f t="shared" si="9"/>
        <v>42059</v>
      </c>
      <c r="M4" s="343">
        <f t="shared" si="9"/>
        <v>42060</v>
      </c>
      <c r="N4" s="343">
        <f t="shared" si="9"/>
        <v>42061</v>
      </c>
      <c r="O4" s="343">
        <f t="shared" si="9"/>
        <v>42062</v>
      </c>
      <c r="P4" s="343">
        <f t="shared" si="9"/>
        <v>42063</v>
      </c>
      <c r="Q4" s="345" t="str">
        <f>IF(DAY(DATE($B$1,$A3,Q$15))=1,"",DATE($B$1,$A3,Q$15))</f>
        <v/>
      </c>
      <c r="R4" s="345"/>
      <c r="S4" s="345"/>
      <c r="T4" s="341">
        <f t="shared" si="2"/>
        <v>42064</v>
      </c>
      <c r="U4" s="343">
        <f t="shared" si="2"/>
        <v>42065</v>
      </c>
      <c r="V4" s="343">
        <f t="shared" si="2"/>
        <v>42066</v>
      </c>
      <c r="W4" s="343">
        <f t="shared" si="2"/>
        <v>42067</v>
      </c>
      <c r="X4" s="343">
        <f t="shared" si="2"/>
        <v>42068</v>
      </c>
      <c r="Y4" s="343">
        <f t="shared" si="2"/>
        <v>42069</v>
      </c>
      <c r="Z4" s="341">
        <f t="shared" si="2"/>
        <v>42070</v>
      </c>
      <c r="AA4" s="341">
        <f t="shared" si="2"/>
        <v>42071</v>
      </c>
      <c r="AB4" s="343">
        <f t="shared" si="2"/>
        <v>42072</v>
      </c>
      <c r="AC4" s="343">
        <f t="shared" si="2"/>
        <v>42073</v>
      </c>
      <c r="AD4" s="343">
        <f t="shared" si="2"/>
        <v>42074</v>
      </c>
      <c r="AE4" s="343">
        <f t="shared" si="2"/>
        <v>42075</v>
      </c>
      <c r="AF4" s="343">
        <f t="shared" si="2"/>
        <v>42076</v>
      </c>
      <c r="AG4" s="341">
        <f t="shared" si="2"/>
        <v>42077</v>
      </c>
      <c r="AH4" s="341">
        <f t="shared" si="2"/>
        <v>42078</v>
      </c>
      <c r="AJ4" s="341" t="s">
        <v>35</v>
      </c>
      <c r="AK4" s="341" t="s">
        <v>35</v>
      </c>
      <c r="AL4" s="341" t="s">
        <v>35</v>
      </c>
      <c r="AM4" s="344" t="s">
        <v>36</v>
      </c>
      <c r="AN4" s="344" t="s">
        <v>36</v>
      </c>
      <c r="AO4" s="344" t="s">
        <v>36</v>
      </c>
      <c r="AP4" s="341" t="s">
        <v>35</v>
      </c>
      <c r="AQ4" s="341" t="s">
        <v>35</v>
      </c>
      <c r="AR4" s="342" t="s">
        <v>34</v>
      </c>
      <c r="AS4" s="446" t="s">
        <v>34</v>
      </c>
      <c r="AT4" s="446" t="s">
        <v>34</v>
      </c>
      <c r="AU4" s="446" t="s">
        <v>34</v>
      </c>
      <c r="AV4" s="446" t="s">
        <v>34</v>
      </c>
      <c r="AW4" s="448"/>
      <c r="AX4" s="448"/>
      <c r="AY4" s="448"/>
      <c r="AZ4" s="341" t="s">
        <v>35</v>
      </c>
      <c r="BA4" s="342" t="s">
        <v>34</v>
      </c>
      <c r="BB4" s="446" t="s">
        <v>34</v>
      </c>
      <c r="BC4" s="446" t="s">
        <v>34</v>
      </c>
      <c r="BD4" s="446" t="s">
        <v>34</v>
      </c>
      <c r="BE4" s="446" t="s">
        <v>34</v>
      </c>
      <c r="BF4" s="341" t="s">
        <v>35</v>
      </c>
      <c r="BG4" s="341" t="s">
        <v>35</v>
      </c>
      <c r="BH4" s="342" t="s">
        <v>34</v>
      </c>
      <c r="BI4" s="446" t="s">
        <v>34</v>
      </c>
      <c r="BJ4" s="446" t="s">
        <v>34</v>
      </c>
      <c r="BK4" s="446" t="s">
        <v>34</v>
      </c>
      <c r="BL4" s="446" t="s">
        <v>34</v>
      </c>
      <c r="BM4" s="341" t="s">
        <v>35</v>
      </c>
      <c r="BN4" s="341" t="s">
        <v>35</v>
      </c>
      <c r="BO4" s="449"/>
      <c r="BP4" s="449"/>
      <c r="BQ4" s="342" t="s">
        <v>34</v>
      </c>
      <c r="BR4" s="446" t="s">
        <v>34</v>
      </c>
      <c r="BS4" s="446" t="s">
        <v>34</v>
      </c>
      <c r="BT4" s="446" t="s">
        <v>34</v>
      </c>
      <c r="BU4" s="446" t="s">
        <v>34</v>
      </c>
      <c r="BV4" s="341" t="s">
        <v>35</v>
      </c>
      <c r="BW4" s="341" t="s">
        <v>35</v>
      </c>
      <c r="BX4" s="342" t="s">
        <v>34</v>
      </c>
      <c r="BY4" s="446" t="s">
        <v>34</v>
      </c>
      <c r="BZ4" s="446" t="s">
        <v>34</v>
      </c>
      <c r="CA4" s="446" t="s">
        <v>34</v>
      </c>
      <c r="CB4" s="446" t="s">
        <v>34</v>
      </c>
      <c r="CC4" s="341" t="s">
        <v>35</v>
      </c>
      <c r="CD4" s="341" t="s">
        <v>35</v>
      </c>
      <c r="CE4" s="342" t="s">
        <v>34</v>
      </c>
      <c r="CF4" s="44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42079</v>
      </c>
      <c r="E5" s="343">
        <f t="shared" si="9"/>
        <v>42080</v>
      </c>
      <c r="F5" s="343">
        <f t="shared" si="9"/>
        <v>42081</v>
      </c>
      <c r="G5" s="343">
        <f t="shared" si="9"/>
        <v>42082</v>
      </c>
      <c r="H5" s="343">
        <f t="shared" si="9"/>
        <v>42083</v>
      </c>
      <c r="I5" s="341">
        <f t="shared" si="9"/>
        <v>42084</v>
      </c>
      <c r="J5" s="341">
        <f t="shared" si="9"/>
        <v>42085</v>
      </c>
      <c r="K5" s="343">
        <f t="shared" si="9"/>
        <v>42086</v>
      </c>
      <c r="L5" s="343">
        <f t="shared" si="9"/>
        <v>42087</v>
      </c>
      <c r="M5" s="343">
        <f t="shared" si="9"/>
        <v>42088</v>
      </c>
      <c r="N5" s="343">
        <f t="shared" si="9"/>
        <v>42089</v>
      </c>
      <c r="O5" s="343">
        <f t="shared" si="9"/>
        <v>42090</v>
      </c>
      <c r="P5" s="341">
        <f t="shared" si="9"/>
        <v>42091</v>
      </c>
      <c r="Q5" s="341">
        <f>DATE($B$1,$A4,Q$15)</f>
        <v>42092</v>
      </c>
      <c r="R5" s="343">
        <f>DATE($B$1,$A4,R$15)</f>
        <v>42093</v>
      </c>
      <c r="S5" s="343">
        <f>DATE($B$1,$A4,S$15)</f>
        <v>42094</v>
      </c>
      <c r="T5" s="343">
        <f t="shared" si="2"/>
        <v>42095</v>
      </c>
      <c r="U5" s="343">
        <f t="shared" si="2"/>
        <v>42096</v>
      </c>
      <c r="V5" s="343">
        <f t="shared" si="2"/>
        <v>42097</v>
      </c>
      <c r="W5" s="341">
        <f t="shared" si="2"/>
        <v>42098</v>
      </c>
      <c r="X5" s="344">
        <f t="shared" si="2"/>
        <v>42099</v>
      </c>
      <c r="Y5" s="341">
        <f t="shared" si="2"/>
        <v>42100</v>
      </c>
      <c r="Z5" s="342">
        <f t="shared" si="2"/>
        <v>42101</v>
      </c>
      <c r="AA5" s="343">
        <f t="shared" si="2"/>
        <v>42102</v>
      </c>
      <c r="AB5" s="343">
        <f t="shared" si="2"/>
        <v>42103</v>
      </c>
      <c r="AC5" s="343">
        <f t="shared" si="2"/>
        <v>42104</v>
      </c>
      <c r="AD5" s="341">
        <f t="shared" si="2"/>
        <v>42105</v>
      </c>
      <c r="AE5" s="341">
        <f t="shared" si="2"/>
        <v>42106</v>
      </c>
      <c r="AF5" s="343">
        <f t="shared" si="2"/>
        <v>42107</v>
      </c>
      <c r="AG5" s="343">
        <f t="shared" si="2"/>
        <v>42108</v>
      </c>
      <c r="AH5" s="343">
        <f t="shared" si="2"/>
        <v>42109</v>
      </c>
      <c r="AJ5" s="342" t="s">
        <v>34</v>
      </c>
      <c r="AK5" s="446" t="s">
        <v>34</v>
      </c>
      <c r="AL5" s="446" t="s">
        <v>34</v>
      </c>
      <c r="AM5" s="446" t="s">
        <v>34</v>
      </c>
      <c r="AN5" s="446" t="s">
        <v>34</v>
      </c>
      <c r="AO5" s="341" t="s">
        <v>35</v>
      </c>
      <c r="AP5" s="341" t="s">
        <v>35</v>
      </c>
      <c r="AQ5" s="342" t="s">
        <v>34</v>
      </c>
      <c r="AR5" s="446" t="s">
        <v>34</v>
      </c>
      <c r="AS5" s="446" t="s">
        <v>34</v>
      </c>
      <c r="AT5" s="446" t="s">
        <v>34</v>
      </c>
      <c r="AU5" s="446" t="s">
        <v>34</v>
      </c>
      <c r="AV5" s="341" t="s">
        <v>35</v>
      </c>
      <c r="AW5" s="341" t="s">
        <v>35</v>
      </c>
      <c r="AX5" s="342" t="s">
        <v>34</v>
      </c>
      <c r="AY5" s="446" t="s">
        <v>34</v>
      </c>
      <c r="AZ5" s="446" t="s">
        <v>34</v>
      </c>
      <c r="BA5" s="446" t="s">
        <v>34</v>
      </c>
      <c r="BB5" s="446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446" t="s">
        <v>34</v>
      </c>
      <c r="BH5" s="446" t="s">
        <v>34</v>
      </c>
      <c r="BI5" s="446" t="s">
        <v>34</v>
      </c>
      <c r="BJ5" s="341" t="s">
        <v>35</v>
      </c>
      <c r="BK5" s="341" t="s">
        <v>35</v>
      </c>
      <c r="BL5" s="342" t="s">
        <v>34</v>
      </c>
      <c r="BM5" s="446" t="s">
        <v>34</v>
      </c>
      <c r="BN5" s="446" t="s">
        <v>34</v>
      </c>
      <c r="BO5" s="449"/>
      <c r="BP5" s="449"/>
      <c r="BQ5" s="446" t="s">
        <v>34</v>
      </c>
      <c r="BR5" s="446" t="s">
        <v>34</v>
      </c>
      <c r="BS5" s="341" t="s">
        <v>35</v>
      </c>
      <c r="BT5" s="341" t="s">
        <v>35</v>
      </c>
      <c r="BU5" s="342" t="s">
        <v>34</v>
      </c>
      <c r="BV5" s="446" t="s">
        <v>34</v>
      </c>
      <c r="BW5" s="446" t="s">
        <v>34</v>
      </c>
      <c r="BX5" s="446" t="s">
        <v>34</v>
      </c>
      <c r="BY5" s="446" t="s">
        <v>34</v>
      </c>
      <c r="BZ5" s="341" t="s">
        <v>35</v>
      </c>
      <c r="CA5" s="446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343">
        <f t="shared" si="9"/>
        <v>42110</v>
      </c>
      <c r="E6" s="343">
        <f t="shared" si="9"/>
        <v>42111</v>
      </c>
      <c r="F6" s="341">
        <f t="shared" si="9"/>
        <v>42112</v>
      </c>
      <c r="G6" s="341">
        <f t="shared" si="9"/>
        <v>42113</v>
      </c>
      <c r="H6" s="343">
        <f t="shared" si="9"/>
        <v>42114</v>
      </c>
      <c r="I6" s="343">
        <f t="shared" si="9"/>
        <v>42115</v>
      </c>
      <c r="J6" s="343">
        <f t="shared" si="9"/>
        <v>42116</v>
      </c>
      <c r="K6" s="343">
        <f t="shared" si="9"/>
        <v>42117</v>
      </c>
      <c r="L6" s="343">
        <f t="shared" si="9"/>
        <v>42118</v>
      </c>
      <c r="M6" s="341">
        <f t="shared" si="9"/>
        <v>42119</v>
      </c>
      <c r="N6" s="343">
        <f t="shared" si="9"/>
        <v>42120</v>
      </c>
      <c r="O6" s="342">
        <f t="shared" si="9"/>
        <v>42121</v>
      </c>
      <c r="P6" s="342">
        <f t="shared" si="9"/>
        <v>42122</v>
      </c>
      <c r="Q6" s="342">
        <f t="shared" si="9"/>
        <v>42123</v>
      </c>
      <c r="R6" s="341">
        <f t="shared" si="9"/>
        <v>42124</v>
      </c>
      <c r="S6" s="345"/>
      <c r="T6" s="344">
        <f t="shared" si="2"/>
        <v>42125</v>
      </c>
      <c r="U6" s="341">
        <f t="shared" si="2"/>
        <v>42126</v>
      </c>
      <c r="V6" s="341">
        <f t="shared" si="2"/>
        <v>42127</v>
      </c>
      <c r="W6" s="341">
        <f t="shared" si="2"/>
        <v>42128</v>
      </c>
      <c r="X6" s="342">
        <f t="shared" si="2"/>
        <v>42129</v>
      </c>
      <c r="Y6" s="343">
        <f t="shared" si="2"/>
        <v>42130</v>
      </c>
      <c r="Z6" s="343">
        <f t="shared" si="2"/>
        <v>42131</v>
      </c>
      <c r="AA6" s="343">
        <f t="shared" si="2"/>
        <v>42132</v>
      </c>
      <c r="AB6" s="343">
        <f t="shared" si="2"/>
        <v>42133</v>
      </c>
      <c r="AC6" s="341">
        <f t="shared" si="2"/>
        <v>42134</v>
      </c>
      <c r="AD6" s="342">
        <f t="shared" si="2"/>
        <v>42135</v>
      </c>
      <c r="AE6" s="342">
        <f t="shared" si="2"/>
        <v>42136</v>
      </c>
      <c r="AF6" s="343">
        <f t="shared" si="2"/>
        <v>42137</v>
      </c>
      <c r="AG6" s="343">
        <f t="shared" si="2"/>
        <v>42138</v>
      </c>
      <c r="AH6" s="343">
        <f t="shared" si="2"/>
        <v>42139</v>
      </c>
      <c r="AJ6" s="446" t="s">
        <v>34</v>
      </c>
      <c r="AK6" s="446" t="s">
        <v>34</v>
      </c>
      <c r="AL6" s="341" t="s">
        <v>35</v>
      </c>
      <c r="AM6" s="341" t="s">
        <v>35</v>
      </c>
      <c r="AN6" s="342" t="s">
        <v>34</v>
      </c>
      <c r="AO6" s="446" t="s">
        <v>34</v>
      </c>
      <c r="AP6" s="446" t="s">
        <v>34</v>
      </c>
      <c r="AQ6" s="446" t="s">
        <v>34</v>
      </c>
      <c r="AR6" s="446" t="s">
        <v>34</v>
      </c>
      <c r="AS6" s="341" t="s">
        <v>35</v>
      </c>
      <c r="AT6" s="446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446" t="s">
        <v>34</v>
      </c>
      <c r="BF6" s="446" t="s">
        <v>34</v>
      </c>
      <c r="BG6" s="446" t="s">
        <v>34</v>
      </c>
      <c r="BH6" s="446" t="s">
        <v>34</v>
      </c>
      <c r="BI6" s="341" t="s">
        <v>35</v>
      </c>
      <c r="BJ6" s="342" t="s">
        <v>34</v>
      </c>
      <c r="BK6" s="342" t="s">
        <v>34</v>
      </c>
      <c r="BL6" s="446" t="s">
        <v>34</v>
      </c>
      <c r="BM6" s="446" t="s">
        <v>34</v>
      </c>
      <c r="BN6" s="446" t="s">
        <v>34</v>
      </c>
      <c r="BO6" s="449"/>
      <c r="BP6" s="449"/>
      <c r="BQ6" s="341" t="s">
        <v>35</v>
      </c>
      <c r="BR6" s="341" t="s">
        <v>35</v>
      </c>
      <c r="BS6" s="342" t="s">
        <v>34</v>
      </c>
      <c r="BT6" s="446" t="s">
        <v>34</v>
      </c>
      <c r="BU6" s="446" t="s">
        <v>34</v>
      </c>
      <c r="BV6" s="446" t="s">
        <v>34</v>
      </c>
      <c r="BW6" s="446" t="s">
        <v>34</v>
      </c>
      <c r="BX6" s="341" t="s">
        <v>35</v>
      </c>
      <c r="BY6" s="341" t="s">
        <v>35</v>
      </c>
      <c r="BZ6" s="342" t="s">
        <v>34</v>
      </c>
      <c r="CA6" s="446" t="s">
        <v>34</v>
      </c>
      <c r="CB6" s="447" t="s">
        <v>34</v>
      </c>
      <c r="CC6" s="447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341">
        <f t="shared" si="9"/>
        <v>42140</v>
      </c>
      <c r="E7" s="341">
        <f t="shared" si="9"/>
        <v>42141</v>
      </c>
      <c r="F7" s="343">
        <f t="shared" si="9"/>
        <v>42142</v>
      </c>
      <c r="G7" s="343">
        <f t="shared" si="9"/>
        <v>42143</v>
      </c>
      <c r="H7" s="343">
        <f t="shared" si="9"/>
        <v>42144</v>
      </c>
      <c r="I7" s="343">
        <f t="shared" si="9"/>
        <v>42145</v>
      </c>
      <c r="J7" s="343">
        <f t="shared" si="9"/>
        <v>42146</v>
      </c>
      <c r="K7" s="341">
        <f t="shared" si="9"/>
        <v>42147</v>
      </c>
      <c r="L7" s="341">
        <f t="shared" si="9"/>
        <v>42148</v>
      </c>
      <c r="M7" s="343">
        <f t="shared" si="9"/>
        <v>42149</v>
      </c>
      <c r="N7" s="343">
        <f t="shared" si="9"/>
        <v>42150</v>
      </c>
      <c r="O7" s="346">
        <f t="shared" si="9"/>
        <v>42151</v>
      </c>
      <c r="P7" s="346">
        <f t="shared" si="9"/>
        <v>42152</v>
      </c>
      <c r="Q7" s="343">
        <f t="shared" si="9"/>
        <v>42153</v>
      </c>
      <c r="R7" s="341">
        <f t="shared" si="9"/>
        <v>42154</v>
      </c>
      <c r="S7" s="341">
        <f>DATE($B$1,$A6,S$15)</f>
        <v>42155</v>
      </c>
      <c r="T7" s="342">
        <f t="shared" si="2"/>
        <v>42156</v>
      </c>
      <c r="U7" s="342">
        <f t="shared" si="2"/>
        <v>42157</v>
      </c>
      <c r="V7" s="343">
        <f t="shared" si="2"/>
        <v>42158</v>
      </c>
      <c r="W7" s="343">
        <f t="shared" si="2"/>
        <v>42159</v>
      </c>
      <c r="X7" s="343">
        <f t="shared" si="2"/>
        <v>42160</v>
      </c>
      <c r="Y7" s="341">
        <f t="shared" si="2"/>
        <v>42161</v>
      </c>
      <c r="Z7" s="341">
        <f t="shared" si="2"/>
        <v>42162</v>
      </c>
      <c r="AA7" s="342">
        <f t="shared" si="2"/>
        <v>42163</v>
      </c>
      <c r="AB7" s="342">
        <f t="shared" si="2"/>
        <v>42164</v>
      </c>
      <c r="AC7" s="342">
        <f t="shared" si="2"/>
        <v>42165</v>
      </c>
      <c r="AD7" s="342">
        <f t="shared" si="2"/>
        <v>42166</v>
      </c>
      <c r="AE7" s="343">
        <f t="shared" si="2"/>
        <v>42167</v>
      </c>
      <c r="AF7" s="341">
        <f t="shared" si="2"/>
        <v>42168</v>
      </c>
      <c r="AG7" s="341">
        <f t="shared" si="2"/>
        <v>42169</v>
      </c>
      <c r="AH7" s="342">
        <f t="shared" si="2"/>
        <v>42170</v>
      </c>
      <c r="AJ7" s="341" t="s">
        <v>35</v>
      </c>
      <c r="AK7" s="341" t="s">
        <v>35</v>
      </c>
      <c r="AL7" s="342" t="s">
        <v>34</v>
      </c>
      <c r="AM7" s="446" t="s">
        <v>34</v>
      </c>
      <c r="AN7" s="446" t="s">
        <v>34</v>
      </c>
      <c r="AO7" s="446" t="s">
        <v>34</v>
      </c>
      <c r="AP7" s="446" t="s">
        <v>34</v>
      </c>
      <c r="AQ7" s="341" t="s">
        <v>35</v>
      </c>
      <c r="AR7" s="341" t="s">
        <v>35</v>
      </c>
      <c r="AS7" s="342" t="s">
        <v>34</v>
      </c>
      <c r="AT7" s="446" t="s">
        <v>34</v>
      </c>
      <c r="AU7" s="447" t="s">
        <v>34</v>
      </c>
      <c r="AV7" s="447" t="s">
        <v>34</v>
      </c>
      <c r="AW7" s="446" t="s">
        <v>34</v>
      </c>
      <c r="AX7" s="341" t="s">
        <v>35</v>
      </c>
      <c r="AY7" s="341" t="s">
        <v>35</v>
      </c>
      <c r="AZ7" s="342" t="s">
        <v>34</v>
      </c>
      <c r="BA7" s="342" t="s">
        <v>34</v>
      </c>
      <c r="BB7" s="446" t="s">
        <v>34</v>
      </c>
      <c r="BC7" s="446" t="s">
        <v>34</v>
      </c>
      <c r="BD7" s="446" t="s">
        <v>34</v>
      </c>
      <c r="BE7" s="341" t="s">
        <v>35</v>
      </c>
      <c r="BF7" s="341" t="s">
        <v>35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446" t="s">
        <v>34</v>
      </c>
      <c r="BL7" s="341" t="s">
        <v>35</v>
      </c>
      <c r="BM7" s="341" t="s">
        <v>35</v>
      </c>
      <c r="BN7" s="342" t="s">
        <v>34</v>
      </c>
      <c r="BO7" s="449"/>
      <c r="BP7" s="449"/>
      <c r="BQ7" s="342" t="s">
        <v>34</v>
      </c>
      <c r="BR7" s="446" t="s">
        <v>34</v>
      </c>
      <c r="BS7" s="446" t="s">
        <v>34</v>
      </c>
      <c r="BT7" s="341" t="s">
        <v>35</v>
      </c>
      <c r="BU7" s="344" t="s">
        <v>36</v>
      </c>
      <c r="BV7" s="341" t="s">
        <v>35</v>
      </c>
      <c r="BW7" s="342" t="s">
        <v>34</v>
      </c>
      <c r="BX7" s="342" t="s">
        <v>34</v>
      </c>
      <c r="BY7" s="446" t="s">
        <v>34</v>
      </c>
      <c r="BZ7" s="446" t="s">
        <v>34</v>
      </c>
      <c r="CA7" s="446" t="s">
        <v>34</v>
      </c>
      <c r="CB7" s="341" t="s">
        <v>35</v>
      </c>
      <c r="CC7" s="341" t="s">
        <v>35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9"/>
        <v>42171</v>
      </c>
      <c r="E8" s="343">
        <f t="shared" si="9"/>
        <v>42172</v>
      </c>
      <c r="F8" s="343">
        <f t="shared" si="9"/>
        <v>42173</v>
      </c>
      <c r="G8" s="341">
        <f t="shared" si="9"/>
        <v>42174</v>
      </c>
      <c r="H8" s="344">
        <f t="shared" si="9"/>
        <v>42175</v>
      </c>
      <c r="I8" s="341">
        <f t="shared" si="9"/>
        <v>42176</v>
      </c>
      <c r="J8" s="342">
        <f t="shared" si="9"/>
        <v>42177</v>
      </c>
      <c r="K8" s="342">
        <f t="shared" si="9"/>
        <v>42178</v>
      </c>
      <c r="L8" s="343">
        <f t="shared" si="9"/>
        <v>42179</v>
      </c>
      <c r="M8" s="343">
        <f t="shared" si="9"/>
        <v>42180</v>
      </c>
      <c r="N8" s="343">
        <f t="shared" si="9"/>
        <v>42181</v>
      </c>
      <c r="O8" s="341">
        <f t="shared" si="9"/>
        <v>42182</v>
      </c>
      <c r="P8" s="341">
        <f t="shared" si="9"/>
        <v>42183</v>
      </c>
      <c r="Q8" s="342">
        <f t="shared" si="9"/>
        <v>42184</v>
      </c>
      <c r="R8" s="342">
        <f t="shared" si="9"/>
        <v>42185</v>
      </c>
      <c r="S8" s="345"/>
      <c r="T8" s="343">
        <f t="shared" si="2"/>
        <v>42186</v>
      </c>
      <c r="U8" s="343">
        <f t="shared" si="2"/>
        <v>42187</v>
      </c>
      <c r="V8" s="343">
        <f t="shared" si="2"/>
        <v>42188</v>
      </c>
      <c r="W8" s="341">
        <f t="shared" si="2"/>
        <v>42189</v>
      </c>
      <c r="X8" s="341">
        <f t="shared" si="2"/>
        <v>42190</v>
      </c>
      <c r="Y8" s="343">
        <f t="shared" si="2"/>
        <v>42191</v>
      </c>
      <c r="Z8" s="343">
        <f t="shared" si="2"/>
        <v>42192</v>
      </c>
      <c r="AA8" s="343">
        <f t="shared" si="2"/>
        <v>42193</v>
      </c>
      <c r="AB8" s="343">
        <f t="shared" si="2"/>
        <v>42194</v>
      </c>
      <c r="AC8" s="343">
        <f t="shared" si="2"/>
        <v>42195</v>
      </c>
      <c r="AD8" s="341">
        <f t="shared" si="2"/>
        <v>42196</v>
      </c>
      <c r="AE8" s="341">
        <f t="shared" si="2"/>
        <v>42197</v>
      </c>
      <c r="AF8" s="343">
        <f t="shared" si="2"/>
        <v>42198</v>
      </c>
      <c r="AG8" s="343">
        <f t="shared" si="2"/>
        <v>42199</v>
      </c>
      <c r="AH8" s="343">
        <f t="shared" si="2"/>
        <v>42200</v>
      </c>
      <c r="AJ8" s="342" t="s">
        <v>34</v>
      </c>
      <c r="AK8" s="446" t="s">
        <v>34</v>
      </c>
      <c r="AL8" s="446" t="s">
        <v>34</v>
      </c>
      <c r="AM8" s="341" t="s">
        <v>35</v>
      </c>
      <c r="AN8" s="344" t="s">
        <v>36</v>
      </c>
      <c r="AO8" s="341" t="s">
        <v>35</v>
      </c>
      <c r="AP8" s="342" t="s">
        <v>34</v>
      </c>
      <c r="AQ8" s="342" t="s">
        <v>34</v>
      </c>
      <c r="AR8" s="446" t="s">
        <v>34</v>
      </c>
      <c r="AS8" s="446" t="s">
        <v>34</v>
      </c>
      <c r="AT8" s="446" t="s">
        <v>34</v>
      </c>
      <c r="AU8" s="341" t="s">
        <v>35</v>
      </c>
      <c r="AV8" s="341" t="s">
        <v>35</v>
      </c>
      <c r="AW8" s="342" t="s">
        <v>34</v>
      </c>
      <c r="AX8" s="342" t="s">
        <v>34</v>
      </c>
      <c r="AY8" s="448"/>
      <c r="AZ8" s="446" t="s">
        <v>34</v>
      </c>
      <c r="BA8" s="446" t="s">
        <v>34</v>
      </c>
      <c r="BB8" s="446" t="s">
        <v>34</v>
      </c>
      <c r="BC8" s="341" t="s">
        <v>35</v>
      </c>
      <c r="BD8" s="341" t="s">
        <v>35</v>
      </c>
      <c r="BE8" s="342" t="s">
        <v>34</v>
      </c>
      <c r="BF8" s="446" t="s">
        <v>34</v>
      </c>
      <c r="BG8" s="446" t="s">
        <v>34</v>
      </c>
      <c r="BH8" s="446" t="s">
        <v>34</v>
      </c>
      <c r="BI8" s="446" t="s">
        <v>34</v>
      </c>
      <c r="BJ8" s="341" t="s">
        <v>35</v>
      </c>
      <c r="BK8" s="341" t="s">
        <v>35</v>
      </c>
      <c r="BL8" s="342" t="s">
        <v>34</v>
      </c>
      <c r="BM8" s="446" t="s">
        <v>34</v>
      </c>
      <c r="BN8" s="446" t="s">
        <v>34</v>
      </c>
      <c r="BO8" s="449"/>
      <c r="BP8" s="449"/>
      <c r="BQ8" s="446" t="s">
        <v>34</v>
      </c>
      <c r="BR8" s="446" t="s">
        <v>34</v>
      </c>
      <c r="BS8" s="341" t="s">
        <v>35</v>
      </c>
      <c r="BT8" s="341" t="s">
        <v>35</v>
      </c>
      <c r="BU8" s="342" t="s">
        <v>34</v>
      </c>
      <c r="BV8" s="446" t="s">
        <v>34</v>
      </c>
      <c r="BW8" s="446" t="s">
        <v>34</v>
      </c>
      <c r="BX8" s="446" t="s">
        <v>34</v>
      </c>
      <c r="BY8" s="446" t="s">
        <v>34</v>
      </c>
      <c r="BZ8" s="341" t="s">
        <v>35</v>
      </c>
      <c r="CA8" s="341" t="s">
        <v>35</v>
      </c>
      <c r="CB8" s="342" t="s">
        <v>34</v>
      </c>
      <c r="CC8" s="446" t="s">
        <v>34</v>
      </c>
      <c r="CD8" s="446" t="s">
        <v>34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343">
        <f t="shared" si="9"/>
        <v>42201</v>
      </c>
      <c r="E9" s="343">
        <f t="shared" si="9"/>
        <v>42202</v>
      </c>
      <c r="F9" s="341">
        <f t="shared" si="9"/>
        <v>42203</v>
      </c>
      <c r="G9" s="341">
        <f t="shared" si="9"/>
        <v>42204</v>
      </c>
      <c r="H9" s="343">
        <f t="shared" si="9"/>
        <v>42205</v>
      </c>
      <c r="I9" s="343">
        <f t="shared" si="9"/>
        <v>42206</v>
      </c>
      <c r="J9" s="343">
        <f t="shared" si="9"/>
        <v>42207</v>
      </c>
      <c r="K9" s="343">
        <f t="shared" si="9"/>
        <v>42208</v>
      </c>
      <c r="L9" s="343">
        <f t="shared" si="9"/>
        <v>42209</v>
      </c>
      <c r="M9" s="341">
        <f t="shared" si="9"/>
        <v>42210</v>
      </c>
      <c r="N9" s="341">
        <f t="shared" si="9"/>
        <v>42211</v>
      </c>
      <c r="O9" s="343">
        <f t="shared" si="9"/>
        <v>42212</v>
      </c>
      <c r="P9" s="343">
        <f t="shared" si="9"/>
        <v>42213</v>
      </c>
      <c r="Q9" s="343">
        <f t="shared" si="9"/>
        <v>42214</v>
      </c>
      <c r="R9" s="343">
        <f t="shared" si="9"/>
        <v>42215</v>
      </c>
      <c r="S9" s="343">
        <f>DATE($B$1,$A8,S$15)</f>
        <v>42216</v>
      </c>
      <c r="T9" s="341">
        <f t="shared" si="2"/>
        <v>42217</v>
      </c>
      <c r="U9" s="341">
        <f t="shared" si="2"/>
        <v>42218</v>
      </c>
      <c r="V9" s="342">
        <f t="shared" si="2"/>
        <v>42219</v>
      </c>
      <c r="W9" s="343">
        <f t="shared" si="2"/>
        <v>42220</v>
      </c>
      <c r="X9" s="343">
        <f t="shared" si="2"/>
        <v>42221</v>
      </c>
      <c r="Y9" s="343">
        <f t="shared" si="2"/>
        <v>42222</v>
      </c>
      <c r="Z9" s="343">
        <f t="shared" si="2"/>
        <v>42223</v>
      </c>
      <c r="AA9" s="341">
        <f t="shared" si="2"/>
        <v>42224</v>
      </c>
      <c r="AB9" s="341">
        <f t="shared" si="2"/>
        <v>42225</v>
      </c>
      <c r="AC9" s="342">
        <f t="shared" si="2"/>
        <v>42226</v>
      </c>
      <c r="AD9" s="342">
        <f t="shared" si="2"/>
        <v>42227</v>
      </c>
      <c r="AE9" s="342">
        <f t="shared" si="2"/>
        <v>42228</v>
      </c>
      <c r="AF9" s="342">
        <f t="shared" si="2"/>
        <v>42229</v>
      </c>
      <c r="AG9" s="343">
        <f t="shared" si="2"/>
        <v>42230</v>
      </c>
      <c r="AH9" s="341">
        <f t="shared" si="2"/>
        <v>42231</v>
      </c>
      <c r="AJ9" s="446" t="s">
        <v>34</v>
      </c>
      <c r="AK9" s="446" t="s">
        <v>34</v>
      </c>
      <c r="AL9" s="341" t="s">
        <v>35</v>
      </c>
      <c r="AM9" s="341" t="s">
        <v>35</v>
      </c>
      <c r="AN9" s="342" t="s">
        <v>34</v>
      </c>
      <c r="AO9" s="446" t="s">
        <v>34</v>
      </c>
      <c r="AP9" s="446" t="s">
        <v>34</v>
      </c>
      <c r="AQ9" s="446" t="s">
        <v>34</v>
      </c>
      <c r="AR9" s="446" t="s">
        <v>34</v>
      </c>
      <c r="AS9" s="341" t="s">
        <v>35</v>
      </c>
      <c r="AT9" s="341" t="s">
        <v>35</v>
      </c>
      <c r="AU9" s="342" t="s">
        <v>34</v>
      </c>
      <c r="AV9" s="446" t="s">
        <v>34</v>
      </c>
      <c r="AW9" s="446" t="s">
        <v>34</v>
      </c>
      <c r="AX9" s="446" t="s">
        <v>34</v>
      </c>
      <c r="AY9" s="446" t="s">
        <v>34</v>
      </c>
      <c r="AZ9" s="341" t="s">
        <v>35</v>
      </c>
      <c r="BA9" s="341" t="s">
        <v>35</v>
      </c>
      <c r="BB9" s="342" t="s">
        <v>34</v>
      </c>
      <c r="BC9" s="446" t="s">
        <v>34</v>
      </c>
      <c r="BD9" s="446" t="s">
        <v>34</v>
      </c>
      <c r="BE9" s="446" t="s">
        <v>34</v>
      </c>
      <c r="BF9" s="446" t="s">
        <v>34</v>
      </c>
      <c r="BG9" s="341" t="s">
        <v>35</v>
      </c>
      <c r="BH9" s="341" t="s">
        <v>35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446" t="s">
        <v>34</v>
      </c>
      <c r="BN9" s="341" t="s">
        <v>35</v>
      </c>
      <c r="BO9" s="449"/>
      <c r="BP9" s="449"/>
      <c r="BQ9" s="341" t="s">
        <v>35</v>
      </c>
      <c r="BR9" s="342" t="s">
        <v>34</v>
      </c>
      <c r="BS9" s="446" t="s">
        <v>34</v>
      </c>
      <c r="BT9" s="446" t="s">
        <v>34</v>
      </c>
      <c r="BU9" s="446" t="s">
        <v>34</v>
      </c>
      <c r="BV9" s="446" t="s">
        <v>34</v>
      </c>
      <c r="BW9" s="341" t="s">
        <v>35</v>
      </c>
      <c r="BX9" s="341" t="s">
        <v>35</v>
      </c>
      <c r="BY9" s="342" t="s">
        <v>34</v>
      </c>
      <c r="BZ9" s="446" t="s">
        <v>34</v>
      </c>
      <c r="CA9" s="446" t="s">
        <v>34</v>
      </c>
      <c r="CB9" s="446" t="s">
        <v>34</v>
      </c>
      <c r="CC9" s="446" t="s">
        <v>34</v>
      </c>
      <c r="CD9" s="341" t="s">
        <v>35</v>
      </c>
      <c r="CE9" s="341" t="s">
        <v>35</v>
      </c>
      <c r="CF9" s="342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>
      <c r="A10" s="10">
        <v>9</v>
      </c>
      <c r="B10" s="11" t="s">
        <v>65</v>
      </c>
      <c r="C10" s="11">
        <f t="shared" si="0"/>
        <v>21</v>
      </c>
      <c r="D10" s="341">
        <f t="shared" si="9"/>
        <v>42232</v>
      </c>
      <c r="E10" s="342">
        <f t="shared" si="9"/>
        <v>42233</v>
      </c>
      <c r="F10" s="343">
        <f t="shared" si="9"/>
        <v>42234</v>
      </c>
      <c r="G10" s="343">
        <f t="shared" si="9"/>
        <v>42235</v>
      </c>
      <c r="H10" s="343">
        <f t="shared" si="9"/>
        <v>42236</v>
      </c>
      <c r="I10" s="343">
        <f t="shared" si="9"/>
        <v>42237</v>
      </c>
      <c r="J10" s="341">
        <f t="shared" si="9"/>
        <v>42238</v>
      </c>
      <c r="K10" s="341">
        <f t="shared" si="9"/>
        <v>42239</v>
      </c>
      <c r="L10" s="343">
        <f t="shared" si="9"/>
        <v>42240</v>
      </c>
      <c r="M10" s="343">
        <f t="shared" si="9"/>
        <v>42241</v>
      </c>
      <c r="N10" s="343">
        <f t="shared" si="9"/>
        <v>42242</v>
      </c>
      <c r="O10" s="343">
        <f t="shared" si="9"/>
        <v>42243</v>
      </c>
      <c r="P10" s="343">
        <f t="shared" si="9"/>
        <v>42244</v>
      </c>
      <c r="Q10" s="341">
        <f t="shared" si="9"/>
        <v>42245</v>
      </c>
      <c r="R10" s="341">
        <f t="shared" si="9"/>
        <v>42246</v>
      </c>
      <c r="S10" s="343">
        <f>DATE($B$1,$A9,S$15)</f>
        <v>42247</v>
      </c>
      <c r="T10" s="343">
        <f t="shared" si="2"/>
        <v>42248</v>
      </c>
      <c r="U10" s="343">
        <f t="shared" si="2"/>
        <v>42249</v>
      </c>
      <c r="V10" s="341">
        <f t="shared" si="2"/>
        <v>42250</v>
      </c>
      <c r="W10" s="341">
        <f t="shared" si="2"/>
        <v>42251</v>
      </c>
      <c r="X10" s="341">
        <f t="shared" si="2"/>
        <v>42252</v>
      </c>
      <c r="Y10" s="342">
        <f t="shared" si="2"/>
        <v>42253</v>
      </c>
      <c r="Z10" s="342">
        <f t="shared" si="2"/>
        <v>42254</v>
      </c>
      <c r="AA10" s="342">
        <f t="shared" si="2"/>
        <v>42255</v>
      </c>
      <c r="AB10" s="343">
        <f t="shared" si="2"/>
        <v>42256</v>
      </c>
      <c r="AC10" s="343">
        <f t="shared" si="2"/>
        <v>42257</v>
      </c>
      <c r="AD10" s="343">
        <f t="shared" si="2"/>
        <v>42258</v>
      </c>
      <c r="AE10" s="341">
        <f t="shared" si="2"/>
        <v>42259</v>
      </c>
      <c r="AF10" s="341">
        <f t="shared" si="2"/>
        <v>42260</v>
      </c>
      <c r="AG10" s="342">
        <f t="shared" si="2"/>
        <v>42261</v>
      </c>
      <c r="AH10" s="342">
        <f t="shared" si="2"/>
        <v>42262</v>
      </c>
      <c r="AJ10" s="341" t="s">
        <v>35</v>
      </c>
      <c r="AK10" s="342" t="s">
        <v>34</v>
      </c>
      <c r="AL10" s="446" t="s">
        <v>34</v>
      </c>
      <c r="AM10" s="446" t="s">
        <v>34</v>
      </c>
      <c r="AN10" s="446" t="s">
        <v>34</v>
      </c>
      <c r="AO10" s="446" t="s">
        <v>34</v>
      </c>
      <c r="AP10" s="341" t="s">
        <v>35</v>
      </c>
      <c r="AQ10" s="341" t="s">
        <v>35</v>
      </c>
      <c r="AR10" s="342" t="s">
        <v>34</v>
      </c>
      <c r="AS10" s="446" t="s">
        <v>34</v>
      </c>
      <c r="AT10" s="446" t="s">
        <v>34</v>
      </c>
      <c r="AU10" s="446" t="s">
        <v>34</v>
      </c>
      <c r="AV10" s="446" t="s">
        <v>34</v>
      </c>
      <c r="AW10" s="341" t="s">
        <v>35</v>
      </c>
      <c r="AX10" s="341" t="s">
        <v>35</v>
      </c>
      <c r="AY10" s="342" t="s">
        <v>34</v>
      </c>
      <c r="AZ10" s="446" t="s">
        <v>34</v>
      </c>
      <c r="BA10" s="446" t="s">
        <v>34</v>
      </c>
      <c r="BB10" s="341" t="s">
        <v>35</v>
      </c>
      <c r="BC10" s="341" t="s">
        <v>35</v>
      </c>
      <c r="BD10" s="341" t="s">
        <v>35</v>
      </c>
      <c r="BE10" s="342" t="s">
        <v>34</v>
      </c>
      <c r="BF10" s="342" t="s">
        <v>34</v>
      </c>
      <c r="BG10" s="342" t="s">
        <v>34</v>
      </c>
      <c r="BH10" s="446" t="s">
        <v>34</v>
      </c>
      <c r="BI10" s="446" t="s">
        <v>34</v>
      </c>
      <c r="BJ10" s="446" t="s">
        <v>34</v>
      </c>
      <c r="BK10" s="341" t="s">
        <v>35</v>
      </c>
      <c r="BL10" s="341" t="s">
        <v>35</v>
      </c>
      <c r="BM10" s="342" t="s">
        <v>34</v>
      </c>
      <c r="BN10" s="342" t="s">
        <v>34</v>
      </c>
      <c r="BO10" s="449"/>
      <c r="BP10" s="449"/>
      <c r="BQ10" s="446" t="s">
        <v>34</v>
      </c>
      <c r="BR10" s="446" t="s">
        <v>34</v>
      </c>
      <c r="BS10" s="342" t="s">
        <v>34</v>
      </c>
      <c r="BT10" s="341" t="s">
        <v>35</v>
      </c>
      <c r="BU10" s="341" t="s">
        <v>35</v>
      </c>
      <c r="BV10" s="342" t="s">
        <v>34</v>
      </c>
      <c r="BW10" s="342" t="s">
        <v>34</v>
      </c>
      <c r="BX10" s="446" t="s">
        <v>34</v>
      </c>
      <c r="BY10" s="446" t="s">
        <v>34</v>
      </c>
      <c r="BZ10" s="446" t="s">
        <v>34</v>
      </c>
      <c r="CA10" s="341" t="s">
        <v>35</v>
      </c>
      <c r="CB10" s="344" t="s">
        <v>36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3">
        <f t="shared" si="9"/>
        <v>42263</v>
      </c>
      <c r="E11" s="343">
        <f t="shared" si="9"/>
        <v>42264</v>
      </c>
      <c r="F11" s="342">
        <f t="shared" si="9"/>
        <v>42265</v>
      </c>
      <c r="G11" s="341">
        <f t="shared" si="9"/>
        <v>42266</v>
      </c>
      <c r="H11" s="341">
        <f t="shared" si="9"/>
        <v>42267</v>
      </c>
      <c r="I11" s="342">
        <f t="shared" si="9"/>
        <v>42268</v>
      </c>
      <c r="J11" s="342">
        <f t="shared" si="9"/>
        <v>42269</v>
      </c>
      <c r="K11" s="343">
        <f t="shared" si="9"/>
        <v>42270</v>
      </c>
      <c r="L11" s="343">
        <f t="shared" si="9"/>
        <v>42271</v>
      </c>
      <c r="M11" s="343">
        <f t="shared" si="9"/>
        <v>42272</v>
      </c>
      <c r="N11" s="341">
        <f t="shared" si="9"/>
        <v>42273</v>
      </c>
      <c r="O11" s="344">
        <f t="shared" si="9"/>
        <v>42274</v>
      </c>
      <c r="P11" s="343">
        <f t="shared" si="9"/>
        <v>42275</v>
      </c>
      <c r="Q11" s="342">
        <f t="shared" si="9"/>
        <v>42276</v>
      </c>
      <c r="R11" s="341">
        <f t="shared" si="9"/>
        <v>42277</v>
      </c>
      <c r="S11" s="345"/>
      <c r="T11" s="344">
        <f t="shared" si="2"/>
        <v>42278</v>
      </c>
      <c r="U11" s="344">
        <f t="shared" si="2"/>
        <v>42279</v>
      </c>
      <c r="V11" s="344">
        <f t="shared" si="2"/>
        <v>42280</v>
      </c>
      <c r="W11" s="341">
        <f t="shared" si="2"/>
        <v>42281</v>
      </c>
      <c r="X11" s="341">
        <f t="shared" si="2"/>
        <v>42282</v>
      </c>
      <c r="Y11" s="342">
        <f t="shared" si="2"/>
        <v>42283</v>
      </c>
      <c r="Z11" s="343">
        <f t="shared" si="2"/>
        <v>42284</v>
      </c>
      <c r="AA11" s="343">
        <f t="shared" si="2"/>
        <v>42285</v>
      </c>
      <c r="AB11" s="343">
        <f t="shared" si="2"/>
        <v>42286</v>
      </c>
      <c r="AC11" s="341">
        <f t="shared" si="2"/>
        <v>42287</v>
      </c>
      <c r="AD11" s="341">
        <f t="shared" si="2"/>
        <v>42288</v>
      </c>
      <c r="AE11" s="342">
        <f t="shared" si="2"/>
        <v>42289</v>
      </c>
      <c r="AF11" s="342">
        <f t="shared" si="2"/>
        <v>42290</v>
      </c>
      <c r="AG11" s="343">
        <f t="shared" si="2"/>
        <v>42291</v>
      </c>
      <c r="AH11" s="343">
        <f t="shared" si="2"/>
        <v>42292</v>
      </c>
      <c r="AJ11" s="446" t="s">
        <v>34</v>
      </c>
      <c r="AK11" s="446" t="s">
        <v>34</v>
      </c>
      <c r="AL11" s="342" t="s">
        <v>34</v>
      </c>
      <c r="AM11" s="341" t="s">
        <v>35</v>
      </c>
      <c r="AN11" s="341" t="s">
        <v>35</v>
      </c>
      <c r="AO11" s="342" t="s">
        <v>34</v>
      </c>
      <c r="AP11" s="342" t="s">
        <v>34</v>
      </c>
      <c r="AQ11" s="446" t="s">
        <v>34</v>
      </c>
      <c r="AR11" s="446" t="s">
        <v>34</v>
      </c>
      <c r="AS11" s="446" t="s">
        <v>34</v>
      </c>
      <c r="AT11" s="341" t="s">
        <v>35</v>
      </c>
      <c r="AU11" s="344" t="s">
        <v>36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446" t="s">
        <v>34</v>
      </c>
      <c r="BG11" s="446" t="s">
        <v>34</v>
      </c>
      <c r="BH11" s="446" t="s">
        <v>34</v>
      </c>
      <c r="BI11" s="341" t="s">
        <v>35</v>
      </c>
      <c r="BJ11" s="341" t="s">
        <v>35</v>
      </c>
      <c r="BK11" s="342" t="s">
        <v>34</v>
      </c>
      <c r="BL11" s="342" t="s">
        <v>34</v>
      </c>
      <c r="BM11" s="446" t="s">
        <v>34</v>
      </c>
      <c r="BN11" s="446" t="s">
        <v>34</v>
      </c>
      <c r="BO11" s="449"/>
      <c r="BP11" s="449"/>
      <c r="BQ11" s="446" t="s">
        <v>34</v>
      </c>
      <c r="BR11" s="341" t="s">
        <v>35</v>
      </c>
      <c r="BS11" s="341" t="s">
        <v>35</v>
      </c>
      <c r="BT11" s="342" t="s">
        <v>34</v>
      </c>
      <c r="BU11" s="446" t="s">
        <v>34</v>
      </c>
      <c r="BV11" s="446" t="s">
        <v>34</v>
      </c>
      <c r="BW11" s="446" t="s">
        <v>34</v>
      </c>
      <c r="BX11" s="446" t="s">
        <v>34</v>
      </c>
      <c r="BY11" s="341" t="s">
        <v>35</v>
      </c>
      <c r="BZ11" s="341" t="s">
        <v>35</v>
      </c>
      <c r="CA11" s="342" t="s">
        <v>34</v>
      </c>
      <c r="CB11" s="446" t="s">
        <v>34</v>
      </c>
      <c r="CC11" s="446" t="s">
        <v>34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>
      <c r="A12" s="10">
        <v>11</v>
      </c>
      <c r="B12" s="11" t="s">
        <v>70</v>
      </c>
      <c r="C12" s="11">
        <f t="shared" si="0"/>
        <v>21</v>
      </c>
      <c r="D12" s="343">
        <f t="shared" si="9"/>
        <v>42293</v>
      </c>
      <c r="E12" s="341">
        <f t="shared" si="9"/>
        <v>42294</v>
      </c>
      <c r="F12" s="341">
        <f t="shared" si="9"/>
        <v>42295</v>
      </c>
      <c r="G12" s="343">
        <f t="shared" si="9"/>
        <v>42296</v>
      </c>
      <c r="H12" s="343">
        <f t="shared" si="9"/>
        <v>42297</v>
      </c>
      <c r="I12" s="343">
        <f t="shared" si="9"/>
        <v>42298</v>
      </c>
      <c r="J12" s="343">
        <f t="shared" si="9"/>
        <v>42299</v>
      </c>
      <c r="K12" s="343">
        <f t="shared" si="9"/>
        <v>42300</v>
      </c>
      <c r="L12" s="341">
        <f t="shared" si="9"/>
        <v>42301</v>
      </c>
      <c r="M12" s="341">
        <f t="shared" si="9"/>
        <v>42302</v>
      </c>
      <c r="N12" s="343">
        <f t="shared" si="9"/>
        <v>42303</v>
      </c>
      <c r="O12" s="343">
        <f t="shared" si="9"/>
        <v>42304</v>
      </c>
      <c r="P12" s="343">
        <f t="shared" si="9"/>
        <v>42305</v>
      </c>
      <c r="Q12" s="343">
        <f t="shared" si="9"/>
        <v>42306</v>
      </c>
      <c r="R12" s="343">
        <f t="shared" si="9"/>
        <v>42307</v>
      </c>
      <c r="S12" s="341">
        <f>DATE($B$1,$A11,S$15)</f>
        <v>42308</v>
      </c>
      <c r="T12" s="341">
        <f t="shared" si="2"/>
        <v>42309</v>
      </c>
      <c r="U12" s="343">
        <f t="shared" si="2"/>
        <v>42310</v>
      </c>
      <c r="V12" s="343">
        <f t="shared" si="2"/>
        <v>42311</v>
      </c>
      <c r="W12" s="343">
        <f t="shared" si="2"/>
        <v>42312</v>
      </c>
      <c r="X12" s="343">
        <f t="shared" si="2"/>
        <v>42313</v>
      </c>
      <c r="Y12" s="343">
        <f t="shared" si="2"/>
        <v>42314</v>
      </c>
      <c r="Z12" s="341">
        <f t="shared" si="2"/>
        <v>42315</v>
      </c>
      <c r="AA12" s="341">
        <f t="shared" si="2"/>
        <v>42316</v>
      </c>
      <c r="AB12" s="343">
        <f t="shared" si="2"/>
        <v>42317</v>
      </c>
      <c r="AC12" s="343">
        <f t="shared" si="2"/>
        <v>42318</v>
      </c>
      <c r="AD12" s="343">
        <f t="shared" si="2"/>
        <v>42319</v>
      </c>
      <c r="AE12" s="343">
        <f t="shared" si="2"/>
        <v>42320</v>
      </c>
      <c r="AF12" s="343">
        <f t="shared" si="2"/>
        <v>42321</v>
      </c>
      <c r="AG12" s="341">
        <f t="shared" si="2"/>
        <v>42322</v>
      </c>
      <c r="AH12" s="341">
        <f t="shared" si="2"/>
        <v>42323</v>
      </c>
      <c r="AJ12" s="446" t="s">
        <v>34</v>
      </c>
      <c r="AK12" s="341" t="s">
        <v>35</v>
      </c>
      <c r="AL12" s="341" t="s">
        <v>35</v>
      </c>
      <c r="AM12" s="342" t="s">
        <v>34</v>
      </c>
      <c r="AN12" s="446" t="s">
        <v>34</v>
      </c>
      <c r="AO12" s="446" t="s">
        <v>34</v>
      </c>
      <c r="AP12" s="446" t="s">
        <v>34</v>
      </c>
      <c r="AQ12" s="446" t="s">
        <v>34</v>
      </c>
      <c r="AR12" s="341" t="s">
        <v>35</v>
      </c>
      <c r="AS12" s="341" t="s">
        <v>35</v>
      </c>
      <c r="AT12" s="342" t="s">
        <v>34</v>
      </c>
      <c r="AU12" s="446" t="s">
        <v>34</v>
      </c>
      <c r="AV12" s="446" t="s">
        <v>34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342" t="s">
        <v>34</v>
      </c>
      <c r="BB12" s="446" t="s">
        <v>34</v>
      </c>
      <c r="BC12" s="446" t="s">
        <v>34</v>
      </c>
      <c r="BD12" s="446" t="s">
        <v>34</v>
      </c>
      <c r="BE12" s="446" t="s">
        <v>34</v>
      </c>
      <c r="BF12" s="341" t="s">
        <v>35</v>
      </c>
      <c r="BG12" s="341" t="s">
        <v>35</v>
      </c>
      <c r="BH12" s="342" t="s">
        <v>34</v>
      </c>
      <c r="BI12" s="446" t="s">
        <v>34</v>
      </c>
      <c r="BJ12" s="446" t="s">
        <v>34</v>
      </c>
      <c r="BK12" s="446" t="s">
        <v>34</v>
      </c>
      <c r="BL12" s="446" t="s">
        <v>34</v>
      </c>
      <c r="BM12" s="341" t="s">
        <v>35</v>
      </c>
      <c r="BN12" s="341" t="s">
        <v>35</v>
      </c>
      <c r="BO12" s="449"/>
      <c r="BP12" s="449"/>
      <c r="BQ12" s="342" t="s">
        <v>34</v>
      </c>
      <c r="BR12" s="446" t="s">
        <v>34</v>
      </c>
      <c r="BS12" s="446" t="s">
        <v>34</v>
      </c>
      <c r="BT12" s="446" t="s">
        <v>34</v>
      </c>
      <c r="BU12" s="446" t="s">
        <v>34</v>
      </c>
      <c r="BV12" s="341" t="s">
        <v>35</v>
      </c>
      <c r="BW12" s="341" t="s">
        <v>35</v>
      </c>
      <c r="BX12" s="342" t="s">
        <v>34</v>
      </c>
      <c r="BY12" s="446" t="s">
        <v>34</v>
      </c>
      <c r="BZ12" s="446" t="s">
        <v>34</v>
      </c>
      <c r="CA12" s="446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343">
        <f t="shared" si="9"/>
        <v>42324</v>
      </c>
      <c r="E13" s="343">
        <f t="shared" si="9"/>
        <v>42325</v>
      </c>
      <c r="F13" s="343">
        <f t="shared" si="9"/>
        <v>42326</v>
      </c>
      <c r="G13" s="343">
        <f t="shared" si="9"/>
        <v>42327</v>
      </c>
      <c r="H13" s="343">
        <f t="shared" si="9"/>
        <v>42328</v>
      </c>
      <c r="I13" s="341">
        <f t="shared" si="9"/>
        <v>42329</v>
      </c>
      <c r="J13" s="341">
        <f t="shared" si="9"/>
        <v>42330</v>
      </c>
      <c r="K13" s="343">
        <f t="shared" si="9"/>
        <v>42331</v>
      </c>
      <c r="L13" s="343">
        <f t="shared" si="9"/>
        <v>42332</v>
      </c>
      <c r="M13" s="343">
        <f t="shared" si="9"/>
        <v>42333</v>
      </c>
      <c r="N13" s="343">
        <f t="shared" si="9"/>
        <v>42334</v>
      </c>
      <c r="O13" s="343">
        <f t="shared" si="9"/>
        <v>42335</v>
      </c>
      <c r="P13" s="341">
        <f t="shared" si="9"/>
        <v>42336</v>
      </c>
      <c r="Q13" s="341">
        <f t="shared" si="9"/>
        <v>42337</v>
      </c>
      <c r="R13" s="345">
        <f t="shared" si="9"/>
        <v>42338</v>
      </c>
      <c r="S13" s="345"/>
      <c r="T13" s="343">
        <f t="shared" si="2"/>
        <v>42339</v>
      </c>
      <c r="U13" s="343">
        <f t="shared" si="2"/>
        <v>42340</v>
      </c>
      <c r="V13" s="343">
        <f t="shared" si="2"/>
        <v>42341</v>
      </c>
      <c r="W13" s="343">
        <f t="shared" si="2"/>
        <v>42342</v>
      </c>
      <c r="X13" s="341">
        <f t="shared" si="2"/>
        <v>42343</v>
      </c>
      <c r="Y13" s="341">
        <f t="shared" si="2"/>
        <v>42344</v>
      </c>
      <c r="Z13" s="343">
        <f t="shared" si="2"/>
        <v>42345</v>
      </c>
      <c r="AA13" s="343">
        <f t="shared" si="2"/>
        <v>42346</v>
      </c>
      <c r="AB13" s="343">
        <f t="shared" si="2"/>
        <v>42347</v>
      </c>
      <c r="AC13" s="343">
        <f t="shared" si="2"/>
        <v>42348</v>
      </c>
      <c r="AD13" s="343">
        <f t="shared" si="2"/>
        <v>42349</v>
      </c>
      <c r="AE13" s="341">
        <f t="shared" si="2"/>
        <v>42350</v>
      </c>
      <c r="AF13" s="341">
        <f t="shared" si="2"/>
        <v>42351</v>
      </c>
      <c r="AG13" s="342">
        <f t="shared" si="2"/>
        <v>42352</v>
      </c>
      <c r="AH13" s="342">
        <f t="shared" si="2"/>
        <v>42353</v>
      </c>
      <c r="AI13" s="4"/>
      <c r="AJ13" s="342" t="s">
        <v>34</v>
      </c>
      <c r="AK13" s="446" t="s">
        <v>34</v>
      </c>
      <c r="AL13" s="446" t="s">
        <v>34</v>
      </c>
      <c r="AM13" s="446" t="s">
        <v>34</v>
      </c>
      <c r="AN13" s="446" t="s">
        <v>34</v>
      </c>
      <c r="AO13" s="341" t="s">
        <v>35</v>
      </c>
      <c r="AP13" s="341" t="s">
        <v>35</v>
      </c>
      <c r="AQ13" s="342" t="s">
        <v>34</v>
      </c>
      <c r="AR13" s="446" t="s">
        <v>34</v>
      </c>
      <c r="AS13" s="446" t="s">
        <v>34</v>
      </c>
      <c r="AT13" s="446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8"/>
      <c r="AZ13" s="446" t="s">
        <v>34</v>
      </c>
      <c r="BA13" s="446" t="s">
        <v>34</v>
      </c>
      <c r="BB13" s="446" t="s">
        <v>34</v>
      </c>
      <c r="BC13" s="446" t="s">
        <v>34</v>
      </c>
      <c r="BD13" s="341" t="s">
        <v>35</v>
      </c>
      <c r="BE13" s="341" t="s">
        <v>35</v>
      </c>
      <c r="BF13" s="342" t="s">
        <v>34</v>
      </c>
      <c r="BG13" s="446" t="s">
        <v>34</v>
      </c>
      <c r="BH13" s="446" t="s">
        <v>34</v>
      </c>
      <c r="BI13" s="446" t="s">
        <v>34</v>
      </c>
      <c r="BJ13" s="446" t="s">
        <v>34</v>
      </c>
      <c r="BK13" s="341" t="s">
        <v>35</v>
      </c>
      <c r="BL13" s="341" t="s">
        <v>35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2" t="s">
        <v>34</v>
      </c>
      <c r="BT13" s="341" t="s">
        <v>35</v>
      </c>
      <c r="BU13" s="341" t="s">
        <v>35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45"/>
      <c r="U14" s="445"/>
      <c r="V14" s="445"/>
      <c r="W14" s="445"/>
      <c r="X14" s="445"/>
      <c r="Y14" s="445"/>
      <c r="Z14" s="445"/>
      <c r="AA14" s="445"/>
      <c r="AB14" s="445"/>
      <c r="AC14" s="445"/>
      <c r="AD14" s="445"/>
      <c r="AE14" s="445"/>
      <c r="AF14" s="445"/>
      <c r="AG14" s="445"/>
      <c r="AH14" s="445"/>
      <c r="AJ14" s="342" t="s">
        <v>34</v>
      </c>
      <c r="AK14" s="342" t="s">
        <v>34</v>
      </c>
      <c r="AL14" s="342" t="s">
        <v>34</v>
      </c>
      <c r="AM14" s="341" t="s">
        <v>35</v>
      </c>
      <c r="AN14" s="341" t="s">
        <v>35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5" customHeigh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>
      <c r="A20" s="272" t="s">
        <v>85</v>
      </c>
      <c r="B20" s="274" t="s">
        <v>86</v>
      </c>
      <c r="C20" s="275" t="s">
        <v>78</v>
      </c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4.25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5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122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DE30:DE32"/>
    <mergeCell ref="CS7:CT9"/>
    <mergeCell ref="CS17:CT19"/>
    <mergeCell ref="CS30:CT32"/>
    <mergeCell ref="CS20:CT2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508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939" t="s">
        <v>425</v>
      </c>
      <c r="C6" s="939"/>
      <c r="D6" s="939"/>
      <c r="E6" s="939"/>
      <c r="F6" s="939"/>
      <c r="G6" s="939"/>
      <c r="H6" s="939"/>
      <c r="I6" s="939"/>
      <c r="J6" s="939"/>
      <c r="K6" s="939"/>
      <c r="L6" s="939"/>
      <c r="M6" s="939"/>
      <c r="N6" s="939"/>
      <c r="O6" s="939"/>
      <c r="P6" s="939"/>
      <c r="Q6" s="939"/>
      <c r="R6" s="939"/>
      <c r="S6" s="939"/>
      <c r="T6" s="939"/>
      <c r="U6" s="939"/>
      <c r="V6" s="939"/>
      <c r="W6" s="939"/>
      <c r="X6" s="939"/>
      <c r="Y6" s="939"/>
      <c r="Z6" s="939"/>
      <c r="AA6" s="939"/>
      <c r="AB6" s="939"/>
      <c r="AC6" s="939"/>
      <c r="AD6" s="939"/>
      <c r="AE6" s="939"/>
      <c r="AF6" s="939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940" t="s">
        <v>428</v>
      </c>
      <c r="N7" s="940"/>
      <c r="O7" s="741" t="s">
        <v>429</v>
      </c>
      <c r="P7" s="741"/>
      <c r="Q7" s="741"/>
      <c r="R7" s="741"/>
      <c r="S7" s="941" t="s">
        <v>428</v>
      </c>
      <c r="T7" s="941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424"/>
      <c r="AG7" s="441"/>
    </row>
    <row r="8" spans="1:34" s="352" customFormat="1" ht="14.25" customHeight="1">
      <c r="A8" s="406"/>
      <c r="B8" s="1001" t="s">
        <v>432</v>
      </c>
      <c r="C8" s="936" t="s">
        <v>433</v>
      </c>
      <c r="D8" s="937"/>
      <c r="E8" s="936" t="s">
        <v>434</v>
      </c>
      <c r="F8" s="937"/>
      <c r="G8" s="936" t="s">
        <v>435</v>
      </c>
      <c r="H8" s="937"/>
      <c r="I8" s="936" t="s">
        <v>436</v>
      </c>
      <c r="J8" s="937"/>
      <c r="K8" s="936" t="s">
        <v>437</v>
      </c>
      <c r="L8" s="937"/>
      <c r="M8" s="936" t="s">
        <v>438</v>
      </c>
      <c r="N8" s="937"/>
      <c r="O8" s="936" t="s">
        <v>439</v>
      </c>
      <c r="P8" s="938"/>
      <c r="Q8" s="378"/>
      <c r="R8" s="1001" t="s">
        <v>432</v>
      </c>
      <c r="S8" s="936" t="s">
        <v>433</v>
      </c>
      <c r="T8" s="937"/>
      <c r="U8" s="936" t="s">
        <v>434</v>
      </c>
      <c r="V8" s="937"/>
      <c r="W8" s="936" t="s">
        <v>435</v>
      </c>
      <c r="X8" s="937"/>
      <c r="Y8" s="936" t="s">
        <v>436</v>
      </c>
      <c r="Z8" s="937"/>
      <c r="AA8" s="936" t="s">
        <v>437</v>
      </c>
      <c r="AB8" s="937"/>
      <c r="AC8" s="936" t="s">
        <v>438</v>
      </c>
      <c r="AD8" s="937"/>
      <c r="AE8" s="936" t="s">
        <v>439</v>
      </c>
      <c r="AF8" s="938"/>
      <c r="AG8" s="442"/>
    </row>
    <row r="9" spans="1:34" s="352" customFormat="1" ht="14.25" customHeight="1">
      <c r="A9" s="406"/>
      <c r="B9" s="1002"/>
      <c r="C9" s="942" t="s">
        <v>433</v>
      </c>
      <c r="D9" s="943"/>
      <c r="E9" s="942" t="s">
        <v>440</v>
      </c>
      <c r="F9" s="943"/>
      <c r="G9" s="942" t="s">
        <v>441</v>
      </c>
      <c r="H9" s="943"/>
      <c r="I9" s="942" t="s">
        <v>442</v>
      </c>
      <c r="J9" s="943"/>
      <c r="K9" s="942" t="s">
        <v>443</v>
      </c>
      <c r="L9" s="943"/>
      <c r="M9" s="942" t="s">
        <v>444</v>
      </c>
      <c r="N9" s="943"/>
      <c r="O9" s="942" t="s">
        <v>445</v>
      </c>
      <c r="P9" s="944"/>
      <c r="Q9" s="378"/>
      <c r="R9" s="1002"/>
      <c r="S9" s="942" t="s">
        <v>433</v>
      </c>
      <c r="T9" s="943"/>
      <c r="U9" s="942" t="s">
        <v>440</v>
      </c>
      <c r="V9" s="943"/>
      <c r="W9" s="942" t="s">
        <v>441</v>
      </c>
      <c r="X9" s="943"/>
      <c r="Y9" s="942" t="s">
        <v>442</v>
      </c>
      <c r="Z9" s="943"/>
      <c r="AA9" s="942" t="s">
        <v>443</v>
      </c>
      <c r="AB9" s="943"/>
      <c r="AC9" s="942" t="s">
        <v>444</v>
      </c>
      <c r="AD9" s="943"/>
      <c r="AE9" s="942" t="s">
        <v>445</v>
      </c>
      <c r="AF9" s="944"/>
      <c r="AG9" s="442"/>
    </row>
    <row r="10" spans="1:34" s="352" customFormat="1" ht="14.25" customHeight="1">
      <c r="A10" s="406"/>
      <c r="B10" s="407" t="s">
        <v>485</v>
      </c>
      <c r="C10" s="945">
        <v>28</v>
      </c>
      <c r="D10" s="946"/>
      <c r="E10" s="945">
        <v>29</v>
      </c>
      <c r="F10" s="946"/>
      <c r="G10" s="945">
        <v>30</v>
      </c>
      <c r="H10" s="946"/>
      <c r="I10" s="947">
        <v>31</v>
      </c>
      <c r="J10" s="948"/>
      <c r="K10" s="949">
        <v>1</v>
      </c>
      <c r="L10" s="950"/>
      <c r="M10" s="951">
        <v>2</v>
      </c>
      <c r="N10" s="952"/>
      <c r="O10" s="951">
        <v>3</v>
      </c>
      <c r="P10" s="953"/>
      <c r="Q10" s="379"/>
      <c r="R10" s="425" t="s">
        <v>483</v>
      </c>
      <c r="S10" s="945"/>
      <c r="T10" s="946"/>
      <c r="U10" s="945"/>
      <c r="V10" s="946"/>
      <c r="W10" s="945"/>
      <c r="X10" s="946"/>
      <c r="Y10" s="954">
        <v>1</v>
      </c>
      <c r="Z10" s="955"/>
      <c r="AA10" s="954">
        <v>2</v>
      </c>
      <c r="AB10" s="955"/>
      <c r="AC10" s="954">
        <v>3</v>
      </c>
      <c r="AD10" s="955"/>
      <c r="AE10" s="951">
        <v>4</v>
      </c>
      <c r="AF10" s="953"/>
      <c r="AG10" s="442"/>
      <c r="AH10" s="401"/>
    </row>
    <row r="11" spans="1:34" s="352" customFormat="1" ht="14.25" customHeight="1">
      <c r="A11" s="406"/>
      <c r="B11" s="362"/>
      <c r="C11" s="947">
        <v>4</v>
      </c>
      <c r="D11" s="948"/>
      <c r="E11" s="954">
        <v>5</v>
      </c>
      <c r="F11" s="955"/>
      <c r="G11" s="954">
        <v>6</v>
      </c>
      <c r="H11" s="955"/>
      <c r="I11" s="954">
        <v>7</v>
      </c>
      <c r="J11" s="955"/>
      <c r="K11" s="954">
        <v>8</v>
      </c>
      <c r="L11" s="955"/>
      <c r="M11" s="954">
        <v>9</v>
      </c>
      <c r="N11" s="955"/>
      <c r="O11" s="945">
        <v>10</v>
      </c>
      <c r="P11" s="957"/>
      <c r="Q11" s="379"/>
      <c r="R11" s="387"/>
      <c r="S11" s="947">
        <v>5</v>
      </c>
      <c r="T11" s="948"/>
      <c r="U11" s="945">
        <v>6</v>
      </c>
      <c r="V11" s="946"/>
      <c r="W11" s="954">
        <v>7</v>
      </c>
      <c r="X11" s="955"/>
      <c r="Y11" s="954">
        <v>8</v>
      </c>
      <c r="Z11" s="955"/>
      <c r="AA11" s="954">
        <v>9</v>
      </c>
      <c r="AB11" s="955"/>
      <c r="AC11" s="954">
        <v>10</v>
      </c>
      <c r="AD11" s="955"/>
      <c r="AE11" s="947">
        <v>11</v>
      </c>
      <c r="AF11" s="956"/>
      <c r="AG11" s="442"/>
    </row>
    <row r="12" spans="1:34" s="352" customFormat="1" ht="14.25" customHeight="1">
      <c r="A12" s="406"/>
      <c r="B12" s="362">
        <v>1</v>
      </c>
      <c r="C12" s="947">
        <v>11</v>
      </c>
      <c r="D12" s="948"/>
      <c r="E12" s="954">
        <v>12</v>
      </c>
      <c r="F12" s="955"/>
      <c r="G12" s="954">
        <v>13</v>
      </c>
      <c r="H12" s="955"/>
      <c r="I12" s="954">
        <v>14</v>
      </c>
      <c r="J12" s="955"/>
      <c r="K12" s="954">
        <v>15</v>
      </c>
      <c r="L12" s="955"/>
      <c r="M12" s="954">
        <v>16</v>
      </c>
      <c r="N12" s="955"/>
      <c r="O12" s="947">
        <v>17</v>
      </c>
      <c r="P12" s="956"/>
      <c r="Q12" s="379"/>
      <c r="R12" s="386">
        <v>7</v>
      </c>
      <c r="S12" s="947">
        <v>12</v>
      </c>
      <c r="T12" s="948"/>
      <c r="U12" s="954">
        <v>13</v>
      </c>
      <c r="V12" s="955"/>
      <c r="W12" s="954">
        <v>14</v>
      </c>
      <c r="X12" s="955"/>
      <c r="Y12" s="954">
        <v>15</v>
      </c>
      <c r="Z12" s="955"/>
      <c r="AA12" s="954">
        <v>16</v>
      </c>
      <c r="AB12" s="955"/>
      <c r="AC12" s="954">
        <v>17</v>
      </c>
      <c r="AD12" s="955"/>
      <c r="AE12" s="947">
        <v>18</v>
      </c>
      <c r="AF12" s="956"/>
      <c r="AG12" s="442"/>
    </row>
    <row r="13" spans="1:34" s="352" customFormat="1" ht="14.25" customHeight="1">
      <c r="A13" s="406"/>
      <c r="B13" s="362" t="s">
        <v>440</v>
      </c>
      <c r="C13" s="947">
        <v>18</v>
      </c>
      <c r="D13" s="948"/>
      <c r="E13" s="954">
        <v>19</v>
      </c>
      <c r="F13" s="955"/>
      <c r="G13" s="954">
        <v>20</v>
      </c>
      <c r="H13" s="955"/>
      <c r="I13" s="954">
        <v>21</v>
      </c>
      <c r="J13" s="955"/>
      <c r="K13" s="954">
        <v>22</v>
      </c>
      <c r="L13" s="955"/>
      <c r="M13" s="954">
        <v>23</v>
      </c>
      <c r="N13" s="955"/>
      <c r="O13" s="947">
        <v>24</v>
      </c>
      <c r="P13" s="956"/>
      <c r="Q13" s="379"/>
      <c r="R13" s="387" t="s">
        <v>440</v>
      </c>
      <c r="S13" s="947">
        <v>19</v>
      </c>
      <c r="T13" s="948"/>
      <c r="U13" s="954">
        <v>20</v>
      </c>
      <c r="V13" s="955"/>
      <c r="W13" s="954">
        <v>21</v>
      </c>
      <c r="X13" s="955"/>
      <c r="Y13" s="945">
        <v>22</v>
      </c>
      <c r="Z13" s="946"/>
      <c r="AA13" s="954">
        <v>23</v>
      </c>
      <c r="AB13" s="955"/>
      <c r="AC13" s="954">
        <v>24</v>
      </c>
      <c r="AD13" s="955"/>
      <c r="AE13" s="947">
        <v>25</v>
      </c>
      <c r="AF13" s="956"/>
      <c r="AG13" s="442"/>
    </row>
    <row r="14" spans="1:34" s="352" customFormat="1" ht="14.25" customHeight="1">
      <c r="A14" s="406"/>
      <c r="B14" s="393">
        <v>21</v>
      </c>
      <c r="C14" s="947">
        <v>25</v>
      </c>
      <c r="D14" s="948"/>
      <c r="E14" s="954">
        <v>26</v>
      </c>
      <c r="F14" s="955"/>
      <c r="G14" s="954">
        <v>27</v>
      </c>
      <c r="H14" s="955"/>
      <c r="I14" s="954">
        <v>28</v>
      </c>
      <c r="J14" s="955"/>
      <c r="K14" s="954">
        <v>29</v>
      </c>
      <c r="L14" s="955"/>
      <c r="M14" s="954">
        <v>30</v>
      </c>
      <c r="N14" s="955"/>
      <c r="O14" s="947">
        <v>31</v>
      </c>
      <c r="P14" s="956"/>
      <c r="Q14" s="379"/>
      <c r="R14" s="388">
        <v>23</v>
      </c>
      <c r="S14" s="947">
        <v>26</v>
      </c>
      <c r="T14" s="948"/>
      <c r="U14" s="954">
        <v>27</v>
      </c>
      <c r="V14" s="955"/>
      <c r="W14" s="954">
        <v>28</v>
      </c>
      <c r="X14" s="955"/>
      <c r="Y14" s="945">
        <v>29</v>
      </c>
      <c r="Z14" s="946"/>
      <c r="AA14" s="945">
        <v>30</v>
      </c>
      <c r="AB14" s="946"/>
      <c r="AC14" s="954">
        <v>31</v>
      </c>
      <c r="AD14" s="955"/>
      <c r="AE14" s="954"/>
      <c r="AF14" s="965"/>
      <c r="AG14" s="442"/>
      <c r="AH14" s="401"/>
    </row>
    <row r="15" spans="1:34" s="352" customFormat="1" ht="14.25" customHeight="1">
      <c r="A15" s="406"/>
      <c r="B15" s="362"/>
      <c r="C15" s="960"/>
      <c r="D15" s="961"/>
      <c r="E15" s="960"/>
      <c r="F15" s="961"/>
      <c r="G15" s="960"/>
      <c r="H15" s="961"/>
      <c r="I15" s="960"/>
      <c r="J15" s="961"/>
      <c r="K15" s="960"/>
      <c r="L15" s="961"/>
      <c r="M15" s="960"/>
      <c r="N15" s="961"/>
      <c r="O15" s="960"/>
      <c r="P15" s="962"/>
      <c r="Q15" s="379"/>
      <c r="R15" s="426"/>
      <c r="S15" s="963"/>
      <c r="T15" s="964"/>
      <c r="U15" s="960"/>
      <c r="V15" s="961"/>
      <c r="W15" s="960"/>
      <c r="X15" s="961"/>
      <c r="Y15" s="960"/>
      <c r="Z15" s="961"/>
      <c r="AA15" s="960"/>
      <c r="AB15" s="961"/>
      <c r="AC15" s="960"/>
      <c r="AD15" s="961"/>
      <c r="AE15" s="960"/>
      <c r="AF15" s="962"/>
      <c r="AG15" s="442"/>
    </row>
    <row r="16" spans="1:34" s="352" customFormat="1" ht="14.25" customHeight="1">
      <c r="A16" s="406"/>
      <c r="B16" s="408" t="s">
        <v>480</v>
      </c>
      <c r="C16" s="951">
        <v>1</v>
      </c>
      <c r="D16" s="952"/>
      <c r="E16" s="958">
        <v>2</v>
      </c>
      <c r="F16" s="959"/>
      <c r="G16" s="958">
        <v>3</v>
      </c>
      <c r="H16" s="959"/>
      <c r="I16" s="958">
        <v>4</v>
      </c>
      <c r="J16" s="959"/>
      <c r="K16" s="958">
        <v>5</v>
      </c>
      <c r="L16" s="959"/>
      <c r="M16" s="958">
        <v>6</v>
      </c>
      <c r="N16" s="959"/>
      <c r="O16" s="966">
        <v>7</v>
      </c>
      <c r="P16" s="967"/>
      <c r="Q16" s="379"/>
      <c r="R16" s="407" t="s">
        <v>485</v>
      </c>
      <c r="S16" s="958"/>
      <c r="T16" s="959"/>
      <c r="U16" s="958"/>
      <c r="V16" s="959"/>
      <c r="W16" s="958"/>
      <c r="X16" s="959"/>
      <c r="Y16" s="958"/>
      <c r="Z16" s="959"/>
      <c r="AA16" s="958"/>
      <c r="AB16" s="959"/>
      <c r="AC16" s="958"/>
      <c r="AD16" s="959"/>
      <c r="AE16" s="951">
        <v>1</v>
      </c>
      <c r="AF16" s="953"/>
      <c r="AG16" s="442"/>
    </row>
    <row r="17" spans="1:33" s="352" customFormat="1" ht="14.25" customHeight="1">
      <c r="A17" s="406"/>
      <c r="B17" s="362"/>
      <c r="C17" s="947">
        <v>8</v>
      </c>
      <c r="D17" s="948"/>
      <c r="E17" s="954">
        <v>9</v>
      </c>
      <c r="F17" s="955"/>
      <c r="G17" s="954">
        <v>10</v>
      </c>
      <c r="H17" s="955"/>
      <c r="I17" s="954">
        <v>11</v>
      </c>
      <c r="J17" s="955"/>
      <c r="K17" s="954">
        <v>12</v>
      </c>
      <c r="L17" s="955"/>
      <c r="M17" s="954">
        <v>13</v>
      </c>
      <c r="N17" s="955"/>
      <c r="O17" s="945">
        <v>14</v>
      </c>
      <c r="P17" s="957"/>
      <c r="Q17" s="379"/>
      <c r="R17" s="392"/>
      <c r="S17" s="947">
        <v>2</v>
      </c>
      <c r="T17" s="948"/>
      <c r="U17" s="954">
        <v>3</v>
      </c>
      <c r="V17" s="955"/>
      <c r="W17" s="954">
        <v>4</v>
      </c>
      <c r="X17" s="955"/>
      <c r="Y17" s="954">
        <v>5</v>
      </c>
      <c r="Z17" s="955"/>
      <c r="AA17" s="954">
        <v>6</v>
      </c>
      <c r="AB17" s="955"/>
      <c r="AC17" s="954">
        <v>7</v>
      </c>
      <c r="AD17" s="955"/>
      <c r="AE17" s="947">
        <v>8</v>
      </c>
      <c r="AF17" s="956"/>
      <c r="AG17" s="442"/>
    </row>
    <row r="18" spans="1:33" s="352" customFormat="1" ht="14.25" customHeight="1">
      <c r="A18" s="406"/>
      <c r="B18" s="365">
        <v>2</v>
      </c>
      <c r="C18" s="947">
        <v>15</v>
      </c>
      <c r="D18" s="948"/>
      <c r="E18" s="947">
        <v>16</v>
      </c>
      <c r="F18" s="948"/>
      <c r="G18" s="947">
        <v>17</v>
      </c>
      <c r="H18" s="948"/>
      <c r="I18" s="947">
        <v>18</v>
      </c>
      <c r="J18" s="948"/>
      <c r="K18" s="968">
        <v>19</v>
      </c>
      <c r="L18" s="969"/>
      <c r="M18" s="968">
        <v>20</v>
      </c>
      <c r="N18" s="969"/>
      <c r="O18" s="968">
        <v>21</v>
      </c>
      <c r="P18" s="970"/>
      <c r="Q18" s="379"/>
      <c r="R18" s="391">
        <v>8</v>
      </c>
      <c r="S18" s="947">
        <v>9</v>
      </c>
      <c r="T18" s="948"/>
      <c r="U18" s="954">
        <v>10</v>
      </c>
      <c r="V18" s="955"/>
      <c r="W18" s="954">
        <v>11</v>
      </c>
      <c r="X18" s="955"/>
      <c r="Y18" s="954">
        <v>12</v>
      </c>
      <c r="Z18" s="955"/>
      <c r="AA18" s="954">
        <v>13</v>
      </c>
      <c r="AB18" s="955"/>
      <c r="AC18" s="954">
        <v>14</v>
      </c>
      <c r="AD18" s="955"/>
      <c r="AE18" s="971">
        <v>15</v>
      </c>
      <c r="AF18" s="956"/>
      <c r="AG18" s="442"/>
    </row>
    <row r="19" spans="1:33" s="352" customFormat="1" ht="14.25" customHeight="1">
      <c r="A19" s="406"/>
      <c r="B19" s="365" t="s">
        <v>440</v>
      </c>
      <c r="C19" s="947">
        <v>22</v>
      </c>
      <c r="D19" s="948"/>
      <c r="E19" s="947">
        <v>23</v>
      </c>
      <c r="F19" s="948"/>
      <c r="G19" s="954">
        <v>24</v>
      </c>
      <c r="H19" s="955"/>
      <c r="I19" s="954">
        <v>25</v>
      </c>
      <c r="J19" s="955"/>
      <c r="K19" s="954">
        <v>26</v>
      </c>
      <c r="L19" s="955"/>
      <c r="M19" s="954">
        <v>27</v>
      </c>
      <c r="N19" s="955"/>
      <c r="O19" s="954">
        <v>28</v>
      </c>
      <c r="P19" s="955"/>
      <c r="Q19" s="379"/>
      <c r="R19" s="392" t="s">
        <v>440</v>
      </c>
      <c r="S19" s="947">
        <v>16</v>
      </c>
      <c r="T19" s="948"/>
      <c r="U19" s="954">
        <v>17</v>
      </c>
      <c r="V19" s="955"/>
      <c r="W19" s="954">
        <v>18</v>
      </c>
      <c r="X19" s="955"/>
      <c r="Y19" s="954">
        <v>19</v>
      </c>
      <c r="Z19" s="955"/>
      <c r="AA19" s="954">
        <v>20</v>
      </c>
      <c r="AB19" s="955"/>
      <c r="AC19" s="954">
        <v>21</v>
      </c>
      <c r="AD19" s="955"/>
      <c r="AE19" s="947">
        <v>22</v>
      </c>
      <c r="AF19" s="956"/>
      <c r="AG19" s="442"/>
    </row>
    <row r="20" spans="1:33" s="352" customFormat="1" ht="14.25" customHeight="1">
      <c r="A20" s="406"/>
      <c r="B20" s="366">
        <v>17</v>
      </c>
      <c r="C20" s="945"/>
      <c r="D20" s="946"/>
      <c r="E20" s="945"/>
      <c r="F20" s="946"/>
      <c r="G20" s="972"/>
      <c r="H20" s="973"/>
      <c r="I20" s="972"/>
      <c r="J20" s="973"/>
      <c r="K20" s="954"/>
      <c r="L20" s="955"/>
      <c r="M20" s="954"/>
      <c r="N20" s="955"/>
      <c r="O20" s="954"/>
      <c r="P20" s="965"/>
      <c r="Q20" s="379"/>
      <c r="R20" s="393">
        <v>21</v>
      </c>
      <c r="S20" s="947">
        <v>23</v>
      </c>
      <c r="T20" s="948"/>
      <c r="U20" s="954">
        <v>24</v>
      </c>
      <c r="V20" s="955"/>
      <c r="W20" s="954">
        <v>25</v>
      </c>
      <c r="X20" s="955"/>
      <c r="Y20" s="954">
        <v>26</v>
      </c>
      <c r="Z20" s="955"/>
      <c r="AA20" s="954">
        <v>27</v>
      </c>
      <c r="AB20" s="955"/>
      <c r="AC20" s="954">
        <v>28</v>
      </c>
      <c r="AD20" s="955"/>
      <c r="AE20" s="947">
        <v>29</v>
      </c>
      <c r="AF20" s="956"/>
      <c r="AG20" s="442"/>
    </row>
    <row r="21" spans="1:33" s="352" customFormat="1" ht="14.25" customHeight="1">
      <c r="A21" s="406"/>
      <c r="B21" s="365"/>
      <c r="C21" s="974"/>
      <c r="D21" s="975"/>
      <c r="E21" s="960"/>
      <c r="F21" s="961"/>
      <c r="G21" s="960"/>
      <c r="H21" s="961"/>
      <c r="I21" s="960"/>
      <c r="J21" s="961"/>
      <c r="K21" s="960"/>
      <c r="L21" s="961"/>
      <c r="M21" s="960"/>
      <c r="N21" s="961"/>
      <c r="O21" s="960"/>
      <c r="P21" s="962"/>
      <c r="Q21" s="380"/>
      <c r="R21" s="427"/>
      <c r="S21" s="976">
        <v>30</v>
      </c>
      <c r="T21" s="977"/>
      <c r="U21" s="960">
        <v>31</v>
      </c>
      <c r="V21" s="961"/>
      <c r="W21" s="960"/>
      <c r="X21" s="961"/>
      <c r="Y21" s="960"/>
      <c r="Z21" s="961"/>
      <c r="AA21" s="960"/>
      <c r="AB21" s="961"/>
      <c r="AC21" s="960"/>
      <c r="AD21" s="961"/>
      <c r="AE21" s="960"/>
      <c r="AF21" s="962"/>
      <c r="AG21" s="442"/>
    </row>
    <row r="22" spans="1:33" s="352" customFormat="1" ht="14.25" customHeight="1">
      <c r="A22" s="406"/>
      <c r="B22" s="408" t="s">
        <v>509</v>
      </c>
      <c r="C22" s="951">
        <v>1</v>
      </c>
      <c r="D22" s="952"/>
      <c r="E22" s="958">
        <v>2</v>
      </c>
      <c r="F22" s="959"/>
      <c r="G22" s="958">
        <v>3</v>
      </c>
      <c r="H22" s="959"/>
      <c r="I22" s="958">
        <v>4</v>
      </c>
      <c r="J22" s="959"/>
      <c r="K22" s="958">
        <v>5</v>
      </c>
      <c r="L22" s="959"/>
      <c r="M22" s="958">
        <v>6</v>
      </c>
      <c r="N22" s="959"/>
      <c r="O22" s="951">
        <v>7</v>
      </c>
      <c r="P22" s="953"/>
      <c r="Q22" s="379"/>
      <c r="R22" s="428" t="s">
        <v>483</v>
      </c>
      <c r="S22" s="966"/>
      <c r="T22" s="978"/>
      <c r="U22" s="958"/>
      <c r="V22" s="959"/>
      <c r="W22" s="966">
        <v>1</v>
      </c>
      <c r="X22" s="979"/>
      <c r="Y22" s="966">
        <v>2</v>
      </c>
      <c r="Z22" s="979"/>
      <c r="AA22" s="951">
        <v>3</v>
      </c>
      <c r="AB22" s="952"/>
      <c r="AC22" s="951">
        <v>4</v>
      </c>
      <c r="AD22" s="952"/>
      <c r="AE22" s="951">
        <v>5</v>
      </c>
      <c r="AF22" s="953"/>
      <c r="AG22" s="442"/>
    </row>
    <row r="23" spans="1:33" s="352" customFormat="1" ht="14.25" customHeight="1">
      <c r="A23" s="406"/>
      <c r="B23" s="365"/>
      <c r="C23" s="947">
        <v>8</v>
      </c>
      <c r="D23" s="948"/>
      <c r="E23" s="954">
        <v>9</v>
      </c>
      <c r="F23" s="955"/>
      <c r="G23" s="954">
        <v>10</v>
      </c>
      <c r="H23" s="955"/>
      <c r="I23" s="954">
        <v>11</v>
      </c>
      <c r="J23" s="955"/>
      <c r="K23" s="954">
        <v>12</v>
      </c>
      <c r="L23" s="955"/>
      <c r="M23" s="954">
        <v>13</v>
      </c>
      <c r="N23" s="955"/>
      <c r="O23" s="947">
        <v>14</v>
      </c>
      <c r="P23" s="956"/>
      <c r="Q23" s="379"/>
      <c r="R23" s="387"/>
      <c r="S23" s="954">
        <v>6</v>
      </c>
      <c r="T23" s="955"/>
      <c r="U23" s="954">
        <v>7</v>
      </c>
      <c r="V23" s="955"/>
      <c r="W23" s="954">
        <v>8</v>
      </c>
      <c r="X23" s="955"/>
      <c r="Y23" s="954">
        <v>9</v>
      </c>
      <c r="Z23" s="955"/>
      <c r="AA23" s="954">
        <v>10</v>
      </c>
      <c r="AB23" s="955"/>
      <c r="AC23" s="954">
        <v>11</v>
      </c>
      <c r="AD23" s="955"/>
      <c r="AE23" s="947">
        <v>12</v>
      </c>
      <c r="AF23" s="956"/>
      <c r="AG23" s="442"/>
    </row>
    <row r="24" spans="1:33" s="352" customFormat="1" ht="14.25" customHeight="1">
      <c r="A24" s="406"/>
      <c r="B24" s="365">
        <v>3</v>
      </c>
      <c r="C24" s="947">
        <v>15</v>
      </c>
      <c r="D24" s="948"/>
      <c r="E24" s="954">
        <v>16</v>
      </c>
      <c r="F24" s="955"/>
      <c r="G24" s="954">
        <v>17</v>
      </c>
      <c r="H24" s="955"/>
      <c r="I24" s="954">
        <v>18</v>
      </c>
      <c r="J24" s="955"/>
      <c r="K24" s="954">
        <v>19</v>
      </c>
      <c r="L24" s="955"/>
      <c r="M24" s="954">
        <v>20</v>
      </c>
      <c r="N24" s="955"/>
      <c r="O24" s="947">
        <v>21</v>
      </c>
      <c r="P24" s="956"/>
      <c r="Q24" s="379"/>
      <c r="R24" s="386">
        <v>9</v>
      </c>
      <c r="S24" s="947">
        <v>13</v>
      </c>
      <c r="T24" s="948"/>
      <c r="U24" s="954">
        <v>14</v>
      </c>
      <c r="V24" s="955"/>
      <c r="W24" s="954">
        <v>15</v>
      </c>
      <c r="X24" s="955"/>
      <c r="Y24" s="954">
        <v>16</v>
      </c>
      <c r="Z24" s="955"/>
      <c r="AA24" s="954">
        <v>17</v>
      </c>
      <c r="AB24" s="955"/>
      <c r="AC24" s="954">
        <v>18</v>
      </c>
      <c r="AD24" s="955"/>
      <c r="AE24" s="947">
        <v>19</v>
      </c>
      <c r="AF24" s="956"/>
      <c r="AG24" s="442"/>
    </row>
    <row r="25" spans="1:33" s="352" customFormat="1" ht="14.25" customHeight="1">
      <c r="A25" s="406"/>
      <c r="B25" s="365" t="s">
        <v>440</v>
      </c>
      <c r="C25" s="947">
        <v>22</v>
      </c>
      <c r="D25" s="948"/>
      <c r="E25" s="954">
        <v>23</v>
      </c>
      <c r="F25" s="955"/>
      <c r="G25" s="954">
        <v>24</v>
      </c>
      <c r="H25" s="955"/>
      <c r="I25" s="954">
        <v>25</v>
      </c>
      <c r="J25" s="955"/>
      <c r="K25" s="954">
        <v>26</v>
      </c>
      <c r="L25" s="955"/>
      <c r="M25" s="954">
        <v>27</v>
      </c>
      <c r="N25" s="955"/>
      <c r="O25" s="947">
        <v>28</v>
      </c>
      <c r="P25" s="956"/>
      <c r="Q25" s="379"/>
      <c r="R25" s="394" t="s">
        <v>440</v>
      </c>
      <c r="S25" s="947">
        <v>20</v>
      </c>
      <c r="T25" s="948"/>
      <c r="U25" s="954">
        <v>21</v>
      </c>
      <c r="V25" s="955"/>
      <c r="W25" s="954">
        <v>22</v>
      </c>
      <c r="X25" s="955"/>
      <c r="Y25" s="954">
        <v>23</v>
      </c>
      <c r="Z25" s="955"/>
      <c r="AA25" s="954">
        <v>24</v>
      </c>
      <c r="AB25" s="955"/>
      <c r="AC25" s="954">
        <v>25</v>
      </c>
      <c r="AD25" s="955"/>
      <c r="AE25" s="947">
        <v>26</v>
      </c>
      <c r="AF25" s="956"/>
      <c r="AG25" s="442"/>
    </row>
    <row r="26" spans="1:33" s="352" customFormat="1" ht="14.25" customHeight="1">
      <c r="A26" s="406"/>
      <c r="B26" s="366">
        <v>22</v>
      </c>
      <c r="C26" s="947">
        <v>29</v>
      </c>
      <c r="D26" s="948"/>
      <c r="E26" s="945">
        <v>30</v>
      </c>
      <c r="F26" s="946"/>
      <c r="G26" s="945">
        <v>31</v>
      </c>
      <c r="H26" s="946"/>
      <c r="I26" s="972"/>
      <c r="J26" s="973"/>
      <c r="K26" s="954"/>
      <c r="L26" s="955"/>
      <c r="M26" s="954"/>
      <c r="N26" s="955"/>
      <c r="O26" s="954"/>
      <c r="P26" s="965"/>
      <c r="Q26" s="379"/>
      <c r="R26" s="388">
        <v>20</v>
      </c>
      <c r="S26" s="968">
        <v>27</v>
      </c>
      <c r="T26" s="969"/>
      <c r="U26" s="954">
        <v>28</v>
      </c>
      <c r="V26" s="955"/>
      <c r="W26" s="954">
        <v>29</v>
      </c>
      <c r="X26" s="955"/>
      <c r="Y26" s="947">
        <v>30</v>
      </c>
      <c r="Z26" s="948"/>
      <c r="AA26" s="954"/>
      <c r="AB26" s="955"/>
      <c r="AC26" s="954"/>
      <c r="AD26" s="955"/>
      <c r="AE26" s="954"/>
      <c r="AF26" s="965"/>
      <c r="AG26" s="442"/>
    </row>
    <row r="27" spans="1:33" s="352" customFormat="1" ht="14.25" customHeight="1">
      <c r="A27" s="406"/>
      <c r="B27" s="409"/>
      <c r="C27" s="963"/>
      <c r="D27" s="964"/>
      <c r="E27" s="963"/>
      <c r="F27" s="964"/>
      <c r="G27" s="960"/>
      <c r="H27" s="961"/>
      <c r="I27" s="960"/>
      <c r="J27" s="961"/>
      <c r="K27" s="960"/>
      <c r="L27" s="961"/>
      <c r="M27" s="960"/>
      <c r="N27" s="961"/>
      <c r="O27" s="960"/>
      <c r="P27" s="962"/>
      <c r="Q27" s="380"/>
      <c r="R27" s="426"/>
      <c r="S27" s="960"/>
      <c r="T27" s="961"/>
      <c r="U27" s="960"/>
      <c r="V27" s="961"/>
      <c r="W27" s="960"/>
      <c r="X27" s="961"/>
      <c r="Y27" s="960"/>
      <c r="Z27" s="961"/>
      <c r="AA27" s="960"/>
      <c r="AB27" s="961"/>
      <c r="AC27" s="960"/>
      <c r="AD27" s="961"/>
      <c r="AE27" s="960"/>
      <c r="AF27" s="962"/>
      <c r="AG27" s="442"/>
    </row>
    <row r="28" spans="1:33" s="352" customFormat="1" ht="14.25" customHeight="1">
      <c r="A28" s="406"/>
      <c r="B28" s="408" t="s">
        <v>485</v>
      </c>
      <c r="C28" s="980"/>
      <c r="D28" s="981"/>
      <c r="E28" s="958"/>
      <c r="F28" s="959"/>
      <c r="G28" s="966"/>
      <c r="H28" s="979"/>
      <c r="I28" s="966">
        <v>1</v>
      </c>
      <c r="J28" s="979"/>
      <c r="K28" s="966">
        <v>2</v>
      </c>
      <c r="L28" s="979"/>
      <c r="M28" s="966">
        <v>3</v>
      </c>
      <c r="N28" s="979"/>
      <c r="O28" s="947">
        <v>4</v>
      </c>
      <c r="P28" s="956"/>
      <c r="Q28" s="379"/>
      <c r="R28" s="425" t="s">
        <v>510</v>
      </c>
      <c r="S28" s="945"/>
      <c r="T28" s="946"/>
      <c r="U28" s="945"/>
      <c r="V28" s="946"/>
      <c r="W28" s="945"/>
      <c r="X28" s="946"/>
      <c r="Y28" s="945"/>
      <c r="Z28" s="946"/>
      <c r="AA28" s="949">
        <v>1</v>
      </c>
      <c r="AB28" s="950"/>
      <c r="AC28" s="949">
        <v>2</v>
      </c>
      <c r="AD28" s="950"/>
      <c r="AE28" s="949">
        <v>3</v>
      </c>
      <c r="AF28" s="950"/>
      <c r="AG28" s="442"/>
    </row>
    <row r="29" spans="1:33" s="352" customFormat="1" ht="14.25" customHeight="1">
      <c r="A29" s="406"/>
      <c r="B29" s="365"/>
      <c r="C29" s="968">
        <v>5</v>
      </c>
      <c r="D29" s="969"/>
      <c r="E29" s="971">
        <v>6</v>
      </c>
      <c r="F29" s="948"/>
      <c r="G29" s="954">
        <v>7</v>
      </c>
      <c r="H29" s="955"/>
      <c r="I29" s="954">
        <v>8</v>
      </c>
      <c r="J29" s="955"/>
      <c r="K29" s="954">
        <v>9</v>
      </c>
      <c r="L29" s="955"/>
      <c r="M29" s="954">
        <v>10</v>
      </c>
      <c r="N29" s="955"/>
      <c r="O29" s="947">
        <v>11</v>
      </c>
      <c r="P29" s="956"/>
      <c r="Q29" s="379"/>
      <c r="R29" s="387"/>
      <c r="S29" s="947">
        <v>4</v>
      </c>
      <c r="T29" s="948"/>
      <c r="U29" s="947">
        <v>5</v>
      </c>
      <c r="V29" s="948"/>
      <c r="W29" s="945">
        <v>6</v>
      </c>
      <c r="X29" s="946"/>
      <c r="Y29" s="954">
        <v>7</v>
      </c>
      <c r="Z29" s="955"/>
      <c r="AA29" s="954">
        <v>8</v>
      </c>
      <c r="AB29" s="955"/>
      <c r="AC29" s="954">
        <v>9</v>
      </c>
      <c r="AD29" s="955"/>
      <c r="AE29" s="947">
        <v>10</v>
      </c>
      <c r="AF29" s="956"/>
      <c r="AG29" s="442"/>
    </row>
    <row r="30" spans="1:33" s="352" customFormat="1" ht="14.25" customHeight="1">
      <c r="A30" s="406"/>
      <c r="B30" s="365">
        <v>4</v>
      </c>
      <c r="C30" s="947">
        <v>12</v>
      </c>
      <c r="D30" s="948"/>
      <c r="E30" s="954">
        <v>13</v>
      </c>
      <c r="F30" s="955"/>
      <c r="G30" s="954">
        <v>14</v>
      </c>
      <c r="H30" s="955"/>
      <c r="I30" s="954">
        <v>15</v>
      </c>
      <c r="J30" s="955"/>
      <c r="K30" s="954">
        <v>16</v>
      </c>
      <c r="L30" s="955"/>
      <c r="M30" s="954">
        <v>17</v>
      </c>
      <c r="N30" s="955"/>
      <c r="O30" s="947">
        <v>18</v>
      </c>
      <c r="P30" s="956"/>
      <c r="Q30" s="379"/>
      <c r="R30" s="386">
        <v>10</v>
      </c>
      <c r="S30" s="947">
        <v>11</v>
      </c>
      <c r="T30" s="948"/>
      <c r="U30" s="954">
        <v>12</v>
      </c>
      <c r="V30" s="955"/>
      <c r="W30" s="954">
        <v>13</v>
      </c>
      <c r="X30" s="955"/>
      <c r="Y30" s="954">
        <v>14</v>
      </c>
      <c r="Z30" s="955"/>
      <c r="AA30" s="954">
        <v>15</v>
      </c>
      <c r="AB30" s="955"/>
      <c r="AC30" s="954">
        <v>16</v>
      </c>
      <c r="AD30" s="955"/>
      <c r="AE30" s="947">
        <v>17</v>
      </c>
      <c r="AF30" s="956"/>
      <c r="AG30" s="442"/>
    </row>
    <row r="31" spans="1:33" s="352" customFormat="1" ht="14.25" customHeight="1">
      <c r="A31" s="406"/>
      <c r="B31" s="365" t="s">
        <v>440</v>
      </c>
      <c r="C31" s="947">
        <v>19</v>
      </c>
      <c r="D31" s="948"/>
      <c r="E31" s="954">
        <v>20</v>
      </c>
      <c r="F31" s="955"/>
      <c r="G31" s="954">
        <v>21</v>
      </c>
      <c r="H31" s="955"/>
      <c r="I31" s="954">
        <v>22</v>
      </c>
      <c r="J31" s="955"/>
      <c r="K31" s="954">
        <v>23</v>
      </c>
      <c r="L31" s="955"/>
      <c r="M31" s="954">
        <v>24</v>
      </c>
      <c r="N31" s="955"/>
      <c r="O31" s="947">
        <v>25</v>
      </c>
      <c r="P31" s="956"/>
      <c r="Q31" s="379"/>
      <c r="R31" s="394" t="s">
        <v>440</v>
      </c>
      <c r="S31" s="947">
        <v>18</v>
      </c>
      <c r="T31" s="948"/>
      <c r="U31" s="954">
        <v>19</v>
      </c>
      <c r="V31" s="955"/>
      <c r="W31" s="954">
        <v>20</v>
      </c>
      <c r="X31" s="955"/>
      <c r="Y31" s="954">
        <v>21</v>
      </c>
      <c r="Z31" s="955"/>
      <c r="AA31" s="954">
        <v>22</v>
      </c>
      <c r="AB31" s="955"/>
      <c r="AC31" s="954">
        <v>23</v>
      </c>
      <c r="AD31" s="955"/>
      <c r="AE31" s="947">
        <v>24</v>
      </c>
      <c r="AF31" s="956"/>
      <c r="AG31" s="442"/>
    </row>
    <row r="32" spans="1:33" s="352" customFormat="1" ht="14.25" customHeight="1">
      <c r="A32" s="406"/>
      <c r="B32" s="366">
        <v>21</v>
      </c>
      <c r="C32" s="945">
        <v>26</v>
      </c>
      <c r="D32" s="946"/>
      <c r="E32" s="954">
        <v>27</v>
      </c>
      <c r="F32" s="955"/>
      <c r="G32" s="954">
        <v>28</v>
      </c>
      <c r="H32" s="955"/>
      <c r="I32" s="954">
        <v>29</v>
      </c>
      <c r="J32" s="955"/>
      <c r="K32" s="947">
        <v>30</v>
      </c>
      <c r="L32" s="948"/>
      <c r="M32" s="987"/>
      <c r="N32" s="955"/>
      <c r="O32" s="945"/>
      <c r="P32" s="957"/>
      <c r="Q32" s="429"/>
      <c r="R32" s="388">
        <v>19</v>
      </c>
      <c r="S32" s="947">
        <v>25</v>
      </c>
      <c r="T32" s="948"/>
      <c r="U32" s="954">
        <v>26</v>
      </c>
      <c r="V32" s="955"/>
      <c r="W32" s="954">
        <v>27</v>
      </c>
      <c r="X32" s="955"/>
      <c r="Y32" s="954">
        <v>28</v>
      </c>
      <c r="Z32" s="955"/>
      <c r="AA32" s="954">
        <v>29</v>
      </c>
      <c r="AB32" s="955"/>
      <c r="AC32" s="954">
        <v>30</v>
      </c>
      <c r="AD32" s="955"/>
      <c r="AE32" s="947">
        <v>31</v>
      </c>
      <c r="AF32" s="956"/>
      <c r="AG32" s="442"/>
    </row>
    <row r="33" spans="1:33" s="352" customFormat="1" ht="14.25" customHeight="1">
      <c r="A33" s="406"/>
      <c r="B33" s="409"/>
      <c r="C33" s="963"/>
      <c r="D33" s="964"/>
      <c r="E33" s="960"/>
      <c r="F33" s="961"/>
      <c r="G33" s="960"/>
      <c r="H33" s="961"/>
      <c r="I33" s="960"/>
      <c r="J33" s="961"/>
      <c r="K33" s="960"/>
      <c r="L33" s="961"/>
      <c r="M33" s="960"/>
      <c r="N33" s="961"/>
      <c r="O33" s="960"/>
      <c r="P33" s="962"/>
      <c r="Q33" s="380"/>
      <c r="R33" s="426"/>
      <c r="S33" s="985"/>
      <c r="T33" s="986"/>
      <c r="U33" s="982"/>
      <c r="V33" s="983"/>
      <c r="W33" s="982"/>
      <c r="X33" s="983"/>
      <c r="Y33" s="982"/>
      <c r="Z33" s="983"/>
      <c r="AA33" s="982"/>
      <c r="AB33" s="983"/>
      <c r="AC33" s="982"/>
      <c r="AD33" s="983"/>
      <c r="AE33" s="982"/>
      <c r="AF33" s="984"/>
      <c r="AG33" s="442"/>
    </row>
    <row r="34" spans="1:33" s="352" customFormat="1" ht="14.25" customHeight="1">
      <c r="A34" s="406"/>
      <c r="B34" s="408" t="s">
        <v>483</v>
      </c>
      <c r="C34" s="958"/>
      <c r="D34" s="959"/>
      <c r="E34" s="958"/>
      <c r="F34" s="959"/>
      <c r="G34" s="958"/>
      <c r="H34" s="959"/>
      <c r="I34" s="958"/>
      <c r="J34" s="959"/>
      <c r="K34" s="958"/>
      <c r="L34" s="959"/>
      <c r="M34" s="949">
        <v>1</v>
      </c>
      <c r="N34" s="950"/>
      <c r="O34" s="951">
        <v>2</v>
      </c>
      <c r="P34" s="953"/>
      <c r="Q34" s="379"/>
      <c r="R34" s="425" t="s">
        <v>483</v>
      </c>
      <c r="S34" s="951">
        <v>1</v>
      </c>
      <c r="T34" s="952"/>
      <c r="U34" s="958">
        <v>2</v>
      </c>
      <c r="V34" s="959"/>
      <c r="W34" s="958">
        <v>3</v>
      </c>
      <c r="X34" s="959"/>
      <c r="Y34" s="958">
        <v>4</v>
      </c>
      <c r="Z34" s="959"/>
      <c r="AA34" s="958">
        <v>5</v>
      </c>
      <c r="AB34" s="959"/>
      <c r="AC34" s="958">
        <v>6</v>
      </c>
      <c r="AD34" s="959"/>
      <c r="AE34" s="951">
        <v>7</v>
      </c>
      <c r="AF34" s="953"/>
      <c r="AG34" s="442"/>
    </row>
    <row r="35" spans="1:33" s="352" customFormat="1" ht="14.25" customHeight="1">
      <c r="A35" s="406"/>
      <c r="B35" s="365"/>
      <c r="C35" s="947">
        <v>3</v>
      </c>
      <c r="D35" s="948"/>
      <c r="E35" s="947">
        <v>4</v>
      </c>
      <c r="F35" s="948"/>
      <c r="G35" s="954">
        <v>5</v>
      </c>
      <c r="H35" s="955"/>
      <c r="I35" s="954">
        <v>6</v>
      </c>
      <c r="J35" s="955"/>
      <c r="K35" s="954">
        <v>7</v>
      </c>
      <c r="L35" s="955"/>
      <c r="M35" s="954">
        <v>8</v>
      </c>
      <c r="N35" s="955"/>
      <c r="O35" s="945">
        <v>9</v>
      </c>
      <c r="P35" s="957"/>
      <c r="Q35" s="379"/>
      <c r="R35" s="387"/>
      <c r="S35" s="947">
        <v>8</v>
      </c>
      <c r="T35" s="948"/>
      <c r="U35" s="954">
        <v>9</v>
      </c>
      <c r="V35" s="955"/>
      <c r="W35" s="954">
        <v>10</v>
      </c>
      <c r="X35" s="955"/>
      <c r="Y35" s="954">
        <v>11</v>
      </c>
      <c r="Z35" s="955"/>
      <c r="AA35" s="954">
        <v>12</v>
      </c>
      <c r="AB35" s="955"/>
      <c r="AC35" s="954">
        <v>13</v>
      </c>
      <c r="AD35" s="955"/>
      <c r="AE35" s="947">
        <v>14</v>
      </c>
      <c r="AF35" s="956"/>
      <c r="AG35" s="442"/>
    </row>
    <row r="36" spans="1:33" s="352" customFormat="1" ht="14.25" customHeight="1">
      <c r="A36" s="406"/>
      <c r="B36" s="365">
        <v>5</v>
      </c>
      <c r="C36" s="947">
        <v>10</v>
      </c>
      <c r="D36" s="948"/>
      <c r="E36" s="954">
        <v>11</v>
      </c>
      <c r="F36" s="955"/>
      <c r="G36" s="954">
        <v>12</v>
      </c>
      <c r="H36" s="955"/>
      <c r="I36" s="954">
        <v>13</v>
      </c>
      <c r="J36" s="955"/>
      <c r="K36" s="954">
        <v>14</v>
      </c>
      <c r="L36" s="955"/>
      <c r="M36" s="954">
        <v>15</v>
      </c>
      <c r="N36" s="955"/>
      <c r="O36" s="947">
        <v>16</v>
      </c>
      <c r="P36" s="956"/>
      <c r="Q36" s="379"/>
      <c r="R36" s="386">
        <v>11</v>
      </c>
      <c r="S36" s="947">
        <v>15</v>
      </c>
      <c r="T36" s="948"/>
      <c r="U36" s="954">
        <v>16</v>
      </c>
      <c r="V36" s="955"/>
      <c r="W36" s="954">
        <v>17</v>
      </c>
      <c r="X36" s="955"/>
      <c r="Y36" s="954">
        <v>18</v>
      </c>
      <c r="Z36" s="955"/>
      <c r="AA36" s="954">
        <v>19</v>
      </c>
      <c r="AB36" s="955"/>
      <c r="AC36" s="954">
        <v>20</v>
      </c>
      <c r="AD36" s="955"/>
      <c r="AE36" s="947">
        <v>21</v>
      </c>
      <c r="AF36" s="956"/>
      <c r="AG36" s="442"/>
    </row>
    <row r="37" spans="1:33" s="352" customFormat="1" ht="14.25" customHeight="1">
      <c r="A37" s="406"/>
      <c r="B37" s="365" t="s">
        <v>440</v>
      </c>
      <c r="C37" s="947">
        <v>17</v>
      </c>
      <c r="D37" s="948"/>
      <c r="E37" s="954">
        <v>18</v>
      </c>
      <c r="F37" s="955"/>
      <c r="G37" s="954">
        <v>19</v>
      </c>
      <c r="H37" s="955"/>
      <c r="I37" s="954">
        <v>20</v>
      </c>
      <c r="J37" s="955"/>
      <c r="K37" s="954">
        <v>21</v>
      </c>
      <c r="L37" s="955"/>
      <c r="M37" s="954">
        <v>22</v>
      </c>
      <c r="N37" s="955"/>
      <c r="O37" s="947">
        <v>23</v>
      </c>
      <c r="P37" s="956"/>
      <c r="Q37" s="379"/>
      <c r="R37" s="394" t="s">
        <v>440</v>
      </c>
      <c r="S37" s="947">
        <v>22</v>
      </c>
      <c r="T37" s="948"/>
      <c r="U37" s="954">
        <v>23</v>
      </c>
      <c r="V37" s="955"/>
      <c r="W37" s="954">
        <v>24</v>
      </c>
      <c r="X37" s="955"/>
      <c r="Y37" s="954">
        <v>25</v>
      </c>
      <c r="Z37" s="955"/>
      <c r="AA37" s="954">
        <v>26</v>
      </c>
      <c r="AB37" s="955"/>
      <c r="AC37" s="954">
        <v>27</v>
      </c>
      <c r="AD37" s="955"/>
      <c r="AE37" s="947">
        <v>28</v>
      </c>
      <c r="AF37" s="956"/>
      <c r="AG37" s="442"/>
    </row>
    <row r="38" spans="1:33" s="352" customFormat="1" ht="14.25" customHeight="1">
      <c r="A38" s="406"/>
      <c r="B38" s="366">
        <v>20</v>
      </c>
      <c r="C38" s="947">
        <v>24</v>
      </c>
      <c r="D38" s="948"/>
      <c r="E38" s="954">
        <v>25</v>
      </c>
      <c r="F38" s="955"/>
      <c r="G38" s="954">
        <v>26</v>
      </c>
      <c r="H38" s="955"/>
      <c r="I38" s="954">
        <v>27</v>
      </c>
      <c r="J38" s="955"/>
      <c r="K38" s="954">
        <v>28</v>
      </c>
      <c r="L38" s="955"/>
      <c r="M38" s="954">
        <v>29</v>
      </c>
      <c r="N38" s="955"/>
      <c r="O38" s="947">
        <v>30</v>
      </c>
      <c r="P38" s="956"/>
      <c r="Q38" s="379"/>
      <c r="R38" s="388">
        <v>21</v>
      </c>
      <c r="S38" s="947">
        <v>29</v>
      </c>
      <c r="T38" s="948"/>
      <c r="U38" s="945">
        <v>30</v>
      </c>
      <c r="V38" s="946"/>
      <c r="W38" s="945"/>
      <c r="X38" s="946"/>
      <c r="Y38" s="972"/>
      <c r="Z38" s="973"/>
      <c r="AA38" s="954"/>
      <c r="AB38" s="955"/>
      <c r="AC38" s="954"/>
      <c r="AD38" s="955"/>
      <c r="AE38" s="954"/>
      <c r="AF38" s="965"/>
      <c r="AG38" s="442"/>
    </row>
    <row r="39" spans="1:33" s="352" customFormat="1" ht="14.25" customHeight="1">
      <c r="A39" s="406"/>
      <c r="B39" s="409"/>
      <c r="C39" s="947">
        <v>31</v>
      </c>
      <c r="D39" s="948"/>
      <c r="E39" s="960"/>
      <c r="F39" s="961"/>
      <c r="G39" s="960"/>
      <c r="H39" s="961"/>
      <c r="I39" s="960"/>
      <c r="J39" s="961"/>
      <c r="K39" s="960"/>
      <c r="L39" s="961"/>
      <c r="M39" s="960"/>
      <c r="N39" s="961"/>
      <c r="O39" s="960"/>
      <c r="P39" s="962"/>
      <c r="Q39" s="380"/>
      <c r="R39" s="426"/>
      <c r="S39" s="963"/>
      <c r="T39" s="964"/>
      <c r="U39" s="960"/>
      <c r="V39" s="961"/>
      <c r="W39" s="960"/>
      <c r="X39" s="961"/>
      <c r="Y39" s="960"/>
      <c r="Z39" s="961"/>
      <c r="AA39" s="960"/>
      <c r="AB39" s="961"/>
      <c r="AC39" s="960"/>
      <c r="AD39" s="961"/>
      <c r="AE39" s="960"/>
      <c r="AF39" s="962"/>
      <c r="AG39" s="442"/>
    </row>
    <row r="40" spans="1:33" s="352" customFormat="1" ht="14.25" customHeight="1">
      <c r="A40" s="406"/>
      <c r="B40" s="408" t="s">
        <v>483</v>
      </c>
      <c r="C40" s="966"/>
      <c r="D40" s="979"/>
      <c r="E40" s="958">
        <v>1</v>
      </c>
      <c r="F40" s="959"/>
      <c r="G40" s="958">
        <v>2</v>
      </c>
      <c r="H40" s="959"/>
      <c r="I40" s="966">
        <v>3</v>
      </c>
      <c r="J40" s="979"/>
      <c r="K40" s="966">
        <v>4</v>
      </c>
      <c r="L40" s="979"/>
      <c r="M40" s="966">
        <v>5</v>
      </c>
      <c r="N40" s="979"/>
      <c r="O40" s="951">
        <v>6</v>
      </c>
      <c r="P40" s="953"/>
      <c r="Q40" s="379"/>
      <c r="R40" s="408" t="s">
        <v>485</v>
      </c>
      <c r="S40" s="966"/>
      <c r="T40" s="978"/>
      <c r="U40" s="958"/>
      <c r="V40" s="959"/>
      <c r="W40" s="966">
        <v>1</v>
      </c>
      <c r="X40" s="979"/>
      <c r="Y40" s="966">
        <v>2</v>
      </c>
      <c r="Z40" s="979"/>
      <c r="AA40" s="966">
        <v>3</v>
      </c>
      <c r="AB40" s="979"/>
      <c r="AC40" s="966">
        <v>4</v>
      </c>
      <c r="AD40" s="979"/>
      <c r="AE40" s="951">
        <v>5</v>
      </c>
      <c r="AF40" s="953"/>
      <c r="AG40" s="442"/>
    </row>
    <row r="41" spans="1:33" s="352" customFormat="1" ht="14.25" customHeight="1">
      <c r="A41" s="406"/>
      <c r="B41" s="365"/>
      <c r="C41" s="947">
        <v>7</v>
      </c>
      <c r="D41" s="948"/>
      <c r="E41" s="954">
        <v>8</v>
      </c>
      <c r="F41" s="955"/>
      <c r="G41" s="954">
        <v>9</v>
      </c>
      <c r="H41" s="955"/>
      <c r="I41" s="954">
        <v>10</v>
      </c>
      <c r="J41" s="955"/>
      <c r="K41" s="954">
        <v>11</v>
      </c>
      <c r="L41" s="955"/>
      <c r="M41" s="954">
        <v>12</v>
      </c>
      <c r="N41" s="955"/>
      <c r="O41" s="988">
        <v>13</v>
      </c>
      <c r="P41" s="989"/>
      <c r="Q41" s="379"/>
      <c r="R41" s="430"/>
      <c r="S41" s="947">
        <v>6</v>
      </c>
      <c r="T41" s="948"/>
      <c r="U41" s="954">
        <v>7</v>
      </c>
      <c r="V41" s="955"/>
      <c r="W41" s="954">
        <v>8</v>
      </c>
      <c r="X41" s="955"/>
      <c r="Y41" s="954">
        <v>9</v>
      </c>
      <c r="Z41" s="955"/>
      <c r="AA41" s="954">
        <v>10</v>
      </c>
      <c r="AB41" s="955"/>
      <c r="AC41" s="954">
        <v>11</v>
      </c>
      <c r="AD41" s="955"/>
      <c r="AE41" s="947">
        <v>12</v>
      </c>
      <c r="AF41" s="956"/>
      <c r="AG41" s="442"/>
    </row>
    <row r="42" spans="1:33" s="352" customFormat="1" ht="14.25" customHeight="1">
      <c r="A42" s="406"/>
      <c r="B42" s="365">
        <v>6</v>
      </c>
      <c r="C42" s="947">
        <v>14</v>
      </c>
      <c r="D42" s="948"/>
      <c r="E42" s="954">
        <v>15</v>
      </c>
      <c r="F42" s="955"/>
      <c r="G42" s="954">
        <v>16</v>
      </c>
      <c r="H42" s="955"/>
      <c r="I42" s="954">
        <v>17</v>
      </c>
      <c r="J42" s="955"/>
      <c r="K42" s="954">
        <v>18</v>
      </c>
      <c r="L42" s="955"/>
      <c r="M42" s="947">
        <v>19</v>
      </c>
      <c r="N42" s="948"/>
      <c r="O42" s="992">
        <v>20</v>
      </c>
      <c r="P42" s="993"/>
      <c r="Q42" s="379"/>
      <c r="R42" s="396">
        <v>12</v>
      </c>
      <c r="S42" s="947">
        <v>13</v>
      </c>
      <c r="T42" s="948"/>
      <c r="U42" s="954">
        <v>14</v>
      </c>
      <c r="V42" s="955"/>
      <c r="W42" s="954">
        <v>15</v>
      </c>
      <c r="X42" s="955"/>
      <c r="Y42" s="954">
        <v>16</v>
      </c>
      <c r="Z42" s="955"/>
      <c r="AA42" s="954">
        <v>17</v>
      </c>
      <c r="AB42" s="955"/>
      <c r="AC42" s="954">
        <v>18</v>
      </c>
      <c r="AD42" s="955"/>
      <c r="AE42" s="947">
        <v>19</v>
      </c>
      <c r="AF42" s="956"/>
      <c r="AG42" s="442"/>
    </row>
    <row r="43" spans="1:33" s="352" customFormat="1" ht="14.25" customHeight="1">
      <c r="A43" s="406"/>
      <c r="B43" s="365" t="s">
        <v>440</v>
      </c>
      <c r="C43" s="947">
        <v>21</v>
      </c>
      <c r="D43" s="948"/>
      <c r="E43" s="954">
        <v>22</v>
      </c>
      <c r="F43" s="955"/>
      <c r="G43" s="954">
        <v>23</v>
      </c>
      <c r="H43" s="955"/>
      <c r="I43" s="954">
        <v>24</v>
      </c>
      <c r="J43" s="955"/>
      <c r="K43" s="954">
        <v>25</v>
      </c>
      <c r="L43" s="955"/>
      <c r="M43" s="954">
        <v>26</v>
      </c>
      <c r="N43" s="955"/>
      <c r="O43" s="947">
        <v>27</v>
      </c>
      <c r="P43" s="956"/>
      <c r="Q43" s="379"/>
      <c r="R43" s="392" t="s">
        <v>440</v>
      </c>
      <c r="S43" s="947">
        <v>20</v>
      </c>
      <c r="T43" s="948"/>
      <c r="U43" s="954">
        <v>21</v>
      </c>
      <c r="V43" s="955"/>
      <c r="W43" s="954">
        <v>22</v>
      </c>
      <c r="X43" s="955"/>
      <c r="Y43" s="954">
        <v>23</v>
      </c>
      <c r="Z43" s="955"/>
      <c r="AA43" s="954">
        <v>24</v>
      </c>
      <c r="AB43" s="955"/>
      <c r="AC43" s="990">
        <v>25</v>
      </c>
      <c r="AD43" s="991"/>
      <c r="AE43" s="947">
        <v>26</v>
      </c>
      <c r="AF43" s="956"/>
      <c r="AG43" s="442"/>
    </row>
    <row r="44" spans="1:33" s="352" customFormat="1" ht="14.25" customHeight="1">
      <c r="A44" s="406"/>
      <c r="B44" s="366">
        <v>21</v>
      </c>
      <c r="C44" s="947">
        <v>28</v>
      </c>
      <c r="D44" s="948"/>
      <c r="E44" s="945">
        <v>29</v>
      </c>
      <c r="F44" s="946"/>
      <c r="G44" s="945">
        <v>30</v>
      </c>
      <c r="H44" s="946"/>
      <c r="I44" s="945"/>
      <c r="J44" s="946"/>
      <c r="K44" s="945"/>
      <c r="L44" s="946"/>
      <c r="M44" s="945"/>
      <c r="N44" s="946"/>
      <c r="O44" s="945"/>
      <c r="P44" s="957"/>
      <c r="Q44" s="379"/>
      <c r="R44" s="397">
        <v>23</v>
      </c>
      <c r="S44" s="945">
        <v>27</v>
      </c>
      <c r="T44" s="946"/>
      <c r="U44" s="954">
        <v>28</v>
      </c>
      <c r="V44" s="955"/>
      <c r="W44" s="954">
        <v>29</v>
      </c>
      <c r="X44" s="955"/>
      <c r="Y44" s="954">
        <v>30</v>
      </c>
      <c r="Z44" s="955"/>
      <c r="AA44" s="947">
        <v>31</v>
      </c>
      <c r="AB44" s="948"/>
      <c r="AC44" s="992">
        <v>1</v>
      </c>
      <c r="AD44" s="1000"/>
      <c r="AE44" s="947">
        <v>2</v>
      </c>
      <c r="AF44" s="956"/>
      <c r="AG44" s="442"/>
    </row>
    <row r="45" spans="1:33" s="352" customFormat="1" ht="14.25" customHeight="1">
      <c r="A45" s="406"/>
      <c r="B45" s="410"/>
      <c r="C45" s="974"/>
      <c r="D45" s="975"/>
      <c r="E45" s="960"/>
      <c r="F45" s="961"/>
      <c r="G45" s="960"/>
      <c r="H45" s="961"/>
      <c r="I45" s="960"/>
      <c r="J45" s="961"/>
      <c r="K45" s="960"/>
      <c r="L45" s="961"/>
      <c r="M45" s="960"/>
      <c r="N45" s="961"/>
      <c r="O45" s="960"/>
      <c r="P45" s="962"/>
      <c r="Q45" s="380"/>
      <c r="R45" s="431"/>
      <c r="S45" s="976">
        <v>3</v>
      </c>
      <c r="T45" s="977"/>
      <c r="U45" s="960"/>
      <c r="V45" s="961"/>
      <c r="W45" s="960"/>
      <c r="X45" s="961"/>
      <c r="Y45" s="960"/>
      <c r="Z45" s="961"/>
      <c r="AA45" s="960"/>
      <c r="AB45" s="961"/>
      <c r="AC45" s="960"/>
      <c r="AD45" s="961"/>
      <c r="AE45" s="960"/>
      <c r="AF45" s="962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1012"/>
      <c r="U47" s="1013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511</v>
      </c>
      <c r="C48" s="842"/>
      <c r="D48" s="843"/>
      <c r="E48" s="415">
        <v>21</v>
      </c>
      <c r="F48" s="415">
        <v>17</v>
      </c>
      <c r="G48" s="415">
        <v>21</v>
      </c>
      <c r="H48" s="415">
        <v>20</v>
      </c>
      <c r="I48" s="415">
        <v>22</v>
      </c>
      <c r="J48" s="415">
        <v>20</v>
      </c>
      <c r="K48" s="415">
        <v>23</v>
      </c>
      <c r="L48" s="415">
        <v>22</v>
      </c>
      <c r="M48" s="415">
        <v>21</v>
      </c>
      <c r="N48" s="415">
        <v>22</v>
      </c>
      <c r="O48" s="415">
        <v>21</v>
      </c>
      <c r="P48" s="415">
        <v>20</v>
      </c>
      <c r="Q48" s="418">
        <f t="shared" ref="Q48:Q56" si="0">SUM(E48:P48)</f>
        <v>250</v>
      </c>
      <c r="R48" s="432">
        <v>8</v>
      </c>
      <c r="S48" s="1014">
        <f>R48*Q48</f>
        <v>2000</v>
      </c>
      <c r="T48" s="1015"/>
      <c r="U48" s="101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499</v>
      </c>
      <c r="C49" s="848"/>
      <c r="D49" s="849"/>
      <c r="E49" s="416">
        <v>20</v>
      </c>
      <c r="F49" s="416">
        <v>19</v>
      </c>
      <c r="G49" s="416">
        <v>21</v>
      </c>
      <c r="H49" s="416">
        <v>21</v>
      </c>
      <c r="I49" s="416">
        <v>21</v>
      </c>
      <c r="J49" s="416">
        <v>20</v>
      </c>
      <c r="K49" s="416">
        <v>23</v>
      </c>
      <c r="L49" s="416">
        <v>20</v>
      </c>
      <c r="M49" s="416">
        <v>22</v>
      </c>
      <c r="N49" s="416">
        <v>20</v>
      </c>
      <c r="O49" s="416">
        <v>20</v>
      </c>
      <c r="P49" s="416">
        <v>23</v>
      </c>
      <c r="Q49" s="420">
        <f t="shared" si="0"/>
        <v>250</v>
      </c>
      <c r="R49" s="433">
        <v>8</v>
      </c>
      <c r="S49" s="1017">
        <f>R49*Q49</f>
        <v>2000</v>
      </c>
      <c r="T49" s="1018"/>
      <c r="U49" s="101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464</v>
      </c>
      <c r="C50" s="825"/>
      <c r="D50" s="826"/>
      <c r="E50" s="417">
        <f>B$14</f>
        <v>21</v>
      </c>
      <c r="F50" s="417">
        <f>B$20</f>
        <v>17</v>
      </c>
      <c r="G50" s="417">
        <f>B$26</f>
        <v>22</v>
      </c>
      <c r="H50" s="417">
        <f>B$32</f>
        <v>21</v>
      </c>
      <c r="I50" s="417">
        <f>B$38</f>
        <v>20</v>
      </c>
      <c r="J50" s="417">
        <f>B$44</f>
        <v>21</v>
      </c>
      <c r="K50" s="417">
        <f>R$14</f>
        <v>23</v>
      </c>
      <c r="L50" s="417">
        <f>R$20</f>
        <v>21</v>
      </c>
      <c r="M50" s="417">
        <f>R$26</f>
        <v>20</v>
      </c>
      <c r="N50" s="417">
        <f>R$32</f>
        <v>19</v>
      </c>
      <c r="O50" s="417">
        <f>R$38</f>
        <v>21</v>
      </c>
      <c r="P50" s="417">
        <f>R$44</f>
        <v>23</v>
      </c>
      <c r="Q50" s="434">
        <f t="shared" si="0"/>
        <v>249</v>
      </c>
      <c r="R50" s="422">
        <v>8</v>
      </c>
      <c r="S50" s="994">
        <f>R50*Q50</f>
        <v>1992</v>
      </c>
      <c r="T50" s="995"/>
      <c r="U50" s="996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512</v>
      </c>
      <c r="C51" s="795"/>
      <c r="D51" s="796"/>
      <c r="E51" s="418">
        <f t="shared" ref="E51:P53" si="1">E54-E48</f>
        <v>10</v>
      </c>
      <c r="F51" s="418">
        <f t="shared" si="1"/>
        <v>11</v>
      </c>
      <c r="G51" s="418">
        <f t="shared" si="1"/>
        <v>10</v>
      </c>
      <c r="H51" s="418">
        <f t="shared" si="1"/>
        <v>10</v>
      </c>
      <c r="I51" s="418">
        <f t="shared" si="1"/>
        <v>9</v>
      </c>
      <c r="J51" s="418">
        <f t="shared" si="1"/>
        <v>10</v>
      </c>
      <c r="K51" s="418">
        <f t="shared" si="1"/>
        <v>8</v>
      </c>
      <c r="L51" s="418">
        <f t="shared" si="1"/>
        <v>9</v>
      </c>
      <c r="M51" s="418">
        <f t="shared" si="1"/>
        <v>9</v>
      </c>
      <c r="N51" s="418">
        <f t="shared" si="1"/>
        <v>9</v>
      </c>
      <c r="O51" s="418">
        <f t="shared" si="1"/>
        <v>9</v>
      </c>
      <c r="P51" s="418">
        <f t="shared" si="1"/>
        <v>11</v>
      </c>
      <c r="Q51" s="418">
        <f t="shared" si="0"/>
        <v>115</v>
      </c>
      <c r="R51" s="435" t="s">
        <v>468</v>
      </c>
      <c r="S51" s="997" t="s">
        <v>468</v>
      </c>
      <c r="T51" s="998"/>
      <c r="U51" s="999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500</v>
      </c>
      <c r="C52" s="815"/>
      <c r="D52" s="816"/>
      <c r="E52" s="420">
        <f t="shared" si="1"/>
        <v>11</v>
      </c>
      <c r="F52" s="420">
        <f t="shared" si="1"/>
        <v>9</v>
      </c>
      <c r="G52" s="420">
        <f t="shared" si="1"/>
        <v>10</v>
      </c>
      <c r="H52" s="420">
        <f t="shared" si="1"/>
        <v>9</v>
      </c>
      <c r="I52" s="420">
        <f t="shared" si="1"/>
        <v>10</v>
      </c>
      <c r="J52" s="420">
        <f t="shared" si="1"/>
        <v>10</v>
      </c>
      <c r="K52" s="420">
        <f t="shared" si="1"/>
        <v>8</v>
      </c>
      <c r="L52" s="420">
        <f t="shared" si="1"/>
        <v>11</v>
      </c>
      <c r="M52" s="420">
        <f t="shared" si="1"/>
        <v>8</v>
      </c>
      <c r="N52" s="420">
        <f t="shared" si="1"/>
        <v>11</v>
      </c>
      <c r="O52" s="420">
        <f t="shared" si="1"/>
        <v>10</v>
      </c>
      <c r="P52" s="420">
        <f t="shared" si="1"/>
        <v>8</v>
      </c>
      <c r="Q52" s="420">
        <f t="shared" si="0"/>
        <v>115</v>
      </c>
      <c r="R52" s="436" t="s">
        <v>468</v>
      </c>
      <c r="S52" s="1003" t="s">
        <v>468</v>
      </c>
      <c r="T52" s="1004"/>
      <c r="U52" s="1005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467</v>
      </c>
      <c r="C53" s="820"/>
      <c r="D53" s="821"/>
      <c r="E53" s="422">
        <f t="shared" si="1"/>
        <v>10</v>
      </c>
      <c r="F53" s="422">
        <f t="shared" si="1"/>
        <v>11</v>
      </c>
      <c r="G53" s="422">
        <f t="shared" si="1"/>
        <v>9</v>
      </c>
      <c r="H53" s="422">
        <f t="shared" si="1"/>
        <v>9</v>
      </c>
      <c r="I53" s="422">
        <f t="shared" si="1"/>
        <v>11</v>
      </c>
      <c r="J53" s="422">
        <f t="shared" si="1"/>
        <v>9</v>
      </c>
      <c r="K53" s="422">
        <f t="shared" si="1"/>
        <v>8</v>
      </c>
      <c r="L53" s="422">
        <f t="shared" si="1"/>
        <v>10</v>
      </c>
      <c r="M53" s="422">
        <f t="shared" si="1"/>
        <v>10</v>
      </c>
      <c r="N53" s="422">
        <f t="shared" si="1"/>
        <v>12</v>
      </c>
      <c r="O53" s="422">
        <f t="shared" si="1"/>
        <v>9</v>
      </c>
      <c r="P53" s="422">
        <f t="shared" si="1"/>
        <v>8</v>
      </c>
      <c r="Q53" s="422">
        <f t="shared" si="0"/>
        <v>116</v>
      </c>
      <c r="R53" s="437" t="s">
        <v>468</v>
      </c>
      <c r="S53" s="1006" t="s">
        <v>468</v>
      </c>
      <c r="T53" s="1007"/>
      <c r="U53" s="100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513</v>
      </c>
      <c r="C54" s="795"/>
      <c r="D54" s="796"/>
      <c r="E54" s="418">
        <v>31</v>
      </c>
      <c r="F54" s="418">
        <v>28</v>
      </c>
      <c r="G54" s="418">
        <v>31</v>
      </c>
      <c r="H54" s="418">
        <v>30</v>
      </c>
      <c r="I54" s="418">
        <v>31</v>
      </c>
      <c r="J54" s="418">
        <v>30</v>
      </c>
      <c r="K54" s="418">
        <v>31</v>
      </c>
      <c r="L54" s="418">
        <v>31</v>
      </c>
      <c r="M54" s="418">
        <v>30</v>
      </c>
      <c r="N54" s="418">
        <v>31</v>
      </c>
      <c r="O54" s="418">
        <v>30</v>
      </c>
      <c r="P54" s="418">
        <v>31</v>
      </c>
      <c r="Q54" s="418">
        <f t="shared" si="0"/>
        <v>365</v>
      </c>
      <c r="R54" s="435" t="s">
        <v>468</v>
      </c>
      <c r="S54" s="997" t="s">
        <v>468</v>
      </c>
      <c r="T54" s="998"/>
      <c r="U54" s="99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501</v>
      </c>
      <c r="C55" s="825"/>
      <c r="D55" s="826"/>
      <c r="E55" s="417">
        <v>31</v>
      </c>
      <c r="F55" s="417">
        <v>28</v>
      </c>
      <c r="G55" s="417">
        <v>31</v>
      </c>
      <c r="H55" s="417">
        <v>30</v>
      </c>
      <c r="I55" s="417">
        <v>31</v>
      </c>
      <c r="J55" s="417">
        <v>30</v>
      </c>
      <c r="K55" s="417">
        <v>31</v>
      </c>
      <c r="L55" s="417">
        <v>31</v>
      </c>
      <c r="M55" s="417">
        <v>30</v>
      </c>
      <c r="N55" s="417">
        <v>31</v>
      </c>
      <c r="O55" s="417">
        <v>30</v>
      </c>
      <c r="P55" s="417">
        <v>31</v>
      </c>
      <c r="Q55" s="434">
        <f t="shared" si="0"/>
        <v>365</v>
      </c>
      <c r="R55" s="422" t="s">
        <v>468</v>
      </c>
      <c r="S55" s="994" t="s">
        <v>468</v>
      </c>
      <c r="T55" s="995"/>
      <c r="U55" s="996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471</v>
      </c>
      <c r="C56" s="831"/>
      <c r="D56" s="832"/>
      <c r="E56" s="423">
        <v>31</v>
      </c>
      <c r="F56" s="423">
        <v>28</v>
      </c>
      <c r="G56" s="423">
        <v>31</v>
      </c>
      <c r="H56" s="423">
        <v>30</v>
      </c>
      <c r="I56" s="423">
        <v>31</v>
      </c>
      <c r="J56" s="423">
        <v>30</v>
      </c>
      <c r="K56" s="423">
        <v>31</v>
      </c>
      <c r="L56" s="423">
        <v>31</v>
      </c>
      <c r="M56" s="423">
        <v>30</v>
      </c>
      <c r="N56" s="423">
        <v>31</v>
      </c>
      <c r="O56" s="423">
        <v>30</v>
      </c>
      <c r="P56" s="423">
        <v>31</v>
      </c>
      <c r="Q56" s="438">
        <f t="shared" si="0"/>
        <v>365</v>
      </c>
      <c r="R56" s="439" t="s">
        <v>468</v>
      </c>
      <c r="S56" s="1009" t="s">
        <v>468</v>
      </c>
      <c r="T56" s="1010"/>
      <c r="U56" s="1011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41624</v>
      </c>
      <c r="E2" s="342">
        <f t="shared" si="1"/>
        <v>41625</v>
      </c>
      <c r="F2" s="342">
        <f t="shared" si="1"/>
        <v>41626</v>
      </c>
      <c r="G2" s="342">
        <f t="shared" si="1"/>
        <v>41627</v>
      </c>
      <c r="H2" s="342">
        <f t="shared" si="1"/>
        <v>41628</v>
      </c>
      <c r="I2" s="341">
        <f t="shared" si="1"/>
        <v>41629</v>
      </c>
      <c r="J2" s="341">
        <f t="shared" si="1"/>
        <v>41630</v>
      </c>
      <c r="K2" s="342">
        <f t="shared" si="1"/>
        <v>41631</v>
      </c>
      <c r="L2" s="342">
        <f t="shared" si="1"/>
        <v>41632</v>
      </c>
      <c r="M2" s="342">
        <f t="shared" si="1"/>
        <v>41633</v>
      </c>
      <c r="N2" s="342">
        <f t="shared" si="1"/>
        <v>41634</v>
      </c>
      <c r="O2" s="342">
        <f t="shared" si="1"/>
        <v>41635</v>
      </c>
      <c r="P2" s="341">
        <f t="shared" si="1"/>
        <v>41636</v>
      </c>
      <c r="Q2" s="341">
        <f t="shared" si="1"/>
        <v>41637</v>
      </c>
      <c r="R2" s="341">
        <f t="shared" si="1"/>
        <v>41638</v>
      </c>
      <c r="S2" s="341">
        <f t="shared" si="1"/>
        <v>41639</v>
      </c>
      <c r="T2" s="344">
        <f t="shared" ref="T2:AH13" si="2">DATE($B$1,$A2,T$15)</f>
        <v>41640</v>
      </c>
      <c r="U2" s="342">
        <f t="shared" si="2"/>
        <v>41641</v>
      </c>
      <c r="V2" s="342">
        <f t="shared" si="2"/>
        <v>41642</v>
      </c>
      <c r="W2" s="343">
        <f t="shared" si="2"/>
        <v>41643</v>
      </c>
      <c r="X2" s="341">
        <f t="shared" si="2"/>
        <v>41644</v>
      </c>
      <c r="Y2" s="342">
        <f t="shared" si="2"/>
        <v>41645</v>
      </c>
      <c r="Z2" s="343">
        <f t="shared" si="2"/>
        <v>41646</v>
      </c>
      <c r="AA2" s="343">
        <f t="shared" si="2"/>
        <v>41647</v>
      </c>
      <c r="AB2" s="343">
        <f t="shared" si="2"/>
        <v>41648</v>
      </c>
      <c r="AC2" s="343">
        <f t="shared" si="2"/>
        <v>41649</v>
      </c>
      <c r="AD2" s="343">
        <f t="shared" si="2"/>
        <v>41650</v>
      </c>
      <c r="AE2" s="341">
        <f t="shared" si="2"/>
        <v>41651</v>
      </c>
      <c r="AF2" s="342">
        <f t="shared" si="2"/>
        <v>41652</v>
      </c>
      <c r="AG2" s="343">
        <f t="shared" si="2"/>
        <v>41653</v>
      </c>
      <c r="AH2" s="343">
        <f t="shared" si="2"/>
        <v>41654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2" t="s">
        <v>34</v>
      </c>
      <c r="AO2" s="341" t="s">
        <v>35</v>
      </c>
      <c r="AP2" s="341" t="s">
        <v>35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2" t="s">
        <v>34</v>
      </c>
      <c r="AV2" s="341" t="s">
        <v>35</v>
      </c>
      <c r="AW2" s="341" t="s">
        <v>35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3" t="s">
        <v>34</v>
      </c>
      <c r="BD2" s="341" t="s">
        <v>35</v>
      </c>
      <c r="BE2" s="342" t="s">
        <v>34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1" t="s">
        <v>35</v>
      </c>
      <c r="BL2" s="342" t="s">
        <v>34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1" t="s">
        <v>35</v>
      </c>
      <c r="BT2" s="341" t="s">
        <v>35</v>
      </c>
      <c r="BU2" s="343" t="s">
        <v>34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1" t="s">
        <v>35</v>
      </c>
      <c r="CB2" s="341" t="s">
        <v>35</v>
      </c>
      <c r="CC2" s="341" t="s">
        <v>35</v>
      </c>
      <c r="CD2" s="341" t="s">
        <v>35</v>
      </c>
      <c r="CE2" s="341" t="s">
        <v>35</v>
      </c>
      <c r="CF2" s="344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si="0"/>
        <v>17</v>
      </c>
      <c r="D3" s="343">
        <f t="shared" ref="D3:S14" si="9">DATE($B$1,$A2,D$15)</f>
        <v>41655</v>
      </c>
      <c r="E3" s="343">
        <f t="shared" si="9"/>
        <v>41656</v>
      </c>
      <c r="F3" s="341">
        <f t="shared" si="9"/>
        <v>41657</v>
      </c>
      <c r="G3" s="341">
        <f t="shared" si="9"/>
        <v>41658</v>
      </c>
      <c r="H3" s="343">
        <f t="shared" si="9"/>
        <v>41659</v>
      </c>
      <c r="I3" s="343">
        <f t="shared" si="9"/>
        <v>41660</v>
      </c>
      <c r="J3" s="343">
        <f t="shared" si="9"/>
        <v>41661</v>
      </c>
      <c r="K3" s="343">
        <f t="shared" si="9"/>
        <v>41662</v>
      </c>
      <c r="L3" s="343">
        <f t="shared" si="9"/>
        <v>41663</v>
      </c>
      <c r="M3" s="343">
        <f t="shared" si="9"/>
        <v>41664</v>
      </c>
      <c r="N3" s="341">
        <f t="shared" si="9"/>
        <v>41665</v>
      </c>
      <c r="O3" s="341">
        <f t="shared" si="9"/>
        <v>41666</v>
      </c>
      <c r="P3" s="341">
        <f t="shared" si="9"/>
        <v>41667</v>
      </c>
      <c r="Q3" s="341">
        <f t="shared" si="9"/>
        <v>41668</v>
      </c>
      <c r="R3" s="341">
        <f t="shared" si="9"/>
        <v>41669</v>
      </c>
      <c r="S3" s="344">
        <f t="shared" si="9"/>
        <v>41670</v>
      </c>
      <c r="T3" s="344">
        <f t="shared" si="2"/>
        <v>41671</v>
      </c>
      <c r="U3" s="344">
        <f t="shared" si="2"/>
        <v>41672</v>
      </c>
      <c r="V3" s="341">
        <f t="shared" si="2"/>
        <v>41673</v>
      </c>
      <c r="W3" s="341">
        <f t="shared" si="2"/>
        <v>41674</v>
      </c>
      <c r="X3" s="343">
        <f t="shared" si="2"/>
        <v>41675</v>
      </c>
      <c r="Y3" s="343">
        <f t="shared" si="2"/>
        <v>41676</v>
      </c>
      <c r="Z3" s="342">
        <f t="shared" si="2"/>
        <v>41677</v>
      </c>
      <c r="AA3" s="342">
        <f t="shared" si="2"/>
        <v>41678</v>
      </c>
      <c r="AB3" s="341">
        <f t="shared" si="2"/>
        <v>41679</v>
      </c>
      <c r="AC3" s="342">
        <f t="shared" si="2"/>
        <v>41680</v>
      </c>
      <c r="AD3" s="342">
        <f t="shared" si="2"/>
        <v>41681</v>
      </c>
      <c r="AE3" s="342">
        <f t="shared" si="2"/>
        <v>41682</v>
      </c>
      <c r="AF3" s="342">
        <f t="shared" si="2"/>
        <v>41683</v>
      </c>
      <c r="AG3" s="342">
        <f t="shared" si="2"/>
        <v>41684</v>
      </c>
      <c r="AH3" s="341">
        <f t="shared" si="2"/>
        <v>41685</v>
      </c>
      <c r="AJ3" s="343" t="s">
        <v>34</v>
      </c>
      <c r="AK3" s="343" t="s">
        <v>34</v>
      </c>
      <c r="AL3" s="341" t="s">
        <v>35</v>
      </c>
      <c r="AM3" s="341" t="s">
        <v>35</v>
      </c>
      <c r="AN3" s="343" t="s">
        <v>34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1" t="s">
        <v>35</v>
      </c>
      <c r="AU3" s="341" t="s">
        <v>35</v>
      </c>
      <c r="AV3" s="341" t="s">
        <v>35</v>
      </c>
      <c r="AW3" s="341" t="s">
        <v>35</v>
      </c>
      <c r="AX3" s="341" t="s">
        <v>35</v>
      </c>
      <c r="AY3" s="344" t="s">
        <v>36</v>
      </c>
      <c r="AZ3" s="344" t="s">
        <v>36</v>
      </c>
      <c r="BA3" s="344" t="s">
        <v>36</v>
      </c>
      <c r="BB3" s="341" t="s">
        <v>35</v>
      </c>
      <c r="BC3" s="341" t="s">
        <v>35</v>
      </c>
      <c r="BD3" s="343" t="s">
        <v>34</v>
      </c>
      <c r="BE3" s="343" t="s">
        <v>34</v>
      </c>
      <c r="BF3" s="342" t="s">
        <v>34</v>
      </c>
      <c r="BG3" s="342" t="s">
        <v>34</v>
      </c>
      <c r="BH3" s="341" t="s">
        <v>35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Q3" s="341" t="s">
        <v>35</v>
      </c>
      <c r="BR3" s="342" t="s">
        <v>34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1" t="s">
        <v>35</v>
      </c>
      <c r="BX3" s="341" t="s">
        <v>35</v>
      </c>
      <c r="BY3" s="342" t="s">
        <v>34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45"/>
      <c r="CE3" s="345"/>
      <c r="CF3" s="345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280" t="s">
        <v>49</v>
      </c>
      <c r="CS3" s="403" t="s">
        <v>517</v>
      </c>
      <c r="CT3" s="280"/>
      <c r="CU3" s="280" t="s">
        <v>518</v>
      </c>
    </row>
    <row r="4" spans="1:99">
      <c r="A4" s="10">
        <v>3</v>
      </c>
      <c r="B4" s="11" t="s">
        <v>42</v>
      </c>
      <c r="C4" s="11">
        <f t="shared" si="0"/>
        <v>20</v>
      </c>
      <c r="D4" s="341">
        <f t="shared" si="9"/>
        <v>41686</v>
      </c>
      <c r="E4" s="342">
        <f t="shared" si="9"/>
        <v>41687</v>
      </c>
      <c r="F4" s="343">
        <f t="shared" si="9"/>
        <v>41688</v>
      </c>
      <c r="G4" s="343">
        <f t="shared" si="9"/>
        <v>41689</v>
      </c>
      <c r="H4" s="343">
        <f t="shared" si="9"/>
        <v>41690</v>
      </c>
      <c r="I4" s="343">
        <f t="shared" si="9"/>
        <v>41691</v>
      </c>
      <c r="J4" s="341">
        <f t="shared" si="9"/>
        <v>41692</v>
      </c>
      <c r="K4" s="341">
        <f t="shared" si="9"/>
        <v>41693</v>
      </c>
      <c r="L4" s="342">
        <f t="shared" si="9"/>
        <v>41694</v>
      </c>
      <c r="M4" s="343">
        <f t="shared" si="9"/>
        <v>41695</v>
      </c>
      <c r="N4" s="343">
        <f t="shared" si="9"/>
        <v>41696</v>
      </c>
      <c r="O4" s="343">
        <f t="shared" si="9"/>
        <v>41697</v>
      </c>
      <c r="P4" s="343">
        <f t="shared" si="9"/>
        <v>41698</v>
      </c>
      <c r="Q4" s="345" t="str">
        <f>IF(DAY(DATE($B$1,$A3,Q$15))=1,"",DATE($B$1,$A3,Q$15))</f>
        <v/>
      </c>
      <c r="R4" s="345"/>
      <c r="S4" s="345"/>
      <c r="T4" s="341">
        <f t="shared" si="2"/>
        <v>41699</v>
      </c>
      <c r="U4" s="341">
        <f t="shared" si="2"/>
        <v>41700</v>
      </c>
      <c r="V4" s="343">
        <f t="shared" si="2"/>
        <v>41701</v>
      </c>
      <c r="W4" s="343">
        <f t="shared" si="2"/>
        <v>41702</v>
      </c>
      <c r="X4" s="343">
        <f t="shared" si="2"/>
        <v>41703</v>
      </c>
      <c r="Y4" s="343">
        <f t="shared" si="2"/>
        <v>41704</v>
      </c>
      <c r="Z4" s="343">
        <f t="shared" si="2"/>
        <v>41705</v>
      </c>
      <c r="AA4" s="341">
        <f t="shared" si="2"/>
        <v>41706</v>
      </c>
      <c r="AB4" s="341">
        <f t="shared" si="2"/>
        <v>41707</v>
      </c>
      <c r="AC4" s="343">
        <f t="shared" si="2"/>
        <v>41708</v>
      </c>
      <c r="AD4" s="343">
        <f t="shared" si="2"/>
        <v>41709</v>
      </c>
      <c r="AE4" s="343">
        <f t="shared" si="2"/>
        <v>41710</v>
      </c>
      <c r="AF4" s="343">
        <f t="shared" si="2"/>
        <v>41711</v>
      </c>
      <c r="AG4" s="343">
        <f t="shared" si="2"/>
        <v>41712</v>
      </c>
      <c r="AH4" s="341">
        <f t="shared" si="2"/>
        <v>41713</v>
      </c>
      <c r="AJ4" s="341" t="s">
        <v>35</v>
      </c>
      <c r="AK4" s="342" t="s">
        <v>34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1" t="s">
        <v>35</v>
      </c>
      <c r="AQ4" s="341" t="s">
        <v>35</v>
      </c>
      <c r="AR4" s="342" t="s">
        <v>34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45"/>
      <c r="AX4" s="345"/>
      <c r="AY4" s="345"/>
      <c r="AZ4" s="341" t="s">
        <v>35</v>
      </c>
      <c r="BA4" s="341" t="s">
        <v>35</v>
      </c>
      <c r="BB4" s="343" t="s">
        <v>34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1" t="s">
        <v>35</v>
      </c>
      <c r="BH4" s="341" t="s">
        <v>35</v>
      </c>
      <c r="BI4" s="343" t="s">
        <v>34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1" t="s">
        <v>35</v>
      </c>
      <c r="BQ4" s="341" t="s">
        <v>35</v>
      </c>
      <c r="BR4" s="342" t="s">
        <v>34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1" t="s">
        <v>35</v>
      </c>
      <c r="BX4" s="341" t="s">
        <v>35</v>
      </c>
      <c r="BY4" s="343" t="s">
        <v>34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1" t="s">
        <v>35</v>
      </c>
      <c r="CE4" s="341" t="s">
        <v>35</v>
      </c>
      <c r="CF4" s="343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280" t="s">
        <v>50</v>
      </c>
      <c r="CS4" s="280" t="s">
        <v>519</v>
      </c>
      <c r="CT4" s="280"/>
      <c r="CU4" s="280" t="s">
        <v>520</v>
      </c>
    </row>
    <row r="5" spans="1:99">
      <c r="A5" s="10">
        <v>4</v>
      </c>
      <c r="B5" s="11" t="s">
        <v>44</v>
      </c>
      <c r="C5" s="11">
        <f t="shared" si="0"/>
        <v>21</v>
      </c>
      <c r="D5" s="341">
        <f t="shared" si="9"/>
        <v>41714</v>
      </c>
      <c r="E5" s="342">
        <f t="shared" si="9"/>
        <v>41715</v>
      </c>
      <c r="F5" s="343">
        <f t="shared" si="9"/>
        <v>41716</v>
      </c>
      <c r="G5" s="343">
        <f t="shared" si="9"/>
        <v>41717</v>
      </c>
      <c r="H5" s="343">
        <f t="shared" si="9"/>
        <v>41718</v>
      </c>
      <c r="I5" s="343">
        <f t="shared" si="9"/>
        <v>41719</v>
      </c>
      <c r="J5" s="341">
        <f t="shared" si="9"/>
        <v>41720</v>
      </c>
      <c r="K5" s="341">
        <f t="shared" si="9"/>
        <v>41721</v>
      </c>
      <c r="L5" s="343">
        <f t="shared" si="9"/>
        <v>41722</v>
      </c>
      <c r="M5" s="343">
        <f t="shared" si="9"/>
        <v>41723</v>
      </c>
      <c r="N5" s="343">
        <f t="shared" si="9"/>
        <v>41724</v>
      </c>
      <c r="O5" s="343">
        <f t="shared" si="9"/>
        <v>41725</v>
      </c>
      <c r="P5" s="343">
        <f t="shared" si="9"/>
        <v>41726</v>
      </c>
      <c r="Q5" s="341">
        <f>DATE($B$1,$A4,Q$15)</f>
        <v>41727</v>
      </c>
      <c r="R5" s="341">
        <f>DATE($B$1,$A4,R$15)</f>
        <v>41728</v>
      </c>
      <c r="S5" s="343">
        <f>DATE($B$1,$A4,S$15)</f>
        <v>41729</v>
      </c>
      <c r="T5" s="343">
        <f t="shared" si="2"/>
        <v>41730</v>
      </c>
      <c r="U5" s="343">
        <f t="shared" si="2"/>
        <v>41731</v>
      </c>
      <c r="V5" s="343">
        <f t="shared" si="2"/>
        <v>41732</v>
      </c>
      <c r="W5" s="341">
        <f t="shared" si="2"/>
        <v>41733</v>
      </c>
      <c r="X5" s="344">
        <f t="shared" si="2"/>
        <v>41734</v>
      </c>
      <c r="Y5" s="341">
        <f t="shared" si="2"/>
        <v>41735</v>
      </c>
      <c r="Z5" s="342">
        <f t="shared" si="2"/>
        <v>41736</v>
      </c>
      <c r="AA5" s="343">
        <f t="shared" si="2"/>
        <v>41737</v>
      </c>
      <c r="AB5" s="343">
        <f t="shared" si="2"/>
        <v>41738</v>
      </c>
      <c r="AC5" s="343">
        <f t="shared" si="2"/>
        <v>41739</v>
      </c>
      <c r="AD5" s="343">
        <f t="shared" si="2"/>
        <v>41740</v>
      </c>
      <c r="AE5" s="341">
        <f t="shared" si="2"/>
        <v>41741</v>
      </c>
      <c r="AF5" s="341">
        <f t="shared" si="2"/>
        <v>41742</v>
      </c>
      <c r="AG5" s="343">
        <f t="shared" si="2"/>
        <v>41743</v>
      </c>
      <c r="AH5" s="343">
        <f t="shared" si="2"/>
        <v>41744</v>
      </c>
      <c r="AJ5" s="341" t="s">
        <v>35</v>
      </c>
      <c r="AK5" s="342" t="s">
        <v>34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1" t="s">
        <v>35</v>
      </c>
      <c r="AQ5" s="341" t="s">
        <v>35</v>
      </c>
      <c r="AR5" s="343" t="s">
        <v>34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1" t="s">
        <v>35</v>
      </c>
      <c r="AX5" s="341" t="s">
        <v>35</v>
      </c>
      <c r="AY5" s="343" t="s">
        <v>34</v>
      </c>
      <c r="AZ5" s="343" t="s">
        <v>34</v>
      </c>
      <c r="BA5" s="343" t="s">
        <v>34</v>
      </c>
      <c r="BB5" s="343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1" t="s">
        <v>35</v>
      </c>
      <c r="BL5" s="341" t="s">
        <v>35</v>
      </c>
      <c r="BM5" s="343" t="s">
        <v>34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1" t="s">
        <v>35</v>
      </c>
      <c r="BU5" s="341" t="s">
        <v>35</v>
      </c>
      <c r="BV5" s="343" t="s">
        <v>34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1" t="s">
        <v>35</v>
      </c>
      <c r="CC5" s="342" t="s">
        <v>34</v>
      </c>
      <c r="CD5" s="342" t="s">
        <v>34</v>
      </c>
      <c r="CE5" s="341" t="s">
        <v>35</v>
      </c>
      <c r="CF5" s="345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80" t="s">
        <v>51</v>
      </c>
      <c r="CS5" s="280" t="s">
        <v>521</v>
      </c>
      <c r="CT5" s="280"/>
      <c r="CU5" s="280" t="s">
        <v>518</v>
      </c>
    </row>
    <row r="6" spans="1:99">
      <c r="A6" s="10">
        <v>5</v>
      </c>
      <c r="B6" s="11" t="s">
        <v>46</v>
      </c>
      <c r="C6" s="11">
        <f t="shared" si="0"/>
        <v>21</v>
      </c>
      <c r="D6" s="343">
        <f t="shared" si="9"/>
        <v>41745</v>
      </c>
      <c r="E6" s="343">
        <f t="shared" si="9"/>
        <v>41746</v>
      </c>
      <c r="F6" s="343">
        <f t="shared" si="9"/>
        <v>41747</v>
      </c>
      <c r="G6" s="341">
        <f t="shared" si="9"/>
        <v>41748</v>
      </c>
      <c r="H6" s="341">
        <f t="shared" si="9"/>
        <v>41749</v>
      </c>
      <c r="I6" s="343">
        <f t="shared" si="9"/>
        <v>41750</v>
      </c>
      <c r="J6" s="343">
        <f t="shared" si="9"/>
        <v>41751</v>
      </c>
      <c r="K6" s="343">
        <f t="shared" si="9"/>
        <v>41752</v>
      </c>
      <c r="L6" s="343">
        <f t="shared" si="9"/>
        <v>41753</v>
      </c>
      <c r="M6" s="343">
        <f t="shared" si="9"/>
        <v>41754</v>
      </c>
      <c r="N6" s="343">
        <f t="shared" si="9"/>
        <v>41755</v>
      </c>
      <c r="O6" s="341">
        <f t="shared" si="9"/>
        <v>41756</v>
      </c>
      <c r="P6" s="342">
        <f t="shared" si="9"/>
        <v>41757</v>
      </c>
      <c r="Q6" s="342">
        <f t="shared" si="9"/>
        <v>41758</v>
      </c>
      <c r="R6" s="341">
        <f t="shared" si="9"/>
        <v>41759</v>
      </c>
      <c r="S6" s="345"/>
      <c r="T6" s="344">
        <f t="shared" si="2"/>
        <v>41760</v>
      </c>
      <c r="U6" s="341">
        <f t="shared" si="2"/>
        <v>41761</v>
      </c>
      <c r="V6" s="341">
        <f t="shared" si="2"/>
        <v>41762</v>
      </c>
      <c r="W6" s="341">
        <f t="shared" si="2"/>
        <v>41763</v>
      </c>
      <c r="X6" s="342">
        <f t="shared" si="2"/>
        <v>41764</v>
      </c>
      <c r="Y6" s="343">
        <f t="shared" si="2"/>
        <v>41765</v>
      </c>
      <c r="Z6" s="343">
        <f t="shared" si="2"/>
        <v>41766</v>
      </c>
      <c r="AA6" s="343">
        <f t="shared" si="2"/>
        <v>41767</v>
      </c>
      <c r="AB6" s="343">
        <f t="shared" si="2"/>
        <v>41768</v>
      </c>
      <c r="AC6" s="343">
        <f t="shared" si="2"/>
        <v>41769</v>
      </c>
      <c r="AD6" s="341">
        <f t="shared" si="2"/>
        <v>41770</v>
      </c>
      <c r="AE6" s="342">
        <f t="shared" si="2"/>
        <v>41771</v>
      </c>
      <c r="AF6" s="343">
        <f t="shared" si="2"/>
        <v>41772</v>
      </c>
      <c r="AG6" s="343">
        <f t="shared" si="2"/>
        <v>41773</v>
      </c>
      <c r="AH6" s="343">
        <f t="shared" si="2"/>
        <v>41774</v>
      </c>
      <c r="AJ6" s="343" t="s">
        <v>34</v>
      </c>
      <c r="AK6" s="343" t="s">
        <v>34</v>
      </c>
      <c r="AL6" s="343" t="s">
        <v>34</v>
      </c>
      <c r="AM6" s="341" t="s">
        <v>35</v>
      </c>
      <c r="AN6" s="341" t="s">
        <v>35</v>
      </c>
      <c r="AO6" s="343" t="s">
        <v>34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1" t="s">
        <v>35</v>
      </c>
      <c r="AV6" s="342" t="s">
        <v>34</v>
      </c>
      <c r="AW6" s="342" t="s">
        <v>34</v>
      </c>
      <c r="AX6" s="341" t="s">
        <v>35</v>
      </c>
      <c r="AY6" s="345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1" t="s">
        <v>35</v>
      </c>
      <c r="BK6" s="342" t="s">
        <v>34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1" t="s">
        <v>35</v>
      </c>
      <c r="BS6" s="341" t="s">
        <v>35</v>
      </c>
      <c r="BT6" s="343" t="s">
        <v>34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1" t="s">
        <v>35</v>
      </c>
      <c r="BZ6" s="341" t="s">
        <v>35</v>
      </c>
      <c r="CA6" s="343" t="s">
        <v>34</v>
      </c>
      <c r="CB6" s="343" t="s">
        <v>34</v>
      </c>
      <c r="CC6" s="346" t="s">
        <v>34</v>
      </c>
      <c r="CD6" s="346" t="s">
        <v>34</v>
      </c>
      <c r="CE6" s="343" t="s">
        <v>34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280" t="s">
        <v>52</v>
      </c>
      <c r="CS6" s="280" t="s">
        <v>522</v>
      </c>
      <c r="CT6" s="280"/>
      <c r="CU6" s="280" t="s">
        <v>518</v>
      </c>
    </row>
    <row r="7" spans="1:99">
      <c r="A7" s="10">
        <v>6</v>
      </c>
      <c r="B7" s="11" t="s">
        <v>58</v>
      </c>
      <c r="C7" s="11">
        <f t="shared" si="0"/>
        <v>20</v>
      </c>
      <c r="D7" s="343">
        <f t="shared" si="9"/>
        <v>41775</v>
      </c>
      <c r="E7" s="341">
        <f t="shared" si="9"/>
        <v>41776</v>
      </c>
      <c r="F7" s="341">
        <f t="shared" si="9"/>
        <v>41777</v>
      </c>
      <c r="G7" s="343">
        <f t="shared" si="9"/>
        <v>41778</v>
      </c>
      <c r="H7" s="343">
        <f t="shared" si="9"/>
        <v>41779</v>
      </c>
      <c r="I7" s="343">
        <f t="shared" si="9"/>
        <v>41780</v>
      </c>
      <c r="J7" s="343">
        <f t="shared" si="9"/>
        <v>41781</v>
      </c>
      <c r="K7" s="343">
        <f t="shared" si="9"/>
        <v>41782</v>
      </c>
      <c r="L7" s="341">
        <f t="shared" si="9"/>
        <v>41783</v>
      </c>
      <c r="M7" s="341">
        <f t="shared" si="9"/>
        <v>41784</v>
      </c>
      <c r="N7" s="343">
        <f t="shared" si="9"/>
        <v>41785</v>
      </c>
      <c r="O7" s="343">
        <f t="shared" si="9"/>
        <v>41786</v>
      </c>
      <c r="P7" s="346">
        <f t="shared" si="9"/>
        <v>41787</v>
      </c>
      <c r="Q7" s="346">
        <f t="shared" si="9"/>
        <v>41788</v>
      </c>
      <c r="R7" s="343">
        <f t="shared" si="9"/>
        <v>41789</v>
      </c>
      <c r="S7" s="341">
        <f>DATE($B$1,$A6,S$15)</f>
        <v>41790</v>
      </c>
      <c r="T7" s="341">
        <f t="shared" si="2"/>
        <v>41791</v>
      </c>
      <c r="U7" s="344">
        <f t="shared" si="2"/>
        <v>41792</v>
      </c>
      <c r="V7" s="343">
        <f t="shared" si="2"/>
        <v>41793</v>
      </c>
      <c r="W7" s="343">
        <f t="shared" si="2"/>
        <v>41794</v>
      </c>
      <c r="X7" s="343">
        <f t="shared" si="2"/>
        <v>41795</v>
      </c>
      <c r="Y7" s="343">
        <f t="shared" si="2"/>
        <v>41796</v>
      </c>
      <c r="Z7" s="341">
        <f t="shared" si="2"/>
        <v>41797</v>
      </c>
      <c r="AA7" s="341">
        <f t="shared" si="2"/>
        <v>41798</v>
      </c>
      <c r="AB7" s="342">
        <f t="shared" si="2"/>
        <v>41799</v>
      </c>
      <c r="AC7" s="342">
        <f t="shared" si="2"/>
        <v>41800</v>
      </c>
      <c r="AD7" s="342">
        <f t="shared" si="2"/>
        <v>41801</v>
      </c>
      <c r="AE7" s="342">
        <f t="shared" si="2"/>
        <v>41802</v>
      </c>
      <c r="AF7" s="343">
        <f t="shared" si="2"/>
        <v>41803</v>
      </c>
      <c r="AG7" s="341">
        <f t="shared" si="2"/>
        <v>41804</v>
      </c>
      <c r="AH7" s="341">
        <f t="shared" si="2"/>
        <v>41805</v>
      </c>
      <c r="AJ7" s="343" t="s">
        <v>34</v>
      </c>
      <c r="AK7" s="341" t="s">
        <v>35</v>
      </c>
      <c r="AL7" s="341" t="s">
        <v>35</v>
      </c>
      <c r="AM7" s="343" t="s">
        <v>34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1" t="s">
        <v>35</v>
      </c>
      <c r="AS7" s="341" t="s">
        <v>35</v>
      </c>
      <c r="AT7" s="343" t="s">
        <v>34</v>
      </c>
      <c r="AU7" s="343" t="s">
        <v>34</v>
      </c>
      <c r="AV7" s="346" t="s">
        <v>34</v>
      </c>
      <c r="AW7" s="346" t="s">
        <v>34</v>
      </c>
      <c r="AX7" s="343" t="s">
        <v>34</v>
      </c>
      <c r="AY7" s="341" t="s">
        <v>35</v>
      </c>
      <c r="AZ7" s="341" t="s">
        <v>35</v>
      </c>
      <c r="BA7" s="344" t="s">
        <v>36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1" t="s">
        <v>35</v>
      </c>
      <c r="BG7" s="341" t="s">
        <v>35</v>
      </c>
      <c r="BH7" s="342" t="s">
        <v>34</v>
      </c>
      <c r="BI7" s="342" t="s">
        <v>34</v>
      </c>
      <c r="BJ7" s="342" t="s">
        <v>34</v>
      </c>
      <c r="BK7" s="342" t="s">
        <v>34</v>
      </c>
      <c r="BL7" s="343" t="s">
        <v>34</v>
      </c>
      <c r="BM7" s="341" t="s">
        <v>35</v>
      </c>
      <c r="BN7" s="341" t="s">
        <v>35</v>
      </c>
      <c r="BQ7" s="342" t="s">
        <v>34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1" t="s">
        <v>35</v>
      </c>
      <c r="BW7" s="341" t="s">
        <v>35</v>
      </c>
      <c r="BX7" s="342" t="s">
        <v>34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1" t="s">
        <v>35</v>
      </c>
      <c r="CD7" s="341" t="s">
        <v>35</v>
      </c>
      <c r="CE7" s="342" t="s">
        <v>34</v>
      </c>
      <c r="CF7" s="345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280" t="s">
        <v>53</v>
      </c>
      <c r="CS7" s="280" t="s">
        <v>523</v>
      </c>
      <c r="CT7" s="280"/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41806</v>
      </c>
      <c r="E8" s="343">
        <f t="shared" si="9"/>
        <v>41807</v>
      </c>
      <c r="F8" s="343">
        <f t="shared" si="9"/>
        <v>41808</v>
      </c>
      <c r="G8" s="343">
        <f t="shared" si="9"/>
        <v>41809</v>
      </c>
      <c r="H8" s="343">
        <f t="shared" si="9"/>
        <v>41810</v>
      </c>
      <c r="I8" s="341">
        <f t="shared" si="9"/>
        <v>41811</v>
      </c>
      <c r="J8" s="341">
        <f t="shared" si="9"/>
        <v>41812</v>
      </c>
      <c r="K8" s="342">
        <f t="shared" si="9"/>
        <v>41813</v>
      </c>
      <c r="L8" s="343">
        <f t="shared" si="9"/>
        <v>41814</v>
      </c>
      <c r="M8" s="343">
        <f t="shared" si="9"/>
        <v>41815</v>
      </c>
      <c r="N8" s="343">
        <f t="shared" si="9"/>
        <v>41816</v>
      </c>
      <c r="O8" s="343">
        <f t="shared" si="9"/>
        <v>41817</v>
      </c>
      <c r="P8" s="341">
        <f t="shared" si="9"/>
        <v>41818</v>
      </c>
      <c r="Q8" s="341">
        <f t="shared" si="9"/>
        <v>41819</v>
      </c>
      <c r="R8" s="342">
        <f t="shared" si="9"/>
        <v>41820</v>
      </c>
      <c r="S8" s="345"/>
      <c r="T8" s="343">
        <f t="shared" si="2"/>
        <v>41821</v>
      </c>
      <c r="U8" s="343">
        <f t="shared" si="2"/>
        <v>41822</v>
      </c>
      <c r="V8" s="343">
        <f t="shared" si="2"/>
        <v>41823</v>
      </c>
      <c r="W8" s="346">
        <f t="shared" si="2"/>
        <v>41824</v>
      </c>
      <c r="X8" s="341">
        <f t="shared" si="2"/>
        <v>41825</v>
      </c>
      <c r="Y8" s="341">
        <f t="shared" si="2"/>
        <v>41826</v>
      </c>
      <c r="Z8" s="343">
        <f t="shared" si="2"/>
        <v>41827</v>
      </c>
      <c r="AA8" s="343">
        <f t="shared" si="2"/>
        <v>41828</v>
      </c>
      <c r="AB8" s="343">
        <f t="shared" si="2"/>
        <v>41829</v>
      </c>
      <c r="AC8" s="343">
        <f t="shared" si="2"/>
        <v>41830</v>
      </c>
      <c r="AD8" s="343">
        <f t="shared" si="2"/>
        <v>41831</v>
      </c>
      <c r="AE8" s="341">
        <f t="shared" si="2"/>
        <v>41832</v>
      </c>
      <c r="AF8" s="341">
        <f t="shared" si="2"/>
        <v>41833</v>
      </c>
      <c r="AG8" s="343">
        <f t="shared" si="2"/>
        <v>41834</v>
      </c>
      <c r="AH8" s="343">
        <f t="shared" si="2"/>
        <v>41835</v>
      </c>
      <c r="AJ8" s="342" t="s">
        <v>34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1" t="s">
        <v>35</v>
      </c>
      <c r="AP8" s="341" t="s">
        <v>35</v>
      </c>
      <c r="AQ8" s="342" t="s">
        <v>34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1" t="s">
        <v>35</v>
      </c>
      <c r="AW8" s="341" t="s">
        <v>35</v>
      </c>
      <c r="AX8" s="342" t="s">
        <v>34</v>
      </c>
      <c r="AY8" s="345"/>
      <c r="AZ8" s="343" t="s">
        <v>34</v>
      </c>
      <c r="BA8" s="343" t="s">
        <v>34</v>
      </c>
      <c r="BB8" s="343" t="s">
        <v>34</v>
      </c>
      <c r="BC8" s="346" t="s">
        <v>34</v>
      </c>
      <c r="BD8" s="341" t="s">
        <v>35</v>
      </c>
      <c r="BE8" s="341" t="s">
        <v>35</v>
      </c>
      <c r="BF8" s="343" t="s">
        <v>34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1" t="s">
        <v>35</v>
      </c>
      <c r="BL8" s="341" t="s">
        <v>35</v>
      </c>
      <c r="BM8" s="343" t="s">
        <v>34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1" t="s">
        <v>35</v>
      </c>
      <c r="BU8" s="341" t="s">
        <v>35</v>
      </c>
      <c r="BV8" s="343" t="s">
        <v>34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1" t="s">
        <v>35</v>
      </c>
      <c r="CB8" s="341" t="s">
        <v>35</v>
      </c>
      <c r="CC8" s="343" t="s">
        <v>34</v>
      </c>
      <c r="CD8" s="343" t="s">
        <v>34</v>
      </c>
      <c r="CE8" s="343" t="s">
        <v>34</v>
      </c>
      <c r="CF8" s="343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280" t="s">
        <v>524</v>
      </c>
      <c r="CS8" s="280" t="s">
        <v>525</v>
      </c>
      <c r="CT8" s="280"/>
      <c r="CU8" s="280" t="s">
        <v>526</v>
      </c>
    </row>
    <row r="9" spans="1:99">
      <c r="A9" s="10">
        <v>8</v>
      </c>
      <c r="B9" s="11" t="s">
        <v>64</v>
      </c>
      <c r="C9" s="11">
        <f t="shared" si="0"/>
        <v>21</v>
      </c>
      <c r="D9" s="343">
        <f t="shared" si="9"/>
        <v>41836</v>
      </c>
      <c r="E9" s="343">
        <f t="shared" si="9"/>
        <v>41837</v>
      </c>
      <c r="F9" s="343">
        <f t="shared" si="9"/>
        <v>41838</v>
      </c>
      <c r="G9" s="341">
        <f t="shared" si="9"/>
        <v>41839</v>
      </c>
      <c r="H9" s="341">
        <f t="shared" si="9"/>
        <v>41840</v>
      </c>
      <c r="I9" s="343">
        <f t="shared" si="9"/>
        <v>41841</v>
      </c>
      <c r="J9" s="343">
        <f t="shared" si="9"/>
        <v>41842</v>
      </c>
      <c r="K9" s="343">
        <f t="shared" si="9"/>
        <v>41843</v>
      </c>
      <c r="L9" s="343">
        <f t="shared" si="9"/>
        <v>41844</v>
      </c>
      <c r="M9" s="343">
        <f t="shared" si="9"/>
        <v>41845</v>
      </c>
      <c r="N9" s="341">
        <f t="shared" si="9"/>
        <v>41846</v>
      </c>
      <c r="O9" s="341">
        <f t="shared" si="9"/>
        <v>41847</v>
      </c>
      <c r="P9" s="343">
        <f t="shared" si="9"/>
        <v>41848</v>
      </c>
      <c r="Q9" s="343">
        <f t="shared" si="9"/>
        <v>41849</v>
      </c>
      <c r="R9" s="343">
        <f t="shared" si="9"/>
        <v>41850</v>
      </c>
      <c r="S9" s="343">
        <f>DATE($B$1,$A8,S$15)</f>
        <v>41851</v>
      </c>
      <c r="T9" s="343">
        <f t="shared" si="2"/>
        <v>41852</v>
      </c>
      <c r="U9" s="342">
        <f t="shared" si="2"/>
        <v>41853</v>
      </c>
      <c r="V9" s="341">
        <f t="shared" si="2"/>
        <v>41854</v>
      </c>
      <c r="W9" s="343">
        <f t="shared" si="2"/>
        <v>41855</v>
      </c>
      <c r="X9" s="343">
        <f t="shared" si="2"/>
        <v>41856</v>
      </c>
      <c r="Y9" s="343">
        <f t="shared" si="2"/>
        <v>41857</v>
      </c>
      <c r="Z9" s="343">
        <f t="shared" si="2"/>
        <v>41858</v>
      </c>
      <c r="AA9" s="343">
        <f t="shared" si="2"/>
        <v>41859</v>
      </c>
      <c r="AB9" s="341">
        <f t="shared" si="2"/>
        <v>41860</v>
      </c>
      <c r="AC9" s="341">
        <f t="shared" si="2"/>
        <v>41861</v>
      </c>
      <c r="AD9" s="341">
        <f t="shared" si="2"/>
        <v>41862</v>
      </c>
      <c r="AE9" s="341">
        <f t="shared" si="2"/>
        <v>41863</v>
      </c>
      <c r="AF9" s="341">
        <f t="shared" si="2"/>
        <v>41864</v>
      </c>
      <c r="AG9" s="343">
        <f t="shared" si="2"/>
        <v>41865</v>
      </c>
      <c r="AH9" s="343">
        <f t="shared" si="2"/>
        <v>41866</v>
      </c>
      <c r="AJ9" s="343" t="s">
        <v>34</v>
      </c>
      <c r="AK9" s="343" t="s">
        <v>34</v>
      </c>
      <c r="AL9" s="343" t="s">
        <v>34</v>
      </c>
      <c r="AM9" s="341" t="s">
        <v>35</v>
      </c>
      <c r="AN9" s="341" t="s">
        <v>35</v>
      </c>
      <c r="AO9" s="343" t="s">
        <v>34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1" t="s">
        <v>35</v>
      </c>
      <c r="AU9" s="341" t="s">
        <v>35</v>
      </c>
      <c r="AV9" s="343" t="s">
        <v>34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2" t="s">
        <v>34</v>
      </c>
      <c r="BB9" s="341" t="s">
        <v>35</v>
      </c>
      <c r="BC9" s="343" t="s">
        <v>34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1" t="s">
        <v>35</v>
      </c>
      <c r="BI9" s="341" t="s">
        <v>35</v>
      </c>
      <c r="BJ9" s="341" t="s">
        <v>35</v>
      </c>
      <c r="BK9" s="341" t="s">
        <v>35</v>
      </c>
      <c r="BL9" s="341" t="s">
        <v>35</v>
      </c>
      <c r="BM9" s="343" t="s">
        <v>34</v>
      </c>
      <c r="BN9" s="343" t="s">
        <v>34</v>
      </c>
      <c r="BQ9" s="343" t="s">
        <v>34</v>
      </c>
      <c r="BR9" s="341" t="s">
        <v>35</v>
      </c>
      <c r="BS9" s="342" t="s">
        <v>34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1" t="s">
        <v>35</v>
      </c>
      <c r="BY9" s="341" t="s">
        <v>35</v>
      </c>
      <c r="BZ9" s="343" t="s">
        <v>34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1" t="s">
        <v>35</v>
      </c>
      <c r="CF9" s="341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343">
        <f t="shared" si="9"/>
        <v>41867</v>
      </c>
      <c r="E10" s="341">
        <f t="shared" si="9"/>
        <v>41868</v>
      </c>
      <c r="F10" s="342">
        <f t="shared" si="9"/>
        <v>41869</v>
      </c>
      <c r="G10" s="343">
        <f t="shared" si="9"/>
        <v>41870</v>
      </c>
      <c r="H10" s="343">
        <f t="shared" si="9"/>
        <v>41871</v>
      </c>
      <c r="I10" s="343">
        <f t="shared" si="9"/>
        <v>41872</v>
      </c>
      <c r="J10" s="343">
        <f t="shared" si="9"/>
        <v>41873</v>
      </c>
      <c r="K10" s="341">
        <f t="shared" si="9"/>
        <v>41874</v>
      </c>
      <c r="L10" s="341">
        <f t="shared" si="9"/>
        <v>41875</v>
      </c>
      <c r="M10" s="343">
        <f t="shared" si="9"/>
        <v>41876</v>
      </c>
      <c r="N10" s="343">
        <f t="shared" si="9"/>
        <v>41877</v>
      </c>
      <c r="O10" s="343">
        <f t="shared" si="9"/>
        <v>41878</v>
      </c>
      <c r="P10" s="343">
        <f t="shared" si="9"/>
        <v>41879</v>
      </c>
      <c r="Q10" s="343">
        <f t="shared" si="9"/>
        <v>41880</v>
      </c>
      <c r="R10" s="341">
        <f t="shared" si="9"/>
        <v>41881</v>
      </c>
      <c r="S10" s="341">
        <f>DATE($B$1,$A9,S$15)</f>
        <v>41882</v>
      </c>
      <c r="T10" s="343">
        <f t="shared" si="2"/>
        <v>41883</v>
      </c>
      <c r="U10" s="343">
        <f t="shared" si="2"/>
        <v>41884</v>
      </c>
      <c r="V10" s="343">
        <f t="shared" si="2"/>
        <v>41885</v>
      </c>
      <c r="W10" s="343">
        <f t="shared" si="2"/>
        <v>41886</v>
      </c>
      <c r="X10" s="343">
        <f t="shared" si="2"/>
        <v>41887</v>
      </c>
      <c r="Y10" s="341">
        <f t="shared" si="2"/>
        <v>41888</v>
      </c>
      <c r="Z10" s="341">
        <f t="shared" si="2"/>
        <v>41889</v>
      </c>
      <c r="AA10" s="344">
        <f t="shared" si="2"/>
        <v>41890</v>
      </c>
      <c r="AB10" s="343">
        <f t="shared" si="2"/>
        <v>41891</v>
      </c>
      <c r="AC10" s="343">
        <f t="shared" si="2"/>
        <v>41892</v>
      </c>
      <c r="AD10" s="343">
        <f t="shared" si="2"/>
        <v>41893</v>
      </c>
      <c r="AE10" s="343">
        <f t="shared" si="2"/>
        <v>41894</v>
      </c>
      <c r="AF10" s="343">
        <f t="shared" si="2"/>
        <v>41895</v>
      </c>
      <c r="AG10" s="341">
        <f t="shared" si="2"/>
        <v>41896</v>
      </c>
      <c r="AH10" s="342">
        <f t="shared" si="2"/>
        <v>41897</v>
      </c>
      <c r="AJ10" s="343" t="s">
        <v>34</v>
      </c>
      <c r="AK10" s="341" t="s">
        <v>35</v>
      </c>
      <c r="AL10" s="342" t="s">
        <v>34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1" t="s">
        <v>35</v>
      </c>
      <c r="AR10" s="341" t="s">
        <v>35</v>
      </c>
      <c r="AS10" s="343" t="s">
        <v>34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1" t="s">
        <v>35</v>
      </c>
      <c r="AY10" s="341" t="s">
        <v>35</v>
      </c>
      <c r="AZ10" s="343" t="s">
        <v>34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1" t="s">
        <v>35</v>
      </c>
      <c r="BF10" s="341" t="s">
        <v>35</v>
      </c>
      <c r="BG10" s="344" t="s">
        <v>36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1" t="s">
        <v>35</v>
      </c>
      <c r="BN10" s="342" t="s">
        <v>34</v>
      </c>
      <c r="BQ10" s="343" t="s">
        <v>34</v>
      </c>
      <c r="BR10" s="343" t="s">
        <v>34</v>
      </c>
      <c r="BS10" s="342" t="s">
        <v>34</v>
      </c>
      <c r="BT10" s="342" t="s">
        <v>34</v>
      </c>
      <c r="BU10" s="341" t="s">
        <v>35</v>
      </c>
      <c r="BV10" s="341" t="s">
        <v>35</v>
      </c>
      <c r="BW10" s="342" t="s">
        <v>34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1" t="s">
        <v>35</v>
      </c>
      <c r="CC10" s="343" t="s">
        <v>34</v>
      </c>
      <c r="CD10" s="342" t="s">
        <v>34</v>
      </c>
      <c r="CE10" s="341" t="s">
        <v>35</v>
      </c>
      <c r="CF10" s="345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343">
        <f t="shared" si="9"/>
        <v>41898</v>
      </c>
      <c r="E11" s="343">
        <f t="shared" si="9"/>
        <v>41899</v>
      </c>
      <c r="F11" s="342">
        <f t="shared" si="9"/>
        <v>41900</v>
      </c>
      <c r="G11" s="342">
        <f t="shared" si="9"/>
        <v>41901</v>
      </c>
      <c r="H11" s="341">
        <f t="shared" si="9"/>
        <v>41902</v>
      </c>
      <c r="I11" s="341">
        <f t="shared" si="9"/>
        <v>41903</v>
      </c>
      <c r="J11" s="342">
        <f t="shared" si="9"/>
        <v>41904</v>
      </c>
      <c r="K11" s="343">
        <f t="shared" si="9"/>
        <v>41905</v>
      </c>
      <c r="L11" s="343">
        <f t="shared" si="9"/>
        <v>41906</v>
      </c>
      <c r="M11" s="343">
        <f t="shared" si="9"/>
        <v>41907</v>
      </c>
      <c r="N11" s="343">
        <f t="shared" si="9"/>
        <v>41908</v>
      </c>
      <c r="O11" s="341">
        <f t="shared" si="9"/>
        <v>41909</v>
      </c>
      <c r="P11" s="343">
        <f t="shared" si="9"/>
        <v>41910</v>
      </c>
      <c r="Q11" s="342">
        <f t="shared" si="9"/>
        <v>41911</v>
      </c>
      <c r="R11" s="341">
        <f t="shared" si="9"/>
        <v>41912</v>
      </c>
      <c r="S11" s="345"/>
      <c r="T11" s="344">
        <f t="shared" si="2"/>
        <v>41913</v>
      </c>
      <c r="U11" s="344">
        <f t="shared" si="2"/>
        <v>41914</v>
      </c>
      <c r="V11" s="344">
        <f t="shared" si="2"/>
        <v>41915</v>
      </c>
      <c r="W11" s="341">
        <f t="shared" si="2"/>
        <v>41916</v>
      </c>
      <c r="X11" s="341">
        <f t="shared" si="2"/>
        <v>41917</v>
      </c>
      <c r="Y11" s="342">
        <f t="shared" si="2"/>
        <v>41918</v>
      </c>
      <c r="Z11" s="343">
        <f t="shared" si="2"/>
        <v>41919</v>
      </c>
      <c r="AA11" s="343">
        <f t="shared" si="2"/>
        <v>41920</v>
      </c>
      <c r="AB11" s="343">
        <f t="shared" si="2"/>
        <v>41921</v>
      </c>
      <c r="AC11" s="343">
        <f t="shared" si="2"/>
        <v>41922</v>
      </c>
      <c r="AD11" s="341">
        <f t="shared" si="2"/>
        <v>41923</v>
      </c>
      <c r="AE11" s="341">
        <f t="shared" si="2"/>
        <v>41924</v>
      </c>
      <c r="AF11" s="342">
        <f t="shared" si="2"/>
        <v>41925</v>
      </c>
      <c r="AG11" s="343">
        <f t="shared" si="2"/>
        <v>41926</v>
      </c>
      <c r="AH11" s="343">
        <f t="shared" si="2"/>
        <v>41927</v>
      </c>
      <c r="AJ11" s="343" t="s">
        <v>34</v>
      </c>
      <c r="AK11" s="343" t="s">
        <v>34</v>
      </c>
      <c r="AL11" s="342" t="s">
        <v>34</v>
      </c>
      <c r="AM11" s="342" t="s">
        <v>34</v>
      </c>
      <c r="AN11" s="341" t="s">
        <v>35</v>
      </c>
      <c r="AO11" s="341" t="s">
        <v>35</v>
      </c>
      <c r="AP11" s="342" t="s">
        <v>34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1" t="s">
        <v>35</v>
      </c>
      <c r="AV11" s="343" t="s">
        <v>34</v>
      </c>
      <c r="AW11" s="342" t="s">
        <v>34</v>
      </c>
      <c r="AX11" s="341" t="s">
        <v>35</v>
      </c>
      <c r="AY11" s="345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1" t="s">
        <v>35</v>
      </c>
      <c r="BK11" s="341" t="s">
        <v>35</v>
      </c>
      <c r="BL11" s="342" t="s">
        <v>34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1" t="s">
        <v>35</v>
      </c>
      <c r="BT11" s="341" t="s">
        <v>35</v>
      </c>
      <c r="BU11" s="343" t="s">
        <v>34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1" t="s">
        <v>35</v>
      </c>
      <c r="CA11" s="341" t="s">
        <v>35</v>
      </c>
      <c r="CB11" s="343" t="s">
        <v>34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343">
        <f t="shared" si="9"/>
        <v>41928</v>
      </c>
      <c r="E12" s="343">
        <f t="shared" si="9"/>
        <v>41929</v>
      </c>
      <c r="F12" s="341">
        <f t="shared" si="9"/>
        <v>41930</v>
      </c>
      <c r="G12" s="341">
        <f t="shared" si="9"/>
        <v>41931</v>
      </c>
      <c r="H12" s="343">
        <f t="shared" si="9"/>
        <v>41932</v>
      </c>
      <c r="I12" s="343">
        <f t="shared" si="9"/>
        <v>41933</v>
      </c>
      <c r="J12" s="343">
        <f t="shared" si="9"/>
        <v>41934</v>
      </c>
      <c r="K12" s="343">
        <f t="shared" si="9"/>
        <v>41935</v>
      </c>
      <c r="L12" s="343">
        <f t="shared" si="9"/>
        <v>41936</v>
      </c>
      <c r="M12" s="341">
        <f t="shared" si="9"/>
        <v>41937</v>
      </c>
      <c r="N12" s="341">
        <f t="shared" si="9"/>
        <v>41938</v>
      </c>
      <c r="O12" s="343">
        <f t="shared" si="9"/>
        <v>41939</v>
      </c>
      <c r="P12" s="343">
        <f t="shared" si="9"/>
        <v>41940</v>
      </c>
      <c r="Q12" s="343">
        <f t="shared" si="9"/>
        <v>41941</v>
      </c>
      <c r="R12" s="343">
        <f t="shared" si="9"/>
        <v>41942</v>
      </c>
      <c r="S12" s="343">
        <f>DATE($B$1,$A11,S$15)</f>
        <v>41943</v>
      </c>
      <c r="T12" s="341">
        <f t="shared" si="2"/>
        <v>41944</v>
      </c>
      <c r="U12" s="341">
        <f t="shared" si="2"/>
        <v>41945</v>
      </c>
      <c r="V12" s="343">
        <f t="shared" si="2"/>
        <v>41946</v>
      </c>
      <c r="W12" s="343">
        <f t="shared" si="2"/>
        <v>41947</v>
      </c>
      <c r="X12" s="343">
        <f t="shared" si="2"/>
        <v>41948</v>
      </c>
      <c r="Y12" s="343">
        <f t="shared" si="2"/>
        <v>41949</v>
      </c>
      <c r="Z12" s="343">
        <f t="shared" si="2"/>
        <v>41950</v>
      </c>
      <c r="AA12" s="341">
        <f t="shared" si="2"/>
        <v>41951</v>
      </c>
      <c r="AB12" s="341">
        <f t="shared" si="2"/>
        <v>41952</v>
      </c>
      <c r="AC12" s="343">
        <f t="shared" si="2"/>
        <v>41953</v>
      </c>
      <c r="AD12" s="343">
        <f t="shared" si="2"/>
        <v>41954</v>
      </c>
      <c r="AE12" s="343">
        <f t="shared" si="2"/>
        <v>41955</v>
      </c>
      <c r="AF12" s="343">
        <f t="shared" si="2"/>
        <v>41956</v>
      </c>
      <c r="AG12" s="343">
        <f t="shared" si="2"/>
        <v>41957</v>
      </c>
      <c r="AH12" s="341">
        <f t="shared" si="2"/>
        <v>41958</v>
      </c>
      <c r="AJ12" s="343" t="s">
        <v>34</v>
      </c>
      <c r="AK12" s="343" t="s">
        <v>34</v>
      </c>
      <c r="AL12" s="341" t="s">
        <v>35</v>
      </c>
      <c r="AM12" s="341" t="s">
        <v>35</v>
      </c>
      <c r="AN12" s="343" t="s">
        <v>34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1" t="s">
        <v>35</v>
      </c>
      <c r="AT12" s="341" t="s">
        <v>35</v>
      </c>
      <c r="AU12" s="343" t="s">
        <v>34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1" t="s">
        <v>35</v>
      </c>
      <c r="BA12" s="341" t="s">
        <v>35</v>
      </c>
      <c r="BB12" s="343" t="s">
        <v>34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1" t="s">
        <v>35</v>
      </c>
      <c r="BH12" s="341" t="s">
        <v>35</v>
      </c>
      <c r="BI12" s="343" t="s">
        <v>34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1" t="s">
        <v>35</v>
      </c>
      <c r="BQ12" s="341" t="s">
        <v>35</v>
      </c>
      <c r="BR12" s="343" t="s">
        <v>34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1" t="s">
        <v>35</v>
      </c>
      <c r="BX12" s="341" t="s">
        <v>35</v>
      </c>
      <c r="BY12" s="343" t="s">
        <v>34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1" t="s">
        <v>35</v>
      </c>
      <c r="CE12" s="341" t="s">
        <v>35</v>
      </c>
      <c r="CF12" s="345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341">
        <f t="shared" si="9"/>
        <v>41959</v>
      </c>
      <c r="E13" s="343">
        <f t="shared" si="9"/>
        <v>41960</v>
      </c>
      <c r="F13" s="343">
        <f t="shared" si="9"/>
        <v>41961</v>
      </c>
      <c r="G13" s="343">
        <f t="shared" si="9"/>
        <v>41962</v>
      </c>
      <c r="H13" s="343">
        <f t="shared" si="9"/>
        <v>41963</v>
      </c>
      <c r="I13" s="343">
        <f t="shared" si="9"/>
        <v>41964</v>
      </c>
      <c r="J13" s="341">
        <f t="shared" si="9"/>
        <v>41965</v>
      </c>
      <c r="K13" s="341">
        <f t="shared" si="9"/>
        <v>41966</v>
      </c>
      <c r="L13" s="343">
        <f t="shared" si="9"/>
        <v>41967</v>
      </c>
      <c r="M13" s="343">
        <f t="shared" si="9"/>
        <v>41968</v>
      </c>
      <c r="N13" s="343">
        <f t="shared" si="9"/>
        <v>41969</v>
      </c>
      <c r="O13" s="343">
        <f t="shared" si="9"/>
        <v>41970</v>
      </c>
      <c r="P13" s="343">
        <f t="shared" si="9"/>
        <v>41971</v>
      </c>
      <c r="Q13" s="341">
        <f t="shared" si="9"/>
        <v>41972</v>
      </c>
      <c r="R13" s="341">
        <f t="shared" si="9"/>
        <v>41973</v>
      </c>
      <c r="S13" s="345"/>
      <c r="T13" s="343">
        <f t="shared" si="2"/>
        <v>41974</v>
      </c>
      <c r="U13" s="343">
        <f t="shared" si="2"/>
        <v>41975</v>
      </c>
      <c r="V13" s="343">
        <f t="shared" si="2"/>
        <v>41976</v>
      </c>
      <c r="W13" s="343">
        <f t="shared" si="2"/>
        <v>41977</v>
      </c>
      <c r="X13" s="343">
        <f t="shared" si="2"/>
        <v>41978</v>
      </c>
      <c r="Y13" s="341">
        <f t="shared" si="2"/>
        <v>41979</v>
      </c>
      <c r="Z13" s="341">
        <f t="shared" si="2"/>
        <v>41980</v>
      </c>
      <c r="AA13" s="343">
        <f t="shared" si="2"/>
        <v>41981</v>
      </c>
      <c r="AB13" s="343">
        <f t="shared" si="2"/>
        <v>41982</v>
      </c>
      <c r="AC13" s="343">
        <f t="shared" si="2"/>
        <v>41983</v>
      </c>
      <c r="AD13" s="343">
        <f t="shared" si="2"/>
        <v>41984</v>
      </c>
      <c r="AE13" s="343">
        <f t="shared" si="2"/>
        <v>41985</v>
      </c>
      <c r="AF13" s="341">
        <f t="shared" si="2"/>
        <v>41986</v>
      </c>
      <c r="AG13" s="341">
        <f t="shared" si="2"/>
        <v>41987</v>
      </c>
      <c r="AH13" s="342">
        <f t="shared" si="2"/>
        <v>41988</v>
      </c>
      <c r="AI13" s="4"/>
      <c r="AJ13" s="341" t="s">
        <v>35</v>
      </c>
      <c r="AK13" s="343" t="s">
        <v>34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1" t="s">
        <v>35</v>
      </c>
      <c r="AQ13" s="341" t="s">
        <v>35</v>
      </c>
      <c r="AR13" s="343" t="s">
        <v>34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1" t="s">
        <v>35</v>
      </c>
      <c r="AX13" s="341" t="s">
        <v>35</v>
      </c>
      <c r="AY13" s="345"/>
      <c r="AZ13" s="343" t="s">
        <v>34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1" t="s">
        <v>35</v>
      </c>
      <c r="BF13" s="341" t="s">
        <v>35</v>
      </c>
      <c r="BG13" s="343" t="s">
        <v>34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1" t="s">
        <v>35</v>
      </c>
      <c r="BM13" s="341" t="s">
        <v>35</v>
      </c>
      <c r="BN13" s="342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269" t="s">
        <v>31</v>
      </c>
      <c r="B14" s="11">
        <f>SUM(C2:C13)</f>
        <v>248</v>
      </c>
      <c r="C14" s="2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>SUM(CH2:CH13)</f>
        <v>248</v>
      </c>
      <c r="CI14" s="11">
        <f>SUM(CI2:CI13)</f>
        <v>106</v>
      </c>
      <c r="CJ14" s="11">
        <f>SUM(CJ2:CJ13)</f>
        <v>11</v>
      </c>
      <c r="CK14" s="11">
        <f>SUM(CK2:CK13)</f>
        <v>1984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354" customWidth="1"/>
    <col min="2" max="15" width="2.875" style="354" customWidth="1"/>
    <col min="16" max="16" width="4" style="354" customWidth="1"/>
    <col min="17" max="17" width="4.875" style="354" customWidth="1"/>
    <col min="18" max="31" width="2.875" style="354" customWidth="1"/>
    <col min="32" max="32" width="4.875" style="354" customWidth="1"/>
    <col min="33" max="16384" width="4.875" style="354"/>
  </cols>
  <sheetData>
    <row r="1" spans="1:35" ht="21.75" customHeight="1">
      <c r="A1" s="1020" t="s">
        <v>530</v>
      </c>
      <c r="B1" s="1020"/>
      <c r="C1" s="1020"/>
      <c r="D1" s="1020"/>
      <c r="E1" s="1020"/>
      <c r="F1" s="1020"/>
      <c r="G1" s="1020"/>
      <c r="H1" s="1020"/>
      <c r="I1" s="1020"/>
      <c r="J1" s="1020"/>
      <c r="K1" s="1020"/>
      <c r="L1" s="1020"/>
      <c r="M1" s="1020"/>
      <c r="N1" s="1020"/>
      <c r="O1" s="1020"/>
      <c r="P1" s="1020"/>
      <c r="Q1" s="1020"/>
      <c r="R1" s="1020"/>
      <c r="S1" s="1020"/>
      <c r="T1" s="1020"/>
      <c r="U1" s="1020"/>
      <c r="V1" s="1020"/>
      <c r="W1" s="1020"/>
      <c r="X1" s="1020"/>
      <c r="Y1" s="1020"/>
      <c r="Z1" s="1020"/>
      <c r="AA1" s="1020"/>
      <c r="AB1" s="1020"/>
      <c r="AC1" s="1020"/>
      <c r="AD1" s="1020"/>
      <c r="AE1" s="1020"/>
    </row>
    <row r="2" spans="1:35" ht="21.75" customHeight="1">
      <c r="A2" s="1021" t="s">
        <v>531</v>
      </c>
      <c r="B2" s="1021"/>
      <c r="C2" s="1021"/>
      <c r="D2" s="1021"/>
      <c r="E2" s="1021"/>
      <c r="F2" s="1021"/>
      <c r="G2" s="1021"/>
      <c r="H2" s="1021"/>
      <c r="I2" s="1021"/>
      <c r="J2" s="1021"/>
      <c r="K2" s="1021"/>
      <c r="L2" s="1021"/>
      <c r="M2" s="1021"/>
      <c r="N2" s="1021"/>
      <c r="O2" s="1021"/>
      <c r="P2" s="1021"/>
      <c r="Q2" s="1021"/>
      <c r="R2" s="1021"/>
      <c r="S2" s="1021"/>
      <c r="T2" s="1021"/>
      <c r="U2" s="1021"/>
      <c r="V2" s="1021"/>
      <c r="W2" s="1021"/>
      <c r="X2" s="1021"/>
      <c r="Y2" s="1021"/>
      <c r="Z2" s="1021"/>
      <c r="AA2" s="1021"/>
      <c r="AB2" s="1021"/>
      <c r="AC2" s="1021"/>
      <c r="AD2" s="1021"/>
      <c r="AE2" s="1021"/>
    </row>
    <row r="3" spans="1:35" ht="14.25" customHeight="1">
      <c r="A3" s="355"/>
      <c r="B3" s="737" t="s">
        <v>426</v>
      </c>
      <c r="C3" s="737"/>
      <c r="D3" s="737"/>
      <c r="E3" s="356"/>
      <c r="F3" s="738"/>
      <c r="G3" s="738"/>
      <c r="H3" s="739" t="s">
        <v>427</v>
      </c>
      <c r="I3" s="739"/>
      <c r="J3" s="739"/>
      <c r="K3" s="357"/>
      <c r="L3" s="376"/>
      <c r="M3" s="376"/>
      <c r="N3" s="377"/>
      <c r="O3" s="377"/>
      <c r="P3" s="377"/>
      <c r="R3" s="1022" t="s">
        <v>431</v>
      </c>
      <c r="S3" s="1022"/>
      <c r="T3" s="1022"/>
      <c r="U3" s="1022"/>
      <c r="V3" s="1022"/>
      <c r="W3" s="1022"/>
      <c r="X3" s="1022"/>
      <c r="Y3" s="1022"/>
      <c r="Z3" s="1022"/>
      <c r="AA3" s="1022"/>
      <c r="AB3" s="1022"/>
      <c r="AC3" s="1022"/>
      <c r="AD3" s="1022"/>
      <c r="AE3" s="1022"/>
      <c r="AF3" s="400"/>
    </row>
    <row r="4" spans="1:35" s="352" customFormat="1" ht="14.25" customHeight="1">
      <c r="A4" s="358" t="s">
        <v>432</v>
      </c>
      <c r="B4" s="936" t="s">
        <v>433</v>
      </c>
      <c r="C4" s="937"/>
      <c r="D4" s="936" t="s">
        <v>434</v>
      </c>
      <c r="E4" s="937"/>
      <c r="F4" s="936" t="s">
        <v>435</v>
      </c>
      <c r="G4" s="937"/>
      <c r="H4" s="936" t="s">
        <v>436</v>
      </c>
      <c r="I4" s="937"/>
      <c r="J4" s="936" t="s">
        <v>437</v>
      </c>
      <c r="K4" s="937"/>
      <c r="L4" s="936" t="s">
        <v>438</v>
      </c>
      <c r="M4" s="937"/>
      <c r="N4" s="936" t="s">
        <v>439</v>
      </c>
      <c r="O4" s="938"/>
      <c r="P4" s="378"/>
      <c r="Q4" s="383" t="s">
        <v>432</v>
      </c>
      <c r="R4" s="936" t="s">
        <v>433</v>
      </c>
      <c r="S4" s="937"/>
      <c r="T4" s="936" t="s">
        <v>434</v>
      </c>
      <c r="U4" s="937"/>
      <c r="V4" s="936" t="s">
        <v>435</v>
      </c>
      <c r="W4" s="937"/>
      <c r="X4" s="936" t="s">
        <v>436</v>
      </c>
      <c r="Y4" s="937"/>
      <c r="Z4" s="936" t="s">
        <v>437</v>
      </c>
      <c r="AA4" s="937"/>
      <c r="AB4" s="936" t="s">
        <v>438</v>
      </c>
      <c r="AC4" s="937"/>
      <c r="AD4" s="936" t="s">
        <v>439</v>
      </c>
      <c r="AE4" s="938"/>
      <c r="AF4" s="401"/>
    </row>
    <row r="5" spans="1:35" s="352" customFormat="1" ht="14.25" customHeight="1">
      <c r="A5" s="359"/>
      <c r="B5" s="942" t="s">
        <v>433</v>
      </c>
      <c r="C5" s="943"/>
      <c r="D5" s="942" t="s">
        <v>440</v>
      </c>
      <c r="E5" s="943"/>
      <c r="F5" s="942" t="s">
        <v>441</v>
      </c>
      <c r="G5" s="943"/>
      <c r="H5" s="942" t="s">
        <v>442</v>
      </c>
      <c r="I5" s="943"/>
      <c r="J5" s="942" t="s">
        <v>443</v>
      </c>
      <c r="K5" s="943"/>
      <c r="L5" s="942" t="s">
        <v>444</v>
      </c>
      <c r="M5" s="943"/>
      <c r="N5" s="942" t="s">
        <v>445</v>
      </c>
      <c r="O5" s="944"/>
      <c r="P5" s="378"/>
      <c r="Q5" s="384"/>
      <c r="R5" s="942" t="s">
        <v>433</v>
      </c>
      <c r="S5" s="943"/>
      <c r="T5" s="942" t="s">
        <v>440</v>
      </c>
      <c r="U5" s="943"/>
      <c r="V5" s="942" t="s">
        <v>441</v>
      </c>
      <c r="W5" s="943"/>
      <c r="X5" s="942" t="s">
        <v>442</v>
      </c>
      <c r="Y5" s="943"/>
      <c r="Z5" s="942" t="s">
        <v>443</v>
      </c>
      <c r="AA5" s="943"/>
      <c r="AB5" s="942" t="s">
        <v>444</v>
      </c>
      <c r="AC5" s="943"/>
      <c r="AD5" s="942" t="s">
        <v>445</v>
      </c>
      <c r="AE5" s="944"/>
      <c r="AF5" s="401"/>
    </row>
    <row r="6" spans="1:35" s="352" customFormat="1" ht="14.25" customHeight="1">
      <c r="A6" s="360"/>
      <c r="B6" s="947">
        <v>29</v>
      </c>
      <c r="C6" s="948"/>
      <c r="D6" s="947">
        <v>30</v>
      </c>
      <c r="E6" s="948"/>
      <c r="F6" s="947">
        <v>31</v>
      </c>
      <c r="G6" s="948"/>
      <c r="H6" s="949">
        <v>1</v>
      </c>
      <c r="I6" s="950"/>
      <c r="J6" s="958">
        <v>2</v>
      </c>
      <c r="K6" s="959"/>
      <c r="L6" s="966">
        <v>3</v>
      </c>
      <c r="M6" s="979"/>
      <c r="N6" s="966">
        <v>4</v>
      </c>
      <c r="O6" s="967"/>
      <c r="P6" s="379"/>
      <c r="Q6" s="385"/>
      <c r="R6" s="966"/>
      <c r="S6" s="978"/>
      <c r="T6" s="958"/>
      <c r="U6" s="959"/>
      <c r="V6" s="966">
        <v>1</v>
      </c>
      <c r="W6" s="979"/>
      <c r="X6" s="966">
        <v>2</v>
      </c>
      <c r="Y6" s="979"/>
      <c r="Z6" s="966">
        <v>3</v>
      </c>
      <c r="AA6" s="979"/>
      <c r="AB6" s="966">
        <v>4</v>
      </c>
      <c r="AC6" s="979"/>
      <c r="AD6" s="951">
        <v>5</v>
      </c>
      <c r="AE6" s="953"/>
      <c r="AH6" s="402">
        <v>21</v>
      </c>
      <c r="AI6" s="402">
        <v>22</v>
      </c>
    </row>
    <row r="7" spans="1:35" s="352" customFormat="1" ht="14.25" customHeight="1">
      <c r="A7" s="361"/>
      <c r="B7" s="947">
        <v>5</v>
      </c>
      <c r="C7" s="948"/>
      <c r="D7" s="954">
        <v>6</v>
      </c>
      <c r="E7" s="955"/>
      <c r="F7" s="954">
        <v>7</v>
      </c>
      <c r="G7" s="955"/>
      <c r="H7" s="954">
        <v>8</v>
      </c>
      <c r="I7" s="955"/>
      <c r="J7" s="954">
        <v>9</v>
      </c>
      <c r="K7" s="955"/>
      <c r="L7" s="954">
        <v>10</v>
      </c>
      <c r="M7" s="955"/>
      <c r="N7" s="954">
        <v>11</v>
      </c>
      <c r="O7" s="965"/>
      <c r="P7" s="379"/>
      <c r="Q7" s="386"/>
      <c r="R7" s="947">
        <v>6</v>
      </c>
      <c r="S7" s="948"/>
      <c r="T7" s="954">
        <v>7</v>
      </c>
      <c r="U7" s="955"/>
      <c r="V7" s="954">
        <v>8</v>
      </c>
      <c r="W7" s="955"/>
      <c r="X7" s="954">
        <v>9</v>
      </c>
      <c r="Y7" s="955"/>
      <c r="Z7" s="954">
        <v>10</v>
      </c>
      <c r="AA7" s="955"/>
      <c r="AB7" s="954">
        <v>11</v>
      </c>
      <c r="AC7" s="955"/>
      <c r="AD7" s="947">
        <v>12</v>
      </c>
      <c r="AE7" s="956"/>
      <c r="AH7" s="402">
        <v>18</v>
      </c>
      <c r="AI7" s="402">
        <v>21</v>
      </c>
    </row>
    <row r="8" spans="1:35" s="352" customFormat="1" ht="14.25" customHeight="1">
      <c r="A8" s="362">
        <v>1</v>
      </c>
      <c r="B8" s="947">
        <v>12</v>
      </c>
      <c r="C8" s="948"/>
      <c r="D8" s="954">
        <v>13</v>
      </c>
      <c r="E8" s="955"/>
      <c r="F8" s="954">
        <v>14</v>
      </c>
      <c r="G8" s="955"/>
      <c r="H8" s="954">
        <v>15</v>
      </c>
      <c r="I8" s="955"/>
      <c r="J8" s="954">
        <v>16</v>
      </c>
      <c r="K8" s="955"/>
      <c r="L8" s="954">
        <v>17</v>
      </c>
      <c r="M8" s="955"/>
      <c r="N8" s="947">
        <v>18</v>
      </c>
      <c r="O8" s="956"/>
      <c r="P8" s="379"/>
      <c r="Q8" s="386">
        <v>7</v>
      </c>
      <c r="R8" s="947">
        <v>13</v>
      </c>
      <c r="S8" s="948"/>
      <c r="T8" s="954">
        <v>14</v>
      </c>
      <c r="U8" s="955"/>
      <c r="V8" s="954">
        <v>15</v>
      </c>
      <c r="W8" s="955"/>
      <c r="X8" s="954">
        <v>16</v>
      </c>
      <c r="Y8" s="955"/>
      <c r="Z8" s="954">
        <v>17</v>
      </c>
      <c r="AA8" s="955"/>
      <c r="AB8" s="954">
        <v>18</v>
      </c>
      <c r="AC8" s="955"/>
      <c r="AD8" s="947">
        <v>19</v>
      </c>
      <c r="AE8" s="956"/>
      <c r="AH8" s="402">
        <v>20</v>
      </c>
      <c r="AI8" s="402">
        <v>22</v>
      </c>
    </row>
    <row r="9" spans="1:35" s="352" customFormat="1" ht="14.25" customHeight="1">
      <c r="A9" s="362" t="s">
        <v>440</v>
      </c>
      <c r="B9" s="947">
        <v>19</v>
      </c>
      <c r="C9" s="948"/>
      <c r="D9" s="954">
        <v>20</v>
      </c>
      <c r="E9" s="955"/>
      <c r="F9" s="954">
        <v>21</v>
      </c>
      <c r="G9" s="955"/>
      <c r="H9" s="945">
        <v>22</v>
      </c>
      <c r="I9" s="946"/>
      <c r="J9" s="954">
        <v>23</v>
      </c>
      <c r="K9" s="955"/>
      <c r="L9" s="954">
        <v>24</v>
      </c>
      <c r="M9" s="955"/>
      <c r="N9" s="954">
        <v>25</v>
      </c>
      <c r="O9" s="965"/>
      <c r="P9" s="379"/>
      <c r="Q9" s="387" t="s">
        <v>440</v>
      </c>
      <c r="R9" s="947">
        <v>20</v>
      </c>
      <c r="S9" s="948"/>
      <c r="T9" s="954">
        <v>21</v>
      </c>
      <c r="U9" s="955"/>
      <c r="V9" s="954">
        <v>22</v>
      </c>
      <c r="W9" s="955"/>
      <c r="X9" s="954">
        <v>23</v>
      </c>
      <c r="Y9" s="955"/>
      <c r="Z9" s="954">
        <v>24</v>
      </c>
      <c r="AA9" s="955"/>
      <c r="AB9" s="954">
        <v>25</v>
      </c>
      <c r="AC9" s="955"/>
      <c r="AD9" s="947">
        <v>26</v>
      </c>
      <c r="AE9" s="956"/>
      <c r="AH9" s="402">
        <v>21</v>
      </c>
      <c r="AI9" s="402">
        <v>19</v>
      </c>
    </row>
    <row r="10" spans="1:35" s="352" customFormat="1" ht="14.25" customHeight="1">
      <c r="A10" s="363">
        <v>20</v>
      </c>
      <c r="B10" s="947">
        <v>26</v>
      </c>
      <c r="C10" s="948"/>
      <c r="D10" s="947">
        <v>27</v>
      </c>
      <c r="E10" s="948"/>
      <c r="F10" s="947">
        <v>28</v>
      </c>
      <c r="G10" s="948"/>
      <c r="H10" s="947">
        <v>29</v>
      </c>
      <c r="I10" s="948"/>
      <c r="J10" s="947">
        <v>30</v>
      </c>
      <c r="K10" s="948"/>
      <c r="L10" s="968">
        <v>31</v>
      </c>
      <c r="M10" s="969"/>
      <c r="N10" s="954"/>
      <c r="O10" s="965"/>
      <c r="P10" s="379"/>
      <c r="Q10" s="388">
        <v>23</v>
      </c>
      <c r="R10" s="947">
        <v>27</v>
      </c>
      <c r="S10" s="948"/>
      <c r="T10" s="954">
        <v>28</v>
      </c>
      <c r="U10" s="955"/>
      <c r="V10" s="954">
        <v>29</v>
      </c>
      <c r="W10" s="955"/>
      <c r="X10" s="954">
        <v>30</v>
      </c>
      <c r="Y10" s="955"/>
      <c r="Z10" s="954">
        <v>31</v>
      </c>
      <c r="AA10" s="955"/>
      <c r="AB10" s="954"/>
      <c r="AC10" s="955"/>
      <c r="AD10" s="954"/>
      <c r="AE10" s="965"/>
      <c r="AH10" s="402">
        <v>21</v>
      </c>
      <c r="AI10" s="402">
        <v>22</v>
      </c>
    </row>
    <row r="11" spans="1:35" s="352" customFormat="1" ht="14.25" customHeight="1">
      <c r="A11" s="361"/>
      <c r="B11" s="960"/>
      <c r="C11" s="961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79"/>
      <c r="Q11" s="389"/>
      <c r="R11" s="963"/>
      <c r="S11" s="964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H11" s="402">
        <v>20</v>
      </c>
      <c r="AI11" s="402">
        <v>21</v>
      </c>
    </row>
    <row r="12" spans="1:35" s="352" customFormat="1" ht="14.25" customHeight="1">
      <c r="A12" s="364"/>
      <c r="B12" s="958"/>
      <c r="C12" s="959"/>
      <c r="D12" s="958"/>
      <c r="E12" s="959"/>
      <c r="F12" s="958"/>
      <c r="G12" s="959"/>
      <c r="H12" s="958"/>
      <c r="I12" s="959"/>
      <c r="J12" s="958"/>
      <c r="K12" s="959"/>
      <c r="L12" s="958"/>
      <c r="M12" s="959"/>
      <c r="N12" s="1024">
        <v>1</v>
      </c>
      <c r="O12" s="1025"/>
      <c r="P12" s="379"/>
      <c r="Q12" s="390"/>
      <c r="R12" s="958"/>
      <c r="S12" s="959"/>
      <c r="T12" s="958"/>
      <c r="U12" s="959"/>
      <c r="V12" s="958"/>
      <c r="W12" s="959"/>
      <c r="X12" s="966"/>
      <c r="Y12" s="979"/>
      <c r="Z12" s="966"/>
      <c r="AA12" s="979"/>
      <c r="AB12" s="958">
        <v>1</v>
      </c>
      <c r="AC12" s="959"/>
      <c r="AD12" s="958">
        <v>2</v>
      </c>
      <c r="AE12" s="1023"/>
    </row>
    <row r="13" spans="1:35" s="352" customFormat="1" ht="14.25" customHeight="1">
      <c r="A13" s="361"/>
      <c r="B13" s="1026">
        <v>2</v>
      </c>
      <c r="C13" s="1027"/>
      <c r="D13" s="947">
        <v>3</v>
      </c>
      <c r="E13" s="948"/>
      <c r="F13" s="947">
        <v>4</v>
      </c>
      <c r="G13" s="948"/>
      <c r="H13" s="954">
        <v>5</v>
      </c>
      <c r="I13" s="955"/>
      <c r="J13" s="954">
        <v>6</v>
      </c>
      <c r="K13" s="955"/>
      <c r="L13" s="954">
        <v>7</v>
      </c>
      <c r="M13" s="955"/>
      <c r="N13" s="954">
        <v>8</v>
      </c>
      <c r="O13" s="965"/>
      <c r="P13" s="379"/>
      <c r="Q13" s="391"/>
      <c r="R13" s="947">
        <v>3</v>
      </c>
      <c r="S13" s="948"/>
      <c r="T13" s="954">
        <v>4</v>
      </c>
      <c r="U13" s="955"/>
      <c r="V13" s="954">
        <v>5</v>
      </c>
      <c r="W13" s="955"/>
      <c r="X13" s="954">
        <v>6</v>
      </c>
      <c r="Y13" s="955"/>
      <c r="Z13" s="954">
        <v>7</v>
      </c>
      <c r="AA13" s="955"/>
      <c r="AB13" s="954">
        <v>8</v>
      </c>
      <c r="AC13" s="955"/>
      <c r="AD13" s="947">
        <v>9</v>
      </c>
      <c r="AE13" s="956"/>
    </row>
    <row r="14" spans="1:35" s="352" customFormat="1" ht="14.25" customHeight="1">
      <c r="A14" s="365">
        <v>2</v>
      </c>
      <c r="B14" s="947">
        <v>9</v>
      </c>
      <c r="C14" s="948"/>
      <c r="D14" s="954">
        <v>10</v>
      </c>
      <c r="E14" s="955"/>
      <c r="F14" s="954">
        <v>11</v>
      </c>
      <c r="G14" s="955"/>
      <c r="H14" s="954">
        <v>12</v>
      </c>
      <c r="I14" s="955"/>
      <c r="J14" s="954">
        <v>13</v>
      </c>
      <c r="K14" s="955"/>
      <c r="L14" s="954">
        <v>14</v>
      </c>
      <c r="M14" s="955"/>
      <c r="N14" s="971">
        <v>15</v>
      </c>
      <c r="O14" s="956"/>
      <c r="P14" s="379"/>
      <c r="Q14" s="391">
        <v>8</v>
      </c>
      <c r="R14" s="947">
        <v>10</v>
      </c>
      <c r="S14" s="948"/>
      <c r="T14" s="947">
        <v>11</v>
      </c>
      <c r="U14" s="948"/>
      <c r="V14" s="947">
        <v>12</v>
      </c>
      <c r="W14" s="948"/>
      <c r="X14" s="947">
        <v>13</v>
      </c>
      <c r="Y14" s="948"/>
      <c r="Z14" s="954">
        <v>14</v>
      </c>
      <c r="AA14" s="955"/>
      <c r="AB14" s="954">
        <v>15</v>
      </c>
      <c r="AC14" s="955"/>
      <c r="AD14" s="954">
        <v>16</v>
      </c>
      <c r="AE14" s="965"/>
    </row>
    <row r="15" spans="1:35" s="352" customFormat="1" ht="14.25" customHeight="1">
      <c r="A15" s="365" t="s">
        <v>440</v>
      </c>
      <c r="B15" s="947">
        <v>16</v>
      </c>
      <c r="C15" s="948"/>
      <c r="D15" s="954">
        <v>17</v>
      </c>
      <c r="E15" s="955"/>
      <c r="F15" s="954">
        <v>18</v>
      </c>
      <c r="G15" s="955"/>
      <c r="H15" s="954">
        <v>19</v>
      </c>
      <c r="I15" s="955"/>
      <c r="J15" s="954">
        <v>20</v>
      </c>
      <c r="K15" s="955"/>
      <c r="L15" s="954">
        <v>21</v>
      </c>
      <c r="M15" s="955"/>
      <c r="N15" s="947">
        <v>22</v>
      </c>
      <c r="O15" s="956"/>
      <c r="P15" s="379"/>
      <c r="Q15" s="392" t="s">
        <v>440</v>
      </c>
      <c r="R15" s="947">
        <v>17</v>
      </c>
      <c r="S15" s="948"/>
      <c r="T15" s="954">
        <v>18</v>
      </c>
      <c r="U15" s="955"/>
      <c r="V15" s="954">
        <v>19</v>
      </c>
      <c r="W15" s="955"/>
      <c r="X15" s="954">
        <v>20</v>
      </c>
      <c r="Y15" s="955"/>
      <c r="Z15" s="954">
        <v>21</v>
      </c>
      <c r="AA15" s="955"/>
      <c r="AB15" s="954">
        <v>22</v>
      </c>
      <c r="AC15" s="955"/>
      <c r="AD15" s="947">
        <v>23</v>
      </c>
      <c r="AE15" s="956"/>
    </row>
    <row r="16" spans="1:35" s="352" customFormat="1" ht="14.25" customHeight="1">
      <c r="A16" s="366">
        <v>19</v>
      </c>
      <c r="B16" s="947">
        <v>23</v>
      </c>
      <c r="C16" s="948"/>
      <c r="D16" s="954">
        <v>24</v>
      </c>
      <c r="E16" s="955"/>
      <c r="F16" s="954">
        <v>25</v>
      </c>
      <c r="G16" s="955"/>
      <c r="H16" s="954">
        <v>26</v>
      </c>
      <c r="I16" s="955"/>
      <c r="J16" s="954">
        <v>27</v>
      </c>
      <c r="K16" s="955"/>
      <c r="L16" s="954">
        <v>28</v>
      </c>
      <c r="M16" s="955"/>
      <c r="N16" s="945"/>
      <c r="O16" s="957"/>
      <c r="P16" s="379"/>
      <c r="Q16" s="393">
        <v>20</v>
      </c>
      <c r="R16" s="947">
        <v>24</v>
      </c>
      <c r="S16" s="948"/>
      <c r="T16" s="954">
        <v>25</v>
      </c>
      <c r="U16" s="955"/>
      <c r="V16" s="954">
        <v>26</v>
      </c>
      <c r="W16" s="955"/>
      <c r="X16" s="954">
        <v>27</v>
      </c>
      <c r="Y16" s="955"/>
      <c r="Z16" s="954">
        <v>28</v>
      </c>
      <c r="AA16" s="955"/>
      <c r="AB16" s="954">
        <v>29</v>
      </c>
      <c r="AC16" s="955"/>
      <c r="AD16" s="947">
        <v>30</v>
      </c>
      <c r="AE16" s="956"/>
    </row>
    <row r="17" spans="1:31" s="352" customFormat="1" ht="14.25" customHeight="1">
      <c r="A17" s="367"/>
      <c r="B17" s="963"/>
      <c r="C17" s="964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80"/>
      <c r="Q17" s="389"/>
      <c r="R17" s="947">
        <v>31</v>
      </c>
      <c r="S17" s="948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</row>
    <row r="18" spans="1:31" s="352" customFormat="1" ht="14.25" customHeight="1">
      <c r="A18" s="364"/>
      <c r="B18" s="958"/>
      <c r="C18" s="959"/>
      <c r="D18" s="958"/>
      <c r="E18" s="959"/>
      <c r="F18" s="958"/>
      <c r="G18" s="959"/>
      <c r="H18" s="958"/>
      <c r="I18" s="959"/>
      <c r="J18" s="958"/>
      <c r="K18" s="959"/>
      <c r="L18" s="958"/>
      <c r="M18" s="959"/>
      <c r="N18" s="951">
        <v>1</v>
      </c>
      <c r="O18" s="953"/>
      <c r="P18" s="379"/>
      <c r="Q18" s="387"/>
      <c r="R18" s="966"/>
      <c r="S18" s="979"/>
      <c r="T18" s="958">
        <v>1</v>
      </c>
      <c r="U18" s="959"/>
      <c r="V18" s="958">
        <v>2</v>
      </c>
      <c r="W18" s="959"/>
      <c r="X18" s="966">
        <v>3</v>
      </c>
      <c r="Y18" s="979"/>
      <c r="Z18" s="966">
        <v>4</v>
      </c>
      <c r="AA18" s="979"/>
      <c r="AB18" s="966">
        <v>5</v>
      </c>
      <c r="AC18" s="979"/>
      <c r="AD18" s="951">
        <v>6</v>
      </c>
      <c r="AE18" s="953"/>
    </row>
    <row r="19" spans="1:31" s="352" customFormat="1" ht="14.25" customHeight="1">
      <c r="A19" s="367"/>
      <c r="B19" s="947">
        <v>2</v>
      </c>
      <c r="C19" s="948"/>
      <c r="D19" s="954">
        <v>3</v>
      </c>
      <c r="E19" s="955"/>
      <c r="F19" s="954">
        <v>4</v>
      </c>
      <c r="G19" s="955"/>
      <c r="H19" s="954">
        <v>5</v>
      </c>
      <c r="I19" s="955"/>
      <c r="J19" s="954">
        <v>6</v>
      </c>
      <c r="K19" s="955"/>
      <c r="L19" s="954">
        <v>7</v>
      </c>
      <c r="M19" s="955"/>
      <c r="N19" s="947">
        <v>8</v>
      </c>
      <c r="O19" s="956"/>
      <c r="P19" s="379"/>
      <c r="Q19" s="386"/>
      <c r="R19" s="947">
        <v>7</v>
      </c>
      <c r="S19" s="948"/>
      <c r="T19" s="992">
        <v>8</v>
      </c>
      <c r="U19" s="1000"/>
      <c r="V19" s="954">
        <v>9</v>
      </c>
      <c r="W19" s="955"/>
      <c r="X19" s="954">
        <v>10</v>
      </c>
      <c r="Y19" s="955"/>
      <c r="Z19" s="954">
        <v>11</v>
      </c>
      <c r="AA19" s="955"/>
      <c r="AB19" s="954">
        <v>12</v>
      </c>
      <c r="AC19" s="955"/>
      <c r="AD19" s="954">
        <v>13</v>
      </c>
      <c r="AE19" s="965"/>
    </row>
    <row r="20" spans="1:31" s="352" customFormat="1" ht="14.25" customHeight="1">
      <c r="A20" s="365">
        <v>3</v>
      </c>
      <c r="B20" s="947">
        <v>9</v>
      </c>
      <c r="C20" s="948"/>
      <c r="D20" s="945">
        <v>10</v>
      </c>
      <c r="E20" s="946"/>
      <c r="F20" s="945">
        <v>11</v>
      </c>
      <c r="G20" s="946"/>
      <c r="H20" s="945">
        <v>12</v>
      </c>
      <c r="I20" s="946"/>
      <c r="J20" s="954">
        <v>13</v>
      </c>
      <c r="K20" s="955"/>
      <c r="L20" s="954">
        <v>14</v>
      </c>
      <c r="M20" s="955"/>
      <c r="N20" s="971">
        <v>15</v>
      </c>
      <c r="O20" s="956"/>
      <c r="P20" s="379"/>
      <c r="Q20" s="386">
        <v>9</v>
      </c>
      <c r="R20" s="947">
        <v>14</v>
      </c>
      <c r="S20" s="948"/>
      <c r="T20" s="954">
        <v>15</v>
      </c>
      <c r="U20" s="955"/>
      <c r="V20" s="954">
        <v>16</v>
      </c>
      <c r="W20" s="955"/>
      <c r="X20" s="954">
        <v>17</v>
      </c>
      <c r="Y20" s="955"/>
      <c r="Z20" s="954">
        <v>18</v>
      </c>
      <c r="AA20" s="955"/>
      <c r="AB20" s="954">
        <v>19</v>
      </c>
      <c r="AC20" s="955"/>
      <c r="AD20" s="947">
        <v>20</v>
      </c>
      <c r="AE20" s="956"/>
    </row>
    <row r="21" spans="1:31" s="352" customFormat="1" ht="14.25" customHeight="1">
      <c r="A21" s="365" t="s">
        <v>440</v>
      </c>
      <c r="B21" s="947">
        <v>16</v>
      </c>
      <c r="C21" s="948"/>
      <c r="D21" s="954">
        <v>17</v>
      </c>
      <c r="E21" s="955"/>
      <c r="F21" s="954">
        <v>18</v>
      </c>
      <c r="G21" s="955"/>
      <c r="H21" s="954">
        <v>19</v>
      </c>
      <c r="I21" s="955"/>
      <c r="J21" s="954">
        <v>20</v>
      </c>
      <c r="K21" s="955"/>
      <c r="L21" s="954">
        <v>21</v>
      </c>
      <c r="M21" s="955"/>
      <c r="N21" s="947">
        <v>22</v>
      </c>
      <c r="O21" s="956"/>
      <c r="P21" s="379"/>
      <c r="Q21" s="394" t="s">
        <v>440</v>
      </c>
      <c r="R21" s="947">
        <v>21</v>
      </c>
      <c r="S21" s="948"/>
      <c r="T21" s="954">
        <v>22</v>
      </c>
      <c r="U21" s="955"/>
      <c r="V21" s="954">
        <v>23</v>
      </c>
      <c r="W21" s="955"/>
      <c r="X21" s="954">
        <v>24</v>
      </c>
      <c r="Y21" s="955"/>
      <c r="Z21" s="954">
        <v>25</v>
      </c>
      <c r="AA21" s="955"/>
      <c r="AB21" s="954">
        <v>26</v>
      </c>
      <c r="AC21" s="955"/>
      <c r="AD21" s="947">
        <v>27</v>
      </c>
      <c r="AE21" s="956"/>
    </row>
    <row r="22" spans="1:31" s="352" customFormat="1" ht="14.25" customHeight="1">
      <c r="A22" s="366">
        <v>21</v>
      </c>
      <c r="B22" s="947">
        <v>23</v>
      </c>
      <c r="C22" s="948"/>
      <c r="D22" s="954">
        <v>24</v>
      </c>
      <c r="E22" s="955"/>
      <c r="F22" s="954">
        <v>25</v>
      </c>
      <c r="G22" s="955"/>
      <c r="H22" s="954">
        <v>26</v>
      </c>
      <c r="I22" s="955"/>
      <c r="J22" s="954">
        <v>27</v>
      </c>
      <c r="K22" s="955"/>
      <c r="L22" s="954">
        <v>28</v>
      </c>
      <c r="M22" s="955"/>
      <c r="N22" s="947">
        <v>29</v>
      </c>
      <c r="O22" s="956"/>
      <c r="P22" s="379"/>
      <c r="Q22" s="388">
        <v>22</v>
      </c>
      <c r="R22" s="945">
        <v>28</v>
      </c>
      <c r="S22" s="946"/>
      <c r="T22" s="945">
        <v>29</v>
      </c>
      <c r="U22" s="946"/>
      <c r="V22" s="947">
        <v>30</v>
      </c>
      <c r="W22" s="948"/>
      <c r="X22" s="954"/>
      <c r="Y22" s="955"/>
      <c r="Z22" s="954"/>
      <c r="AA22" s="955"/>
      <c r="AB22" s="954"/>
      <c r="AC22" s="955"/>
      <c r="AD22" s="945"/>
      <c r="AE22" s="957"/>
    </row>
    <row r="23" spans="1:31" s="352" customFormat="1" ht="14.25" customHeight="1">
      <c r="A23" s="368"/>
      <c r="B23" s="976">
        <v>30</v>
      </c>
      <c r="C23" s="977"/>
      <c r="D23" s="960">
        <v>31</v>
      </c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80"/>
      <c r="Q23" s="389"/>
      <c r="R23" s="960"/>
      <c r="S23" s="961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</row>
    <row r="24" spans="1:31" s="352" customFormat="1" ht="14.25" customHeight="1">
      <c r="A24" s="364"/>
      <c r="B24" s="966"/>
      <c r="C24" s="978"/>
      <c r="D24" s="958"/>
      <c r="E24" s="959"/>
      <c r="F24" s="966">
        <v>1</v>
      </c>
      <c r="G24" s="979"/>
      <c r="H24" s="966">
        <v>2</v>
      </c>
      <c r="I24" s="979"/>
      <c r="J24" s="966">
        <v>3</v>
      </c>
      <c r="K24" s="979"/>
      <c r="L24" s="951">
        <v>4</v>
      </c>
      <c r="M24" s="952"/>
      <c r="N24" s="1024">
        <v>5</v>
      </c>
      <c r="O24" s="1025"/>
      <c r="P24" s="379"/>
      <c r="Q24" s="385"/>
      <c r="R24" s="945"/>
      <c r="S24" s="946"/>
      <c r="T24" s="945"/>
      <c r="U24" s="946"/>
      <c r="V24" s="945"/>
      <c r="W24" s="946"/>
      <c r="X24" s="949">
        <v>1</v>
      </c>
      <c r="Y24" s="950"/>
      <c r="Z24" s="949">
        <v>2</v>
      </c>
      <c r="AA24" s="950"/>
      <c r="AB24" s="949">
        <v>3</v>
      </c>
      <c r="AC24" s="950"/>
      <c r="AD24" s="951">
        <v>4</v>
      </c>
      <c r="AE24" s="953"/>
    </row>
    <row r="25" spans="1:31" s="352" customFormat="1" ht="14.25" customHeight="1">
      <c r="A25" s="367"/>
      <c r="B25" s="947">
        <v>6</v>
      </c>
      <c r="C25" s="948"/>
      <c r="D25" s="954">
        <v>7</v>
      </c>
      <c r="E25" s="955"/>
      <c r="F25" s="954">
        <v>8</v>
      </c>
      <c r="G25" s="955"/>
      <c r="H25" s="954">
        <v>9</v>
      </c>
      <c r="I25" s="955"/>
      <c r="J25" s="954">
        <v>10</v>
      </c>
      <c r="K25" s="955"/>
      <c r="L25" s="954">
        <v>11</v>
      </c>
      <c r="M25" s="955"/>
      <c r="N25" s="947">
        <v>12</v>
      </c>
      <c r="O25" s="956"/>
      <c r="P25" s="379"/>
      <c r="Q25" s="386"/>
      <c r="R25" s="947">
        <v>5</v>
      </c>
      <c r="S25" s="948"/>
      <c r="T25" s="954">
        <v>6</v>
      </c>
      <c r="U25" s="955"/>
      <c r="V25" s="954">
        <v>7</v>
      </c>
      <c r="W25" s="955"/>
      <c r="X25" s="954">
        <v>8</v>
      </c>
      <c r="Y25" s="955"/>
      <c r="Z25" s="954">
        <v>9</v>
      </c>
      <c r="AA25" s="955"/>
      <c r="AB25" s="954">
        <v>10</v>
      </c>
      <c r="AC25" s="955"/>
      <c r="AD25" s="947">
        <v>11</v>
      </c>
      <c r="AE25" s="956"/>
    </row>
    <row r="26" spans="1:31" s="352" customFormat="1" ht="14.25" customHeight="1">
      <c r="A26" s="365">
        <v>4</v>
      </c>
      <c r="B26" s="947">
        <v>13</v>
      </c>
      <c r="C26" s="948"/>
      <c r="D26" s="954">
        <v>14</v>
      </c>
      <c r="E26" s="955"/>
      <c r="F26" s="954">
        <v>15</v>
      </c>
      <c r="G26" s="955"/>
      <c r="H26" s="954">
        <v>16</v>
      </c>
      <c r="I26" s="955"/>
      <c r="J26" s="954">
        <v>17</v>
      </c>
      <c r="K26" s="955"/>
      <c r="L26" s="954">
        <v>18</v>
      </c>
      <c r="M26" s="955"/>
      <c r="N26" s="947">
        <v>19</v>
      </c>
      <c r="O26" s="956"/>
      <c r="P26" s="379"/>
      <c r="Q26" s="386">
        <v>10</v>
      </c>
      <c r="R26" s="947">
        <v>12</v>
      </c>
      <c r="S26" s="948"/>
      <c r="T26" s="954">
        <v>13</v>
      </c>
      <c r="U26" s="955"/>
      <c r="V26" s="954">
        <v>14</v>
      </c>
      <c r="W26" s="955"/>
      <c r="X26" s="954">
        <v>15</v>
      </c>
      <c r="Y26" s="955"/>
      <c r="Z26" s="954">
        <v>16</v>
      </c>
      <c r="AA26" s="955"/>
      <c r="AB26" s="954">
        <v>17</v>
      </c>
      <c r="AC26" s="955"/>
      <c r="AD26" s="947">
        <v>18</v>
      </c>
      <c r="AE26" s="956"/>
    </row>
    <row r="27" spans="1:31" s="352" customFormat="1" ht="14.25" customHeight="1">
      <c r="A27" s="365" t="s">
        <v>440</v>
      </c>
      <c r="B27" s="947">
        <v>20</v>
      </c>
      <c r="C27" s="948"/>
      <c r="D27" s="954">
        <v>21</v>
      </c>
      <c r="E27" s="955"/>
      <c r="F27" s="954">
        <v>22</v>
      </c>
      <c r="G27" s="955"/>
      <c r="H27" s="954">
        <v>23</v>
      </c>
      <c r="I27" s="955"/>
      <c r="J27" s="954">
        <v>24</v>
      </c>
      <c r="K27" s="955"/>
      <c r="L27" s="954">
        <v>25</v>
      </c>
      <c r="M27" s="955"/>
      <c r="N27" s="945">
        <v>26</v>
      </c>
      <c r="O27" s="957"/>
      <c r="P27" s="379"/>
      <c r="Q27" s="394" t="s">
        <v>440</v>
      </c>
      <c r="R27" s="947">
        <v>19</v>
      </c>
      <c r="S27" s="948"/>
      <c r="T27" s="954">
        <v>20</v>
      </c>
      <c r="U27" s="955"/>
      <c r="V27" s="954">
        <v>21</v>
      </c>
      <c r="W27" s="955"/>
      <c r="X27" s="945">
        <v>22</v>
      </c>
      <c r="Y27" s="946"/>
      <c r="Z27" s="954">
        <v>23</v>
      </c>
      <c r="AA27" s="955"/>
      <c r="AB27" s="954">
        <v>24</v>
      </c>
      <c r="AC27" s="955"/>
      <c r="AD27" s="947">
        <v>25</v>
      </c>
      <c r="AE27" s="956"/>
    </row>
    <row r="28" spans="1:31" s="352" customFormat="1" ht="14.25" customHeight="1">
      <c r="A28" s="366">
        <v>21</v>
      </c>
      <c r="B28" s="947">
        <v>27</v>
      </c>
      <c r="C28" s="948"/>
      <c r="D28" s="954">
        <v>28</v>
      </c>
      <c r="E28" s="955"/>
      <c r="F28" s="954">
        <v>29</v>
      </c>
      <c r="G28" s="955"/>
      <c r="H28" s="947">
        <v>30</v>
      </c>
      <c r="I28" s="948"/>
      <c r="J28" s="954"/>
      <c r="K28" s="955"/>
      <c r="L28" s="954"/>
      <c r="M28" s="955"/>
      <c r="N28" s="954"/>
      <c r="O28" s="965"/>
      <c r="P28" s="379"/>
      <c r="Q28" s="388">
        <v>20</v>
      </c>
      <c r="R28" s="947">
        <v>26</v>
      </c>
      <c r="S28" s="948"/>
      <c r="T28" s="954">
        <v>27</v>
      </c>
      <c r="U28" s="955"/>
      <c r="V28" s="954">
        <v>28</v>
      </c>
      <c r="W28" s="955"/>
      <c r="X28" s="945">
        <v>29</v>
      </c>
      <c r="Y28" s="946"/>
      <c r="Z28" s="945">
        <v>30</v>
      </c>
      <c r="AA28" s="946"/>
      <c r="AB28" s="954">
        <v>31</v>
      </c>
      <c r="AC28" s="955"/>
      <c r="AD28" s="954"/>
      <c r="AE28" s="965"/>
    </row>
    <row r="29" spans="1:31" s="352" customFormat="1" ht="14.25" customHeight="1">
      <c r="A29" s="368"/>
      <c r="B29" s="963"/>
      <c r="C29" s="964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80"/>
      <c r="Q29" s="389"/>
      <c r="R29" s="985"/>
      <c r="S29" s="986"/>
      <c r="T29" s="982"/>
      <c r="U29" s="983"/>
      <c r="V29" s="982"/>
      <c r="W29" s="983"/>
      <c r="X29" s="982"/>
      <c r="Y29" s="983"/>
      <c r="Z29" s="982"/>
      <c r="AA29" s="983"/>
      <c r="AB29" s="982"/>
      <c r="AC29" s="983"/>
      <c r="AD29" s="982"/>
      <c r="AE29" s="984"/>
    </row>
    <row r="30" spans="1:31" s="352" customFormat="1" ht="14.25" customHeight="1">
      <c r="A30" s="364"/>
      <c r="B30" s="958"/>
      <c r="C30" s="959"/>
      <c r="D30" s="958"/>
      <c r="E30" s="959"/>
      <c r="F30" s="958"/>
      <c r="G30" s="959"/>
      <c r="H30" s="958"/>
      <c r="I30" s="959"/>
      <c r="J30" s="949">
        <v>1</v>
      </c>
      <c r="K30" s="950"/>
      <c r="L30" s="951">
        <v>2</v>
      </c>
      <c r="M30" s="952"/>
      <c r="N30" s="951">
        <v>3</v>
      </c>
      <c r="O30" s="953"/>
      <c r="P30" s="379"/>
      <c r="Q30" s="385"/>
      <c r="R30" s="958"/>
      <c r="S30" s="959"/>
      <c r="T30" s="958"/>
      <c r="U30" s="959"/>
      <c r="V30" s="958"/>
      <c r="W30" s="959"/>
      <c r="X30" s="958"/>
      <c r="Y30" s="959"/>
      <c r="Z30" s="958"/>
      <c r="AA30" s="959"/>
      <c r="AB30" s="958"/>
      <c r="AC30" s="959"/>
      <c r="AD30" s="951">
        <v>1</v>
      </c>
      <c r="AE30" s="953"/>
    </row>
    <row r="31" spans="1:31" s="352" customFormat="1" ht="14.25" customHeight="1">
      <c r="A31" s="367"/>
      <c r="B31" s="947">
        <v>4</v>
      </c>
      <c r="C31" s="948"/>
      <c r="D31" s="954">
        <v>5</v>
      </c>
      <c r="E31" s="955"/>
      <c r="F31" s="954">
        <v>6</v>
      </c>
      <c r="G31" s="955"/>
      <c r="H31" s="954">
        <v>7</v>
      </c>
      <c r="I31" s="955"/>
      <c r="J31" s="954">
        <v>8</v>
      </c>
      <c r="K31" s="955"/>
      <c r="L31" s="954">
        <v>9</v>
      </c>
      <c r="M31" s="955"/>
      <c r="N31" s="945">
        <v>10</v>
      </c>
      <c r="O31" s="957"/>
      <c r="P31" s="379"/>
      <c r="Q31" s="386"/>
      <c r="R31" s="947">
        <v>2</v>
      </c>
      <c r="S31" s="948"/>
      <c r="T31" s="954">
        <v>3</v>
      </c>
      <c r="U31" s="955"/>
      <c r="V31" s="954">
        <v>4</v>
      </c>
      <c r="W31" s="955"/>
      <c r="X31" s="954">
        <v>5</v>
      </c>
      <c r="Y31" s="955"/>
      <c r="Z31" s="954">
        <v>6</v>
      </c>
      <c r="AA31" s="955"/>
      <c r="AB31" s="954">
        <v>7</v>
      </c>
      <c r="AC31" s="955"/>
      <c r="AD31" s="947">
        <v>8</v>
      </c>
      <c r="AE31" s="956"/>
    </row>
    <row r="32" spans="1:31" s="352" customFormat="1" ht="14.25" customHeight="1">
      <c r="A32" s="365">
        <v>5</v>
      </c>
      <c r="B32" s="947">
        <v>11</v>
      </c>
      <c r="C32" s="948"/>
      <c r="D32" s="954">
        <v>12</v>
      </c>
      <c r="E32" s="955"/>
      <c r="F32" s="954">
        <v>13</v>
      </c>
      <c r="G32" s="955"/>
      <c r="H32" s="954">
        <v>14</v>
      </c>
      <c r="I32" s="955"/>
      <c r="J32" s="954">
        <v>15</v>
      </c>
      <c r="K32" s="955"/>
      <c r="L32" s="954">
        <v>16</v>
      </c>
      <c r="M32" s="955"/>
      <c r="N32" s="947">
        <v>17</v>
      </c>
      <c r="O32" s="956"/>
      <c r="P32" s="379"/>
      <c r="Q32" s="386">
        <v>11</v>
      </c>
      <c r="R32" s="947">
        <v>9</v>
      </c>
      <c r="S32" s="948"/>
      <c r="T32" s="954">
        <v>10</v>
      </c>
      <c r="U32" s="955"/>
      <c r="V32" s="954">
        <v>11</v>
      </c>
      <c r="W32" s="955"/>
      <c r="X32" s="954">
        <v>12</v>
      </c>
      <c r="Y32" s="955"/>
      <c r="Z32" s="954">
        <v>13</v>
      </c>
      <c r="AA32" s="955"/>
      <c r="AB32" s="954">
        <v>14</v>
      </c>
      <c r="AC32" s="955"/>
      <c r="AD32" s="971">
        <v>15</v>
      </c>
      <c r="AE32" s="956"/>
    </row>
    <row r="33" spans="1:31" s="352" customFormat="1" ht="14.25" customHeight="1">
      <c r="A33" s="365" t="s">
        <v>440</v>
      </c>
      <c r="B33" s="947">
        <v>18</v>
      </c>
      <c r="C33" s="948"/>
      <c r="D33" s="954">
        <v>19</v>
      </c>
      <c r="E33" s="955"/>
      <c r="F33" s="954">
        <v>20</v>
      </c>
      <c r="G33" s="955"/>
      <c r="H33" s="954">
        <v>21</v>
      </c>
      <c r="I33" s="955"/>
      <c r="J33" s="954">
        <v>22</v>
      </c>
      <c r="K33" s="955"/>
      <c r="L33" s="954">
        <v>23</v>
      </c>
      <c r="M33" s="955"/>
      <c r="N33" s="947">
        <v>24</v>
      </c>
      <c r="O33" s="956"/>
      <c r="P33" s="379"/>
      <c r="Q33" s="394" t="s">
        <v>440</v>
      </c>
      <c r="R33" s="947">
        <v>16</v>
      </c>
      <c r="S33" s="948"/>
      <c r="T33" s="954">
        <v>17</v>
      </c>
      <c r="U33" s="955"/>
      <c r="V33" s="954">
        <v>18</v>
      </c>
      <c r="W33" s="955"/>
      <c r="X33" s="954">
        <v>19</v>
      </c>
      <c r="Y33" s="955"/>
      <c r="Z33" s="954">
        <v>20</v>
      </c>
      <c r="AA33" s="955"/>
      <c r="AB33" s="954">
        <v>21</v>
      </c>
      <c r="AC33" s="955"/>
      <c r="AD33" s="947">
        <v>22</v>
      </c>
      <c r="AE33" s="956"/>
    </row>
    <row r="34" spans="1:31" s="352" customFormat="1" ht="14.25" customHeight="1">
      <c r="A34" s="366">
        <v>21</v>
      </c>
      <c r="B34" s="947">
        <v>25</v>
      </c>
      <c r="C34" s="948"/>
      <c r="D34" s="954">
        <v>26</v>
      </c>
      <c r="E34" s="955"/>
      <c r="F34" s="954">
        <v>27</v>
      </c>
      <c r="G34" s="955"/>
      <c r="H34" s="954">
        <v>28</v>
      </c>
      <c r="I34" s="955"/>
      <c r="J34" s="954">
        <v>29</v>
      </c>
      <c r="K34" s="955"/>
      <c r="L34" s="954">
        <v>30</v>
      </c>
      <c r="M34" s="955"/>
      <c r="N34" s="947">
        <v>31</v>
      </c>
      <c r="O34" s="956"/>
      <c r="P34" s="379"/>
      <c r="Q34" s="388">
        <v>20</v>
      </c>
      <c r="R34" s="947">
        <v>23</v>
      </c>
      <c r="S34" s="948"/>
      <c r="T34" s="954">
        <v>24</v>
      </c>
      <c r="U34" s="955"/>
      <c r="V34" s="954">
        <v>25</v>
      </c>
      <c r="W34" s="955"/>
      <c r="X34" s="954">
        <v>26</v>
      </c>
      <c r="Y34" s="955"/>
      <c r="Z34" s="954">
        <v>27</v>
      </c>
      <c r="AA34" s="955"/>
      <c r="AB34" s="954">
        <v>28</v>
      </c>
      <c r="AC34" s="955"/>
      <c r="AD34" s="947">
        <v>29</v>
      </c>
      <c r="AE34" s="956"/>
    </row>
    <row r="35" spans="1:31" s="352" customFormat="1" ht="14.25" customHeight="1">
      <c r="A35" s="368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80"/>
      <c r="Q35" s="389"/>
      <c r="R35" s="976">
        <v>30</v>
      </c>
      <c r="S35" s="977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</row>
    <row r="36" spans="1:31" s="352" customFormat="1" ht="14.25" customHeight="1">
      <c r="A36" s="364"/>
      <c r="B36" s="951">
        <v>1</v>
      </c>
      <c r="C36" s="952"/>
      <c r="D36" s="949">
        <v>2</v>
      </c>
      <c r="E36" s="950"/>
      <c r="F36" s="958">
        <v>3</v>
      </c>
      <c r="G36" s="959"/>
      <c r="H36" s="958">
        <v>4</v>
      </c>
      <c r="I36" s="959"/>
      <c r="J36" s="958">
        <v>5</v>
      </c>
      <c r="K36" s="959"/>
      <c r="L36" s="958">
        <v>6</v>
      </c>
      <c r="M36" s="959"/>
      <c r="N36" s="951">
        <v>7</v>
      </c>
      <c r="O36" s="953"/>
      <c r="P36" s="379"/>
      <c r="Q36" s="395"/>
      <c r="R36" s="966"/>
      <c r="S36" s="979"/>
      <c r="T36" s="958">
        <v>1</v>
      </c>
      <c r="U36" s="959"/>
      <c r="V36" s="958">
        <v>2</v>
      </c>
      <c r="W36" s="959"/>
      <c r="X36" s="966">
        <v>3</v>
      </c>
      <c r="Y36" s="979"/>
      <c r="Z36" s="966">
        <v>4</v>
      </c>
      <c r="AA36" s="979"/>
      <c r="AB36" s="966">
        <v>5</v>
      </c>
      <c r="AC36" s="979"/>
      <c r="AD36" s="951">
        <v>6</v>
      </c>
      <c r="AE36" s="953"/>
    </row>
    <row r="37" spans="1:31" s="352" customFormat="1" ht="14.25" customHeight="1">
      <c r="A37" s="367"/>
      <c r="B37" s="947">
        <v>8</v>
      </c>
      <c r="C37" s="948"/>
      <c r="D37" s="954">
        <v>9</v>
      </c>
      <c r="E37" s="955"/>
      <c r="F37" s="954">
        <v>10</v>
      </c>
      <c r="G37" s="955"/>
      <c r="H37" s="954">
        <v>11</v>
      </c>
      <c r="I37" s="955"/>
      <c r="J37" s="954">
        <v>12</v>
      </c>
      <c r="K37" s="955"/>
      <c r="L37" s="954">
        <v>13</v>
      </c>
      <c r="M37" s="955"/>
      <c r="N37" s="947">
        <v>14</v>
      </c>
      <c r="O37" s="956"/>
      <c r="P37" s="379"/>
      <c r="Q37" s="396"/>
      <c r="R37" s="947">
        <v>7</v>
      </c>
      <c r="S37" s="948"/>
      <c r="T37" s="954">
        <v>8</v>
      </c>
      <c r="U37" s="955"/>
      <c r="V37" s="954">
        <v>9</v>
      </c>
      <c r="W37" s="955"/>
      <c r="X37" s="954">
        <v>10</v>
      </c>
      <c r="Y37" s="955"/>
      <c r="Z37" s="954">
        <v>11</v>
      </c>
      <c r="AA37" s="955"/>
      <c r="AB37" s="954">
        <v>12</v>
      </c>
      <c r="AC37" s="955"/>
      <c r="AD37" s="947">
        <v>13</v>
      </c>
      <c r="AE37" s="956"/>
    </row>
    <row r="38" spans="1:31" s="352" customFormat="1" ht="14.25" customHeight="1">
      <c r="A38" s="365">
        <v>6</v>
      </c>
      <c r="B38" s="947">
        <v>15</v>
      </c>
      <c r="C38" s="948"/>
      <c r="D38" s="954">
        <v>16</v>
      </c>
      <c r="E38" s="955"/>
      <c r="F38" s="954">
        <v>17</v>
      </c>
      <c r="G38" s="955"/>
      <c r="H38" s="954">
        <v>18</v>
      </c>
      <c r="I38" s="955"/>
      <c r="J38" s="954">
        <v>19</v>
      </c>
      <c r="K38" s="955"/>
      <c r="L38" s="954">
        <v>20</v>
      </c>
      <c r="M38" s="955"/>
      <c r="N38" s="947">
        <v>21</v>
      </c>
      <c r="O38" s="956"/>
      <c r="P38" s="379"/>
      <c r="Q38" s="396">
        <v>12</v>
      </c>
      <c r="R38" s="947">
        <v>14</v>
      </c>
      <c r="S38" s="948"/>
      <c r="T38" s="954">
        <v>15</v>
      </c>
      <c r="U38" s="955"/>
      <c r="V38" s="954">
        <v>16</v>
      </c>
      <c r="W38" s="955"/>
      <c r="X38" s="954">
        <v>17</v>
      </c>
      <c r="Y38" s="955"/>
      <c r="Z38" s="954">
        <v>18</v>
      </c>
      <c r="AA38" s="955"/>
      <c r="AB38" s="954">
        <v>19</v>
      </c>
      <c r="AC38" s="955"/>
      <c r="AD38" s="947">
        <v>20</v>
      </c>
      <c r="AE38" s="956"/>
    </row>
    <row r="39" spans="1:31" s="352" customFormat="1" ht="14.25" customHeight="1">
      <c r="A39" s="365" t="s">
        <v>440</v>
      </c>
      <c r="B39" s="947">
        <v>22</v>
      </c>
      <c r="C39" s="948"/>
      <c r="D39" s="954">
        <v>23</v>
      </c>
      <c r="E39" s="955"/>
      <c r="F39" s="954">
        <v>24</v>
      </c>
      <c r="G39" s="955"/>
      <c r="H39" s="954">
        <v>25</v>
      </c>
      <c r="I39" s="955"/>
      <c r="J39" s="954">
        <v>26</v>
      </c>
      <c r="K39" s="955"/>
      <c r="L39" s="954">
        <v>27</v>
      </c>
      <c r="M39" s="955"/>
      <c r="N39" s="947">
        <v>28</v>
      </c>
      <c r="O39" s="956"/>
      <c r="P39" s="379"/>
      <c r="Q39" s="392" t="s">
        <v>440</v>
      </c>
      <c r="R39" s="947">
        <v>21</v>
      </c>
      <c r="S39" s="948"/>
      <c r="T39" s="954">
        <v>22</v>
      </c>
      <c r="U39" s="955"/>
      <c r="V39" s="954">
        <v>23</v>
      </c>
      <c r="W39" s="955"/>
      <c r="X39" s="954">
        <v>24</v>
      </c>
      <c r="Y39" s="955"/>
      <c r="Z39" s="954">
        <v>25</v>
      </c>
      <c r="AA39" s="955"/>
      <c r="AB39" s="954">
        <v>26</v>
      </c>
      <c r="AC39" s="955"/>
      <c r="AD39" s="947">
        <v>27</v>
      </c>
      <c r="AE39" s="956"/>
    </row>
    <row r="40" spans="1:31" s="352" customFormat="1" ht="14.25" customHeight="1">
      <c r="A40" s="366">
        <v>20</v>
      </c>
      <c r="B40" s="947">
        <v>29</v>
      </c>
      <c r="C40" s="948"/>
      <c r="D40" s="945">
        <v>30</v>
      </c>
      <c r="E40" s="946"/>
      <c r="F40" s="972"/>
      <c r="G40" s="973"/>
      <c r="H40" s="972"/>
      <c r="I40" s="973"/>
      <c r="J40" s="954"/>
      <c r="K40" s="955"/>
      <c r="L40" s="954"/>
      <c r="M40" s="955"/>
      <c r="N40" s="954"/>
      <c r="O40" s="965"/>
      <c r="P40" s="379"/>
      <c r="Q40" s="397">
        <v>23</v>
      </c>
      <c r="R40" s="945">
        <v>28</v>
      </c>
      <c r="S40" s="946"/>
      <c r="T40" s="945">
        <v>29</v>
      </c>
      <c r="U40" s="946"/>
      <c r="V40" s="954">
        <v>30</v>
      </c>
      <c r="W40" s="955"/>
      <c r="X40" s="947">
        <v>31</v>
      </c>
      <c r="Y40" s="948"/>
      <c r="Z40" s="954"/>
      <c r="AA40" s="955"/>
      <c r="AB40" s="954"/>
      <c r="AC40" s="955"/>
      <c r="AD40" s="954"/>
      <c r="AE40" s="965"/>
    </row>
    <row r="41" spans="1:31" s="352" customFormat="1" ht="14.25" customHeight="1">
      <c r="A41" s="369"/>
      <c r="B41" s="974"/>
      <c r="C41" s="975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80"/>
      <c r="Q41" s="389"/>
      <c r="R41" s="960"/>
      <c r="S41" s="961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</row>
    <row r="42" spans="1:31" s="353" customFormat="1" ht="7.5" customHeight="1"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81"/>
      <c r="Q42" s="370"/>
    </row>
    <row r="43" spans="1:31" s="353" customFormat="1" ht="20.25" customHeight="1">
      <c r="A43" s="1028" t="s">
        <v>460</v>
      </c>
      <c r="B43" s="1029"/>
      <c r="C43" s="1030"/>
      <c r="D43" s="372">
        <v>1</v>
      </c>
      <c r="E43" s="372">
        <v>2</v>
      </c>
      <c r="F43" s="372">
        <v>3</v>
      </c>
      <c r="G43" s="372">
        <v>4</v>
      </c>
      <c r="H43" s="372">
        <v>5</v>
      </c>
      <c r="I43" s="372">
        <v>6</v>
      </c>
      <c r="J43" s="371">
        <v>7</v>
      </c>
      <c r="K43" s="372">
        <v>8</v>
      </c>
      <c r="L43" s="372">
        <v>9</v>
      </c>
      <c r="M43" s="372">
        <v>10</v>
      </c>
      <c r="N43" s="372">
        <v>11</v>
      </c>
      <c r="O43" s="372">
        <v>12</v>
      </c>
      <c r="P43" s="372" t="s">
        <v>461</v>
      </c>
      <c r="Q43" s="371" t="s">
        <v>462</v>
      </c>
      <c r="R43" s="1031" t="s">
        <v>463</v>
      </c>
      <c r="S43" s="1032"/>
      <c r="T43" s="1033"/>
      <c r="W43" s="398"/>
    </row>
    <row r="44" spans="1:31" ht="20.25" customHeight="1">
      <c r="A44" s="1034" t="s">
        <v>511</v>
      </c>
      <c r="B44" s="1035"/>
      <c r="C44" s="1036"/>
      <c r="D44" s="300">
        <v>21</v>
      </c>
      <c r="E44" s="300">
        <v>17</v>
      </c>
      <c r="F44" s="300">
        <v>21</v>
      </c>
      <c r="G44" s="300">
        <v>20</v>
      </c>
      <c r="H44" s="300">
        <v>22</v>
      </c>
      <c r="I44" s="312">
        <v>20</v>
      </c>
      <c r="J44" s="313">
        <v>23</v>
      </c>
      <c r="K44" s="300">
        <v>22</v>
      </c>
      <c r="L44" s="300">
        <v>21</v>
      </c>
      <c r="M44" s="300">
        <v>22</v>
      </c>
      <c r="N44" s="300">
        <v>21</v>
      </c>
      <c r="O44" s="300">
        <v>20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W44" s="399"/>
    </row>
    <row r="45" spans="1:31" ht="20.25" customHeight="1">
      <c r="A45" s="1040" t="s">
        <v>499</v>
      </c>
      <c r="B45" s="1041"/>
      <c r="C45" s="1042"/>
      <c r="D45" s="314">
        <f>A$10</f>
        <v>20</v>
      </c>
      <c r="E45" s="314">
        <f>A$16</f>
        <v>19</v>
      </c>
      <c r="F45" s="314">
        <f>A$22</f>
        <v>21</v>
      </c>
      <c r="G45" s="314">
        <f>A$28</f>
        <v>21</v>
      </c>
      <c r="H45" s="314">
        <f>A$34</f>
        <v>21</v>
      </c>
      <c r="I45" s="314">
        <f>A$40</f>
        <v>20</v>
      </c>
      <c r="J45" s="314">
        <f>Q$10</f>
        <v>23</v>
      </c>
      <c r="K45" s="314">
        <f>Q$16</f>
        <v>20</v>
      </c>
      <c r="L45" s="314">
        <f>Q$22</f>
        <v>22</v>
      </c>
      <c r="M45" s="314">
        <f>Q$28</f>
        <v>20</v>
      </c>
      <c r="N45" s="314">
        <f>Q$34</f>
        <v>20</v>
      </c>
      <c r="O45" s="314">
        <f>Q$40</f>
        <v>23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W45" s="399"/>
    </row>
    <row r="46" spans="1:31" ht="20.25" customHeight="1">
      <c r="A46" s="1046" t="s">
        <v>512</v>
      </c>
      <c r="B46" s="1047"/>
      <c r="C46" s="1048"/>
      <c r="D46" s="373">
        <v>10</v>
      </c>
      <c r="E46" s="373">
        <v>11</v>
      </c>
      <c r="F46" s="373">
        <v>10</v>
      </c>
      <c r="G46" s="373">
        <v>10</v>
      </c>
      <c r="H46" s="373">
        <v>9</v>
      </c>
      <c r="I46" s="373">
        <v>10</v>
      </c>
      <c r="J46" s="382">
        <v>8</v>
      </c>
      <c r="K46" s="373">
        <v>9</v>
      </c>
      <c r="L46" s="373">
        <v>9</v>
      </c>
      <c r="M46" s="373">
        <v>9</v>
      </c>
      <c r="N46" s="373">
        <v>9</v>
      </c>
      <c r="O46" s="373">
        <v>11</v>
      </c>
      <c r="P46" s="302">
        <f>SUM(D46:O46)</f>
        <v>115</v>
      </c>
      <c r="Q46" s="338" t="s">
        <v>468</v>
      </c>
      <c r="R46" s="1049" t="s">
        <v>468</v>
      </c>
      <c r="S46" s="1050"/>
      <c r="T46" s="1051"/>
      <c r="W46" s="399"/>
    </row>
    <row r="47" spans="1:31" ht="20.25" customHeight="1">
      <c r="A47" s="1040" t="s">
        <v>500</v>
      </c>
      <c r="B47" s="1041"/>
      <c r="C47" s="1042"/>
      <c r="D47" s="374">
        <f t="shared" ref="D47:O47" si="0">D48-D45</f>
        <v>11</v>
      </c>
      <c r="E47" s="374">
        <f t="shared" si="0"/>
        <v>9</v>
      </c>
      <c r="F47" s="374">
        <f t="shared" si="0"/>
        <v>10</v>
      </c>
      <c r="G47" s="374">
        <f t="shared" si="0"/>
        <v>9</v>
      </c>
      <c r="H47" s="374">
        <f t="shared" si="0"/>
        <v>10</v>
      </c>
      <c r="I47" s="374">
        <f t="shared" si="0"/>
        <v>10</v>
      </c>
      <c r="J47" s="374">
        <f t="shared" si="0"/>
        <v>8</v>
      </c>
      <c r="K47" s="374">
        <f t="shared" si="0"/>
        <v>11</v>
      </c>
      <c r="L47" s="374">
        <f t="shared" si="0"/>
        <v>8</v>
      </c>
      <c r="M47" s="374">
        <f t="shared" si="0"/>
        <v>11</v>
      </c>
      <c r="N47" s="374">
        <f t="shared" si="0"/>
        <v>10</v>
      </c>
      <c r="O47" s="374">
        <f t="shared" si="0"/>
        <v>8</v>
      </c>
      <c r="P47" s="374">
        <f>SUM(D47:O47)</f>
        <v>115</v>
      </c>
      <c r="Q47" s="339" t="s">
        <v>468</v>
      </c>
      <c r="R47" s="1052" t="s">
        <v>468</v>
      </c>
      <c r="S47" s="1053"/>
      <c r="T47" s="1054"/>
      <c r="W47" s="399"/>
    </row>
    <row r="48" spans="1:31" ht="20.25" customHeight="1">
      <c r="A48" s="1055" t="s">
        <v>501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W48" s="399"/>
    </row>
    <row r="49" spans="1:23" ht="20.25" customHeight="1">
      <c r="W49" s="399"/>
    </row>
    <row r="50" spans="1:23" ht="20.25" customHeight="1">
      <c r="W50" s="399"/>
    </row>
    <row r="51" spans="1:23" ht="20.25" customHeight="1"/>
    <row r="52" spans="1:23" ht="13.5" customHeight="1">
      <c r="A52" s="375"/>
      <c r="Q52" s="375"/>
    </row>
    <row r="55" spans="1:23" ht="13.5" customHeight="1">
      <c r="A55" s="375"/>
      <c r="Q55" s="375"/>
    </row>
    <row r="56" spans="1:23" ht="13.5" customHeight="1">
      <c r="A56" s="375"/>
      <c r="Q56" s="375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6875000000000002" right="0.35416666666666702" top="0.78680555555555598" bottom="0.27500000000000002" header="0.235416666666667" footer="0.235416666666667"/>
  <pageSetup paperSize="9" scale="94" orientation="portrait"/>
  <headerFooter alignWithMargin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341">
        <f t="shared" ref="D2:S2" si="0">DATE($B$1-1,$A13,D$15)</f>
        <v>41259</v>
      </c>
      <c r="E2" s="342">
        <f t="shared" si="0"/>
        <v>41260</v>
      </c>
      <c r="F2" s="342">
        <f t="shared" si="0"/>
        <v>41261</v>
      </c>
      <c r="G2" s="342">
        <f t="shared" si="0"/>
        <v>41262</v>
      </c>
      <c r="H2" s="342">
        <f t="shared" si="0"/>
        <v>41263</v>
      </c>
      <c r="I2" s="342">
        <f t="shared" si="0"/>
        <v>41264</v>
      </c>
      <c r="J2" s="341">
        <f t="shared" si="0"/>
        <v>41265</v>
      </c>
      <c r="K2" s="341">
        <f t="shared" si="0"/>
        <v>41266</v>
      </c>
      <c r="L2" s="342">
        <f t="shared" si="0"/>
        <v>41267</v>
      </c>
      <c r="M2" s="342">
        <f t="shared" si="0"/>
        <v>41268</v>
      </c>
      <c r="N2" s="342">
        <f t="shared" si="0"/>
        <v>41269</v>
      </c>
      <c r="O2" s="342">
        <f t="shared" si="0"/>
        <v>41270</v>
      </c>
      <c r="P2" s="342">
        <f t="shared" si="0"/>
        <v>41271</v>
      </c>
      <c r="Q2" s="342">
        <f t="shared" si="0"/>
        <v>41272</v>
      </c>
      <c r="R2" s="341">
        <f t="shared" si="0"/>
        <v>41273</v>
      </c>
      <c r="S2" s="341">
        <f t="shared" si="0"/>
        <v>41274</v>
      </c>
      <c r="T2" s="344">
        <f t="shared" ref="T2:AH13" si="1">DATE($B$1,$A2,T$15)</f>
        <v>41275</v>
      </c>
      <c r="U2" s="341">
        <f t="shared" si="1"/>
        <v>41276</v>
      </c>
      <c r="V2" s="341">
        <f t="shared" si="1"/>
        <v>41277</v>
      </c>
      <c r="W2" s="343">
        <f t="shared" si="1"/>
        <v>41278</v>
      </c>
      <c r="X2" s="343">
        <f t="shared" si="1"/>
        <v>41279</v>
      </c>
      <c r="Y2" s="341">
        <f t="shared" si="1"/>
        <v>41280</v>
      </c>
      <c r="Z2" s="343">
        <f t="shared" si="1"/>
        <v>41281</v>
      </c>
      <c r="AA2" s="343">
        <f t="shared" si="1"/>
        <v>41282</v>
      </c>
      <c r="AB2" s="343">
        <f t="shared" si="1"/>
        <v>41283</v>
      </c>
      <c r="AC2" s="343">
        <f t="shared" si="1"/>
        <v>41284</v>
      </c>
      <c r="AD2" s="343">
        <f t="shared" si="1"/>
        <v>41285</v>
      </c>
      <c r="AE2" s="341">
        <f t="shared" si="1"/>
        <v>41286</v>
      </c>
      <c r="AF2" s="341">
        <f t="shared" si="1"/>
        <v>41287</v>
      </c>
      <c r="AG2" s="343">
        <f t="shared" si="1"/>
        <v>41288</v>
      </c>
      <c r="AH2" s="343">
        <f t="shared" si="1"/>
        <v>41289</v>
      </c>
      <c r="AJ2" s="347" t="s">
        <v>35</v>
      </c>
      <c r="AK2" s="348" t="s">
        <v>34</v>
      </c>
      <c r="AL2" s="348" t="s">
        <v>34</v>
      </c>
      <c r="AM2" s="348" t="s">
        <v>34</v>
      </c>
      <c r="AN2" s="348" t="s">
        <v>34</v>
      </c>
      <c r="AO2" s="348" t="s">
        <v>34</v>
      </c>
      <c r="AP2" s="347" t="s">
        <v>35</v>
      </c>
      <c r="AQ2" s="347" t="s">
        <v>35</v>
      </c>
      <c r="AR2" s="348" t="s">
        <v>34</v>
      </c>
      <c r="AS2" s="348" t="s">
        <v>34</v>
      </c>
      <c r="AT2" s="348" t="s">
        <v>34</v>
      </c>
      <c r="AU2" s="348" t="s">
        <v>34</v>
      </c>
      <c r="AV2" s="348" t="s">
        <v>34</v>
      </c>
      <c r="AW2" s="348" t="s">
        <v>34</v>
      </c>
      <c r="AX2" s="347" t="s">
        <v>35</v>
      </c>
      <c r="AY2" s="347" t="s">
        <v>35</v>
      </c>
      <c r="AZ2" s="349" t="s">
        <v>36</v>
      </c>
      <c r="BA2" s="347" t="s">
        <v>35</v>
      </c>
      <c r="BB2" s="347" t="s">
        <v>35</v>
      </c>
      <c r="BC2" s="343" t="s">
        <v>34</v>
      </c>
      <c r="BD2" s="343" t="s">
        <v>34</v>
      </c>
      <c r="BE2" s="347" t="s">
        <v>35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7" t="s">
        <v>35</v>
      </c>
      <c r="BL2" s="347" t="s">
        <v>35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3" t="s">
        <v>34</v>
      </c>
      <c r="BT2" s="347" t="s">
        <v>35</v>
      </c>
      <c r="BU2" s="347" t="s">
        <v>35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7" t="s">
        <v>35</v>
      </c>
      <c r="CB2" s="347" t="s">
        <v>35</v>
      </c>
      <c r="CC2" s="343" t="s">
        <v>34</v>
      </c>
      <c r="CD2" s="343" t="s">
        <v>34</v>
      </c>
      <c r="CE2" s="343" t="s">
        <v>34</v>
      </c>
      <c r="CF2" s="343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343">
        <f t="shared" ref="D3:S14" si="9">DATE($B$1,$A2,D$15)</f>
        <v>41290</v>
      </c>
      <c r="E3" s="343">
        <f t="shared" si="9"/>
        <v>41291</v>
      </c>
      <c r="F3" s="343">
        <f t="shared" si="9"/>
        <v>41292</v>
      </c>
      <c r="G3" s="341">
        <f t="shared" si="9"/>
        <v>41293</v>
      </c>
      <c r="H3" s="341">
        <f t="shared" si="9"/>
        <v>41294</v>
      </c>
      <c r="I3" s="343">
        <f t="shared" si="9"/>
        <v>41295</v>
      </c>
      <c r="J3" s="343">
        <f t="shared" si="9"/>
        <v>41296</v>
      </c>
      <c r="K3" s="343">
        <f t="shared" si="9"/>
        <v>41297</v>
      </c>
      <c r="L3" s="343">
        <f t="shared" si="9"/>
        <v>41298</v>
      </c>
      <c r="M3" s="343">
        <f t="shared" si="9"/>
        <v>41299</v>
      </c>
      <c r="N3" s="341">
        <f t="shared" si="9"/>
        <v>41300</v>
      </c>
      <c r="O3" s="341">
        <f t="shared" si="9"/>
        <v>41301</v>
      </c>
      <c r="P3" s="343">
        <f t="shared" si="9"/>
        <v>41302</v>
      </c>
      <c r="Q3" s="343">
        <f t="shared" si="9"/>
        <v>41303</v>
      </c>
      <c r="R3" s="343">
        <f t="shared" si="9"/>
        <v>41304</v>
      </c>
      <c r="S3" s="343">
        <f t="shared" si="9"/>
        <v>41305</v>
      </c>
      <c r="T3" s="343">
        <f t="shared" si="1"/>
        <v>41306</v>
      </c>
      <c r="U3" s="343">
        <f t="shared" si="1"/>
        <v>41307</v>
      </c>
      <c r="V3" s="341">
        <f t="shared" si="1"/>
        <v>41308</v>
      </c>
      <c r="W3" s="343">
        <f t="shared" si="1"/>
        <v>41309</v>
      </c>
      <c r="X3" s="343">
        <f t="shared" si="1"/>
        <v>41310</v>
      </c>
      <c r="Y3" s="343">
        <f t="shared" si="1"/>
        <v>41311</v>
      </c>
      <c r="Z3" s="341">
        <f t="shared" si="1"/>
        <v>41312</v>
      </c>
      <c r="AA3" s="341">
        <f t="shared" si="1"/>
        <v>41313</v>
      </c>
      <c r="AB3" s="344">
        <f t="shared" si="1"/>
        <v>41314</v>
      </c>
      <c r="AC3" s="344">
        <f t="shared" si="1"/>
        <v>41315</v>
      </c>
      <c r="AD3" s="344">
        <f t="shared" si="1"/>
        <v>41316</v>
      </c>
      <c r="AE3" s="341">
        <f t="shared" si="1"/>
        <v>41317</v>
      </c>
      <c r="AF3" s="341">
        <f t="shared" si="1"/>
        <v>41318</v>
      </c>
      <c r="AG3" s="341">
        <f t="shared" si="1"/>
        <v>41319</v>
      </c>
      <c r="AH3" s="343">
        <f t="shared" si="1"/>
        <v>41320</v>
      </c>
      <c r="AJ3" s="343" t="s">
        <v>34</v>
      </c>
      <c r="AK3" s="343" t="s">
        <v>34</v>
      </c>
      <c r="AL3" s="343" t="s">
        <v>34</v>
      </c>
      <c r="AM3" s="347" t="s">
        <v>35</v>
      </c>
      <c r="AN3" s="347" t="s">
        <v>35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7" t="s">
        <v>35</v>
      </c>
      <c r="AU3" s="347" t="s">
        <v>35</v>
      </c>
      <c r="AV3" s="343" t="s">
        <v>34</v>
      </c>
      <c r="AW3" s="343" t="s">
        <v>34</v>
      </c>
      <c r="AX3" s="343" t="s">
        <v>34</v>
      </c>
      <c r="AY3" s="343" t="s">
        <v>34</v>
      </c>
      <c r="AZ3" s="343" t="s">
        <v>34</v>
      </c>
      <c r="BA3" s="343" t="s">
        <v>34</v>
      </c>
      <c r="BB3" s="347" t="s">
        <v>35</v>
      </c>
      <c r="BC3" s="343" t="s">
        <v>34</v>
      </c>
      <c r="BD3" s="343" t="s">
        <v>34</v>
      </c>
      <c r="BE3" s="343" t="s">
        <v>34</v>
      </c>
      <c r="BF3" s="347" t="s">
        <v>35</v>
      </c>
      <c r="BG3" s="347" t="s">
        <v>35</v>
      </c>
      <c r="BH3" s="349" t="s">
        <v>36</v>
      </c>
      <c r="BI3" s="349" t="s">
        <v>36</v>
      </c>
      <c r="BJ3" s="349" t="s">
        <v>36</v>
      </c>
      <c r="BK3" s="347" t="s">
        <v>35</v>
      </c>
      <c r="BL3" s="347" t="s">
        <v>35</v>
      </c>
      <c r="BM3" s="347" t="s">
        <v>35</v>
      </c>
      <c r="BN3" s="343" t="s">
        <v>34</v>
      </c>
      <c r="BQ3" s="343" t="s">
        <v>34</v>
      </c>
      <c r="BR3" s="347" t="s">
        <v>35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3" t="s">
        <v>34</v>
      </c>
      <c r="BX3" s="343" t="s">
        <v>34</v>
      </c>
      <c r="BY3" s="347" t="s">
        <v>35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50"/>
      <c r="CE3" s="350"/>
      <c r="CF3" s="350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22</v>
      </c>
      <c r="D4" s="343">
        <f t="shared" si="9"/>
        <v>41321</v>
      </c>
      <c r="E4" s="341">
        <f t="shared" si="9"/>
        <v>41322</v>
      </c>
      <c r="F4" s="343">
        <f t="shared" si="9"/>
        <v>41323</v>
      </c>
      <c r="G4" s="343">
        <f t="shared" si="9"/>
        <v>41324</v>
      </c>
      <c r="H4" s="343">
        <f t="shared" si="9"/>
        <v>41325</v>
      </c>
      <c r="I4" s="343">
        <f t="shared" si="9"/>
        <v>41326</v>
      </c>
      <c r="J4" s="343">
        <f t="shared" si="9"/>
        <v>41327</v>
      </c>
      <c r="K4" s="343">
        <f t="shared" si="9"/>
        <v>41328</v>
      </c>
      <c r="L4" s="341">
        <f t="shared" si="9"/>
        <v>41329</v>
      </c>
      <c r="M4" s="343">
        <f t="shared" si="9"/>
        <v>41330</v>
      </c>
      <c r="N4" s="343">
        <f t="shared" si="9"/>
        <v>41331</v>
      </c>
      <c r="O4" s="343">
        <f t="shared" si="9"/>
        <v>41332</v>
      </c>
      <c r="P4" s="343">
        <f t="shared" si="9"/>
        <v>41333</v>
      </c>
      <c r="Q4" s="345" t="str">
        <f>IF(DAY(DATE($B$1,$A3,Q$15))=1,"",DATE($B$1,$A3,Q$15))</f>
        <v/>
      </c>
      <c r="R4" s="345"/>
      <c r="S4" s="345"/>
      <c r="T4" s="343">
        <f t="shared" si="1"/>
        <v>41334</v>
      </c>
      <c r="U4" s="341">
        <f t="shared" si="1"/>
        <v>41335</v>
      </c>
      <c r="V4" s="341">
        <f t="shared" si="1"/>
        <v>41336</v>
      </c>
      <c r="W4" s="343">
        <f t="shared" si="1"/>
        <v>41337</v>
      </c>
      <c r="X4" s="343">
        <f t="shared" si="1"/>
        <v>41338</v>
      </c>
      <c r="Y4" s="343">
        <f t="shared" si="1"/>
        <v>41339</v>
      </c>
      <c r="Z4" s="343">
        <f t="shared" si="1"/>
        <v>41340</v>
      </c>
      <c r="AA4" s="343">
        <f t="shared" si="1"/>
        <v>41341</v>
      </c>
      <c r="AB4" s="341">
        <f t="shared" si="1"/>
        <v>41342</v>
      </c>
      <c r="AC4" s="341">
        <f t="shared" si="1"/>
        <v>41343</v>
      </c>
      <c r="AD4" s="343">
        <f t="shared" si="1"/>
        <v>41344</v>
      </c>
      <c r="AE4" s="343">
        <f t="shared" si="1"/>
        <v>41345</v>
      </c>
      <c r="AF4" s="343">
        <f t="shared" si="1"/>
        <v>41346</v>
      </c>
      <c r="AG4" s="343">
        <f t="shared" si="1"/>
        <v>41347</v>
      </c>
      <c r="AH4" s="343">
        <f t="shared" si="1"/>
        <v>41348</v>
      </c>
      <c r="AJ4" s="343" t="s">
        <v>34</v>
      </c>
      <c r="AK4" s="347" t="s">
        <v>35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3" t="s">
        <v>34</v>
      </c>
      <c r="AQ4" s="343" t="s">
        <v>34</v>
      </c>
      <c r="AR4" s="347" t="s">
        <v>35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50"/>
      <c r="AX4" s="350"/>
      <c r="AY4" s="350"/>
      <c r="AZ4" s="343" t="s">
        <v>34</v>
      </c>
      <c r="BA4" s="347" t="s">
        <v>35</v>
      </c>
      <c r="BB4" s="347" t="s">
        <v>35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3" t="s">
        <v>34</v>
      </c>
      <c r="BH4" s="347" t="s">
        <v>35</v>
      </c>
      <c r="BI4" s="347" t="s">
        <v>35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3" t="s">
        <v>34</v>
      </c>
      <c r="BQ4" s="347" t="s">
        <v>35</v>
      </c>
      <c r="BR4" s="347" t="s">
        <v>35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3" t="s">
        <v>34</v>
      </c>
      <c r="BX4" s="347" t="s">
        <v>35</v>
      </c>
      <c r="BY4" s="347" t="s">
        <v>35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3" t="s">
        <v>34</v>
      </c>
      <c r="CE4" s="347" t="s">
        <v>35</v>
      </c>
      <c r="CF4" s="347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20</v>
      </c>
      <c r="D5" s="341">
        <f t="shared" si="9"/>
        <v>41349</v>
      </c>
      <c r="E5" s="341">
        <f t="shared" si="9"/>
        <v>41350</v>
      </c>
      <c r="F5" s="343">
        <f t="shared" si="9"/>
        <v>41351</v>
      </c>
      <c r="G5" s="343">
        <f t="shared" si="9"/>
        <v>41352</v>
      </c>
      <c r="H5" s="343">
        <f t="shared" si="9"/>
        <v>41353</v>
      </c>
      <c r="I5" s="343">
        <f t="shared" si="9"/>
        <v>41354</v>
      </c>
      <c r="J5" s="343">
        <f t="shared" si="9"/>
        <v>41355</v>
      </c>
      <c r="K5" s="341">
        <f t="shared" si="9"/>
        <v>41356</v>
      </c>
      <c r="L5" s="341">
        <f t="shared" si="9"/>
        <v>41357</v>
      </c>
      <c r="M5" s="343">
        <f t="shared" si="9"/>
        <v>41358</v>
      </c>
      <c r="N5" s="343">
        <f t="shared" si="9"/>
        <v>41359</v>
      </c>
      <c r="O5" s="343">
        <f t="shared" si="9"/>
        <v>41360</v>
      </c>
      <c r="P5" s="343">
        <f t="shared" si="9"/>
        <v>41361</v>
      </c>
      <c r="Q5" s="343">
        <f>DATE($B$1,$A4,Q$15)</f>
        <v>41362</v>
      </c>
      <c r="R5" s="341">
        <f>DATE($B$1,$A4,R$15)</f>
        <v>41363</v>
      </c>
      <c r="S5" s="341">
        <f>DATE($B$1,$A4,S$15)</f>
        <v>41364</v>
      </c>
      <c r="T5" s="343">
        <f t="shared" si="1"/>
        <v>41365</v>
      </c>
      <c r="U5" s="343">
        <f t="shared" si="1"/>
        <v>41366</v>
      </c>
      <c r="V5" s="341">
        <f t="shared" si="1"/>
        <v>41367</v>
      </c>
      <c r="W5" s="344">
        <f t="shared" si="1"/>
        <v>41368</v>
      </c>
      <c r="X5" s="346">
        <f t="shared" si="1"/>
        <v>41369</v>
      </c>
      <c r="Y5" s="343">
        <f t="shared" si="1"/>
        <v>41370</v>
      </c>
      <c r="Z5" s="341">
        <f t="shared" si="1"/>
        <v>41371</v>
      </c>
      <c r="AA5" s="343">
        <f t="shared" si="1"/>
        <v>41372</v>
      </c>
      <c r="AB5" s="343">
        <f t="shared" si="1"/>
        <v>41373</v>
      </c>
      <c r="AC5" s="343">
        <f t="shared" si="1"/>
        <v>41374</v>
      </c>
      <c r="AD5" s="343">
        <f t="shared" si="1"/>
        <v>41375</v>
      </c>
      <c r="AE5" s="343">
        <f t="shared" si="1"/>
        <v>41376</v>
      </c>
      <c r="AF5" s="341">
        <f t="shared" si="1"/>
        <v>41377</v>
      </c>
      <c r="AG5" s="341">
        <f t="shared" si="1"/>
        <v>41378</v>
      </c>
      <c r="AH5" s="343">
        <f t="shared" si="1"/>
        <v>41379</v>
      </c>
      <c r="AJ5" s="347" t="s">
        <v>35</v>
      </c>
      <c r="AK5" s="347" t="s">
        <v>35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3" t="s">
        <v>34</v>
      </c>
      <c r="AQ5" s="347" t="s">
        <v>35</v>
      </c>
      <c r="AR5" s="347" t="s">
        <v>35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3" t="s">
        <v>34</v>
      </c>
      <c r="AX5" s="347" t="s">
        <v>35</v>
      </c>
      <c r="AY5" s="347" t="s">
        <v>35</v>
      </c>
      <c r="AZ5" s="343" t="s">
        <v>34</v>
      </c>
      <c r="BA5" s="343" t="s">
        <v>34</v>
      </c>
      <c r="BB5" s="347" t="s">
        <v>35</v>
      </c>
      <c r="BC5" s="349" t="s">
        <v>36</v>
      </c>
      <c r="BD5" s="346" t="s">
        <v>34</v>
      </c>
      <c r="BE5" s="343" t="s">
        <v>34</v>
      </c>
      <c r="BF5" s="347" t="s">
        <v>35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3" t="s">
        <v>34</v>
      </c>
      <c r="BL5" s="347" t="s">
        <v>35</v>
      </c>
      <c r="BM5" s="347" t="s">
        <v>35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3" t="s">
        <v>34</v>
      </c>
      <c r="BU5" s="347" t="s">
        <v>35</v>
      </c>
      <c r="BV5" s="347" t="s">
        <v>35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3" t="s">
        <v>34</v>
      </c>
      <c r="CC5" s="347" t="s">
        <v>35</v>
      </c>
      <c r="CD5" s="347" t="s">
        <v>35</v>
      </c>
      <c r="CE5" s="347" t="s">
        <v>35</v>
      </c>
      <c r="CF5" s="350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343">
        <f t="shared" si="9"/>
        <v>41380</v>
      </c>
      <c r="E6" s="343">
        <f t="shared" si="9"/>
        <v>41381</v>
      </c>
      <c r="F6" s="343">
        <f t="shared" si="9"/>
        <v>41382</v>
      </c>
      <c r="G6" s="343">
        <f t="shared" si="9"/>
        <v>41383</v>
      </c>
      <c r="H6" s="341">
        <f t="shared" si="9"/>
        <v>41384</v>
      </c>
      <c r="I6" s="341">
        <f t="shared" si="9"/>
        <v>41385</v>
      </c>
      <c r="J6" s="343">
        <f t="shared" si="9"/>
        <v>41386</v>
      </c>
      <c r="K6" s="343">
        <f t="shared" si="9"/>
        <v>41387</v>
      </c>
      <c r="L6" s="343">
        <f t="shared" si="9"/>
        <v>41388</v>
      </c>
      <c r="M6" s="343">
        <f t="shared" si="9"/>
        <v>41389</v>
      </c>
      <c r="N6" s="343">
        <f t="shared" si="9"/>
        <v>41390</v>
      </c>
      <c r="O6" s="343">
        <f t="shared" si="9"/>
        <v>41391</v>
      </c>
      <c r="P6" s="341">
        <f t="shared" si="9"/>
        <v>41392</v>
      </c>
      <c r="Q6" s="341">
        <f t="shared" si="9"/>
        <v>41393</v>
      </c>
      <c r="R6" s="341">
        <f t="shared" si="9"/>
        <v>41394</v>
      </c>
      <c r="S6" s="345"/>
      <c r="T6" s="344">
        <f t="shared" si="1"/>
        <v>41395</v>
      </c>
      <c r="U6" s="341">
        <f t="shared" si="1"/>
        <v>41396</v>
      </c>
      <c r="V6" s="343">
        <f t="shared" si="1"/>
        <v>41397</v>
      </c>
      <c r="W6" s="343">
        <f t="shared" si="1"/>
        <v>41398</v>
      </c>
      <c r="X6" s="341">
        <f t="shared" si="1"/>
        <v>41399</v>
      </c>
      <c r="Y6" s="343">
        <f t="shared" si="1"/>
        <v>41400</v>
      </c>
      <c r="Z6" s="343">
        <f t="shared" si="1"/>
        <v>41401</v>
      </c>
      <c r="AA6" s="343">
        <f t="shared" si="1"/>
        <v>41402</v>
      </c>
      <c r="AB6" s="343">
        <f t="shared" si="1"/>
        <v>41403</v>
      </c>
      <c r="AC6" s="343">
        <f t="shared" si="1"/>
        <v>41404</v>
      </c>
      <c r="AD6" s="341">
        <f t="shared" si="1"/>
        <v>41405</v>
      </c>
      <c r="AE6" s="341">
        <f t="shared" si="1"/>
        <v>41406</v>
      </c>
      <c r="AF6" s="343">
        <f t="shared" si="1"/>
        <v>41407</v>
      </c>
      <c r="AG6" s="343">
        <f t="shared" si="1"/>
        <v>41408</v>
      </c>
      <c r="AH6" s="343">
        <f t="shared" si="1"/>
        <v>41409</v>
      </c>
      <c r="AJ6" s="343" t="s">
        <v>34</v>
      </c>
      <c r="AK6" s="343" t="s">
        <v>34</v>
      </c>
      <c r="AL6" s="343" t="s">
        <v>34</v>
      </c>
      <c r="AM6" s="343" t="s">
        <v>34</v>
      </c>
      <c r="AN6" s="347" t="s">
        <v>35</v>
      </c>
      <c r="AO6" s="347" t="s">
        <v>35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3" t="s">
        <v>34</v>
      </c>
      <c r="AV6" s="347" t="s">
        <v>35</v>
      </c>
      <c r="AW6" s="347" t="s">
        <v>35</v>
      </c>
      <c r="AX6" s="347" t="s">
        <v>35</v>
      </c>
      <c r="AY6" s="350"/>
      <c r="AZ6" s="349" t="s">
        <v>36</v>
      </c>
      <c r="BA6" s="347" t="s">
        <v>35</v>
      </c>
      <c r="BB6" s="343" t="s">
        <v>34</v>
      </c>
      <c r="BC6" s="343" t="s">
        <v>34</v>
      </c>
      <c r="BD6" s="347" t="s">
        <v>35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7" t="s">
        <v>35</v>
      </c>
      <c r="BK6" s="347" t="s">
        <v>35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3" t="s">
        <v>34</v>
      </c>
      <c r="BS6" s="347" t="s">
        <v>35</v>
      </c>
      <c r="BT6" s="347" t="s">
        <v>35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3" t="s">
        <v>34</v>
      </c>
      <c r="BZ6" s="347" t="s">
        <v>35</v>
      </c>
      <c r="CA6" s="347" t="s">
        <v>35</v>
      </c>
      <c r="CB6" s="343" t="s">
        <v>34</v>
      </c>
      <c r="CC6" s="343" t="s">
        <v>34</v>
      </c>
      <c r="CD6" s="346" t="s">
        <v>34</v>
      </c>
      <c r="CE6" s="346" t="s">
        <v>34</v>
      </c>
      <c r="CF6" s="343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21</v>
      </c>
      <c r="D7" s="343">
        <f t="shared" si="9"/>
        <v>41410</v>
      </c>
      <c r="E7" s="343">
        <f t="shared" si="9"/>
        <v>41411</v>
      </c>
      <c r="F7" s="341">
        <f t="shared" si="9"/>
        <v>41412</v>
      </c>
      <c r="G7" s="341">
        <f t="shared" si="9"/>
        <v>41413</v>
      </c>
      <c r="H7" s="343">
        <f t="shared" si="9"/>
        <v>41414</v>
      </c>
      <c r="I7" s="343">
        <f t="shared" si="9"/>
        <v>41415</v>
      </c>
      <c r="J7" s="343">
        <f t="shared" si="9"/>
        <v>41416</v>
      </c>
      <c r="K7" s="343">
        <f t="shared" si="9"/>
        <v>41417</v>
      </c>
      <c r="L7" s="343">
        <f t="shared" si="9"/>
        <v>41418</v>
      </c>
      <c r="M7" s="341">
        <f t="shared" si="9"/>
        <v>41419</v>
      </c>
      <c r="N7" s="341">
        <f t="shared" si="9"/>
        <v>41420</v>
      </c>
      <c r="O7" s="343">
        <f t="shared" si="9"/>
        <v>41421</v>
      </c>
      <c r="P7" s="343">
        <f t="shared" si="9"/>
        <v>41422</v>
      </c>
      <c r="Q7" s="346">
        <f t="shared" si="9"/>
        <v>41423</v>
      </c>
      <c r="R7" s="346">
        <f t="shared" si="9"/>
        <v>41424</v>
      </c>
      <c r="S7" s="343">
        <f>DATE($B$1,$A6,S$15)</f>
        <v>41425</v>
      </c>
      <c r="T7" s="341">
        <f t="shared" si="1"/>
        <v>41426</v>
      </c>
      <c r="U7" s="341">
        <f t="shared" si="1"/>
        <v>41427</v>
      </c>
      <c r="V7" s="343">
        <f t="shared" si="1"/>
        <v>41428</v>
      </c>
      <c r="W7" s="343">
        <f t="shared" si="1"/>
        <v>41429</v>
      </c>
      <c r="X7" s="343">
        <f t="shared" si="1"/>
        <v>41430</v>
      </c>
      <c r="Y7" s="343">
        <f t="shared" si="1"/>
        <v>41431</v>
      </c>
      <c r="Z7" s="343">
        <f t="shared" si="1"/>
        <v>41432</v>
      </c>
      <c r="AA7" s="343">
        <f t="shared" si="1"/>
        <v>41433</v>
      </c>
      <c r="AB7" s="341">
        <f t="shared" si="1"/>
        <v>41434</v>
      </c>
      <c r="AC7" s="341">
        <f t="shared" si="1"/>
        <v>41435</v>
      </c>
      <c r="AD7" s="341">
        <f t="shared" si="1"/>
        <v>41436</v>
      </c>
      <c r="AE7" s="344">
        <f t="shared" si="1"/>
        <v>41437</v>
      </c>
      <c r="AF7" s="343">
        <f t="shared" si="1"/>
        <v>41438</v>
      </c>
      <c r="AG7" s="343">
        <f t="shared" si="1"/>
        <v>41439</v>
      </c>
      <c r="AH7" s="343">
        <f t="shared" si="1"/>
        <v>41440</v>
      </c>
      <c r="AJ7" s="343" t="s">
        <v>34</v>
      </c>
      <c r="AK7" s="343" t="s">
        <v>34</v>
      </c>
      <c r="AL7" s="347" t="s">
        <v>35</v>
      </c>
      <c r="AM7" s="347" t="s">
        <v>35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3" t="s">
        <v>34</v>
      </c>
      <c r="AS7" s="347" t="s">
        <v>35</v>
      </c>
      <c r="AT7" s="347" t="s">
        <v>35</v>
      </c>
      <c r="AU7" s="343" t="s">
        <v>34</v>
      </c>
      <c r="AV7" s="343" t="s">
        <v>34</v>
      </c>
      <c r="AW7" s="346" t="s">
        <v>34</v>
      </c>
      <c r="AX7" s="346" t="s">
        <v>34</v>
      </c>
      <c r="AY7" s="343" t="s">
        <v>34</v>
      </c>
      <c r="AZ7" s="347" t="s">
        <v>35</v>
      </c>
      <c r="BA7" s="347" t="s">
        <v>35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3" t="s">
        <v>34</v>
      </c>
      <c r="BG7" s="343" t="s">
        <v>34</v>
      </c>
      <c r="BH7" s="347" t="s">
        <v>35</v>
      </c>
      <c r="BI7" s="347" t="s">
        <v>35</v>
      </c>
      <c r="BJ7" s="347" t="s">
        <v>35</v>
      </c>
      <c r="BK7" s="349" t="s">
        <v>36</v>
      </c>
      <c r="BL7" s="343" t="s">
        <v>34</v>
      </c>
      <c r="BM7" s="343" t="s">
        <v>34</v>
      </c>
      <c r="BN7" s="343" t="s">
        <v>34</v>
      </c>
      <c r="BQ7" s="347" t="s">
        <v>35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3" t="s">
        <v>34</v>
      </c>
      <c r="BW7" s="343" t="s">
        <v>34</v>
      </c>
      <c r="BX7" s="347" t="s">
        <v>35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3" t="s">
        <v>34</v>
      </c>
      <c r="CD7" s="347" t="s">
        <v>35</v>
      </c>
      <c r="CE7" s="347" t="s">
        <v>35</v>
      </c>
      <c r="CF7" s="350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341">
        <f t="shared" si="9"/>
        <v>41441</v>
      </c>
      <c r="E8" s="343">
        <f t="shared" si="9"/>
        <v>41442</v>
      </c>
      <c r="F8" s="343">
        <f t="shared" si="9"/>
        <v>41443</v>
      </c>
      <c r="G8" s="343">
        <f t="shared" si="9"/>
        <v>41444</v>
      </c>
      <c r="H8" s="343">
        <f t="shared" si="9"/>
        <v>41445</v>
      </c>
      <c r="I8" s="343">
        <f t="shared" si="9"/>
        <v>41446</v>
      </c>
      <c r="J8" s="343">
        <f t="shared" si="9"/>
        <v>41447</v>
      </c>
      <c r="K8" s="341">
        <f t="shared" si="9"/>
        <v>41448</v>
      </c>
      <c r="L8" s="343">
        <f t="shared" si="9"/>
        <v>41449</v>
      </c>
      <c r="M8" s="343">
        <f t="shared" si="9"/>
        <v>41450</v>
      </c>
      <c r="N8" s="343">
        <f t="shared" si="9"/>
        <v>41451</v>
      </c>
      <c r="O8" s="343">
        <f t="shared" si="9"/>
        <v>41452</v>
      </c>
      <c r="P8" s="343">
        <f t="shared" si="9"/>
        <v>41453</v>
      </c>
      <c r="Q8" s="341">
        <f t="shared" si="9"/>
        <v>41454</v>
      </c>
      <c r="R8" s="341">
        <f t="shared" si="9"/>
        <v>41455</v>
      </c>
      <c r="S8" s="345"/>
      <c r="T8" s="343">
        <f t="shared" si="1"/>
        <v>41456</v>
      </c>
      <c r="U8" s="343">
        <f t="shared" si="1"/>
        <v>41457</v>
      </c>
      <c r="V8" s="343">
        <f t="shared" si="1"/>
        <v>41458</v>
      </c>
      <c r="W8" s="346">
        <f t="shared" si="1"/>
        <v>41459</v>
      </c>
      <c r="X8" s="346">
        <f t="shared" si="1"/>
        <v>41460</v>
      </c>
      <c r="Y8" s="341">
        <f t="shared" si="1"/>
        <v>41461</v>
      </c>
      <c r="Z8" s="341">
        <f t="shared" si="1"/>
        <v>41462</v>
      </c>
      <c r="AA8" s="343">
        <f t="shared" si="1"/>
        <v>41463</v>
      </c>
      <c r="AB8" s="343">
        <f t="shared" si="1"/>
        <v>41464</v>
      </c>
      <c r="AC8" s="343">
        <f t="shared" si="1"/>
        <v>41465</v>
      </c>
      <c r="AD8" s="343">
        <f t="shared" si="1"/>
        <v>41466</v>
      </c>
      <c r="AE8" s="343">
        <f t="shared" si="1"/>
        <v>41467</v>
      </c>
      <c r="AF8" s="341">
        <f t="shared" si="1"/>
        <v>41468</v>
      </c>
      <c r="AG8" s="341">
        <f t="shared" si="1"/>
        <v>41469</v>
      </c>
      <c r="AH8" s="343">
        <f t="shared" si="1"/>
        <v>41470</v>
      </c>
      <c r="AJ8" s="347" t="s">
        <v>35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3" t="s">
        <v>34</v>
      </c>
      <c r="AP8" s="343" t="s">
        <v>34</v>
      </c>
      <c r="AQ8" s="347" t="s">
        <v>35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3" t="s">
        <v>34</v>
      </c>
      <c r="AW8" s="347" t="s">
        <v>35</v>
      </c>
      <c r="AX8" s="347" t="s">
        <v>35</v>
      </c>
      <c r="AY8" s="350"/>
      <c r="AZ8" s="343" t="s">
        <v>34</v>
      </c>
      <c r="BA8" s="343" t="s">
        <v>34</v>
      </c>
      <c r="BB8" s="343" t="s">
        <v>34</v>
      </c>
      <c r="BC8" s="346" t="s">
        <v>34</v>
      </c>
      <c r="BD8" s="346" t="s">
        <v>34</v>
      </c>
      <c r="BE8" s="347" t="s">
        <v>35</v>
      </c>
      <c r="BF8" s="347" t="s">
        <v>35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3" t="s">
        <v>34</v>
      </c>
      <c r="BL8" s="347" t="s">
        <v>35</v>
      </c>
      <c r="BM8" s="347" t="s">
        <v>35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3" t="s">
        <v>34</v>
      </c>
      <c r="BU8" s="347" t="s">
        <v>35</v>
      </c>
      <c r="BV8" s="347" t="s">
        <v>35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3" t="s">
        <v>34</v>
      </c>
      <c r="CB8" s="347" t="s">
        <v>35</v>
      </c>
      <c r="CC8" s="347" t="s">
        <v>35</v>
      </c>
      <c r="CD8" s="343" t="s">
        <v>34</v>
      </c>
      <c r="CE8" s="343" t="s">
        <v>34</v>
      </c>
      <c r="CF8" s="343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23</v>
      </c>
      <c r="D9" s="343">
        <f t="shared" si="9"/>
        <v>41471</v>
      </c>
      <c r="E9" s="343">
        <f t="shared" si="9"/>
        <v>41472</v>
      </c>
      <c r="F9" s="343">
        <f t="shared" si="9"/>
        <v>41473</v>
      </c>
      <c r="G9" s="343">
        <f t="shared" si="9"/>
        <v>41474</v>
      </c>
      <c r="H9" s="341">
        <f t="shared" si="9"/>
        <v>41475</v>
      </c>
      <c r="I9" s="341">
        <f t="shared" si="9"/>
        <v>41476</v>
      </c>
      <c r="J9" s="343">
        <f t="shared" si="9"/>
        <v>41477</v>
      </c>
      <c r="K9" s="343">
        <f t="shared" si="9"/>
        <v>41478</v>
      </c>
      <c r="L9" s="343">
        <f t="shared" si="9"/>
        <v>41479</v>
      </c>
      <c r="M9" s="343">
        <f t="shared" si="9"/>
        <v>41480</v>
      </c>
      <c r="N9" s="343">
        <f t="shared" si="9"/>
        <v>41481</v>
      </c>
      <c r="O9" s="341">
        <f t="shared" si="9"/>
        <v>41482</v>
      </c>
      <c r="P9" s="341">
        <f t="shared" si="9"/>
        <v>41483</v>
      </c>
      <c r="Q9" s="343">
        <f t="shared" si="9"/>
        <v>41484</v>
      </c>
      <c r="R9" s="343">
        <f t="shared" si="9"/>
        <v>41485</v>
      </c>
      <c r="S9" s="343">
        <f>DATE($B$1,$A8,S$15)</f>
        <v>41486</v>
      </c>
      <c r="T9" s="343">
        <f t="shared" si="1"/>
        <v>41487</v>
      </c>
      <c r="U9" s="343">
        <f t="shared" si="1"/>
        <v>41488</v>
      </c>
      <c r="V9" s="341">
        <f t="shared" si="1"/>
        <v>41489</v>
      </c>
      <c r="W9" s="341">
        <f t="shared" si="1"/>
        <v>41490</v>
      </c>
      <c r="X9" s="343">
        <f t="shared" si="1"/>
        <v>41491</v>
      </c>
      <c r="Y9" s="343">
        <f t="shared" si="1"/>
        <v>41492</v>
      </c>
      <c r="Z9" s="343">
        <f t="shared" si="1"/>
        <v>41493</v>
      </c>
      <c r="AA9" s="343">
        <f t="shared" si="1"/>
        <v>41494</v>
      </c>
      <c r="AB9" s="343">
        <f t="shared" si="1"/>
        <v>41495</v>
      </c>
      <c r="AC9" s="341">
        <f t="shared" si="1"/>
        <v>41496</v>
      </c>
      <c r="AD9" s="341">
        <f t="shared" si="1"/>
        <v>41497</v>
      </c>
      <c r="AE9" s="343">
        <f t="shared" si="1"/>
        <v>41498</v>
      </c>
      <c r="AF9" s="343">
        <f t="shared" si="1"/>
        <v>41499</v>
      </c>
      <c r="AG9" s="343">
        <f t="shared" si="1"/>
        <v>41500</v>
      </c>
      <c r="AH9" s="343">
        <f t="shared" si="1"/>
        <v>41501</v>
      </c>
      <c r="AJ9" s="343" t="s">
        <v>34</v>
      </c>
      <c r="AK9" s="343" t="s">
        <v>34</v>
      </c>
      <c r="AL9" s="343" t="s">
        <v>34</v>
      </c>
      <c r="AM9" s="343" t="s">
        <v>34</v>
      </c>
      <c r="AN9" s="347" t="s">
        <v>35</v>
      </c>
      <c r="AO9" s="347" t="s">
        <v>35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3" t="s">
        <v>34</v>
      </c>
      <c r="AU9" s="347" t="s">
        <v>35</v>
      </c>
      <c r="AV9" s="347" t="s">
        <v>35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3" t="s">
        <v>34</v>
      </c>
      <c r="BB9" s="347" t="s">
        <v>35</v>
      </c>
      <c r="BC9" s="347" t="s">
        <v>35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3" t="s">
        <v>34</v>
      </c>
      <c r="BI9" s="347" t="s">
        <v>35</v>
      </c>
      <c r="BJ9" s="347" t="s">
        <v>35</v>
      </c>
      <c r="BK9" s="343" t="s">
        <v>34</v>
      </c>
      <c r="BL9" s="343" t="s">
        <v>34</v>
      </c>
      <c r="BM9" s="343" t="s">
        <v>34</v>
      </c>
      <c r="BN9" s="343" t="s">
        <v>34</v>
      </c>
      <c r="BQ9" s="343" t="s">
        <v>34</v>
      </c>
      <c r="BR9" s="347" t="s">
        <v>35</v>
      </c>
      <c r="BS9" s="347" t="s">
        <v>35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3" t="s">
        <v>34</v>
      </c>
      <c r="BY9" s="347" t="s">
        <v>35</v>
      </c>
      <c r="BZ9" s="347" t="s">
        <v>35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3" t="s">
        <v>34</v>
      </c>
      <c r="CF9" s="347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343">
        <f t="shared" si="9"/>
        <v>41502</v>
      </c>
      <c r="E10" s="341">
        <f t="shared" si="9"/>
        <v>41503</v>
      </c>
      <c r="F10" s="341">
        <f t="shared" si="9"/>
        <v>41504</v>
      </c>
      <c r="G10" s="343">
        <f t="shared" si="9"/>
        <v>41505</v>
      </c>
      <c r="H10" s="343">
        <f t="shared" si="9"/>
        <v>41506</v>
      </c>
      <c r="I10" s="343">
        <f t="shared" si="9"/>
        <v>41507</v>
      </c>
      <c r="J10" s="343">
        <f t="shared" si="9"/>
        <v>41508</v>
      </c>
      <c r="K10" s="343">
        <f t="shared" si="9"/>
        <v>41509</v>
      </c>
      <c r="L10" s="341">
        <f t="shared" si="9"/>
        <v>41510</v>
      </c>
      <c r="M10" s="341">
        <f t="shared" si="9"/>
        <v>41511</v>
      </c>
      <c r="N10" s="343">
        <f t="shared" si="9"/>
        <v>41512</v>
      </c>
      <c r="O10" s="343">
        <f t="shared" si="9"/>
        <v>41513</v>
      </c>
      <c r="P10" s="343">
        <f t="shared" si="9"/>
        <v>41514</v>
      </c>
      <c r="Q10" s="343">
        <f t="shared" si="9"/>
        <v>41515</v>
      </c>
      <c r="R10" s="343">
        <f t="shared" si="9"/>
        <v>41516</v>
      </c>
      <c r="S10" s="341">
        <f>DATE($B$1,$A9,S$15)</f>
        <v>41517</v>
      </c>
      <c r="T10" s="341">
        <f t="shared" si="1"/>
        <v>41518</v>
      </c>
      <c r="U10" s="343">
        <f t="shared" si="1"/>
        <v>41519</v>
      </c>
      <c r="V10" s="343">
        <f t="shared" si="1"/>
        <v>41520</v>
      </c>
      <c r="W10" s="343">
        <f t="shared" si="1"/>
        <v>41521</v>
      </c>
      <c r="X10" s="343">
        <f t="shared" si="1"/>
        <v>41522</v>
      </c>
      <c r="Y10" s="343">
        <f t="shared" si="1"/>
        <v>41523</v>
      </c>
      <c r="Z10" s="341">
        <f t="shared" si="1"/>
        <v>41524</v>
      </c>
      <c r="AA10" s="341">
        <f t="shared" si="1"/>
        <v>41525</v>
      </c>
      <c r="AB10" s="343">
        <f t="shared" si="1"/>
        <v>41526</v>
      </c>
      <c r="AC10" s="343">
        <f t="shared" si="1"/>
        <v>41527</v>
      </c>
      <c r="AD10" s="343">
        <f t="shared" si="1"/>
        <v>41528</v>
      </c>
      <c r="AE10" s="343">
        <f t="shared" si="1"/>
        <v>41529</v>
      </c>
      <c r="AF10" s="343">
        <f t="shared" si="1"/>
        <v>41530</v>
      </c>
      <c r="AG10" s="343">
        <f t="shared" si="1"/>
        <v>41531</v>
      </c>
      <c r="AH10" s="341">
        <f t="shared" si="1"/>
        <v>41532</v>
      </c>
      <c r="AJ10" s="343" t="s">
        <v>34</v>
      </c>
      <c r="AK10" s="347" t="s">
        <v>35</v>
      </c>
      <c r="AL10" s="347" t="s">
        <v>35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3" t="s">
        <v>34</v>
      </c>
      <c r="AR10" s="347" t="s">
        <v>35</v>
      </c>
      <c r="AS10" s="347" t="s">
        <v>35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3" t="s">
        <v>34</v>
      </c>
      <c r="AY10" s="347" t="s">
        <v>35</v>
      </c>
      <c r="AZ10" s="347" t="s">
        <v>35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3" t="s">
        <v>34</v>
      </c>
      <c r="BF10" s="347" t="s">
        <v>35</v>
      </c>
      <c r="BG10" s="347" t="s">
        <v>35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3" t="s">
        <v>34</v>
      </c>
      <c r="BN10" s="347" t="s">
        <v>35</v>
      </c>
      <c r="BQ10" s="343" t="s">
        <v>34</v>
      </c>
      <c r="BR10" s="343" t="s">
        <v>34</v>
      </c>
      <c r="BS10" s="347" t="s">
        <v>35</v>
      </c>
      <c r="BT10" s="349" t="s">
        <v>36</v>
      </c>
      <c r="BU10" s="343" t="s">
        <v>34</v>
      </c>
      <c r="BV10" s="343" t="s">
        <v>34</v>
      </c>
      <c r="BW10" s="347" t="s">
        <v>35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3" t="s">
        <v>34</v>
      </c>
      <c r="CC10" s="343" t="s">
        <v>34</v>
      </c>
      <c r="CD10" s="347" t="s">
        <v>35</v>
      </c>
      <c r="CE10" s="347" t="s">
        <v>35</v>
      </c>
      <c r="CF10" s="350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343">
        <f t="shared" si="9"/>
        <v>41533</v>
      </c>
      <c r="E11" s="343">
        <f t="shared" si="9"/>
        <v>41534</v>
      </c>
      <c r="F11" s="341">
        <f t="shared" si="9"/>
        <v>41535</v>
      </c>
      <c r="G11" s="344">
        <f t="shared" si="9"/>
        <v>41536</v>
      </c>
      <c r="H11" s="343">
        <f t="shared" si="9"/>
        <v>41537</v>
      </c>
      <c r="I11" s="343">
        <f t="shared" si="9"/>
        <v>41538</v>
      </c>
      <c r="J11" s="341">
        <f t="shared" si="9"/>
        <v>41539</v>
      </c>
      <c r="K11" s="343">
        <f t="shared" si="9"/>
        <v>41540</v>
      </c>
      <c r="L11" s="343">
        <f t="shared" si="9"/>
        <v>41541</v>
      </c>
      <c r="M11" s="343">
        <f t="shared" si="9"/>
        <v>41542</v>
      </c>
      <c r="N11" s="343">
        <f t="shared" si="9"/>
        <v>41543</v>
      </c>
      <c r="O11" s="343">
        <f t="shared" si="9"/>
        <v>41544</v>
      </c>
      <c r="P11" s="343">
        <f t="shared" si="9"/>
        <v>41545</v>
      </c>
      <c r="Q11" s="341">
        <f t="shared" si="9"/>
        <v>41546</v>
      </c>
      <c r="R11" s="341">
        <f t="shared" si="9"/>
        <v>41547</v>
      </c>
      <c r="S11" s="345"/>
      <c r="T11" s="344">
        <f t="shared" si="1"/>
        <v>41548</v>
      </c>
      <c r="U11" s="344">
        <f t="shared" si="1"/>
        <v>41549</v>
      </c>
      <c r="V11" s="344">
        <f t="shared" si="1"/>
        <v>41550</v>
      </c>
      <c r="W11" s="343">
        <f t="shared" si="1"/>
        <v>41551</v>
      </c>
      <c r="X11" s="343">
        <f t="shared" si="1"/>
        <v>41552</v>
      </c>
      <c r="Y11" s="341">
        <f t="shared" si="1"/>
        <v>41553</v>
      </c>
      <c r="Z11" s="343">
        <f t="shared" si="1"/>
        <v>41554</v>
      </c>
      <c r="AA11" s="343">
        <f t="shared" si="1"/>
        <v>41555</v>
      </c>
      <c r="AB11" s="343">
        <f t="shared" si="1"/>
        <v>41556</v>
      </c>
      <c r="AC11" s="343">
        <f t="shared" si="1"/>
        <v>41557</v>
      </c>
      <c r="AD11" s="343">
        <f t="shared" si="1"/>
        <v>41558</v>
      </c>
      <c r="AE11" s="343">
        <f t="shared" si="1"/>
        <v>41559</v>
      </c>
      <c r="AF11" s="341">
        <f t="shared" si="1"/>
        <v>41560</v>
      </c>
      <c r="AG11" s="343">
        <f t="shared" si="1"/>
        <v>41561</v>
      </c>
      <c r="AH11" s="343">
        <f t="shared" si="1"/>
        <v>41562</v>
      </c>
      <c r="AJ11" s="343" t="s">
        <v>34</v>
      </c>
      <c r="AK11" s="343" t="s">
        <v>34</v>
      </c>
      <c r="AL11" s="347" t="s">
        <v>35</v>
      </c>
      <c r="AM11" s="349" t="s">
        <v>36</v>
      </c>
      <c r="AN11" s="343" t="s">
        <v>34</v>
      </c>
      <c r="AO11" s="343" t="s">
        <v>34</v>
      </c>
      <c r="AP11" s="347" t="s">
        <v>35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3" t="s">
        <v>34</v>
      </c>
      <c r="AV11" s="343" t="s">
        <v>34</v>
      </c>
      <c r="AW11" s="347" t="s">
        <v>35</v>
      </c>
      <c r="AX11" s="347" t="s">
        <v>35</v>
      </c>
      <c r="AY11" s="350"/>
      <c r="AZ11" s="349" t="s">
        <v>36</v>
      </c>
      <c r="BA11" s="349" t="s">
        <v>36</v>
      </c>
      <c r="BB11" s="349" t="s">
        <v>36</v>
      </c>
      <c r="BC11" s="343" t="s">
        <v>34</v>
      </c>
      <c r="BD11" s="343" t="s">
        <v>34</v>
      </c>
      <c r="BE11" s="347" t="s">
        <v>35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3" t="s">
        <v>34</v>
      </c>
      <c r="BK11" s="343" t="s">
        <v>34</v>
      </c>
      <c r="BL11" s="347" t="s">
        <v>35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3" t="s">
        <v>34</v>
      </c>
      <c r="BT11" s="347" t="s">
        <v>35</v>
      </c>
      <c r="BU11" s="347" t="s">
        <v>35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3" t="s">
        <v>34</v>
      </c>
      <c r="CA11" s="347" t="s">
        <v>35</v>
      </c>
      <c r="CB11" s="347" t="s">
        <v>35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343">
        <f t="shared" si="9"/>
        <v>41563</v>
      </c>
      <c r="E12" s="343">
        <f t="shared" si="9"/>
        <v>41564</v>
      </c>
      <c r="F12" s="343">
        <f t="shared" si="9"/>
        <v>41565</v>
      </c>
      <c r="G12" s="341">
        <f t="shared" si="9"/>
        <v>41566</v>
      </c>
      <c r="H12" s="341">
        <f t="shared" si="9"/>
        <v>41567</v>
      </c>
      <c r="I12" s="343">
        <f t="shared" si="9"/>
        <v>41568</v>
      </c>
      <c r="J12" s="343">
        <f t="shared" si="9"/>
        <v>41569</v>
      </c>
      <c r="K12" s="343">
        <f t="shared" si="9"/>
        <v>41570</v>
      </c>
      <c r="L12" s="343">
        <f t="shared" si="9"/>
        <v>41571</v>
      </c>
      <c r="M12" s="343">
        <f t="shared" si="9"/>
        <v>41572</v>
      </c>
      <c r="N12" s="341">
        <f t="shared" si="9"/>
        <v>41573</v>
      </c>
      <c r="O12" s="341">
        <f t="shared" si="9"/>
        <v>41574</v>
      </c>
      <c r="P12" s="343">
        <f t="shared" si="9"/>
        <v>41575</v>
      </c>
      <c r="Q12" s="343">
        <f t="shared" si="9"/>
        <v>41576</v>
      </c>
      <c r="R12" s="343">
        <f t="shared" si="9"/>
        <v>41577</v>
      </c>
      <c r="S12" s="343">
        <f>DATE($B$1,$A11,S$15)</f>
        <v>41578</v>
      </c>
      <c r="T12" s="343">
        <f t="shared" si="1"/>
        <v>41579</v>
      </c>
      <c r="U12" s="341">
        <f t="shared" si="1"/>
        <v>41580</v>
      </c>
      <c r="V12" s="341">
        <f t="shared" si="1"/>
        <v>41581</v>
      </c>
      <c r="W12" s="343">
        <f t="shared" si="1"/>
        <v>41582</v>
      </c>
      <c r="X12" s="343">
        <f t="shared" si="1"/>
        <v>41583</v>
      </c>
      <c r="Y12" s="343">
        <f t="shared" si="1"/>
        <v>41584</v>
      </c>
      <c r="Z12" s="343">
        <f t="shared" si="1"/>
        <v>41585</v>
      </c>
      <c r="AA12" s="343">
        <f t="shared" si="1"/>
        <v>41586</v>
      </c>
      <c r="AB12" s="341">
        <f t="shared" si="1"/>
        <v>41587</v>
      </c>
      <c r="AC12" s="341">
        <f t="shared" si="1"/>
        <v>41588</v>
      </c>
      <c r="AD12" s="343">
        <f t="shared" si="1"/>
        <v>41589</v>
      </c>
      <c r="AE12" s="343">
        <f t="shared" si="1"/>
        <v>41590</v>
      </c>
      <c r="AF12" s="343">
        <f t="shared" si="1"/>
        <v>41591</v>
      </c>
      <c r="AG12" s="343">
        <f t="shared" si="1"/>
        <v>41592</v>
      </c>
      <c r="AH12" s="343">
        <f t="shared" si="1"/>
        <v>41593</v>
      </c>
      <c r="AJ12" s="343" t="s">
        <v>34</v>
      </c>
      <c r="AK12" s="343" t="s">
        <v>34</v>
      </c>
      <c r="AL12" s="343" t="s">
        <v>34</v>
      </c>
      <c r="AM12" s="347" t="s">
        <v>35</v>
      </c>
      <c r="AN12" s="347" t="s">
        <v>35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3" t="s">
        <v>34</v>
      </c>
      <c r="AT12" s="347" t="s">
        <v>35</v>
      </c>
      <c r="AU12" s="347" t="s">
        <v>35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3" t="s">
        <v>34</v>
      </c>
      <c r="BA12" s="347" t="s">
        <v>35</v>
      </c>
      <c r="BB12" s="347" t="s">
        <v>35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3" t="s">
        <v>34</v>
      </c>
      <c r="BH12" s="347" t="s">
        <v>35</v>
      </c>
      <c r="BI12" s="347" t="s">
        <v>35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3" t="s">
        <v>34</v>
      </c>
      <c r="BQ12" s="347" t="s">
        <v>35</v>
      </c>
      <c r="BR12" s="347" t="s">
        <v>35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3" t="s">
        <v>34</v>
      </c>
      <c r="BX12" s="347" t="s">
        <v>35</v>
      </c>
      <c r="BY12" s="347" t="s">
        <v>35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3" t="s">
        <v>34</v>
      </c>
      <c r="CE12" s="347" t="s">
        <v>35</v>
      </c>
      <c r="CF12" s="350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341">
        <f t="shared" si="9"/>
        <v>41594</v>
      </c>
      <c r="E13" s="341">
        <f t="shared" si="9"/>
        <v>41595</v>
      </c>
      <c r="F13" s="343">
        <f t="shared" si="9"/>
        <v>41596</v>
      </c>
      <c r="G13" s="343">
        <f t="shared" si="9"/>
        <v>41597</v>
      </c>
      <c r="H13" s="343">
        <f t="shared" si="9"/>
        <v>41598</v>
      </c>
      <c r="I13" s="343">
        <f t="shared" si="9"/>
        <v>41599</v>
      </c>
      <c r="J13" s="343">
        <f t="shared" si="9"/>
        <v>41600</v>
      </c>
      <c r="K13" s="341">
        <f t="shared" si="9"/>
        <v>41601</v>
      </c>
      <c r="L13" s="341">
        <f t="shared" si="9"/>
        <v>41602</v>
      </c>
      <c r="M13" s="343">
        <f t="shared" si="9"/>
        <v>41603</v>
      </c>
      <c r="N13" s="343">
        <f t="shared" si="9"/>
        <v>41604</v>
      </c>
      <c r="O13" s="343">
        <f t="shared" si="9"/>
        <v>41605</v>
      </c>
      <c r="P13" s="343">
        <f t="shared" si="9"/>
        <v>41606</v>
      </c>
      <c r="Q13" s="343">
        <f t="shared" si="9"/>
        <v>41607</v>
      </c>
      <c r="R13" s="341">
        <f t="shared" si="9"/>
        <v>41608</v>
      </c>
      <c r="S13" s="345"/>
      <c r="T13" s="341">
        <f t="shared" si="1"/>
        <v>41609</v>
      </c>
      <c r="U13" s="343">
        <f t="shared" si="1"/>
        <v>41610</v>
      </c>
      <c r="V13" s="343">
        <f t="shared" si="1"/>
        <v>41611</v>
      </c>
      <c r="W13" s="343">
        <f t="shared" si="1"/>
        <v>41612</v>
      </c>
      <c r="X13" s="343">
        <f t="shared" si="1"/>
        <v>41613</v>
      </c>
      <c r="Y13" s="343">
        <f t="shared" si="1"/>
        <v>41614</v>
      </c>
      <c r="Z13" s="341">
        <f t="shared" si="1"/>
        <v>41615</v>
      </c>
      <c r="AA13" s="341">
        <f t="shared" si="1"/>
        <v>41616</v>
      </c>
      <c r="AB13" s="343">
        <f t="shared" si="1"/>
        <v>41617</v>
      </c>
      <c r="AC13" s="343">
        <f t="shared" si="1"/>
        <v>41618</v>
      </c>
      <c r="AD13" s="343">
        <f t="shared" si="1"/>
        <v>41619</v>
      </c>
      <c r="AE13" s="343">
        <f t="shared" si="1"/>
        <v>41620</v>
      </c>
      <c r="AF13" s="343">
        <f t="shared" si="1"/>
        <v>41621</v>
      </c>
      <c r="AG13" s="341">
        <f t="shared" si="1"/>
        <v>41622</v>
      </c>
      <c r="AH13" s="341">
        <f t="shared" si="1"/>
        <v>41623</v>
      </c>
      <c r="AI13" s="4"/>
      <c r="AJ13" s="347" t="s">
        <v>35</v>
      </c>
      <c r="AK13" s="347" t="s">
        <v>35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3" t="s">
        <v>34</v>
      </c>
      <c r="AQ13" s="347" t="s">
        <v>35</v>
      </c>
      <c r="AR13" s="347" t="s">
        <v>35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3" t="s">
        <v>34</v>
      </c>
      <c r="AX13" s="347" t="s">
        <v>35</v>
      </c>
      <c r="AY13" s="350"/>
      <c r="AZ13" s="347" t="s">
        <v>35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3" t="s">
        <v>34</v>
      </c>
      <c r="BF13" s="347" t="s">
        <v>35</v>
      </c>
      <c r="BG13" s="347" t="s">
        <v>35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3" t="s">
        <v>34</v>
      </c>
      <c r="BM13" s="347" t="s">
        <v>35</v>
      </c>
      <c r="BN13" s="347" t="s">
        <v>35</v>
      </c>
      <c r="BQ13" s="348" t="s">
        <v>34</v>
      </c>
      <c r="BR13" s="348" t="s">
        <v>34</v>
      </c>
      <c r="BS13" s="348" t="s">
        <v>34</v>
      </c>
      <c r="BT13" s="348" t="s">
        <v>34</v>
      </c>
      <c r="BU13" s="348" t="s">
        <v>34</v>
      </c>
      <c r="BV13" s="347" t="s">
        <v>35</v>
      </c>
      <c r="BW13" s="347" t="s">
        <v>35</v>
      </c>
      <c r="BX13" s="348" t="s">
        <v>34</v>
      </c>
      <c r="BY13" s="348" t="s">
        <v>34</v>
      </c>
      <c r="BZ13" s="348" t="s">
        <v>34</v>
      </c>
      <c r="CA13" s="348" t="s">
        <v>34</v>
      </c>
      <c r="CB13" s="348" t="s">
        <v>34</v>
      </c>
      <c r="CC13" s="347" t="s">
        <v>35</v>
      </c>
      <c r="CD13" s="347" t="s">
        <v>35</v>
      </c>
      <c r="CE13" s="347" t="s">
        <v>35</v>
      </c>
      <c r="CF13" s="347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269" t="s">
        <v>31</v>
      </c>
      <c r="B14" s="11">
        <f>SUM(C2:C13)</f>
        <v>251</v>
      </c>
      <c r="C14" s="2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348" t="s">
        <v>34</v>
      </c>
      <c r="AK14" s="348" t="s">
        <v>34</v>
      </c>
      <c r="AL14" s="348" t="s">
        <v>34</v>
      </c>
      <c r="AM14" s="348" t="s">
        <v>34</v>
      </c>
      <c r="AN14" s="348" t="s">
        <v>34</v>
      </c>
      <c r="AO14" s="347" t="s">
        <v>35</v>
      </c>
      <c r="AP14" s="347" t="s">
        <v>35</v>
      </c>
      <c r="AQ14" s="348" t="s">
        <v>34</v>
      </c>
      <c r="AR14" s="348" t="s">
        <v>34</v>
      </c>
      <c r="AS14" s="348" t="s">
        <v>34</v>
      </c>
      <c r="AT14" s="348" t="s">
        <v>34</v>
      </c>
      <c r="AU14" s="348" t="s">
        <v>34</v>
      </c>
      <c r="AV14" s="347" t="s">
        <v>35</v>
      </c>
      <c r="AW14" s="347" t="s">
        <v>35</v>
      </c>
      <c r="AX14" s="347" t="s">
        <v>35</v>
      </c>
      <c r="AY14" s="347" t="s">
        <v>35</v>
      </c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CH14" s="11">
        <f>SUM(CH2:CH13)</f>
        <v>251</v>
      </c>
      <c r="CI14" s="11">
        <f>SUM(CI2:CI13)</f>
        <v>103</v>
      </c>
      <c r="CJ14" s="11">
        <f>SUM(CJ2:CJ13)</f>
        <v>11</v>
      </c>
      <c r="CK14" s="11">
        <f>SUM(CK2:CK13)</f>
        <v>2008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61" t="s">
        <v>541</v>
      </c>
      <c r="B1" s="1061"/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1061"/>
    </row>
    <row r="2" spans="1:33" ht="21.75" customHeight="1">
      <c r="A2" s="1062" t="s">
        <v>425</v>
      </c>
      <c r="B2" s="1062"/>
      <c r="C2" s="1062"/>
      <c r="D2" s="1062"/>
      <c r="E2" s="1062"/>
      <c r="F2" s="1062"/>
      <c r="G2" s="1062"/>
      <c r="H2" s="1062"/>
      <c r="I2" s="1062"/>
      <c r="J2" s="1062"/>
      <c r="K2" s="1062"/>
      <c r="L2" s="1062"/>
      <c r="M2" s="1062"/>
      <c r="N2" s="1062"/>
      <c r="O2" s="1062"/>
      <c r="P2" s="1062"/>
      <c r="Q2" s="1062"/>
      <c r="R2" s="1062"/>
      <c r="S2" s="1062"/>
      <c r="T2" s="1062"/>
      <c r="U2" s="1062"/>
      <c r="V2" s="1062"/>
      <c r="W2" s="1062"/>
      <c r="X2" s="1062"/>
      <c r="Y2" s="1062"/>
      <c r="Z2" s="1062"/>
      <c r="AA2" s="1062"/>
      <c r="AB2" s="1062"/>
      <c r="AC2" s="1062"/>
      <c r="AD2" s="1062"/>
      <c r="AE2" s="1062"/>
    </row>
    <row r="3" spans="1:33" ht="14.25" customHeight="1">
      <c r="A3" s="283"/>
      <c r="B3" s="1063" t="s">
        <v>426</v>
      </c>
      <c r="C3" s="1063"/>
      <c r="D3" s="1063"/>
      <c r="E3" s="284"/>
      <c r="F3" s="1064"/>
      <c r="G3" s="1064"/>
      <c r="H3" s="1065" t="s">
        <v>427</v>
      </c>
      <c r="I3" s="1065"/>
      <c r="J3" s="1065"/>
      <c r="K3" s="285"/>
      <c r="L3" s="306"/>
      <c r="M3" s="306"/>
      <c r="N3" s="307"/>
      <c r="O3" s="307"/>
      <c r="P3" s="307"/>
      <c r="Q3" s="317"/>
      <c r="R3" s="1066" t="s">
        <v>431</v>
      </c>
      <c r="S3" s="1066"/>
      <c r="T3" s="1066"/>
      <c r="U3" s="1066"/>
      <c r="V3" s="1066"/>
      <c r="W3" s="1066"/>
      <c r="X3" s="1066"/>
      <c r="Y3" s="1066"/>
      <c r="Z3" s="1066"/>
      <c r="AA3" s="1066"/>
      <c r="AB3" s="1066"/>
      <c r="AC3" s="1066"/>
      <c r="AD3" s="1066"/>
      <c r="AE3" s="1066"/>
      <c r="AF3" s="74"/>
      <c r="AG3" s="45"/>
    </row>
    <row r="4" spans="1:33" s="42" customFormat="1" ht="14.25" customHeight="1">
      <c r="A4" s="286" t="s">
        <v>432</v>
      </c>
      <c r="B4" s="1067" t="s">
        <v>433</v>
      </c>
      <c r="C4" s="1068"/>
      <c r="D4" s="1067" t="s">
        <v>434</v>
      </c>
      <c r="E4" s="1068"/>
      <c r="F4" s="1067" t="s">
        <v>435</v>
      </c>
      <c r="G4" s="1068"/>
      <c r="H4" s="1067" t="s">
        <v>436</v>
      </c>
      <c r="I4" s="1068"/>
      <c r="J4" s="1067" t="s">
        <v>437</v>
      </c>
      <c r="K4" s="1068"/>
      <c r="L4" s="1067" t="s">
        <v>438</v>
      </c>
      <c r="M4" s="1068"/>
      <c r="N4" s="1067" t="s">
        <v>439</v>
      </c>
      <c r="O4" s="1069"/>
      <c r="P4" s="308"/>
      <c r="Q4" s="318" t="s">
        <v>432</v>
      </c>
      <c r="R4" s="1067" t="s">
        <v>433</v>
      </c>
      <c r="S4" s="1068"/>
      <c r="T4" s="1067" t="s">
        <v>434</v>
      </c>
      <c r="U4" s="1068"/>
      <c r="V4" s="1067" t="s">
        <v>435</v>
      </c>
      <c r="W4" s="1068"/>
      <c r="X4" s="1067" t="s">
        <v>436</v>
      </c>
      <c r="Y4" s="1068"/>
      <c r="Z4" s="1067" t="s">
        <v>437</v>
      </c>
      <c r="AA4" s="1068"/>
      <c r="AB4" s="1067" t="s">
        <v>438</v>
      </c>
      <c r="AC4" s="1068"/>
      <c r="AD4" s="1067" t="s">
        <v>439</v>
      </c>
      <c r="AE4" s="1069"/>
      <c r="AF4" s="113"/>
      <c r="AG4" s="113"/>
    </row>
    <row r="5" spans="1:33" s="42" customFormat="1" ht="14.25" customHeight="1">
      <c r="A5" s="287"/>
      <c r="B5" s="1070" t="s">
        <v>433</v>
      </c>
      <c r="C5" s="1071"/>
      <c r="D5" s="1070" t="s">
        <v>440</v>
      </c>
      <c r="E5" s="1071"/>
      <c r="F5" s="1070" t="s">
        <v>441</v>
      </c>
      <c r="G5" s="1071"/>
      <c r="H5" s="1070" t="s">
        <v>442</v>
      </c>
      <c r="I5" s="1071"/>
      <c r="J5" s="1070" t="s">
        <v>443</v>
      </c>
      <c r="K5" s="1071"/>
      <c r="L5" s="1070" t="s">
        <v>444</v>
      </c>
      <c r="M5" s="1071"/>
      <c r="N5" s="1070" t="s">
        <v>445</v>
      </c>
      <c r="O5" s="1072"/>
      <c r="P5" s="308"/>
      <c r="Q5" s="319"/>
      <c r="R5" s="1070" t="s">
        <v>433</v>
      </c>
      <c r="S5" s="1071"/>
      <c r="T5" s="1070" t="s">
        <v>440</v>
      </c>
      <c r="U5" s="1071"/>
      <c r="V5" s="1070" t="s">
        <v>441</v>
      </c>
      <c r="W5" s="1071"/>
      <c r="X5" s="1070" t="s">
        <v>442</v>
      </c>
      <c r="Y5" s="1071"/>
      <c r="Z5" s="1070" t="s">
        <v>443</v>
      </c>
      <c r="AA5" s="1071"/>
      <c r="AB5" s="1070" t="s">
        <v>444</v>
      </c>
      <c r="AC5" s="1071"/>
      <c r="AD5" s="1070" t="s">
        <v>445</v>
      </c>
      <c r="AE5" s="1072"/>
      <c r="AF5" s="113"/>
      <c r="AG5" s="113"/>
    </row>
    <row r="6" spans="1:33" s="42" customFormat="1" ht="14.25" customHeight="1">
      <c r="A6" s="288"/>
      <c r="B6" s="951">
        <v>30</v>
      </c>
      <c r="C6" s="1073"/>
      <c r="D6" s="951">
        <v>31</v>
      </c>
      <c r="E6" s="952"/>
      <c r="F6" s="949">
        <v>1</v>
      </c>
      <c r="G6" s="950"/>
      <c r="H6" s="951">
        <v>2</v>
      </c>
      <c r="I6" s="952"/>
      <c r="J6" s="951">
        <v>3</v>
      </c>
      <c r="K6" s="952"/>
      <c r="L6" s="958">
        <v>4</v>
      </c>
      <c r="M6" s="959"/>
      <c r="N6" s="958">
        <v>5</v>
      </c>
      <c r="O6" s="1023"/>
      <c r="P6" s="309"/>
      <c r="Q6" s="320"/>
      <c r="R6" s="966"/>
      <c r="S6" s="979"/>
      <c r="T6" s="958">
        <v>1</v>
      </c>
      <c r="U6" s="959"/>
      <c r="V6" s="958">
        <v>2</v>
      </c>
      <c r="W6" s="959"/>
      <c r="X6" s="958">
        <v>3</v>
      </c>
      <c r="Y6" s="959"/>
      <c r="Z6" s="966">
        <v>4</v>
      </c>
      <c r="AA6" s="979"/>
      <c r="AB6" s="966">
        <v>5</v>
      </c>
      <c r="AC6" s="979"/>
      <c r="AD6" s="951">
        <v>6</v>
      </c>
      <c r="AE6" s="953"/>
      <c r="AG6" s="113"/>
    </row>
    <row r="7" spans="1:33" s="42" customFormat="1" ht="14.25" customHeight="1">
      <c r="A7" s="289"/>
      <c r="B7" s="947">
        <v>6</v>
      </c>
      <c r="C7" s="948"/>
      <c r="D7" s="954">
        <v>7</v>
      </c>
      <c r="E7" s="955"/>
      <c r="F7" s="954">
        <v>8</v>
      </c>
      <c r="G7" s="955"/>
      <c r="H7" s="954">
        <v>9</v>
      </c>
      <c r="I7" s="955"/>
      <c r="J7" s="954">
        <v>10</v>
      </c>
      <c r="K7" s="955"/>
      <c r="L7" s="954">
        <v>11</v>
      </c>
      <c r="M7" s="955"/>
      <c r="N7" s="947">
        <v>12</v>
      </c>
      <c r="O7" s="956"/>
      <c r="P7" s="309"/>
      <c r="Q7" s="321"/>
      <c r="R7" s="947">
        <v>7</v>
      </c>
      <c r="S7" s="948"/>
      <c r="T7" s="954">
        <v>8</v>
      </c>
      <c r="U7" s="955"/>
      <c r="V7" s="954">
        <v>9</v>
      </c>
      <c r="W7" s="955"/>
      <c r="X7" s="954">
        <v>10</v>
      </c>
      <c r="Y7" s="955"/>
      <c r="Z7" s="954">
        <v>11</v>
      </c>
      <c r="AA7" s="955"/>
      <c r="AB7" s="954">
        <v>12</v>
      </c>
      <c r="AC7" s="955"/>
      <c r="AD7" s="947">
        <v>13</v>
      </c>
      <c r="AE7" s="956"/>
      <c r="AG7" s="113"/>
    </row>
    <row r="8" spans="1:33" s="42" customFormat="1" ht="14.25" customHeight="1">
      <c r="A8" s="289">
        <v>1</v>
      </c>
      <c r="B8" s="947">
        <v>13</v>
      </c>
      <c r="C8" s="948"/>
      <c r="D8" s="954">
        <v>14</v>
      </c>
      <c r="E8" s="955"/>
      <c r="F8" s="954">
        <v>15</v>
      </c>
      <c r="G8" s="955"/>
      <c r="H8" s="954">
        <v>16</v>
      </c>
      <c r="I8" s="955"/>
      <c r="J8" s="954">
        <v>17</v>
      </c>
      <c r="K8" s="955"/>
      <c r="L8" s="954">
        <v>18</v>
      </c>
      <c r="M8" s="955"/>
      <c r="N8" s="947">
        <v>19</v>
      </c>
      <c r="O8" s="956"/>
      <c r="P8" s="309"/>
      <c r="Q8" s="322">
        <v>7</v>
      </c>
      <c r="R8" s="947">
        <v>14</v>
      </c>
      <c r="S8" s="948"/>
      <c r="T8" s="954">
        <v>15</v>
      </c>
      <c r="U8" s="955"/>
      <c r="V8" s="954">
        <v>16</v>
      </c>
      <c r="W8" s="955"/>
      <c r="X8" s="954">
        <v>17</v>
      </c>
      <c r="Y8" s="955"/>
      <c r="Z8" s="954">
        <v>18</v>
      </c>
      <c r="AA8" s="955"/>
      <c r="AB8" s="954">
        <v>19</v>
      </c>
      <c r="AC8" s="955"/>
      <c r="AD8" s="947">
        <v>20</v>
      </c>
      <c r="AE8" s="956"/>
      <c r="AG8" s="113"/>
    </row>
    <row r="9" spans="1:33" s="42" customFormat="1" ht="14.25" customHeight="1">
      <c r="A9" s="289" t="s">
        <v>440</v>
      </c>
      <c r="B9" s="947">
        <v>20</v>
      </c>
      <c r="C9" s="948"/>
      <c r="D9" s="954">
        <v>21</v>
      </c>
      <c r="E9" s="955"/>
      <c r="F9" s="954">
        <v>22</v>
      </c>
      <c r="G9" s="955"/>
      <c r="H9" s="954">
        <v>23</v>
      </c>
      <c r="I9" s="955"/>
      <c r="J9" s="954">
        <v>24</v>
      </c>
      <c r="K9" s="955"/>
      <c r="L9" s="954">
        <v>25</v>
      </c>
      <c r="M9" s="955"/>
      <c r="N9" s="947">
        <v>26</v>
      </c>
      <c r="O9" s="956"/>
      <c r="P9" s="309"/>
      <c r="Q9" s="321" t="s">
        <v>440</v>
      </c>
      <c r="R9" s="947">
        <v>21</v>
      </c>
      <c r="S9" s="948"/>
      <c r="T9" s="954">
        <v>22</v>
      </c>
      <c r="U9" s="955"/>
      <c r="V9" s="954">
        <v>23</v>
      </c>
      <c r="W9" s="955"/>
      <c r="X9" s="954">
        <v>24</v>
      </c>
      <c r="Y9" s="955"/>
      <c r="Z9" s="954">
        <v>25</v>
      </c>
      <c r="AA9" s="955"/>
      <c r="AB9" s="954">
        <v>26</v>
      </c>
      <c r="AC9" s="955"/>
      <c r="AD9" s="947">
        <v>27</v>
      </c>
      <c r="AE9" s="956"/>
      <c r="AG9" s="113"/>
    </row>
    <row r="10" spans="1:33" s="42" customFormat="1" ht="14.25" customHeight="1">
      <c r="A10" s="290">
        <v>21</v>
      </c>
      <c r="B10" s="947">
        <v>27</v>
      </c>
      <c r="C10" s="948"/>
      <c r="D10" s="954">
        <v>28</v>
      </c>
      <c r="E10" s="955"/>
      <c r="F10" s="954">
        <v>29</v>
      </c>
      <c r="G10" s="955"/>
      <c r="H10" s="954">
        <v>30</v>
      </c>
      <c r="I10" s="955"/>
      <c r="J10" s="954">
        <v>31</v>
      </c>
      <c r="K10" s="955"/>
      <c r="L10" s="954"/>
      <c r="M10" s="955"/>
      <c r="N10" s="954"/>
      <c r="O10" s="965"/>
      <c r="P10" s="309"/>
      <c r="Q10" s="323">
        <v>23</v>
      </c>
      <c r="R10" s="947">
        <v>28</v>
      </c>
      <c r="S10" s="948"/>
      <c r="T10" s="954">
        <v>29</v>
      </c>
      <c r="U10" s="955"/>
      <c r="V10" s="954">
        <v>30</v>
      </c>
      <c r="W10" s="955"/>
      <c r="X10" s="954">
        <v>31</v>
      </c>
      <c r="Y10" s="955"/>
      <c r="Z10" s="954"/>
      <c r="AA10" s="955"/>
      <c r="AB10" s="954"/>
      <c r="AC10" s="955"/>
      <c r="AD10" s="945"/>
      <c r="AE10" s="957"/>
      <c r="AG10" s="113"/>
    </row>
    <row r="11" spans="1:33" s="42" customFormat="1" ht="14.25" customHeight="1">
      <c r="A11" s="289"/>
      <c r="B11" s="963"/>
      <c r="C11" s="964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09"/>
      <c r="Q11" s="324"/>
      <c r="R11" s="960"/>
      <c r="S11" s="961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G11" s="113"/>
    </row>
    <row r="12" spans="1:33" s="42" customFormat="1" ht="14.25" customHeight="1">
      <c r="A12" s="291"/>
      <c r="B12" s="958"/>
      <c r="C12" s="959"/>
      <c r="D12" s="958"/>
      <c r="E12" s="959"/>
      <c r="F12" s="958"/>
      <c r="G12" s="959"/>
      <c r="H12" s="966"/>
      <c r="I12" s="979"/>
      <c r="J12" s="966"/>
      <c r="K12" s="979"/>
      <c r="L12" s="958">
        <v>1</v>
      </c>
      <c r="M12" s="959"/>
      <c r="N12" s="958">
        <v>2</v>
      </c>
      <c r="O12" s="1023"/>
      <c r="P12" s="309"/>
      <c r="Q12" s="325"/>
      <c r="R12" s="958"/>
      <c r="S12" s="959"/>
      <c r="T12" s="958"/>
      <c r="U12" s="959"/>
      <c r="V12" s="958"/>
      <c r="W12" s="959"/>
      <c r="X12" s="958"/>
      <c r="Y12" s="959"/>
      <c r="Z12" s="958">
        <v>1</v>
      </c>
      <c r="AA12" s="959"/>
      <c r="AB12" s="958">
        <v>2</v>
      </c>
      <c r="AC12" s="959"/>
      <c r="AD12" s="951">
        <v>3</v>
      </c>
      <c r="AE12" s="953"/>
      <c r="AG12" s="113"/>
    </row>
    <row r="13" spans="1:33" s="42" customFormat="1" ht="14.25" customHeight="1">
      <c r="A13" s="289"/>
      <c r="B13" s="947">
        <v>3</v>
      </c>
      <c r="C13" s="948"/>
      <c r="D13" s="954">
        <v>4</v>
      </c>
      <c r="E13" s="955"/>
      <c r="F13" s="954">
        <v>5</v>
      </c>
      <c r="G13" s="955"/>
      <c r="H13" s="954">
        <v>6</v>
      </c>
      <c r="I13" s="955"/>
      <c r="J13" s="947">
        <v>7</v>
      </c>
      <c r="K13" s="948"/>
      <c r="L13" s="947">
        <v>8</v>
      </c>
      <c r="M13" s="948"/>
      <c r="N13" s="992">
        <v>9</v>
      </c>
      <c r="O13" s="993"/>
      <c r="P13" s="309"/>
      <c r="Q13" s="326"/>
      <c r="R13" s="947">
        <v>4</v>
      </c>
      <c r="S13" s="948"/>
      <c r="T13" s="954">
        <v>5</v>
      </c>
      <c r="U13" s="955"/>
      <c r="V13" s="954">
        <v>6</v>
      </c>
      <c r="W13" s="955"/>
      <c r="X13" s="954">
        <v>7</v>
      </c>
      <c r="Y13" s="955"/>
      <c r="Z13" s="954">
        <v>8</v>
      </c>
      <c r="AA13" s="955"/>
      <c r="AB13" s="954">
        <v>9</v>
      </c>
      <c r="AC13" s="955"/>
      <c r="AD13" s="947">
        <v>10</v>
      </c>
      <c r="AE13" s="956"/>
      <c r="AG13" s="113"/>
    </row>
    <row r="14" spans="1:33" s="42" customFormat="1" ht="14.25" customHeight="1">
      <c r="A14" s="292">
        <v>2</v>
      </c>
      <c r="B14" s="992">
        <v>10</v>
      </c>
      <c r="C14" s="1000"/>
      <c r="D14" s="992">
        <v>11</v>
      </c>
      <c r="E14" s="1000"/>
      <c r="F14" s="947">
        <v>12</v>
      </c>
      <c r="G14" s="948"/>
      <c r="H14" s="947">
        <v>13</v>
      </c>
      <c r="I14" s="948"/>
      <c r="J14" s="947">
        <v>14</v>
      </c>
      <c r="K14" s="948"/>
      <c r="L14" s="954">
        <v>15</v>
      </c>
      <c r="M14" s="955"/>
      <c r="N14" s="954">
        <v>16</v>
      </c>
      <c r="O14" s="965"/>
      <c r="P14" s="309"/>
      <c r="Q14" s="327">
        <v>8</v>
      </c>
      <c r="R14" s="947">
        <v>11</v>
      </c>
      <c r="S14" s="948"/>
      <c r="T14" s="954">
        <v>12</v>
      </c>
      <c r="U14" s="955"/>
      <c r="V14" s="954">
        <v>13</v>
      </c>
      <c r="W14" s="955"/>
      <c r="X14" s="954">
        <v>14</v>
      </c>
      <c r="Y14" s="955"/>
      <c r="Z14" s="954">
        <v>15</v>
      </c>
      <c r="AA14" s="955"/>
      <c r="AB14" s="954">
        <v>16</v>
      </c>
      <c r="AC14" s="955"/>
      <c r="AD14" s="947">
        <v>17</v>
      </c>
      <c r="AE14" s="956"/>
      <c r="AG14" s="113"/>
    </row>
    <row r="15" spans="1:33" s="42" customFormat="1" ht="14.25" customHeight="1">
      <c r="A15" s="292" t="s">
        <v>440</v>
      </c>
      <c r="B15" s="947">
        <v>17</v>
      </c>
      <c r="C15" s="948"/>
      <c r="D15" s="954">
        <v>18</v>
      </c>
      <c r="E15" s="955"/>
      <c r="F15" s="954">
        <v>19</v>
      </c>
      <c r="G15" s="955"/>
      <c r="H15" s="954">
        <v>20</v>
      </c>
      <c r="I15" s="955"/>
      <c r="J15" s="954">
        <v>21</v>
      </c>
      <c r="K15" s="955"/>
      <c r="L15" s="954">
        <v>22</v>
      </c>
      <c r="M15" s="955"/>
      <c r="N15" s="954">
        <v>23</v>
      </c>
      <c r="O15" s="965"/>
      <c r="P15" s="309"/>
      <c r="Q15" s="326" t="s">
        <v>440</v>
      </c>
      <c r="R15" s="947">
        <v>18</v>
      </c>
      <c r="S15" s="948"/>
      <c r="T15" s="954">
        <v>19</v>
      </c>
      <c r="U15" s="955"/>
      <c r="V15" s="954">
        <v>20</v>
      </c>
      <c r="W15" s="955"/>
      <c r="X15" s="954">
        <v>21</v>
      </c>
      <c r="Y15" s="955"/>
      <c r="Z15" s="954">
        <v>22</v>
      </c>
      <c r="AA15" s="955"/>
      <c r="AB15" s="954">
        <v>23</v>
      </c>
      <c r="AC15" s="955"/>
      <c r="AD15" s="947">
        <v>24</v>
      </c>
      <c r="AE15" s="956"/>
      <c r="AG15" s="113"/>
    </row>
    <row r="16" spans="1:33" s="42" customFormat="1" ht="14.25" customHeight="1">
      <c r="A16" s="293">
        <v>17</v>
      </c>
      <c r="B16" s="947">
        <v>24</v>
      </c>
      <c r="C16" s="948"/>
      <c r="D16" s="954">
        <v>25</v>
      </c>
      <c r="E16" s="955"/>
      <c r="F16" s="954">
        <v>26</v>
      </c>
      <c r="G16" s="955"/>
      <c r="H16" s="954">
        <v>27</v>
      </c>
      <c r="I16" s="955"/>
      <c r="J16" s="954">
        <v>28</v>
      </c>
      <c r="K16" s="955"/>
      <c r="L16" s="954"/>
      <c r="M16" s="955"/>
      <c r="N16" s="954"/>
      <c r="O16" s="965"/>
      <c r="P16" s="309"/>
      <c r="Q16" s="290">
        <v>22</v>
      </c>
      <c r="R16" s="947">
        <v>25</v>
      </c>
      <c r="S16" s="948"/>
      <c r="T16" s="954">
        <v>26</v>
      </c>
      <c r="U16" s="955"/>
      <c r="V16" s="954">
        <v>27</v>
      </c>
      <c r="W16" s="955"/>
      <c r="X16" s="954">
        <v>28</v>
      </c>
      <c r="Y16" s="955"/>
      <c r="Z16" s="954">
        <v>29</v>
      </c>
      <c r="AA16" s="955"/>
      <c r="AB16" s="954">
        <v>30</v>
      </c>
      <c r="AC16" s="955"/>
      <c r="AD16" s="947">
        <v>31</v>
      </c>
      <c r="AE16" s="956"/>
      <c r="AG16" s="113"/>
    </row>
    <row r="17" spans="1:33" s="42" customFormat="1" ht="14.25" customHeight="1">
      <c r="A17" s="292"/>
      <c r="B17" s="960"/>
      <c r="C17" s="961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10"/>
      <c r="Q17" s="328"/>
      <c r="R17" s="960"/>
      <c r="S17" s="961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  <c r="AG17" s="113"/>
    </row>
    <row r="18" spans="1:33" s="42" customFormat="1" ht="14.25" customHeight="1">
      <c r="A18" s="291"/>
      <c r="B18" s="958"/>
      <c r="C18" s="959"/>
      <c r="D18" s="958"/>
      <c r="E18" s="959"/>
      <c r="F18" s="958"/>
      <c r="G18" s="959"/>
      <c r="H18" s="966"/>
      <c r="I18" s="979"/>
      <c r="J18" s="966"/>
      <c r="K18" s="979"/>
      <c r="L18" s="958">
        <v>1</v>
      </c>
      <c r="M18" s="959"/>
      <c r="N18" s="951">
        <v>2</v>
      </c>
      <c r="O18" s="953"/>
      <c r="P18" s="309"/>
      <c r="Q18" s="321"/>
      <c r="R18" s="951">
        <v>1</v>
      </c>
      <c r="S18" s="952"/>
      <c r="T18" s="958">
        <v>2</v>
      </c>
      <c r="U18" s="959"/>
      <c r="V18" s="958">
        <v>3</v>
      </c>
      <c r="W18" s="959"/>
      <c r="X18" s="958">
        <v>4</v>
      </c>
      <c r="Y18" s="959"/>
      <c r="Z18" s="958">
        <v>5</v>
      </c>
      <c r="AA18" s="959"/>
      <c r="AB18" s="958">
        <v>6</v>
      </c>
      <c r="AC18" s="959"/>
      <c r="AD18" s="951">
        <v>7</v>
      </c>
      <c r="AE18" s="953"/>
      <c r="AG18" s="113"/>
    </row>
    <row r="19" spans="1:33" s="42" customFormat="1" ht="14.25" customHeight="1">
      <c r="A19" s="292"/>
      <c r="B19" s="947">
        <v>3</v>
      </c>
      <c r="C19" s="948"/>
      <c r="D19" s="954">
        <v>4</v>
      </c>
      <c r="E19" s="955"/>
      <c r="F19" s="954">
        <v>5</v>
      </c>
      <c r="G19" s="955"/>
      <c r="H19" s="954">
        <v>6</v>
      </c>
      <c r="I19" s="955"/>
      <c r="J19" s="954">
        <v>7</v>
      </c>
      <c r="K19" s="955"/>
      <c r="L19" s="954">
        <v>8</v>
      </c>
      <c r="M19" s="955"/>
      <c r="N19" s="947">
        <v>9</v>
      </c>
      <c r="O19" s="956"/>
      <c r="P19" s="309"/>
      <c r="Q19" s="321"/>
      <c r="R19" s="947">
        <v>8</v>
      </c>
      <c r="S19" s="948"/>
      <c r="T19" s="954">
        <v>9</v>
      </c>
      <c r="U19" s="955"/>
      <c r="V19" s="954">
        <v>10</v>
      </c>
      <c r="W19" s="955"/>
      <c r="X19" s="954">
        <v>11</v>
      </c>
      <c r="Y19" s="955"/>
      <c r="Z19" s="954">
        <v>12</v>
      </c>
      <c r="AA19" s="955"/>
      <c r="AB19" s="954">
        <v>13</v>
      </c>
      <c r="AC19" s="955"/>
      <c r="AD19" s="954">
        <v>14</v>
      </c>
      <c r="AE19" s="965"/>
      <c r="AG19" s="113"/>
    </row>
    <row r="20" spans="1:33" s="42" customFormat="1" ht="14.25" customHeight="1">
      <c r="A20" s="292">
        <v>3</v>
      </c>
      <c r="B20" s="947">
        <v>10</v>
      </c>
      <c r="C20" s="948"/>
      <c r="D20" s="954">
        <v>11</v>
      </c>
      <c r="E20" s="955"/>
      <c r="F20" s="954">
        <v>12</v>
      </c>
      <c r="G20" s="955"/>
      <c r="H20" s="954">
        <v>13</v>
      </c>
      <c r="I20" s="955"/>
      <c r="J20" s="954">
        <v>14</v>
      </c>
      <c r="K20" s="955"/>
      <c r="L20" s="954">
        <v>15</v>
      </c>
      <c r="M20" s="955"/>
      <c r="N20" s="947">
        <v>16</v>
      </c>
      <c r="O20" s="956"/>
      <c r="P20" s="309"/>
      <c r="Q20" s="322">
        <v>9</v>
      </c>
      <c r="R20" s="947">
        <v>15</v>
      </c>
      <c r="S20" s="948"/>
      <c r="T20" s="954">
        <v>16</v>
      </c>
      <c r="U20" s="955"/>
      <c r="V20" s="954">
        <v>17</v>
      </c>
      <c r="W20" s="955"/>
      <c r="X20" s="947">
        <v>18</v>
      </c>
      <c r="Y20" s="948"/>
      <c r="Z20" s="992">
        <v>19</v>
      </c>
      <c r="AA20" s="1000"/>
      <c r="AB20" s="954">
        <v>20</v>
      </c>
      <c r="AC20" s="955"/>
      <c r="AD20" s="954">
        <v>21</v>
      </c>
      <c r="AE20" s="965"/>
      <c r="AG20" s="113"/>
    </row>
    <row r="21" spans="1:33" s="42" customFormat="1" ht="14.25" customHeight="1">
      <c r="A21" s="292" t="s">
        <v>440</v>
      </c>
      <c r="B21" s="947">
        <v>17</v>
      </c>
      <c r="C21" s="948"/>
      <c r="D21" s="954">
        <v>18</v>
      </c>
      <c r="E21" s="955"/>
      <c r="F21" s="954">
        <v>19</v>
      </c>
      <c r="G21" s="955"/>
      <c r="H21" s="954">
        <v>20</v>
      </c>
      <c r="I21" s="955"/>
      <c r="J21" s="954">
        <v>21</v>
      </c>
      <c r="K21" s="955"/>
      <c r="L21" s="954">
        <v>22</v>
      </c>
      <c r="M21" s="955"/>
      <c r="N21" s="947">
        <v>23</v>
      </c>
      <c r="O21" s="956"/>
      <c r="P21" s="309"/>
      <c r="Q21" s="329" t="s">
        <v>440</v>
      </c>
      <c r="R21" s="947">
        <v>22</v>
      </c>
      <c r="S21" s="948"/>
      <c r="T21" s="954">
        <v>23</v>
      </c>
      <c r="U21" s="955"/>
      <c r="V21" s="954">
        <v>24</v>
      </c>
      <c r="W21" s="955"/>
      <c r="X21" s="954">
        <v>25</v>
      </c>
      <c r="Y21" s="955"/>
      <c r="Z21" s="954">
        <v>26</v>
      </c>
      <c r="AA21" s="955"/>
      <c r="AB21" s="954">
        <v>27</v>
      </c>
      <c r="AC21" s="955"/>
      <c r="AD21" s="954">
        <v>28</v>
      </c>
      <c r="AE21" s="965"/>
      <c r="AG21" s="113"/>
    </row>
    <row r="22" spans="1:33" s="42" customFormat="1" ht="14.25" customHeight="1">
      <c r="A22" s="293">
        <v>21</v>
      </c>
      <c r="B22" s="947">
        <v>24</v>
      </c>
      <c r="C22" s="948"/>
      <c r="D22" s="954">
        <v>25</v>
      </c>
      <c r="E22" s="955"/>
      <c r="F22" s="954">
        <v>26</v>
      </c>
      <c r="G22" s="955"/>
      <c r="H22" s="954">
        <v>27</v>
      </c>
      <c r="I22" s="955"/>
      <c r="J22" s="954">
        <v>28</v>
      </c>
      <c r="K22" s="955"/>
      <c r="L22" s="954">
        <v>29</v>
      </c>
      <c r="M22" s="955"/>
      <c r="N22" s="947">
        <v>30</v>
      </c>
      <c r="O22" s="956"/>
      <c r="P22" s="309"/>
      <c r="Q22" s="323">
        <v>21</v>
      </c>
      <c r="R22" s="947">
        <v>29</v>
      </c>
      <c r="S22" s="948"/>
      <c r="T22" s="947">
        <v>30</v>
      </c>
      <c r="U22" s="948"/>
      <c r="V22" s="954"/>
      <c r="W22" s="955"/>
      <c r="X22" s="954"/>
      <c r="Y22" s="955"/>
      <c r="Z22" s="954"/>
      <c r="AA22" s="955"/>
      <c r="AB22" s="954"/>
      <c r="AC22" s="955"/>
      <c r="AD22" s="954"/>
      <c r="AE22" s="965"/>
      <c r="AG22" s="113"/>
    </row>
    <row r="23" spans="1:33" s="42" customFormat="1" ht="14.25" customHeight="1">
      <c r="A23" s="294"/>
      <c r="B23" s="976">
        <v>31</v>
      </c>
      <c r="C23" s="977"/>
      <c r="D23" s="960"/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10"/>
      <c r="Q23" s="324"/>
      <c r="R23" s="974"/>
      <c r="S23" s="975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  <c r="AG23" s="113"/>
    </row>
    <row r="24" spans="1:33" s="42" customFormat="1" ht="14.25" customHeight="1">
      <c r="A24" s="291"/>
      <c r="B24" s="966"/>
      <c r="C24" s="979"/>
      <c r="D24" s="958">
        <v>1</v>
      </c>
      <c r="E24" s="959"/>
      <c r="F24" s="958">
        <v>2</v>
      </c>
      <c r="G24" s="959"/>
      <c r="H24" s="951">
        <v>3</v>
      </c>
      <c r="I24" s="952"/>
      <c r="J24" s="949">
        <v>4</v>
      </c>
      <c r="K24" s="950"/>
      <c r="L24" s="966">
        <v>5</v>
      </c>
      <c r="M24" s="979"/>
      <c r="N24" s="958">
        <v>6</v>
      </c>
      <c r="O24" s="1023"/>
      <c r="P24" s="309"/>
      <c r="Q24" s="320"/>
      <c r="R24" s="966"/>
      <c r="S24" s="978"/>
      <c r="T24" s="958"/>
      <c r="U24" s="959"/>
      <c r="V24" s="949">
        <v>1</v>
      </c>
      <c r="W24" s="950"/>
      <c r="X24" s="949">
        <v>2</v>
      </c>
      <c r="Y24" s="950"/>
      <c r="Z24" s="949">
        <v>3</v>
      </c>
      <c r="AA24" s="950"/>
      <c r="AB24" s="958">
        <v>4</v>
      </c>
      <c r="AC24" s="959"/>
      <c r="AD24" s="958">
        <v>5</v>
      </c>
      <c r="AE24" s="1023"/>
      <c r="AG24" s="113"/>
    </row>
    <row r="25" spans="1:33" s="42" customFormat="1" ht="14.25" customHeight="1">
      <c r="A25" s="292"/>
      <c r="B25" s="947">
        <v>7</v>
      </c>
      <c r="C25" s="948"/>
      <c r="D25" s="954">
        <v>8</v>
      </c>
      <c r="E25" s="955"/>
      <c r="F25" s="954">
        <v>9</v>
      </c>
      <c r="G25" s="955"/>
      <c r="H25" s="954">
        <v>10</v>
      </c>
      <c r="I25" s="955"/>
      <c r="J25" s="954">
        <v>11</v>
      </c>
      <c r="K25" s="955"/>
      <c r="L25" s="954">
        <v>12</v>
      </c>
      <c r="M25" s="955"/>
      <c r="N25" s="947">
        <v>13</v>
      </c>
      <c r="O25" s="956"/>
      <c r="P25" s="309"/>
      <c r="Q25" s="321"/>
      <c r="R25" s="947">
        <v>6</v>
      </c>
      <c r="S25" s="948"/>
      <c r="T25" s="954">
        <v>7</v>
      </c>
      <c r="U25" s="955"/>
      <c r="V25" s="954">
        <v>8</v>
      </c>
      <c r="W25" s="955"/>
      <c r="X25" s="954">
        <v>9</v>
      </c>
      <c r="Y25" s="955"/>
      <c r="Z25" s="954">
        <v>10</v>
      </c>
      <c r="AA25" s="955"/>
      <c r="AB25" s="954">
        <v>11</v>
      </c>
      <c r="AC25" s="955"/>
      <c r="AD25" s="954">
        <v>12</v>
      </c>
      <c r="AE25" s="965"/>
      <c r="AG25" s="113"/>
    </row>
    <row r="26" spans="1:33" s="42" customFormat="1" ht="14.25" customHeight="1">
      <c r="A26" s="292">
        <v>4</v>
      </c>
      <c r="B26" s="947">
        <v>14</v>
      </c>
      <c r="C26" s="948"/>
      <c r="D26" s="954">
        <v>15</v>
      </c>
      <c r="E26" s="955"/>
      <c r="F26" s="954">
        <v>16</v>
      </c>
      <c r="G26" s="955"/>
      <c r="H26" s="954">
        <v>17</v>
      </c>
      <c r="I26" s="955"/>
      <c r="J26" s="954">
        <v>18</v>
      </c>
      <c r="K26" s="955"/>
      <c r="L26" s="954">
        <v>19</v>
      </c>
      <c r="M26" s="955"/>
      <c r="N26" s="947">
        <v>20</v>
      </c>
      <c r="O26" s="956"/>
      <c r="P26" s="309"/>
      <c r="Q26" s="322">
        <v>10</v>
      </c>
      <c r="R26" s="947">
        <v>13</v>
      </c>
      <c r="S26" s="948"/>
      <c r="T26" s="954">
        <v>14</v>
      </c>
      <c r="U26" s="955"/>
      <c r="V26" s="954">
        <v>15</v>
      </c>
      <c r="W26" s="955"/>
      <c r="X26" s="954">
        <v>16</v>
      </c>
      <c r="Y26" s="955"/>
      <c r="Z26" s="954">
        <v>17</v>
      </c>
      <c r="AA26" s="955"/>
      <c r="AB26" s="954">
        <v>18</v>
      </c>
      <c r="AC26" s="955"/>
      <c r="AD26" s="947">
        <v>19</v>
      </c>
      <c r="AE26" s="956"/>
      <c r="AG26" s="113"/>
    </row>
    <row r="27" spans="1:33" s="42" customFormat="1" ht="14.25" customHeight="1">
      <c r="A27" s="292" t="s">
        <v>440</v>
      </c>
      <c r="B27" s="947">
        <v>21</v>
      </c>
      <c r="C27" s="948"/>
      <c r="D27" s="954">
        <v>22</v>
      </c>
      <c r="E27" s="955"/>
      <c r="F27" s="954">
        <v>23</v>
      </c>
      <c r="G27" s="955"/>
      <c r="H27" s="954">
        <v>24</v>
      </c>
      <c r="I27" s="955"/>
      <c r="J27" s="954">
        <v>25</v>
      </c>
      <c r="K27" s="955"/>
      <c r="L27" s="954">
        <v>26</v>
      </c>
      <c r="M27" s="955"/>
      <c r="N27" s="954">
        <v>27</v>
      </c>
      <c r="O27" s="965"/>
      <c r="P27" s="309"/>
      <c r="Q27" s="329" t="s">
        <v>440</v>
      </c>
      <c r="R27" s="947">
        <v>20</v>
      </c>
      <c r="S27" s="948"/>
      <c r="T27" s="954">
        <v>21</v>
      </c>
      <c r="U27" s="955"/>
      <c r="V27" s="954">
        <v>22</v>
      </c>
      <c r="W27" s="955"/>
      <c r="X27" s="954">
        <v>23</v>
      </c>
      <c r="Y27" s="955"/>
      <c r="Z27" s="954">
        <v>24</v>
      </c>
      <c r="AA27" s="955"/>
      <c r="AB27" s="954">
        <v>25</v>
      </c>
      <c r="AC27" s="955"/>
      <c r="AD27" s="947">
        <v>26</v>
      </c>
      <c r="AE27" s="956"/>
      <c r="AG27" s="113"/>
    </row>
    <row r="28" spans="1:33" s="42" customFormat="1" ht="14.25" customHeight="1">
      <c r="A28" s="293">
        <v>20</v>
      </c>
      <c r="B28" s="947">
        <v>28</v>
      </c>
      <c r="C28" s="948"/>
      <c r="D28" s="947">
        <v>29</v>
      </c>
      <c r="E28" s="948"/>
      <c r="F28" s="947">
        <v>30</v>
      </c>
      <c r="G28" s="948"/>
      <c r="H28" s="954"/>
      <c r="I28" s="955"/>
      <c r="J28" s="954"/>
      <c r="K28" s="955"/>
      <c r="L28" s="954"/>
      <c r="M28" s="955"/>
      <c r="N28" s="945"/>
      <c r="O28" s="957"/>
      <c r="P28" s="309"/>
      <c r="Q28" s="323">
        <v>22</v>
      </c>
      <c r="R28" s="947">
        <v>27</v>
      </c>
      <c r="S28" s="948"/>
      <c r="T28" s="954">
        <v>28</v>
      </c>
      <c r="U28" s="955"/>
      <c r="V28" s="954">
        <v>29</v>
      </c>
      <c r="W28" s="955"/>
      <c r="X28" s="954">
        <v>30</v>
      </c>
      <c r="Y28" s="955"/>
      <c r="Z28" s="954">
        <v>31</v>
      </c>
      <c r="AA28" s="955"/>
      <c r="AB28" s="954"/>
      <c r="AC28" s="955"/>
      <c r="AD28" s="954"/>
      <c r="AE28" s="965"/>
      <c r="AG28" s="113"/>
    </row>
    <row r="29" spans="1:33" s="42" customFormat="1" ht="14.25" customHeight="1">
      <c r="A29" s="294"/>
      <c r="B29" s="960"/>
      <c r="C29" s="961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10"/>
      <c r="Q29" s="324"/>
      <c r="R29" s="963"/>
      <c r="S29" s="964"/>
      <c r="T29" s="960"/>
      <c r="U29" s="961"/>
      <c r="V29" s="960"/>
      <c r="W29" s="961"/>
      <c r="X29" s="960"/>
      <c r="Y29" s="961"/>
      <c r="Z29" s="960"/>
      <c r="AA29" s="961"/>
      <c r="AB29" s="960"/>
      <c r="AC29" s="961"/>
      <c r="AD29" s="960"/>
      <c r="AE29" s="962"/>
      <c r="AG29" s="113"/>
    </row>
    <row r="30" spans="1:33" s="42" customFormat="1" ht="14.25" customHeight="1">
      <c r="A30" s="291"/>
      <c r="B30" s="958"/>
      <c r="C30" s="959"/>
      <c r="D30" s="958"/>
      <c r="E30" s="959"/>
      <c r="F30" s="958"/>
      <c r="G30" s="959"/>
      <c r="H30" s="949">
        <v>1</v>
      </c>
      <c r="I30" s="950"/>
      <c r="J30" s="951">
        <v>2</v>
      </c>
      <c r="K30" s="952"/>
      <c r="L30" s="958">
        <v>3</v>
      </c>
      <c r="M30" s="959"/>
      <c r="N30" s="958">
        <v>4</v>
      </c>
      <c r="O30" s="1023"/>
      <c r="P30" s="309"/>
      <c r="Q30" s="320"/>
      <c r="R30" s="958"/>
      <c r="S30" s="959"/>
      <c r="T30" s="958"/>
      <c r="U30" s="959"/>
      <c r="V30" s="958"/>
      <c r="W30" s="959"/>
      <c r="X30" s="966"/>
      <c r="Y30" s="979"/>
      <c r="Z30" s="966"/>
      <c r="AA30" s="979"/>
      <c r="AB30" s="958">
        <v>1</v>
      </c>
      <c r="AC30" s="959"/>
      <c r="AD30" s="951">
        <v>2</v>
      </c>
      <c r="AE30" s="953"/>
      <c r="AG30" s="113"/>
    </row>
    <row r="31" spans="1:33" s="42" customFormat="1" ht="14.25" customHeight="1">
      <c r="A31" s="292"/>
      <c r="B31" s="947">
        <v>5</v>
      </c>
      <c r="C31" s="948"/>
      <c r="D31" s="954">
        <v>6</v>
      </c>
      <c r="E31" s="955"/>
      <c r="F31" s="954">
        <v>7</v>
      </c>
      <c r="G31" s="955"/>
      <c r="H31" s="954">
        <v>8</v>
      </c>
      <c r="I31" s="955"/>
      <c r="J31" s="954">
        <v>9</v>
      </c>
      <c r="K31" s="955"/>
      <c r="L31" s="954">
        <v>10</v>
      </c>
      <c r="M31" s="955"/>
      <c r="N31" s="947">
        <v>11</v>
      </c>
      <c r="O31" s="956"/>
      <c r="P31" s="309"/>
      <c r="Q31" s="321"/>
      <c r="R31" s="947">
        <v>3</v>
      </c>
      <c r="S31" s="948"/>
      <c r="T31" s="954">
        <v>4</v>
      </c>
      <c r="U31" s="955"/>
      <c r="V31" s="954">
        <v>5</v>
      </c>
      <c r="W31" s="955"/>
      <c r="X31" s="954">
        <v>6</v>
      </c>
      <c r="Y31" s="955"/>
      <c r="Z31" s="954">
        <v>7</v>
      </c>
      <c r="AA31" s="955"/>
      <c r="AB31" s="954">
        <v>8</v>
      </c>
      <c r="AC31" s="955"/>
      <c r="AD31" s="947">
        <v>9</v>
      </c>
      <c r="AE31" s="956"/>
      <c r="AG31" s="113"/>
    </row>
    <row r="32" spans="1:33" s="42" customFormat="1" ht="14.25" customHeight="1">
      <c r="A32" s="292">
        <v>5</v>
      </c>
      <c r="B32" s="947">
        <v>12</v>
      </c>
      <c r="C32" s="948"/>
      <c r="D32" s="954">
        <v>13</v>
      </c>
      <c r="E32" s="955"/>
      <c r="F32" s="954">
        <v>14</v>
      </c>
      <c r="G32" s="955"/>
      <c r="H32" s="954">
        <v>15</v>
      </c>
      <c r="I32" s="955"/>
      <c r="J32" s="954">
        <v>16</v>
      </c>
      <c r="K32" s="955"/>
      <c r="L32" s="954">
        <v>17</v>
      </c>
      <c r="M32" s="955"/>
      <c r="N32" s="947">
        <v>18</v>
      </c>
      <c r="O32" s="956"/>
      <c r="P32" s="309"/>
      <c r="Q32" s="322">
        <v>11</v>
      </c>
      <c r="R32" s="947">
        <v>10</v>
      </c>
      <c r="S32" s="948"/>
      <c r="T32" s="954">
        <v>11</v>
      </c>
      <c r="U32" s="955"/>
      <c r="V32" s="954">
        <v>12</v>
      </c>
      <c r="W32" s="955"/>
      <c r="X32" s="954">
        <v>13</v>
      </c>
      <c r="Y32" s="955"/>
      <c r="Z32" s="954">
        <v>14</v>
      </c>
      <c r="AA32" s="955"/>
      <c r="AB32" s="954">
        <v>15</v>
      </c>
      <c r="AC32" s="955"/>
      <c r="AD32" s="947">
        <v>16</v>
      </c>
      <c r="AE32" s="956"/>
      <c r="AG32" s="113"/>
    </row>
    <row r="33" spans="1:34" s="42" customFormat="1" ht="14.25" customHeight="1">
      <c r="A33" s="292" t="s">
        <v>440</v>
      </c>
      <c r="B33" s="947">
        <v>19</v>
      </c>
      <c r="C33" s="948"/>
      <c r="D33" s="954">
        <v>20</v>
      </c>
      <c r="E33" s="955"/>
      <c r="F33" s="954">
        <v>21</v>
      </c>
      <c r="G33" s="955"/>
      <c r="H33" s="954">
        <v>22</v>
      </c>
      <c r="I33" s="955"/>
      <c r="J33" s="954">
        <v>23</v>
      </c>
      <c r="K33" s="955"/>
      <c r="L33" s="954">
        <v>24</v>
      </c>
      <c r="M33" s="955"/>
      <c r="N33" s="947">
        <v>25</v>
      </c>
      <c r="O33" s="956"/>
      <c r="P33" s="309"/>
      <c r="Q33" s="329" t="s">
        <v>440</v>
      </c>
      <c r="R33" s="947">
        <v>17</v>
      </c>
      <c r="S33" s="948"/>
      <c r="T33" s="954">
        <v>18</v>
      </c>
      <c r="U33" s="955"/>
      <c r="V33" s="954">
        <v>19</v>
      </c>
      <c r="W33" s="955"/>
      <c r="X33" s="954">
        <v>20</v>
      </c>
      <c r="Y33" s="955"/>
      <c r="Z33" s="954">
        <v>21</v>
      </c>
      <c r="AA33" s="955"/>
      <c r="AB33" s="954">
        <v>22</v>
      </c>
      <c r="AC33" s="955"/>
      <c r="AD33" s="947">
        <v>23</v>
      </c>
      <c r="AE33" s="956"/>
      <c r="AG33" s="113"/>
    </row>
    <row r="34" spans="1:34" s="42" customFormat="1" ht="14.25" customHeight="1">
      <c r="A34" s="293">
        <v>22</v>
      </c>
      <c r="B34" s="947">
        <v>26</v>
      </c>
      <c r="C34" s="948"/>
      <c r="D34" s="954">
        <v>27</v>
      </c>
      <c r="E34" s="955"/>
      <c r="F34" s="954">
        <v>28</v>
      </c>
      <c r="G34" s="955"/>
      <c r="H34" s="945">
        <v>29</v>
      </c>
      <c r="I34" s="946"/>
      <c r="J34" s="945">
        <v>30</v>
      </c>
      <c r="K34" s="946"/>
      <c r="L34" s="954">
        <v>31</v>
      </c>
      <c r="M34" s="955"/>
      <c r="N34" s="954"/>
      <c r="O34" s="965"/>
      <c r="P34" s="309"/>
      <c r="Q34" s="323">
        <v>21</v>
      </c>
      <c r="R34" s="947">
        <v>24</v>
      </c>
      <c r="S34" s="948"/>
      <c r="T34" s="954">
        <v>25</v>
      </c>
      <c r="U34" s="955"/>
      <c r="V34" s="954">
        <v>26</v>
      </c>
      <c r="W34" s="955"/>
      <c r="X34" s="954">
        <v>27</v>
      </c>
      <c r="Y34" s="955"/>
      <c r="Z34" s="954">
        <v>28</v>
      </c>
      <c r="AA34" s="955"/>
      <c r="AB34" s="954">
        <v>29</v>
      </c>
      <c r="AC34" s="955"/>
      <c r="AD34" s="947">
        <v>30</v>
      </c>
      <c r="AE34" s="956"/>
      <c r="AG34" s="113"/>
    </row>
    <row r="35" spans="1:34" s="42" customFormat="1" ht="14.25" customHeight="1">
      <c r="A35" s="294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10"/>
      <c r="Q35" s="324"/>
      <c r="R35" s="960"/>
      <c r="S35" s="961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  <c r="AG35" s="113"/>
    </row>
    <row r="36" spans="1:34" s="42" customFormat="1" ht="14.25" customHeight="1">
      <c r="A36" s="291"/>
      <c r="B36" s="958"/>
      <c r="C36" s="959"/>
      <c r="D36" s="958"/>
      <c r="E36" s="959"/>
      <c r="F36" s="958"/>
      <c r="G36" s="959"/>
      <c r="H36" s="958"/>
      <c r="I36" s="959"/>
      <c r="J36" s="958"/>
      <c r="K36" s="959"/>
      <c r="L36" s="958"/>
      <c r="M36" s="959"/>
      <c r="N36" s="951">
        <v>1</v>
      </c>
      <c r="O36" s="953"/>
      <c r="P36" s="309"/>
      <c r="Q36" s="330"/>
      <c r="R36" s="951">
        <v>1</v>
      </c>
      <c r="S36" s="952"/>
      <c r="T36" s="958">
        <v>2</v>
      </c>
      <c r="U36" s="959"/>
      <c r="V36" s="958">
        <v>3</v>
      </c>
      <c r="W36" s="959"/>
      <c r="X36" s="958">
        <v>4</v>
      </c>
      <c r="Y36" s="959"/>
      <c r="Z36" s="958">
        <v>5</v>
      </c>
      <c r="AA36" s="959"/>
      <c r="AB36" s="958">
        <v>6</v>
      </c>
      <c r="AC36" s="959"/>
      <c r="AD36" s="951">
        <v>7</v>
      </c>
      <c r="AE36" s="953"/>
      <c r="AG36" s="113"/>
    </row>
    <row r="37" spans="1:34" s="42" customFormat="1" ht="14.25" customHeight="1">
      <c r="A37" s="292"/>
      <c r="B37" s="947">
        <v>2</v>
      </c>
      <c r="C37" s="948"/>
      <c r="D37" s="954">
        <v>3</v>
      </c>
      <c r="E37" s="955"/>
      <c r="F37" s="954">
        <v>4</v>
      </c>
      <c r="G37" s="955"/>
      <c r="H37" s="954">
        <v>5</v>
      </c>
      <c r="I37" s="955"/>
      <c r="J37" s="954">
        <v>6</v>
      </c>
      <c r="K37" s="955"/>
      <c r="L37" s="954">
        <v>7</v>
      </c>
      <c r="M37" s="955"/>
      <c r="N37" s="954">
        <v>8</v>
      </c>
      <c r="O37" s="965"/>
      <c r="P37" s="309"/>
      <c r="Q37" s="331"/>
      <c r="R37" s="947">
        <v>8</v>
      </c>
      <c r="S37" s="948"/>
      <c r="T37" s="954">
        <v>9</v>
      </c>
      <c r="U37" s="955"/>
      <c r="V37" s="954">
        <v>10</v>
      </c>
      <c r="W37" s="955"/>
      <c r="X37" s="954">
        <v>11</v>
      </c>
      <c r="Y37" s="955"/>
      <c r="Z37" s="954">
        <v>12</v>
      </c>
      <c r="AA37" s="955"/>
      <c r="AB37" s="954">
        <v>13</v>
      </c>
      <c r="AC37" s="955"/>
      <c r="AD37" s="947">
        <v>14</v>
      </c>
      <c r="AE37" s="956"/>
      <c r="AG37" s="113"/>
    </row>
    <row r="38" spans="1:34" s="42" customFormat="1" ht="14.25" customHeight="1">
      <c r="A38" s="292">
        <v>6</v>
      </c>
      <c r="B38" s="947">
        <v>9</v>
      </c>
      <c r="C38" s="948"/>
      <c r="D38" s="947">
        <v>10</v>
      </c>
      <c r="E38" s="948"/>
      <c r="F38" s="947">
        <v>11</v>
      </c>
      <c r="G38" s="948"/>
      <c r="H38" s="992">
        <v>12</v>
      </c>
      <c r="I38" s="1000"/>
      <c r="J38" s="954">
        <v>13</v>
      </c>
      <c r="K38" s="955"/>
      <c r="L38" s="954">
        <v>14</v>
      </c>
      <c r="M38" s="955"/>
      <c r="N38" s="987">
        <v>15</v>
      </c>
      <c r="O38" s="965"/>
      <c r="P38" s="309"/>
      <c r="Q38" s="332">
        <v>12</v>
      </c>
      <c r="R38" s="947">
        <v>15</v>
      </c>
      <c r="S38" s="948"/>
      <c r="T38" s="954">
        <v>16</v>
      </c>
      <c r="U38" s="955"/>
      <c r="V38" s="954">
        <v>17</v>
      </c>
      <c r="W38" s="955"/>
      <c r="X38" s="954">
        <v>18</v>
      </c>
      <c r="Y38" s="955"/>
      <c r="Z38" s="954">
        <v>19</v>
      </c>
      <c r="AA38" s="955"/>
      <c r="AB38" s="954">
        <v>20</v>
      </c>
      <c r="AC38" s="955"/>
      <c r="AD38" s="947">
        <v>21</v>
      </c>
      <c r="AE38" s="956"/>
      <c r="AG38" s="113"/>
    </row>
    <row r="39" spans="1:34" s="42" customFormat="1" ht="14.25" customHeight="1">
      <c r="A39" s="292" t="s">
        <v>440</v>
      </c>
      <c r="B39" s="947">
        <v>16</v>
      </c>
      <c r="C39" s="948"/>
      <c r="D39" s="954">
        <v>17</v>
      </c>
      <c r="E39" s="955"/>
      <c r="F39" s="954">
        <v>18</v>
      </c>
      <c r="G39" s="955"/>
      <c r="H39" s="954">
        <v>19</v>
      </c>
      <c r="I39" s="955"/>
      <c r="J39" s="954">
        <v>20</v>
      </c>
      <c r="K39" s="955"/>
      <c r="L39" s="954">
        <v>21</v>
      </c>
      <c r="M39" s="955"/>
      <c r="N39" s="954">
        <v>22</v>
      </c>
      <c r="O39" s="965"/>
      <c r="P39" s="309"/>
      <c r="Q39" s="326" t="s">
        <v>440</v>
      </c>
      <c r="R39" s="947">
        <v>22</v>
      </c>
      <c r="S39" s="948"/>
      <c r="T39" s="954">
        <v>23</v>
      </c>
      <c r="U39" s="955"/>
      <c r="V39" s="954">
        <v>24</v>
      </c>
      <c r="W39" s="955"/>
      <c r="X39" s="954">
        <v>25</v>
      </c>
      <c r="Y39" s="955"/>
      <c r="Z39" s="954">
        <v>26</v>
      </c>
      <c r="AA39" s="955"/>
      <c r="AB39" s="954">
        <v>27</v>
      </c>
      <c r="AC39" s="955"/>
      <c r="AD39" s="947">
        <v>28</v>
      </c>
      <c r="AE39" s="956"/>
      <c r="AG39" s="113"/>
    </row>
    <row r="40" spans="1:34" s="42" customFormat="1" ht="14.25" customHeight="1">
      <c r="A40" s="293">
        <v>20</v>
      </c>
      <c r="B40" s="947">
        <v>23</v>
      </c>
      <c r="C40" s="948"/>
      <c r="D40" s="954">
        <v>24</v>
      </c>
      <c r="E40" s="955"/>
      <c r="F40" s="954">
        <v>25</v>
      </c>
      <c r="G40" s="955"/>
      <c r="H40" s="954">
        <v>26</v>
      </c>
      <c r="I40" s="955"/>
      <c r="J40" s="954">
        <v>27</v>
      </c>
      <c r="K40" s="955"/>
      <c r="L40" s="954">
        <v>28</v>
      </c>
      <c r="M40" s="955"/>
      <c r="N40" s="947">
        <v>29</v>
      </c>
      <c r="O40" s="956"/>
      <c r="P40" s="309"/>
      <c r="Q40" s="333">
        <v>20</v>
      </c>
      <c r="R40" s="947">
        <v>29</v>
      </c>
      <c r="S40" s="948"/>
      <c r="T40" s="947">
        <v>30</v>
      </c>
      <c r="U40" s="948"/>
      <c r="V40" s="947">
        <v>31</v>
      </c>
      <c r="W40" s="948"/>
      <c r="X40" s="972"/>
      <c r="Y40" s="973"/>
      <c r="Z40" s="954"/>
      <c r="AA40" s="955"/>
      <c r="AB40" s="954"/>
      <c r="AC40" s="955"/>
      <c r="AD40" s="954"/>
      <c r="AE40" s="965"/>
      <c r="AG40" s="113"/>
    </row>
    <row r="41" spans="1:34" s="42" customFormat="1" ht="14.25" customHeight="1">
      <c r="A41" s="295"/>
      <c r="B41" s="976">
        <v>30</v>
      </c>
      <c r="C41" s="977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10"/>
      <c r="Q41" s="334"/>
      <c r="R41" s="974"/>
      <c r="S41" s="975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  <c r="AG41" s="113"/>
    </row>
    <row r="42" spans="1:34" s="133" customFormat="1" ht="7.5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311"/>
      <c r="Q42" s="297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G42" s="139"/>
    </row>
    <row r="43" spans="1:34" ht="20.25" customHeight="1">
      <c r="A43" s="1074" t="s">
        <v>460</v>
      </c>
      <c r="B43" s="1075"/>
      <c r="C43" s="1076"/>
      <c r="D43" s="299">
        <v>1</v>
      </c>
      <c r="E43" s="299">
        <v>2</v>
      </c>
      <c r="F43" s="299">
        <v>3</v>
      </c>
      <c r="G43" s="299">
        <v>4</v>
      </c>
      <c r="H43" s="299">
        <v>5</v>
      </c>
      <c r="I43" s="299">
        <v>6</v>
      </c>
      <c r="J43" s="298">
        <v>7</v>
      </c>
      <c r="K43" s="299">
        <v>8</v>
      </c>
      <c r="L43" s="299">
        <v>9</v>
      </c>
      <c r="M43" s="299">
        <v>10</v>
      </c>
      <c r="N43" s="299">
        <v>11</v>
      </c>
      <c r="O43" s="299">
        <v>12</v>
      </c>
      <c r="P43" s="299" t="s">
        <v>461</v>
      </c>
      <c r="Q43" s="298" t="s">
        <v>462</v>
      </c>
      <c r="R43" s="1077" t="s">
        <v>463</v>
      </c>
      <c r="S43" s="1078"/>
      <c r="T43" s="1079"/>
      <c r="U43" s="317"/>
      <c r="V43" s="317"/>
      <c r="W43" s="335"/>
      <c r="X43" s="317"/>
      <c r="Y43" s="317"/>
      <c r="Z43" s="317"/>
      <c r="AA43" s="317"/>
      <c r="AB43" s="317"/>
      <c r="AC43" s="317"/>
      <c r="AD43" s="317"/>
      <c r="AE43" s="317"/>
      <c r="AG43" s="45"/>
    </row>
    <row r="44" spans="1:34" ht="20.25" customHeight="1">
      <c r="A44" s="1034" t="s">
        <v>542</v>
      </c>
      <c r="B44" s="1035"/>
      <c r="C44" s="1036"/>
      <c r="D44" s="300">
        <v>18</v>
      </c>
      <c r="E44" s="300">
        <v>21</v>
      </c>
      <c r="F44" s="300">
        <v>22</v>
      </c>
      <c r="G44" s="300">
        <v>21</v>
      </c>
      <c r="H44" s="300">
        <v>21</v>
      </c>
      <c r="I44" s="312">
        <v>20</v>
      </c>
      <c r="J44" s="313">
        <v>22</v>
      </c>
      <c r="K44" s="300">
        <v>21</v>
      </c>
      <c r="L44" s="300">
        <v>20</v>
      </c>
      <c r="M44" s="300">
        <v>21</v>
      </c>
      <c r="N44" s="300">
        <v>22</v>
      </c>
      <c r="O44" s="300">
        <v>21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U44" s="317"/>
      <c r="V44" s="317"/>
      <c r="W44" s="335"/>
      <c r="X44" s="317"/>
      <c r="Y44" s="317"/>
      <c r="Z44" s="317"/>
      <c r="AA44" s="317"/>
      <c r="AB44" s="317"/>
      <c r="AC44" s="317"/>
      <c r="AD44" s="317"/>
      <c r="AE44" s="317"/>
      <c r="AG44" s="45"/>
    </row>
    <row r="45" spans="1:34" ht="20.25" customHeight="1">
      <c r="A45" s="1040" t="s">
        <v>511</v>
      </c>
      <c r="B45" s="1041"/>
      <c r="C45" s="1042"/>
      <c r="D45" s="301">
        <f>A$10</f>
        <v>21</v>
      </c>
      <c r="E45" s="301">
        <f>A$16</f>
        <v>17</v>
      </c>
      <c r="F45" s="301">
        <f>A$22</f>
        <v>21</v>
      </c>
      <c r="G45" s="301">
        <f>A$28</f>
        <v>20</v>
      </c>
      <c r="H45" s="301">
        <f>A$34</f>
        <v>22</v>
      </c>
      <c r="I45" s="301">
        <f>A$40</f>
        <v>20</v>
      </c>
      <c r="J45" s="301">
        <f>Q$10</f>
        <v>23</v>
      </c>
      <c r="K45" s="301">
        <f>Q$16</f>
        <v>22</v>
      </c>
      <c r="L45" s="301">
        <f>Q$22</f>
        <v>21</v>
      </c>
      <c r="M45" s="301">
        <f>Q$28</f>
        <v>22</v>
      </c>
      <c r="N45" s="301">
        <f>Q$34</f>
        <v>21</v>
      </c>
      <c r="O45" s="301">
        <f>Q$40</f>
        <v>20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U45" s="317"/>
      <c r="V45" s="317"/>
      <c r="W45" s="335"/>
      <c r="X45" s="317"/>
      <c r="Y45" s="317"/>
      <c r="Z45" s="317"/>
      <c r="AA45" s="317"/>
      <c r="AB45" s="317"/>
      <c r="AC45" s="317"/>
      <c r="AD45" s="317"/>
      <c r="AE45" s="317"/>
      <c r="AG45" s="45"/>
    </row>
    <row r="46" spans="1:34" ht="20.25" customHeight="1">
      <c r="A46" s="1046" t="s">
        <v>543</v>
      </c>
      <c r="B46" s="1047"/>
      <c r="C46" s="1048"/>
      <c r="D46" s="302">
        <v>13</v>
      </c>
      <c r="E46" s="302">
        <v>8</v>
      </c>
      <c r="F46" s="302">
        <v>9</v>
      </c>
      <c r="G46" s="302">
        <v>9</v>
      </c>
      <c r="H46" s="302">
        <v>10</v>
      </c>
      <c r="I46" s="302">
        <v>10</v>
      </c>
      <c r="J46" s="315">
        <v>9</v>
      </c>
      <c r="K46" s="302">
        <v>10</v>
      </c>
      <c r="L46" s="302">
        <v>10</v>
      </c>
      <c r="M46" s="302">
        <v>10</v>
      </c>
      <c r="N46" s="302">
        <v>8</v>
      </c>
      <c r="O46" s="302">
        <v>10</v>
      </c>
      <c r="P46" s="302">
        <f>SUM(D46:O46)</f>
        <v>116</v>
      </c>
      <c r="Q46" s="338" t="s">
        <v>468</v>
      </c>
      <c r="R46" s="1049" t="s">
        <v>468</v>
      </c>
      <c r="S46" s="1050"/>
      <c r="T46" s="1051"/>
      <c r="U46" s="317"/>
      <c r="V46" s="317"/>
      <c r="W46" s="335"/>
      <c r="X46" s="317"/>
      <c r="Y46" s="317"/>
      <c r="Z46" s="317"/>
      <c r="AA46" s="317"/>
      <c r="AB46" s="317"/>
      <c r="AC46" s="317"/>
      <c r="AD46" s="317"/>
      <c r="AE46" s="317"/>
      <c r="AG46" s="45"/>
    </row>
    <row r="47" spans="1:34" ht="20.25" customHeight="1">
      <c r="A47" s="1040" t="s">
        <v>512</v>
      </c>
      <c r="B47" s="1041"/>
      <c r="C47" s="1042"/>
      <c r="D47" s="303">
        <f t="shared" ref="D47:P47" si="0">D48-D45</f>
        <v>10</v>
      </c>
      <c r="E47" s="303">
        <f t="shared" si="0"/>
        <v>11</v>
      </c>
      <c r="F47" s="303">
        <f t="shared" si="0"/>
        <v>10</v>
      </c>
      <c r="G47" s="303">
        <f t="shared" si="0"/>
        <v>10</v>
      </c>
      <c r="H47" s="303">
        <f t="shared" si="0"/>
        <v>9</v>
      </c>
      <c r="I47" s="303">
        <f t="shared" si="0"/>
        <v>10</v>
      </c>
      <c r="J47" s="303">
        <f t="shared" si="0"/>
        <v>8</v>
      </c>
      <c r="K47" s="303">
        <f t="shared" si="0"/>
        <v>9</v>
      </c>
      <c r="L47" s="303">
        <f t="shared" si="0"/>
        <v>9</v>
      </c>
      <c r="M47" s="303">
        <f t="shared" si="0"/>
        <v>9</v>
      </c>
      <c r="N47" s="303">
        <f t="shared" si="0"/>
        <v>9</v>
      </c>
      <c r="O47" s="303">
        <f t="shared" si="0"/>
        <v>11</v>
      </c>
      <c r="P47" s="303">
        <f t="shared" si="0"/>
        <v>115</v>
      </c>
      <c r="Q47" s="339" t="s">
        <v>468</v>
      </c>
      <c r="R47" s="1052" t="s">
        <v>468</v>
      </c>
      <c r="S47" s="1053"/>
      <c r="T47" s="1054"/>
      <c r="U47" s="317"/>
      <c r="V47" s="317"/>
      <c r="W47" s="335"/>
      <c r="X47" s="317"/>
      <c r="Y47" s="317"/>
      <c r="Z47" s="317"/>
      <c r="AA47" s="317"/>
      <c r="AB47" s="317"/>
      <c r="AC47" s="317"/>
      <c r="AD47" s="317"/>
      <c r="AE47" s="317"/>
      <c r="AG47" s="115"/>
      <c r="AH47" s="115"/>
    </row>
    <row r="48" spans="1:34" ht="20.25" customHeight="1">
      <c r="A48" s="1055" t="s">
        <v>513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U48" s="317"/>
      <c r="V48" s="317"/>
      <c r="W48" s="335"/>
      <c r="X48" s="317"/>
      <c r="Y48" s="317"/>
      <c r="Z48" s="317"/>
      <c r="AA48" s="317"/>
      <c r="AB48" s="317"/>
      <c r="AC48" s="317"/>
      <c r="AD48" s="317"/>
      <c r="AE48" s="317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269" t="s">
        <v>31</v>
      </c>
      <c r="B14" s="11">
        <f>SUM(C2:C13)</f>
        <v>250</v>
      </c>
      <c r="C14" s="2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332</v>
      </c>
      <c r="B17" s="273" t="s">
        <v>333</v>
      </c>
      <c r="C17" s="272"/>
      <c r="AH17" s="2"/>
    </row>
    <row r="18" spans="1:34" ht="12" customHeight="1">
      <c r="A18" s="272" t="s">
        <v>76</v>
      </c>
      <c r="B18" s="274" t="s">
        <v>77</v>
      </c>
      <c r="C18" s="272" t="s">
        <v>78</v>
      </c>
      <c r="AH18" s="2"/>
    </row>
    <row r="19" spans="1:34">
      <c r="A19" s="272" t="s">
        <v>545</v>
      </c>
      <c r="B19" s="274" t="s">
        <v>546</v>
      </c>
      <c r="C19" s="275" t="s">
        <v>78</v>
      </c>
      <c r="M19" s="140"/>
      <c r="AH19" s="2"/>
    </row>
    <row r="20" spans="1:34">
      <c r="A20" s="272" t="s">
        <v>81</v>
      </c>
      <c r="B20" s="274" t="s">
        <v>82</v>
      </c>
      <c r="C20" s="275" t="s">
        <v>78</v>
      </c>
      <c r="AH20" s="2"/>
    </row>
    <row r="21" spans="1:34">
      <c r="A21" s="272" t="s">
        <v>83</v>
      </c>
      <c r="B21" s="274" t="s">
        <v>84</v>
      </c>
      <c r="C21" s="275" t="s">
        <v>78</v>
      </c>
      <c r="AH21" s="2"/>
    </row>
    <row r="22" spans="1:34">
      <c r="A22" s="272" t="s">
        <v>547</v>
      </c>
      <c r="B22" s="274" t="s">
        <v>548</v>
      </c>
      <c r="C22" s="275" t="s">
        <v>78</v>
      </c>
      <c r="AH22" s="2"/>
    </row>
    <row r="23" spans="1:34">
      <c r="A23" s="272" t="s">
        <v>549</v>
      </c>
      <c r="B23" s="274" t="s">
        <v>382</v>
      </c>
      <c r="C23" s="275" t="s">
        <v>78</v>
      </c>
      <c r="AH23" s="2"/>
    </row>
    <row r="24" spans="1:34">
      <c r="A24" s="272" t="s">
        <v>89</v>
      </c>
      <c r="B24" s="274" t="s">
        <v>90</v>
      </c>
      <c r="C24" s="275" t="s">
        <v>78</v>
      </c>
      <c r="AH24" s="2"/>
    </row>
    <row r="25" spans="1:34">
      <c r="A25" s="272" t="s">
        <v>131</v>
      </c>
      <c r="B25" s="274" t="s">
        <v>132</v>
      </c>
      <c r="C25" s="275" t="s">
        <v>550</v>
      </c>
      <c r="AH25" s="2"/>
    </row>
    <row r="26" spans="1:34">
      <c r="A26" s="272" t="s">
        <v>134</v>
      </c>
      <c r="B26" s="274" t="s">
        <v>135</v>
      </c>
      <c r="C26" s="275" t="s">
        <v>550</v>
      </c>
      <c r="AH26" s="2"/>
    </row>
    <row r="27" spans="1:34">
      <c r="A27" s="272" t="s">
        <v>551</v>
      </c>
      <c r="B27" s="274" t="s">
        <v>552</v>
      </c>
      <c r="C27" s="275" t="s">
        <v>550</v>
      </c>
      <c r="AH27" s="2"/>
    </row>
    <row r="28" spans="1:34">
      <c r="A28" s="272" t="s">
        <v>136</v>
      </c>
      <c r="B28" s="274" t="s">
        <v>137</v>
      </c>
      <c r="C28" s="275" t="s">
        <v>550</v>
      </c>
      <c r="AH28" s="2"/>
    </row>
    <row r="29" spans="1:34">
      <c r="A29" s="272" t="s">
        <v>117</v>
      </c>
      <c r="B29" s="274" t="s">
        <v>118</v>
      </c>
      <c r="C29" s="275" t="s">
        <v>119</v>
      </c>
      <c r="AH29" s="2"/>
    </row>
    <row r="30" spans="1:34">
      <c r="A30" s="272" t="s">
        <v>120</v>
      </c>
      <c r="B30" s="274" t="s">
        <v>121</v>
      </c>
      <c r="C30" s="275" t="s">
        <v>119</v>
      </c>
      <c r="AH30" s="2"/>
    </row>
    <row r="31" spans="1:34">
      <c r="A31" s="272" t="s">
        <v>123</v>
      </c>
      <c r="B31" s="274" t="s">
        <v>124</v>
      </c>
      <c r="C31" s="275" t="s">
        <v>125</v>
      </c>
      <c r="AH31" s="2"/>
    </row>
    <row r="32" spans="1:34" ht="12" customHeight="1">
      <c r="A32" s="272" t="s">
        <v>127</v>
      </c>
      <c r="B32" s="274" t="s">
        <v>128</v>
      </c>
      <c r="C32" s="275" t="s">
        <v>125</v>
      </c>
      <c r="AH32" s="2"/>
    </row>
    <row r="33" spans="1:34">
      <c r="A33" s="272" t="s">
        <v>553</v>
      </c>
      <c r="B33" s="275" t="s">
        <v>554</v>
      </c>
      <c r="C33" s="275" t="s">
        <v>125</v>
      </c>
      <c r="AH33" s="2"/>
    </row>
    <row r="34" spans="1:34">
      <c r="A34" s="272" t="s">
        <v>129</v>
      </c>
      <c r="B34" s="273" t="s">
        <v>130</v>
      </c>
      <c r="C34" s="275" t="s">
        <v>125</v>
      </c>
      <c r="AH34" s="2"/>
    </row>
    <row r="35" spans="1:34" ht="12" customHeight="1">
      <c r="A35" s="272" t="s">
        <v>138</v>
      </c>
      <c r="B35" s="273" t="s">
        <v>139</v>
      </c>
      <c r="C35" s="275" t="s">
        <v>140</v>
      </c>
      <c r="AH35" s="2"/>
    </row>
    <row r="36" spans="1:34">
      <c r="A36" s="272" t="s">
        <v>141</v>
      </c>
      <c r="B36" s="273" t="s">
        <v>142</v>
      </c>
      <c r="C36" s="275" t="s">
        <v>140</v>
      </c>
      <c r="AH36" s="2"/>
    </row>
    <row r="37" spans="1:34">
      <c r="A37" s="272" t="s">
        <v>555</v>
      </c>
      <c r="B37" s="273" t="s">
        <v>556</v>
      </c>
      <c r="C37" s="275" t="s">
        <v>140</v>
      </c>
      <c r="AH37" s="2"/>
    </row>
    <row r="38" spans="1:34">
      <c r="A38" s="275" t="s">
        <v>143</v>
      </c>
      <c r="B38" s="275" t="s">
        <v>144</v>
      </c>
      <c r="C38" s="275" t="s">
        <v>140</v>
      </c>
      <c r="AH38" s="2"/>
    </row>
    <row r="39" spans="1:34">
      <c r="A39" s="275" t="s">
        <v>145</v>
      </c>
      <c r="B39" s="275" t="s">
        <v>146</v>
      </c>
      <c r="C39" s="275" t="s">
        <v>140</v>
      </c>
      <c r="AH39" s="2"/>
    </row>
    <row r="40" spans="1:34">
      <c r="A40" s="275" t="s">
        <v>147</v>
      </c>
      <c r="B40" s="275" t="s">
        <v>148</v>
      </c>
      <c r="C40" s="275" t="s">
        <v>140</v>
      </c>
      <c r="AH40" s="2"/>
    </row>
    <row r="41" spans="1:34">
      <c r="A41" s="275" t="s">
        <v>504</v>
      </c>
      <c r="B41" s="275" t="s">
        <v>505</v>
      </c>
      <c r="C41" s="275" t="s">
        <v>140</v>
      </c>
      <c r="AH41" s="2"/>
    </row>
    <row r="42" spans="1:34">
      <c r="A42" s="272" t="s">
        <v>527</v>
      </c>
      <c r="B42" s="273" t="s">
        <v>528</v>
      </c>
      <c r="C42" s="275" t="s">
        <v>140</v>
      </c>
      <c r="AH42" s="2"/>
    </row>
    <row r="43" spans="1:34">
      <c r="A43" s="272" t="s">
        <v>153</v>
      </c>
      <c r="B43" s="273" t="s">
        <v>154</v>
      </c>
      <c r="C43" s="275" t="s">
        <v>140</v>
      </c>
      <c r="AH43" s="2"/>
    </row>
    <row r="44" spans="1:34">
      <c r="A44" s="272" t="s">
        <v>506</v>
      </c>
      <c r="B44" s="273" t="s">
        <v>507</v>
      </c>
      <c r="C44" s="275" t="s">
        <v>140</v>
      </c>
      <c r="AH44" s="2"/>
    </row>
    <row r="45" spans="1:34">
      <c r="A45" s="272" t="s">
        <v>160</v>
      </c>
      <c r="B45" s="273" t="s">
        <v>161</v>
      </c>
      <c r="C45" s="275" t="s">
        <v>162</v>
      </c>
      <c r="AH45" s="2"/>
    </row>
    <row r="46" spans="1:34">
      <c r="A46" s="272" t="s">
        <v>557</v>
      </c>
      <c r="B46" s="273" t="s">
        <v>558</v>
      </c>
      <c r="C46" s="275" t="s">
        <v>176</v>
      </c>
      <c r="AH46" s="2"/>
    </row>
    <row r="47" spans="1:34">
      <c r="A47" s="272" t="s">
        <v>163</v>
      </c>
      <c r="B47" s="273" t="s">
        <v>164</v>
      </c>
      <c r="C47" s="275" t="s">
        <v>529</v>
      </c>
      <c r="AH47" s="2"/>
    </row>
    <row r="48" spans="1:34">
      <c r="A48" s="272" t="s">
        <v>559</v>
      </c>
      <c r="B48" s="273" t="s">
        <v>560</v>
      </c>
      <c r="C48" s="275" t="s">
        <v>561</v>
      </c>
      <c r="AH48" s="2"/>
    </row>
    <row r="49" spans="1:34">
      <c r="A49" s="272" t="s">
        <v>174</v>
      </c>
      <c r="B49" s="273" t="s">
        <v>175</v>
      </c>
      <c r="C49" s="275" t="s">
        <v>176</v>
      </c>
      <c r="AH49" s="2"/>
    </row>
    <row r="50" spans="1:34">
      <c r="A50" s="272" t="s">
        <v>177</v>
      </c>
      <c r="B50" s="273" t="s">
        <v>178</v>
      </c>
      <c r="C50" s="275" t="s">
        <v>176</v>
      </c>
      <c r="AH50" s="2"/>
    </row>
    <row r="51" spans="1:34">
      <c r="A51" s="272" t="s">
        <v>179</v>
      </c>
      <c r="B51" s="273" t="s">
        <v>180</v>
      </c>
      <c r="C51" s="275" t="s">
        <v>176</v>
      </c>
      <c r="AH51" s="2"/>
    </row>
    <row r="52" spans="1:34">
      <c r="A52" s="272" t="s">
        <v>181</v>
      </c>
      <c r="B52" s="273" t="s">
        <v>182</v>
      </c>
      <c r="C52" s="275" t="s">
        <v>176</v>
      </c>
      <c r="AH52" s="2"/>
    </row>
    <row r="53" spans="1:34">
      <c r="A53" s="272" t="s">
        <v>562</v>
      </c>
      <c r="B53" s="273" t="s">
        <v>563</v>
      </c>
      <c r="C53" s="275" t="s">
        <v>176</v>
      </c>
      <c r="AH53" s="2"/>
    </row>
    <row r="54" spans="1:34">
      <c r="A54" s="272" t="s">
        <v>183</v>
      </c>
      <c r="B54" s="273" t="s">
        <v>184</v>
      </c>
      <c r="C54" s="275" t="s">
        <v>176</v>
      </c>
      <c r="AH54" s="2"/>
    </row>
    <row r="55" spans="1:34">
      <c r="A55" s="272" t="s">
        <v>185</v>
      </c>
      <c r="B55" s="273" t="s">
        <v>186</v>
      </c>
      <c r="C55" s="275" t="s">
        <v>176</v>
      </c>
      <c r="AH55" s="2"/>
    </row>
    <row r="56" spans="1:34">
      <c r="A56" s="272" t="s">
        <v>187</v>
      </c>
      <c r="B56" s="273" t="s">
        <v>188</v>
      </c>
      <c r="C56" s="275" t="s">
        <v>176</v>
      </c>
      <c r="AH56" s="2"/>
    </row>
    <row r="57" spans="1:34">
      <c r="A57" s="272" t="s">
        <v>189</v>
      </c>
      <c r="B57" s="274" t="s">
        <v>190</v>
      </c>
      <c r="C57" s="275" t="s">
        <v>176</v>
      </c>
      <c r="AH57" s="2"/>
    </row>
    <row r="58" spans="1:34">
      <c r="A58" s="272" t="s">
        <v>191</v>
      </c>
      <c r="B58" s="274" t="s">
        <v>192</v>
      </c>
      <c r="C58" s="275" t="s">
        <v>176</v>
      </c>
      <c r="AH58" s="2"/>
    </row>
    <row r="59" spans="1:34">
      <c r="A59" s="276" t="s">
        <v>193</v>
      </c>
      <c r="B59" s="275" t="s">
        <v>194</v>
      </c>
      <c r="C59" s="275" t="s">
        <v>176</v>
      </c>
      <c r="AH59" s="2"/>
    </row>
    <row r="60" spans="1:34">
      <c r="A60" s="276" t="s">
        <v>195</v>
      </c>
      <c r="B60" s="275" t="s">
        <v>196</v>
      </c>
      <c r="C60" s="275" t="s">
        <v>176</v>
      </c>
      <c r="AH60" s="2"/>
    </row>
    <row r="61" spans="1:34">
      <c r="A61" s="276" t="s">
        <v>197</v>
      </c>
      <c r="B61" s="275" t="s">
        <v>198</v>
      </c>
      <c r="C61" s="275" t="s">
        <v>176</v>
      </c>
      <c r="AH61" s="2"/>
    </row>
    <row r="62" spans="1:34">
      <c r="A62" s="276" t="s">
        <v>564</v>
      </c>
      <c r="B62" s="275" t="s">
        <v>565</v>
      </c>
      <c r="C62" s="275" t="s">
        <v>201</v>
      </c>
      <c r="AH62" s="2"/>
    </row>
    <row r="63" spans="1:34">
      <c r="A63" s="276" t="s">
        <v>218</v>
      </c>
      <c r="B63" s="275" t="s">
        <v>219</v>
      </c>
      <c r="C63" s="275" t="s">
        <v>201</v>
      </c>
      <c r="AH63" s="2"/>
    </row>
    <row r="64" spans="1:34">
      <c r="A64" s="276" t="s">
        <v>210</v>
      </c>
      <c r="B64" s="275" t="s">
        <v>211</v>
      </c>
      <c r="C64" s="275" t="s">
        <v>566</v>
      </c>
      <c r="AH64" s="2"/>
    </row>
    <row r="65" spans="1:34">
      <c r="A65" s="274" t="s">
        <v>567</v>
      </c>
      <c r="B65" s="273" t="s">
        <v>568</v>
      </c>
      <c r="C65" s="275" t="s">
        <v>569</v>
      </c>
      <c r="AH65" s="2"/>
    </row>
    <row r="66" spans="1:34">
      <c r="A66" s="272" t="s">
        <v>570</v>
      </c>
      <c r="B66" s="273" t="s">
        <v>571</v>
      </c>
      <c r="C66" s="275" t="s">
        <v>569</v>
      </c>
      <c r="AH66" s="2"/>
    </row>
    <row r="67" spans="1:34">
      <c r="A67" s="272" t="s">
        <v>199</v>
      </c>
      <c r="B67" s="273" t="s">
        <v>200</v>
      </c>
      <c r="C67" s="275" t="s">
        <v>561</v>
      </c>
      <c r="AH67" s="2"/>
    </row>
    <row r="68" spans="1:34">
      <c r="A68" s="272" t="s">
        <v>202</v>
      </c>
      <c r="B68" s="273" t="s">
        <v>203</v>
      </c>
      <c r="C68" s="275" t="s">
        <v>561</v>
      </c>
      <c r="AH68" s="2"/>
    </row>
    <row r="69" spans="1:34">
      <c r="A69" s="276" t="s">
        <v>206</v>
      </c>
      <c r="B69" s="275" t="s">
        <v>207</v>
      </c>
      <c r="C69" s="275" t="s">
        <v>561</v>
      </c>
      <c r="AH69" s="2"/>
    </row>
    <row r="70" spans="1:34">
      <c r="A70" s="276" t="s">
        <v>572</v>
      </c>
      <c r="B70" s="275" t="s">
        <v>573</v>
      </c>
      <c r="C70" s="275" t="s">
        <v>561</v>
      </c>
      <c r="AH70" s="2"/>
    </row>
    <row r="71" spans="1:34">
      <c r="A71" s="276" t="s">
        <v>208</v>
      </c>
      <c r="B71" s="275" t="s">
        <v>209</v>
      </c>
      <c r="C71" s="275" t="s">
        <v>561</v>
      </c>
      <c r="AH71" s="2"/>
    </row>
    <row r="72" spans="1:34">
      <c r="A72" s="276" t="s">
        <v>574</v>
      </c>
      <c r="B72" s="275" t="s">
        <v>575</v>
      </c>
      <c r="C72" s="275" t="s">
        <v>561</v>
      </c>
      <c r="AH72" s="2"/>
    </row>
    <row r="73" spans="1:34">
      <c r="A73" s="276" t="s">
        <v>576</v>
      </c>
      <c r="B73" s="275" t="s">
        <v>577</v>
      </c>
      <c r="C73" s="275" t="s">
        <v>561</v>
      </c>
      <c r="AH73" s="2"/>
    </row>
    <row r="74" spans="1:34">
      <c r="A74" s="272" t="s">
        <v>214</v>
      </c>
      <c r="B74" s="273" t="s">
        <v>578</v>
      </c>
      <c r="C74" s="275" t="s">
        <v>561</v>
      </c>
      <c r="AH74" s="2"/>
    </row>
    <row r="75" spans="1:34">
      <c r="A75" s="272" t="s">
        <v>220</v>
      </c>
      <c r="B75" s="273" t="s">
        <v>221</v>
      </c>
      <c r="C75" s="275" t="s">
        <v>225</v>
      </c>
      <c r="AH75" s="2"/>
    </row>
    <row r="76" spans="1:34">
      <c r="A76" s="272" t="s">
        <v>226</v>
      </c>
      <c r="B76" s="273" t="s">
        <v>227</v>
      </c>
      <c r="C76" s="275" t="s">
        <v>225</v>
      </c>
      <c r="AH76" s="2"/>
    </row>
    <row r="77" spans="1:34">
      <c r="A77" s="272" t="s">
        <v>579</v>
      </c>
      <c r="B77" s="273" t="s">
        <v>580</v>
      </c>
      <c r="C77" s="275" t="s">
        <v>225</v>
      </c>
      <c r="AH77" s="2"/>
    </row>
    <row r="78" spans="1:34">
      <c r="A78" s="272" t="s">
        <v>228</v>
      </c>
      <c r="B78" s="273" t="s">
        <v>229</v>
      </c>
      <c r="C78" s="275" t="s">
        <v>225</v>
      </c>
      <c r="AH78" s="2"/>
    </row>
    <row r="79" spans="1:34">
      <c r="A79" s="272" t="s">
        <v>230</v>
      </c>
      <c r="B79" s="273" t="s">
        <v>231</v>
      </c>
      <c r="C79" s="275" t="s">
        <v>232</v>
      </c>
      <c r="AH79" s="2"/>
    </row>
    <row r="80" spans="1:34">
      <c r="A80" s="272" t="s">
        <v>233</v>
      </c>
      <c r="B80" s="273" t="s">
        <v>234</v>
      </c>
      <c r="C80" s="275" t="s">
        <v>232</v>
      </c>
      <c r="AH80" s="2"/>
    </row>
    <row r="81" spans="1:34">
      <c r="A81" s="276" t="s">
        <v>581</v>
      </c>
      <c r="B81" s="281" t="s">
        <v>582</v>
      </c>
      <c r="C81" s="275" t="s">
        <v>232</v>
      </c>
      <c r="AH81" s="2"/>
    </row>
    <row r="82" spans="1:34">
      <c r="A82" s="276" t="s">
        <v>235</v>
      </c>
      <c r="B82" s="281" t="s">
        <v>236</v>
      </c>
      <c r="C82" s="275" t="s">
        <v>232</v>
      </c>
      <c r="AH82" s="2"/>
    </row>
    <row r="83" spans="1:34">
      <c r="A83" s="276" t="s">
        <v>237</v>
      </c>
      <c r="B83" s="275" t="s">
        <v>238</v>
      </c>
      <c r="C83" s="274" t="s">
        <v>232</v>
      </c>
      <c r="AH83" s="2"/>
    </row>
    <row r="84" spans="1:34">
      <c r="A84" s="276" t="s">
        <v>239</v>
      </c>
      <c r="B84" s="275" t="s">
        <v>240</v>
      </c>
      <c r="C84" s="274" t="s">
        <v>165</v>
      </c>
      <c r="AH84" s="2"/>
    </row>
    <row r="85" spans="1:34">
      <c r="A85" s="276" t="s">
        <v>241</v>
      </c>
      <c r="B85" s="275" t="s">
        <v>242</v>
      </c>
      <c r="C85" s="274" t="s">
        <v>165</v>
      </c>
      <c r="AH85" s="2"/>
    </row>
    <row r="86" spans="1:34">
      <c r="A86" s="276" t="s">
        <v>583</v>
      </c>
      <c r="B86" s="275" t="s">
        <v>584</v>
      </c>
      <c r="C86" s="274" t="s">
        <v>165</v>
      </c>
      <c r="AH86" s="2"/>
    </row>
    <row r="87" spans="1:34">
      <c r="A87" s="276" t="s">
        <v>243</v>
      </c>
      <c r="B87" s="275" t="s">
        <v>244</v>
      </c>
      <c r="C87" s="274" t="s">
        <v>165</v>
      </c>
      <c r="AH87" s="2"/>
    </row>
    <row r="88" spans="1:34">
      <c r="A88" s="276" t="s">
        <v>245</v>
      </c>
      <c r="B88" s="275" t="s">
        <v>246</v>
      </c>
      <c r="C88" s="274" t="s">
        <v>247</v>
      </c>
      <c r="AH88" s="2"/>
    </row>
    <row r="89" spans="1:34">
      <c r="A89" s="276" t="s">
        <v>248</v>
      </c>
      <c r="B89" s="275" t="s">
        <v>249</v>
      </c>
      <c r="C89" s="274" t="s">
        <v>247</v>
      </c>
      <c r="AH89" s="2"/>
    </row>
    <row r="90" spans="1:34">
      <c r="A90" s="276" t="s">
        <v>250</v>
      </c>
      <c r="B90" s="275" t="s">
        <v>251</v>
      </c>
      <c r="C90" s="274" t="s">
        <v>247</v>
      </c>
      <c r="AH90" s="2"/>
    </row>
    <row r="91" spans="1:34">
      <c r="A91" s="276" t="s">
        <v>223</v>
      </c>
      <c r="B91" s="275" t="s">
        <v>224</v>
      </c>
      <c r="C91" s="274" t="s">
        <v>247</v>
      </c>
      <c r="AH91" s="2"/>
    </row>
    <row r="92" spans="1:34">
      <c r="A92" s="276" t="s">
        <v>10</v>
      </c>
      <c r="B92" s="275" t="s">
        <v>252</v>
      </c>
      <c r="C92" s="274" t="s">
        <v>247</v>
      </c>
      <c r="AH92" s="2"/>
    </row>
    <row r="93" spans="1:34">
      <c r="A93" s="276" t="s">
        <v>585</v>
      </c>
      <c r="B93" s="275" t="s">
        <v>586</v>
      </c>
      <c r="C93" s="274" t="s">
        <v>222</v>
      </c>
      <c r="AH93" s="2"/>
    </row>
    <row r="94" spans="1:34">
      <c r="A94" s="276" t="s">
        <v>253</v>
      </c>
      <c r="B94" s="275" t="s">
        <v>254</v>
      </c>
      <c r="C94" s="274" t="s">
        <v>222</v>
      </c>
      <c r="AH94" s="2"/>
    </row>
    <row r="95" spans="1:34">
      <c r="A95" s="276" t="s">
        <v>255</v>
      </c>
      <c r="B95" s="275" t="s">
        <v>256</v>
      </c>
      <c r="C95" s="274" t="s">
        <v>257</v>
      </c>
      <c r="AH95" s="2"/>
    </row>
    <row r="96" spans="1:34">
      <c r="A96" s="276" t="s">
        <v>587</v>
      </c>
      <c r="B96" s="275" t="s">
        <v>588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589</v>
      </c>
      <c r="B102" s="275" t="s">
        <v>590</v>
      </c>
      <c r="C102" s="275" t="s">
        <v>270</v>
      </c>
      <c r="AH102" s="2"/>
    </row>
    <row r="103" spans="1:34">
      <c r="A103" s="276" t="s">
        <v>268</v>
      </c>
      <c r="B103" s="275" t="s">
        <v>269</v>
      </c>
      <c r="C103" s="275" t="s">
        <v>270</v>
      </c>
      <c r="AH103" s="2"/>
    </row>
    <row r="104" spans="1:34">
      <c r="A104" s="276" t="s">
        <v>591</v>
      </c>
      <c r="B104" s="275" t="s">
        <v>592</v>
      </c>
      <c r="C104" s="275" t="s">
        <v>270</v>
      </c>
      <c r="AH104" s="2"/>
    </row>
    <row r="105" spans="1:34">
      <c r="A105" s="276" t="s">
        <v>271</v>
      </c>
      <c r="B105" s="275" t="s">
        <v>272</v>
      </c>
      <c r="C105" s="275" t="s">
        <v>270</v>
      </c>
      <c r="AH105" s="2"/>
    </row>
    <row r="106" spans="1:34">
      <c r="A106" s="276" t="s">
        <v>273</v>
      </c>
      <c r="B106" s="275" t="s">
        <v>274</v>
      </c>
      <c r="C106" s="275" t="s">
        <v>270</v>
      </c>
      <c r="AH106" s="2"/>
    </row>
    <row r="107" spans="1:34">
      <c r="A107" s="276" t="s">
        <v>275</v>
      </c>
      <c r="B107" s="275" t="s">
        <v>276</v>
      </c>
      <c r="C107" s="275" t="s">
        <v>270</v>
      </c>
      <c r="AH107" s="2"/>
    </row>
    <row r="108" spans="1:34">
      <c r="A108" s="276" t="s">
        <v>166</v>
      </c>
      <c r="B108" s="275" t="s">
        <v>167</v>
      </c>
      <c r="C108" s="275" t="s">
        <v>122</v>
      </c>
      <c r="AH108" s="2"/>
    </row>
    <row r="109" spans="1:34">
      <c r="A109" s="276" t="s">
        <v>168</v>
      </c>
      <c r="B109" s="275" t="s">
        <v>169</v>
      </c>
      <c r="C109" s="275" t="s">
        <v>122</v>
      </c>
      <c r="AH109" s="2"/>
    </row>
    <row r="110" spans="1:34">
      <c r="A110" s="276" t="s">
        <v>170</v>
      </c>
      <c r="B110" s="275" t="s">
        <v>171</v>
      </c>
      <c r="C110" s="275" t="s">
        <v>122</v>
      </c>
      <c r="AH110" s="2"/>
    </row>
    <row r="111" spans="1:34">
      <c r="A111" s="276" t="s">
        <v>172</v>
      </c>
      <c r="B111" s="275" t="s">
        <v>173</v>
      </c>
      <c r="C111" s="275" t="s">
        <v>122</v>
      </c>
      <c r="AH111" s="2"/>
    </row>
    <row r="112" spans="1:34">
      <c r="A112" s="276" t="s">
        <v>277</v>
      </c>
      <c r="B112" s="275" t="s">
        <v>278</v>
      </c>
      <c r="C112" s="275" t="s">
        <v>279</v>
      </c>
      <c r="AH112" s="2"/>
    </row>
    <row r="113" spans="1:34">
      <c r="A113" s="276" t="s">
        <v>280</v>
      </c>
      <c r="B113" s="275" t="s">
        <v>281</v>
      </c>
      <c r="C113" s="275" t="s">
        <v>279</v>
      </c>
      <c r="AH113" s="2"/>
    </row>
    <row r="114" spans="1:34">
      <c r="A114" s="276" t="s">
        <v>593</v>
      </c>
      <c r="B114" s="275" t="s">
        <v>594</v>
      </c>
      <c r="C114" s="275" t="s">
        <v>279</v>
      </c>
      <c r="AH114" s="2"/>
    </row>
    <row r="115" spans="1:34">
      <c r="A115" s="276" t="s">
        <v>282</v>
      </c>
      <c r="B115" s="275" t="s">
        <v>283</v>
      </c>
      <c r="C115" s="275" t="s">
        <v>279</v>
      </c>
      <c r="AH115" s="2"/>
    </row>
    <row r="116" spans="1:34">
      <c r="A116" s="276" t="s">
        <v>284</v>
      </c>
      <c r="B116" s="275" t="s">
        <v>285</v>
      </c>
      <c r="C116" s="275" t="s">
        <v>279</v>
      </c>
      <c r="AH116" s="2"/>
    </row>
    <row r="117" spans="1:34">
      <c r="A117" s="276" t="s">
        <v>286</v>
      </c>
      <c r="B117" s="275" t="s">
        <v>287</v>
      </c>
      <c r="C117" s="275" t="s">
        <v>279</v>
      </c>
      <c r="AH117" s="2"/>
    </row>
    <row r="118" spans="1:34">
      <c r="A118" s="276" t="s">
        <v>288</v>
      </c>
      <c r="B118" s="275" t="s">
        <v>289</v>
      </c>
      <c r="C118" s="275" t="s">
        <v>279</v>
      </c>
      <c r="AH118" s="2"/>
    </row>
    <row r="119" spans="1:34">
      <c r="A119" s="276" t="s">
        <v>290</v>
      </c>
      <c r="B119" s="275" t="s">
        <v>291</v>
      </c>
      <c r="C119" s="275" t="s">
        <v>279</v>
      </c>
      <c r="AH119" s="2"/>
    </row>
    <row r="120" spans="1:34">
      <c r="A120" s="276" t="s">
        <v>292</v>
      </c>
      <c r="B120" s="275" t="s">
        <v>293</v>
      </c>
      <c r="C120" s="275" t="s">
        <v>279</v>
      </c>
      <c r="AH120" s="2"/>
    </row>
    <row r="121" spans="1:34">
      <c r="A121" s="276" t="s">
        <v>595</v>
      </c>
      <c r="B121" s="275" t="s">
        <v>596</v>
      </c>
      <c r="C121" s="275" t="s">
        <v>279</v>
      </c>
      <c r="AH121" s="2"/>
    </row>
    <row r="122" spans="1:34">
      <c r="A122" s="276" t="s">
        <v>294</v>
      </c>
      <c r="B122" s="275" t="s">
        <v>295</v>
      </c>
      <c r="C122" s="275" t="s">
        <v>279</v>
      </c>
      <c r="AH122" s="2"/>
    </row>
    <row r="123" spans="1:34">
      <c r="A123" s="276" t="s">
        <v>296</v>
      </c>
      <c r="B123" s="275" t="s">
        <v>297</v>
      </c>
      <c r="C123" s="275" t="s">
        <v>279</v>
      </c>
      <c r="AH123" s="2"/>
    </row>
    <row r="124" spans="1:34">
      <c r="A124" s="276" t="s">
        <v>298</v>
      </c>
      <c r="B124" s="275" t="s">
        <v>299</v>
      </c>
      <c r="C124" s="275" t="s">
        <v>279</v>
      </c>
      <c r="AH124" s="2"/>
    </row>
    <row r="125" spans="1:34">
      <c r="A125" s="276" t="s">
        <v>597</v>
      </c>
      <c r="B125" s="275" t="s">
        <v>598</v>
      </c>
      <c r="C125" s="275" t="s">
        <v>279</v>
      </c>
      <c r="AH125" s="2"/>
    </row>
    <row r="126" spans="1:34">
      <c r="A126" s="276" t="s">
        <v>599</v>
      </c>
      <c r="B126" s="275" t="s">
        <v>600</v>
      </c>
      <c r="C126" s="275" t="s">
        <v>279</v>
      </c>
      <c r="AH126" s="2"/>
    </row>
    <row r="127" spans="1:34">
      <c r="A127" s="276" t="s">
        <v>601</v>
      </c>
      <c r="B127" s="275" t="s">
        <v>602</v>
      </c>
      <c r="C127" s="275" t="s">
        <v>279</v>
      </c>
      <c r="AH127" s="2"/>
    </row>
    <row r="128" spans="1:34">
      <c r="A128" s="276" t="s">
        <v>300</v>
      </c>
      <c r="B128" s="275" t="s">
        <v>301</v>
      </c>
      <c r="C128" s="275" t="s">
        <v>279</v>
      </c>
      <c r="AH128" s="2"/>
    </row>
    <row r="129" spans="1:34">
      <c r="A129" s="276" t="s">
        <v>302</v>
      </c>
      <c r="B129" s="275" t="s">
        <v>303</v>
      </c>
      <c r="C129" s="275" t="s">
        <v>279</v>
      </c>
      <c r="AH129" s="2"/>
    </row>
    <row r="130" spans="1:34">
      <c r="A130" s="276" t="s">
        <v>603</v>
      </c>
      <c r="B130" s="275" t="s">
        <v>604</v>
      </c>
      <c r="C130" s="275" t="s">
        <v>279</v>
      </c>
      <c r="AH130" s="2"/>
    </row>
    <row r="131" spans="1:34">
      <c r="A131" s="276" t="s">
        <v>304</v>
      </c>
      <c r="B131" s="275" t="s">
        <v>305</v>
      </c>
      <c r="C131" s="275" t="s">
        <v>279</v>
      </c>
      <c r="AH131" s="2"/>
    </row>
    <row r="132" spans="1:34">
      <c r="A132" s="276" t="s">
        <v>306</v>
      </c>
      <c r="B132" s="275" t="s">
        <v>307</v>
      </c>
      <c r="C132" s="275" t="s">
        <v>279</v>
      </c>
      <c r="AH132" s="2"/>
    </row>
    <row r="133" spans="1:34">
      <c r="A133" s="276" t="s">
        <v>308</v>
      </c>
      <c r="B133" s="275" t="s">
        <v>309</v>
      </c>
      <c r="C133" s="275" t="s">
        <v>279</v>
      </c>
      <c r="AH133" s="2"/>
    </row>
    <row r="134" spans="1:34">
      <c r="A134" s="276" t="s">
        <v>605</v>
      </c>
      <c r="B134" s="275" t="s">
        <v>606</v>
      </c>
      <c r="C134" s="275" t="s">
        <v>279</v>
      </c>
      <c r="AH134" s="2"/>
    </row>
    <row r="135" spans="1:34">
      <c r="A135" s="276" t="s">
        <v>310</v>
      </c>
      <c r="B135" s="275" t="s">
        <v>311</v>
      </c>
      <c r="C135" s="275" t="s">
        <v>279</v>
      </c>
      <c r="AH135" s="2"/>
    </row>
    <row r="136" spans="1:34">
      <c r="A136" s="276" t="s">
        <v>312</v>
      </c>
      <c r="B136" s="275" t="s">
        <v>313</v>
      </c>
      <c r="C136" s="275" t="s">
        <v>279</v>
      </c>
      <c r="AH136" s="2"/>
    </row>
    <row r="137" spans="1:34">
      <c r="A137" s="276" t="s">
        <v>314</v>
      </c>
      <c r="B137" s="275" t="s">
        <v>315</v>
      </c>
      <c r="C137" s="275" t="s">
        <v>279</v>
      </c>
      <c r="AH137" s="2"/>
    </row>
    <row r="138" spans="1:34">
      <c r="A138" s="276" t="s">
        <v>607</v>
      </c>
      <c r="B138" s="275" t="s">
        <v>608</v>
      </c>
      <c r="C138" s="275" t="s">
        <v>279</v>
      </c>
      <c r="AH138" s="2"/>
    </row>
    <row r="139" spans="1:34">
      <c r="A139" s="276" t="s">
        <v>316</v>
      </c>
      <c r="B139" s="275" t="s">
        <v>317</v>
      </c>
      <c r="C139" s="275" t="s">
        <v>279</v>
      </c>
      <c r="AH139" s="2"/>
    </row>
    <row r="140" spans="1:34">
      <c r="A140" s="276" t="s">
        <v>609</v>
      </c>
      <c r="B140" s="275" t="s">
        <v>610</v>
      </c>
      <c r="C140" s="275" t="s">
        <v>279</v>
      </c>
      <c r="AH140" s="2"/>
    </row>
    <row r="141" spans="1:34">
      <c r="A141" s="276" t="s">
        <v>611</v>
      </c>
      <c r="B141" s="275" t="s">
        <v>612</v>
      </c>
      <c r="C141" s="275" t="s">
        <v>279</v>
      </c>
      <c r="AH141" s="2"/>
    </row>
    <row r="142" spans="1:34">
      <c r="A142" s="276" t="s">
        <v>613</v>
      </c>
      <c r="B142" s="275" t="s">
        <v>614</v>
      </c>
      <c r="C142" s="275" t="s">
        <v>279</v>
      </c>
      <c r="AH142" s="2"/>
    </row>
    <row r="143" spans="1:34">
      <c r="A143" s="276" t="s">
        <v>318</v>
      </c>
      <c r="B143" s="275" t="s">
        <v>319</v>
      </c>
      <c r="C143" s="275" t="s">
        <v>279</v>
      </c>
      <c r="AH143" s="2"/>
    </row>
    <row r="144" spans="1:34">
      <c r="A144" s="276" t="s">
        <v>320</v>
      </c>
      <c r="B144" s="275" t="s">
        <v>321</v>
      </c>
      <c r="C144" s="274" t="s">
        <v>279</v>
      </c>
      <c r="AH144" s="2"/>
    </row>
    <row r="145" spans="1:34">
      <c r="A145" s="276" t="s">
        <v>615</v>
      </c>
      <c r="B145" s="275" t="s">
        <v>616</v>
      </c>
      <c r="C145" s="274" t="s">
        <v>279</v>
      </c>
      <c r="AH145" s="2"/>
    </row>
    <row r="146" spans="1:34">
      <c r="A146" s="276" t="s">
        <v>322</v>
      </c>
      <c r="B146" s="275" t="s">
        <v>323</v>
      </c>
      <c r="C146" s="274" t="s">
        <v>279</v>
      </c>
      <c r="AH146" s="2"/>
    </row>
    <row r="147" spans="1:34">
      <c r="A147" s="276" t="s">
        <v>324</v>
      </c>
      <c r="B147" s="275" t="s">
        <v>325</v>
      </c>
      <c r="C147" s="274" t="s">
        <v>279</v>
      </c>
      <c r="AH147" s="2"/>
    </row>
    <row r="148" spans="1:34">
      <c r="A148" s="276" t="s">
        <v>617</v>
      </c>
      <c r="B148" s="275" t="s">
        <v>618</v>
      </c>
      <c r="C148" s="274" t="s">
        <v>279</v>
      </c>
      <c r="AH148" s="2"/>
    </row>
    <row r="149" spans="1:34">
      <c r="A149" s="276" t="s">
        <v>619</v>
      </c>
      <c r="B149" s="275" t="s">
        <v>620</v>
      </c>
      <c r="C149" s="274" t="s">
        <v>279</v>
      </c>
      <c r="AH149" s="2"/>
    </row>
    <row r="150" spans="1:34">
      <c r="A150" s="276" t="s">
        <v>328</v>
      </c>
      <c r="B150" s="275" t="s">
        <v>329</v>
      </c>
      <c r="C150" s="274" t="s">
        <v>279</v>
      </c>
      <c r="AH150" s="2"/>
    </row>
    <row r="151" spans="1:34">
      <c r="A151" s="276" t="s">
        <v>621</v>
      </c>
      <c r="B151" s="275" t="s">
        <v>622</v>
      </c>
      <c r="C151" s="274" t="s">
        <v>279</v>
      </c>
      <c r="AH151" s="2"/>
    </row>
    <row r="152" spans="1:34">
      <c r="A152" s="276" t="s">
        <v>623</v>
      </c>
      <c r="B152" s="275" t="s">
        <v>624</v>
      </c>
      <c r="C152" s="274" t="s">
        <v>279</v>
      </c>
      <c r="AH152" s="2"/>
    </row>
    <row r="153" spans="1:34">
      <c r="A153" s="276" t="s">
        <v>625</v>
      </c>
      <c r="B153" s="275" t="s">
        <v>626</v>
      </c>
      <c r="C153" s="274" t="s">
        <v>279</v>
      </c>
      <c r="AH153" s="2"/>
    </row>
    <row r="154" spans="1:34">
      <c r="A154" s="276" t="s">
        <v>627</v>
      </c>
      <c r="B154" s="275" t="s">
        <v>628</v>
      </c>
      <c r="C154" s="274" t="s">
        <v>279</v>
      </c>
      <c r="AH154" s="2"/>
    </row>
    <row r="155" spans="1:34">
      <c r="A155" s="276" t="s">
        <v>103</v>
      </c>
      <c r="B155" s="275" t="s">
        <v>104</v>
      </c>
      <c r="C155" s="274" t="s">
        <v>93</v>
      </c>
      <c r="AH155" s="2"/>
    </row>
    <row r="156" spans="1:34">
      <c r="A156" s="276" t="s">
        <v>105</v>
      </c>
      <c r="B156" s="275" t="s">
        <v>106</v>
      </c>
      <c r="C156" s="274" t="s">
        <v>93</v>
      </c>
      <c r="AH156" s="2"/>
    </row>
    <row r="157" spans="1:34">
      <c r="A157" s="276" t="s">
        <v>110</v>
      </c>
      <c r="B157" s="275" t="s">
        <v>111</v>
      </c>
      <c r="C157" s="274" t="s">
        <v>93</v>
      </c>
      <c r="AH157" s="2"/>
    </row>
    <row r="158" spans="1:34">
      <c r="A158" s="276" t="s">
        <v>91</v>
      </c>
      <c r="B158" s="275" t="s">
        <v>629</v>
      </c>
      <c r="C158" s="274" t="s">
        <v>93</v>
      </c>
      <c r="AH158" s="2"/>
    </row>
    <row r="159" spans="1:34">
      <c r="A159" s="276" t="s">
        <v>630</v>
      </c>
      <c r="B159" s="275" t="s">
        <v>631</v>
      </c>
      <c r="C159" s="274" t="s">
        <v>93</v>
      </c>
      <c r="AH159" s="2"/>
    </row>
    <row r="160" spans="1:34">
      <c r="A160" s="276" t="s">
        <v>95</v>
      </c>
      <c r="B160" s="275" t="s">
        <v>96</v>
      </c>
      <c r="C160" s="274" t="s">
        <v>93</v>
      </c>
      <c r="AH160" s="2"/>
    </row>
    <row r="161" spans="1:34">
      <c r="A161" s="276" t="s">
        <v>97</v>
      </c>
      <c r="B161" s="275" t="s">
        <v>98</v>
      </c>
      <c r="C161" s="274" t="s">
        <v>93</v>
      </c>
      <c r="AH161" s="2"/>
    </row>
    <row r="162" spans="1:34">
      <c r="A162" s="276" t="s">
        <v>112</v>
      </c>
      <c r="B162" s="275" t="s">
        <v>113</v>
      </c>
      <c r="C162" s="274" t="s">
        <v>93</v>
      </c>
      <c r="AH162" s="2"/>
    </row>
    <row r="163" spans="1:34">
      <c r="A163" s="276" t="s">
        <v>115</v>
      </c>
      <c r="B163" s="275" t="s">
        <v>116</v>
      </c>
      <c r="C163" s="274" t="s">
        <v>93</v>
      </c>
      <c r="AH163" s="2"/>
    </row>
    <row r="164" spans="1:34">
      <c r="A164" s="276" t="s">
        <v>99</v>
      </c>
      <c r="B164" s="275" t="s">
        <v>100</v>
      </c>
      <c r="C164" s="274" t="s">
        <v>93</v>
      </c>
      <c r="AH164" s="2"/>
    </row>
    <row r="165" spans="1:34">
      <c r="A165" s="276" t="s">
        <v>632</v>
      </c>
      <c r="B165" s="275" t="s">
        <v>135</v>
      </c>
      <c r="C165" s="274" t="s">
        <v>93</v>
      </c>
      <c r="AH165" s="2"/>
    </row>
    <row r="166" spans="1:34">
      <c r="A166" s="276" t="s">
        <v>101</v>
      </c>
      <c r="B166" s="275" t="s">
        <v>102</v>
      </c>
      <c r="C166" s="274" t="s">
        <v>93</v>
      </c>
      <c r="AH166" s="2"/>
    </row>
    <row r="167" spans="1:34">
      <c r="A167" s="276" t="s">
        <v>633</v>
      </c>
      <c r="B167" s="275" t="s">
        <v>634</v>
      </c>
      <c r="C167" s="274" t="s">
        <v>93</v>
      </c>
      <c r="AH167" s="2"/>
    </row>
    <row r="168" spans="1:34">
      <c r="A168" s="276" t="s">
        <v>387</v>
      </c>
      <c r="B168" s="275" t="s">
        <v>388</v>
      </c>
      <c r="C168" s="274" t="s">
        <v>93</v>
      </c>
      <c r="AH168" s="2"/>
    </row>
    <row r="169" spans="1:34">
      <c r="A169" s="276" t="s">
        <v>635</v>
      </c>
      <c r="B169" s="275" t="s">
        <v>636</v>
      </c>
      <c r="C169" s="274" t="s">
        <v>93</v>
      </c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80" t="s">
        <v>637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1080"/>
    </row>
    <row r="2" spans="1:33" ht="21.7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1081"/>
    </row>
    <row r="3" spans="1:33" ht="14.25" customHeight="1">
      <c r="A3" s="49"/>
      <c r="B3" s="1082" t="s">
        <v>426</v>
      </c>
      <c r="C3" s="1082"/>
      <c r="D3" s="1082"/>
      <c r="E3" s="50"/>
      <c r="F3" s="1083"/>
      <c r="G3" s="1083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096">
        <v>1</v>
      </c>
      <c r="C6" s="1097"/>
      <c r="D6" s="1098">
        <v>2</v>
      </c>
      <c r="E6" s="1099"/>
      <c r="F6" s="1100">
        <v>3</v>
      </c>
      <c r="G6" s="1101"/>
      <c r="H6" s="1100">
        <v>4</v>
      </c>
      <c r="I6" s="1101"/>
      <c r="J6" s="1100">
        <v>5</v>
      </c>
      <c r="K6" s="1101"/>
      <c r="L6" s="1100">
        <v>6</v>
      </c>
      <c r="M6" s="1101"/>
      <c r="N6" s="1094">
        <v>7</v>
      </c>
      <c r="O6" s="1095"/>
      <c r="P6" s="82"/>
      <c r="Q6" s="92"/>
      <c r="R6" s="1102">
        <v>1</v>
      </c>
      <c r="S6" s="1103"/>
      <c r="T6" s="1100">
        <v>2</v>
      </c>
      <c r="U6" s="1101"/>
      <c r="V6" s="1100">
        <v>3</v>
      </c>
      <c r="W6" s="1101"/>
      <c r="X6" s="1100">
        <v>4</v>
      </c>
      <c r="Y6" s="1101"/>
      <c r="Z6" s="1100">
        <v>5</v>
      </c>
      <c r="AA6" s="1101"/>
      <c r="AB6" s="1100">
        <v>6</v>
      </c>
      <c r="AC6" s="1101"/>
      <c r="AD6" s="1094">
        <v>7</v>
      </c>
      <c r="AE6" s="1095"/>
      <c r="AG6" s="113"/>
    </row>
    <row r="7" spans="1:33" s="42" customFormat="1" ht="14.25" customHeight="1">
      <c r="A7" s="56"/>
      <c r="B7" s="1094">
        <v>8</v>
      </c>
      <c r="C7" s="1106"/>
      <c r="D7" s="1092">
        <v>9</v>
      </c>
      <c r="E7" s="1093"/>
      <c r="F7" s="1092">
        <v>10</v>
      </c>
      <c r="G7" s="1093"/>
      <c r="H7" s="1092">
        <v>11</v>
      </c>
      <c r="I7" s="1093"/>
      <c r="J7" s="1092">
        <v>12</v>
      </c>
      <c r="K7" s="1093"/>
      <c r="L7" s="1092">
        <v>13</v>
      </c>
      <c r="M7" s="1093"/>
      <c r="N7" s="1092">
        <v>14</v>
      </c>
      <c r="O7" s="1107"/>
      <c r="P7" s="82"/>
      <c r="Q7" s="93"/>
      <c r="R7" s="1094">
        <v>8</v>
      </c>
      <c r="S7" s="1106"/>
      <c r="T7" s="1092">
        <v>9</v>
      </c>
      <c r="U7" s="1093"/>
      <c r="V7" s="1092">
        <v>10</v>
      </c>
      <c r="W7" s="1093"/>
      <c r="X7" s="1092">
        <v>11</v>
      </c>
      <c r="Y7" s="1093"/>
      <c r="Z7" s="1092">
        <v>12</v>
      </c>
      <c r="AA7" s="1093"/>
      <c r="AB7" s="1092">
        <v>13</v>
      </c>
      <c r="AC7" s="1093"/>
      <c r="AD7" s="1094">
        <v>14</v>
      </c>
      <c r="AE7" s="1095"/>
      <c r="AG7" s="113"/>
    </row>
    <row r="8" spans="1:33" s="42" customFormat="1" ht="14.25" customHeight="1">
      <c r="A8" s="56">
        <v>1</v>
      </c>
      <c r="B8" s="1094">
        <v>15</v>
      </c>
      <c r="C8" s="1106"/>
      <c r="D8" s="1092">
        <v>16</v>
      </c>
      <c r="E8" s="1093"/>
      <c r="F8" s="1092">
        <v>17</v>
      </c>
      <c r="G8" s="1093"/>
      <c r="H8" s="1092">
        <v>18</v>
      </c>
      <c r="I8" s="1093"/>
      <c r="J8" s="1092">
        <v>19</v>
      </c>
      <c r="K8" s="1093"/>
      <c r="L8" s="1092">
        <v>20</v>
      </c>
      <c r="M8" s="1093"/>
      <c r="N8" s="1094">
        <v>21</v>
      </c>
      <c r="O8" s="1095"/>
      <c r="P8" s="82"/>
      <c r="Q8" s="94">
        <v>7</v>
      </c>
      <c r="R8" s="1094">
        <v>15</v>
      </c>
      <c r="S8" s="1106"/>
      <c r="T8" s="1092">
        <v>16</v>
      </c>
      <c r="U8" s="1093"/>
      <c r="V8" s="1092">
        <v>17</v>
      </c>
      <c r="W8" s="1093"/>
      <c r="X8" s="1092">
        <v>18</v>
      </c>
      <c r="Y8" s="1093"/>
      <c r="Z8" s="1092">
        <v>19</v>
      </c>
      <c r="AA8" s="1093"/>
      <c r="AB8" s="1104">
        <v>20</v>
      </c>
      <c r="AC8" s="1105"/>
      <c r="AD8" s="1094">
        <v>21</v>
      </c>
      <c r="AE8" s="1095"/>
      <c r="AG8" s="113"/>
    </row>
    <row r="9" spans="1:33" s="42" customFormat="1" ht="14.25" customHeight="1">
      <c r="A9" s="56" t="s">
        <v>440</v>
      </c>
      <c r="B9" s="1026">
        <v>22</v>
      </c>
      <c r="C9" s="1027"/>
      <c r="D9" s="1026">
        <v>23</v>
      </c>
      <c r="E9" s="1027"/>
      <c r="F9" s="1026">
        <v>24</v>
      </c>
      <c r="G9" s="1027"/>
      <c r="H9" s="1094">
        <v>25</v>
      </c>
      <c r="I9" s="1106"/>
      <c r="J9" s="1094">
        <v>26</v>
      </c>
      <c r="K9" s="1106"/>
      <c r="L9" s="1094">
        <v>27</v>
      </c>
      <c r="M9" s="1106"/>
      <c r="N9" s="1094">
        <v>28</v>
      </c>
      <c r="O9" s="1095"/>
      <c r="P9" s="82"/>
      <c r="Q9" s="93" t="s">
        <v>440</v>
      </c>
      <c r="R9" s="1094">
        <v>22</v>
      </c>
      <c r="S9" s="1106"/>
      <c r="T9" s="1092">
        <v>23</v>
      </c>
      <c r="U9" s="1093"/>
      <c r="V9" s="1092">
        <v>24</v>
      </c>
      <c r="W9" s="1093"/>
      <c r="X9" s="1092">
        <v>25</v>
      </c>
      <c r="Y9" s="1093"/>
      <c r="Z9" s="1092">
        <v>26</v>
      </c>
      <c r="AA9" s="1093"/>
      <c r="AB9" s="1092">
        <v>27</v>
      </c>
      <c r="AC9" s="1093"/>
      <c r="AD9" s="1094">
        <v>28</v>
      </c>
      <c r="AE9" s="1095"/>
      <c r="AG9" s="113"/>
    </row>
    <row r="10" spans="1:33" s="42" customFormat="1" ht="14.25" customHeight="1">
      <c r="A10" s="263">
        <v>18</v>
      </c>
      <c r="B10" s="1094">
        <v>29</v>
      </c>
      <c r="C10" s="1106"/>
      <c r="D10" s="1092">
        <v>30</v>
      </c>
      <c r="E10" s="1093"/>
      <c r="F10" s="1092">
        <v>31</v>
      </c>
      <c r="G10" s="1093"/>
      <c r="H10" s="1092"/>
      <c r="I10" s="1093"/>
      <c r="J10" s="1092"/>
      <c r="K10" s="1093"/>
      <c r="L10" s="1092"/>
      <c r="M10" s="1093"/>
      <c r="N10" s="1104"/>
      <c r="O10" s="1110"/>
      <c r="P10" s="82"/>
      <c r="Q10" s="266">
        <v>22</v>
      </c>
      <c r="R10" s="1094">
        <v>29</v>
      </c>
      <c r="S10" s="1106"/>
      <c r="T10" s="1092">
        <v>30</v>
      </c>
      <c r="U10" s="1093"/>
      <c r="V10" s="1092">
        <v>31</v>
      </c>
      <c r="W10" s="1093"/>
      <c r="X10" s="1092"/>
      <c r="Y10" s="1093"/>
      <c r="Z10" s="1092"/>
      <c r="AA10" s="1093"/>
      <c r="AB10" s="1092"/>
      <c r="AC10" s="1093"/>
      <c r="AD10" s="1104"/>
      <c r="AE10" s="1110"/>
      <c r="AG10" s="113"/>
    </row>
    <row r="11" spans="1:33" s="42" customFormat="1" ht="14.25" customHeight="1">
      <c r="A11" s="56"/>
      <c r="B11" s="1108"/>
      <c r="C11" s="111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/>
      <c r="E12" s="1101"/>
      <c r="F12" s="1100"/>
      <c r="G12" s="1101"/>
      <c r="H12" s="1100">
        <v>1</v>
      </c>
      <c r="I12" s="1101"/>
      <c r="J12" s="1100">
        <v>2</v>
      </c>
      <c r="K12" s="1101"/>
      <c r="L12" s="1100">
        <v>3</v>
      </c>
      <c r="M12" s="1101"/>
      <c r="N12" s="1102">
        <v>4</v>
      </c>
      <c r="O12" s="1111"/>
      <c r="P12" s="82"/>
      <c r="Q12" s="96"/>
      <c r="R12" s="1100"/>
      <c r="S12" s="1101"/>
      <c r="T12" s="1100"/>
      <c r="U12" s="1101"/>
      <c r="V12" s="1100"/>
      <c r="W12" s="1101"/>
      <c r="X12" s="1100">
        <v>1</v>
      </c>
      <c r="Y12" s="1101"/>
      <c r="Z12" s="1100">
        <v>2</v>
      </c>
      <c r="AA12" s="1101"/>
      <c r="AB12" s="1100">
        <v>3</v>
      </c>
      <c r="AC12" s="1101"/>
      <c r="AD12" s="1102">
        <v>4</v>
      </c>
      <c r="AE12" s="1111"/>
      <c r="AG12" s="113"/>
    </row>
    <row r="13" spans="1:33" s="42" customFormat="1" ht="14.25" customHeight="1">
      <c r="A13" s="56"/>
      <c r="B13" s="1094">
        <v>5</v>
      </c>
      <c r="C13" s="1106"/>
      <c r="D13" s="1104">
        <v>6</v>
      </c>
      <c r="E13" s="1105"/>
      <c r="F13" s="1092">
        <v>7</v>
      </c>
      <c r="G13" s="1093"/>
      <c r="H13" s="1092">
        <v>8</v>
      </c>
      <c r="I13" s="1093"/>
      <c r="J13" s="1092">
        <v>9</v>
      </c>
      <c r="K13" s="1093"/>
      <c r="L13" s="1092">
        <v>10</v>
      </c>
      <c r="M13" s="1093"/>
      <c r="N13" s="1094">
        <v>11</v>
      </c>
      <c r="O13" s="1095"/>
      <c r="P13" s="82"/>
      <c r="Q13" s="97"/>
      <c r="R13" s="1094">
        <v>5</v>
      </c>
      <c r="S13" s="1106"/>
      <c r="T13" s="1092">
        <v>6</v>
      </c>
      <c r="U13" s="1093"/>
      <c r="V13" s="1092">
        <v>7</v>
      </c>
      <c r="W13" s="1093"/>
      <c r="X13" s="1092">
        <v>8</v>
      </c>
      <c r="Y13" s="1093"/>
      <c r="Z13" s="1092">
        <v>9</v>
      </c>
      <c r="AA13" s="1093"/>
      <c r="AB13" s="1092">
        <v>10</v>
      </c>
      <c r="AC13" s="1093"/>
      <c r="AD13" s="1094">
        <v>11</v>
      </c>
      <c r="AE13" s="1095"/>
      <c r="AG13" s="113"/>
    </row>
    <row r="14" spans="1:33" s="42" customFormat="1" ht="14.25" customHeight="1">
      <c r="A14" s="58">
        <v>2</v>
      </c>
      <c r="B14" s="1094">
        <v>12</v>
      </c>
      <c r="C14" s="1106"/>
      <c r="D14" s="1092">
        <v>13</v>
      </c>
      <c r="E14" s="1093"/>
      <c r="F14" s="1092">
        <v>14</v>
      </c>
      <c r="G14" s="1093"/>
      <c r="H14" s="1092">
        <v>15</v>
      </c>
      <c r="I14" s="1093"/>
      <c r="J14" s="1092">
        <v>16</v>
      </c>
      <c r="K14" s="1093"/>
      <c r="L14" s="1092">
        <v>17</v>
      </c>
      <c r="M14" s="1093"/>
      <c r="N14" s="1094">
        <v>18</v>
      </c>
      <c r="O14" s="1095"/>
      <c r="P14" s="82"/>
      <c r="Q14" s="98">
        <v>8</v>
      </c>
      <c r="R14" s="1094">
        <v>12</v>
      </c>
      <c r="S14" s="1106"/>
      <c r="T14" s="1094">
        <v>13</v>
      </c>
      <c r="U14" s="1106"/>
      <c r="V14" s="1094">
        <v>14</v>
      </c>
      <c r="W14" s="1106"/>
      <c r="X14" s="1094">
        <v>15</v>
      </c>
      <c r="Y14" s="1106"/>
      <c r="Z14" s="1092">
        <v>16</v>
      </c>
      <c r="AA14" s="1093"/>
      <c r="AB14" s="1092">
        <v>17</v>
      </c>
      <c r="AC14" s="1093"/>
      <c r="AD14" s="1104">
        <v>18</v>
      </c>
      <c r="AE14" s="1110"/>
      <c r="AG14" s="113"/>
    </row>
    <row r="15" spans="1:33" s="42" customFormat="1" ht="14.25" customHeight="1">
      <c r="A15" s="58" t="s">
        <v>440</v>
      </c>
      <c r="B15" s="1094">
        <v>19</v>
      </c>
      <c r="C15" s="1106"/>
      <c r="D15" s="1092">
        <v>20</v>
      </c>
      <c r="E15" s="1093"/>
      <c r="F15" s="1092">
        <v>21</v>
      </c>
      <c r="G15" s="1093"/>
      <c r="H15" s="1092">
        <v>22</v>
      </c>
      <c r="I15" s="1093"/>
      <c r="J15" s="1092">
        <v>23</v>
      </c>
      <c r="K15" s="1093"/>
      <c r="L15" s="1092">
        <v>24</v>
      </c>
      <c r="M15" s="1093"/>
      <c r="N15" s="1094">
        <v>25</v>
      </c>
      <c r="O15" s="1095"/>
      <c r="P15" s="82"/>
      <c r="Q15" s="97" t="s">
        <v>440</v>
      </c>
      <c r="R15" s="1094">
        <v>19</v>
      </c>
      <c r="S15" s="1106"/>
      <c r="T15" s="1092">
        <v>20</v>
      </c>
      <c r="U15" s="1093"/>
      <c r="V15" s="1092">
        <v>21</v>
      </c>
      <c r="W15" s="1093"/>
      <c r="X15" s="1092">
        <v>22</v>
      </c>
      <c r="Y15" s="1093"/>
      <c r="Z15" s="1092">
        <v>23</v>
      </c>
      <c r="AA15" s="1093"/>
      <c r="AB15" s="1092">
        <v>24</v>
      </c>
      <c r="AC15" s="1093"/>
      <c r="AD15" s="1094">
        <v>25</v>
      </c>
      <c r="AE15" s="1095"/>
      <c r="AG15" s="113"/>
    </row>
    <row r="16" spans="1:33" s="42" customFormat="1" ht="14.25" customHeight="1">
      <c r="A16" s="264">
        <v>21</v>
      </c>
      <c r="B16" s="1094">
        <v>26</v>
      </c>
      <c r="C16" s="1106"/>
      <c r="D16" s="1092">
        <v>27</v>
      </c>
      <c r="E16" s="1093"/>
      <c r="F16" s="1092">
        <v>28</v>
      </c>
      <c r="G16" s="1093"/>
      <c r="H16" s="1104">
        <v>29</v>
      </c>
      <c r="I16" s="1105"/>
      <c r="J16" s="1104"/>
      <c r="K16" s="1105"/>
      <c r="L16" s="1092"/>
      <c r="M16" s="1093"/>
      <c r="N16" s="1092"/>
      <c r="O16" s="1107"/>
      <c r="P16" s="82"/>
      <c r="Q16" s="267">
        <v>21</v>
      </c>
      <c r="R16" s="1094">
        <v>26</v>
      </c>
      <c r="S16" s="1106"/>
      <c r="T16" s="1092">
        <v>27</v>
      </c>
      <c r="U16" s="1093"/>
      <c r="V16" s="1092">
        <v>28</v>
      </c>
      <c r="W16" s="1093"/>
      <c r="X16" s="1104">
        <v>29</v>
      </c>
      <c r="Y16" s="1105"/>
      <c r="Z16" s="1104">
        <v>30</v>
      </c>
      <c r="AA16" s="1105"/>
      <c r="AB16" s="1092">
        <v>31</v>
      </c>
      <c r="AC16" s="1093"/>
      <c r="AD16" s="1092"/>
      <c r="AE16" s="1107"/>
      <c r="AG16" s="113"/>
    </row>
    <row r="17" spans="1:33" s="42" customFormat="1" ht="14.25" customHeight="1">
      <c r="A17" s="58"/>
      <c r="B17" s="1108"/>
      <c r="C17" s="1112"/>
      <c r="D17" s="1108"/>
      <c r="E17" s="1112"/>
      <c r="F17" s="1108"/>
      <c r="G17" s="1112"/>
      <c r="H17" s="1108"/>
      <c r="I17" s="1112"/>
      <c r="J17" s="1108"/>
      <c r="K17" s="1112"/>
      <c r="L17" s="1108"/>
      <c r="M17" s="1112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100"/>
      <c r="C18" s="1101"/>
      <c r="D18" s="1100"/>
      <c r="E18" s="1101"/>
      <c r="F18" s="1100"/>
      <c r="G18" s="1101"/>
      <c r="H18" s="1100"/>
      <c r="I18" s="1101"/>
      <c r="J18" s="1100">
        <v>1</v>
      </c>
      <c r="K18" s="1101"/>
      <c r="L18" s="1100">
        <v>2</v>
      </c>
      <c r="M18" s="1101"/>
      <c r="N18" s="1102">
        <v>3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/>
      <c r="Y18" s="1101"/>
      <c r="Z18" s="1100"/>
      <c r="AA18" s="1101"/>
      <c r="AB18" s="1100"/>
      <c r="AC18" s="1101"/>
      <c r="AD18" s="1102">
        <v>1</v>
      </c>
      <c r="AE18" s="1111"/>
      <c r="AG18" s="113"/>
    </row>
    <row r="19" spans="1:33" s="42" customFormat="1" ht="14.25" customHeight="1">
      <c r="A19" s="58"/>
      <c r="B19" s="1094">
        <v>4</v>
      </c>
      <c r="C19" s="1106"/>
      <c r="D19" s="1092">
        <v>5</v>
      </c>
      <c r="E19" s="1093"/>
      <c r="F19" s="1092">
        <v>6</v>
      </c>
      <c r="G19" s="1093"/>
      <c r="H19" s="1092">
        <v>7</v>
      </c>
      <c r="I19" s="1093"/>
      <c r="J19" s="1092">
        <v>8</v>
      </c>
      <c r="K19" s="1093"/>
      <c r="L19" s="1092">
        <v>9</v>
      </c>
      <c r="M19" s="1093"/>
      <c r="N19" s="1094">
        <v>10</v>
      </c>
      <c r="O19" s="1095"/>
      <c r="P19" s="82"/>
      <c r="Q19" s="93"/>
      <c r="R19" s="1094">
        <v>2</v>
      </c>
      <c r="S19" s="1106"/>
      <c r="T19" s="1092">
        <v>3</v>
      </c>
      <c r="U19" s="1093"/>
      <c r="V19" s="1092">
        <v>4</v>
      </c>
      <c r="W19" s="1093"/>
      <c r="X19" s="1092">
        <v>5</v>
      </c>
      <c r="Y19" s="1093"/>
      <c r="Z19" s="1092">
        <v>6</v>
      </c>
      <c r="AA19" s="1093"/>
      <c r="AB19" s="1092">
        <v>7</v>
      </c>
      <c r="AC19" s="1093"/>
      <c r="AD19" s="1094">
        <v>8</v>
      </c>
      <c r="AE19" s="1095"/>
      <c r="AG19" s="113"/>
    </row>
    <row r="20" spans="1:33" s="42" customFormat="1" ht="14.25" customHeight="1">
      <c r="A20" s="58">
        <v>3</v>
      </c>
      <c r="B20" s="1094">
        <v>11</v>
      </c>
      <c r="C20" s="1106"/>
      <c r="D20" s="1092">
        <v>12</v>
      </c>
      <c r="E20" s="1093"/>
      <c r="F20" s="1092">
        <v>13</v>
      </c>
      <c r="G20" s="1093"/>
      <c r="H20" s="1092">
        <v>14</v>
      </c>
      <c r="I20" s="1093"/>
      <c r="J20" s="1092">
        <v>15</v>
      </c>
      <c r="K20" s="1093"/>
      <c r="L20" s="1092">
        <v>16</v>
      </c>
      <c r="M20" s="1093"/>
      <c r="N20" s="1094">
        <v>17</v>
      </c>
      <c r="O20" s="1095"/>
      <c r="P20" s="82"/>
      <c r="Q20" s="94">
        <v>9</v>
      </c>
      <c r="R20" s="1094">
        <v>9</v>
      </c>
      <c r="S20" s="1106"/>
      <c r="T20" s="1092">
        <v>10</v>
      </c>
      <c r="U20" s="1093"/>
      <c r="V20" s="1092">
        <v>11</v>
      </c>
      <c r="W20" s="1093"/>
      <c r="X20" s="1092">
        <v>12</v>
      </c>
      <c r="Y20" s="1093"/>
      <c r="Z20" s="1092">
        <v>13</v>
      </c>
      <c r="AA20" s="1093"/>
      <c r="AB20" s="1092">
        <v>14</v>
      </c>
      <c r="AC20" s="1093"/>
      <c r="AD20" s="1113">
        <v>15</v>
      </c>
      <c r="AE20" s="1095"/>
      <c r="AG20" s="113"/>
    </row>
    <row r="21" spans="1:33" s="42" customFormat="1" ht="14.25" customHeight="1">
      <c r="A21" s="58" t="s">
        <v>440</v>
      </c>
      <c r="B21" s="1094">
        <v>18</v>
      </c>
      <c r="C21" s="1106"/>
      <c r="D21" s="1092">
        <v>19</v>
      </c>
      <c r="E21" s="1093"/>
      <c r="F21" s="1092">
        <v>20</v>
      </c>
      <c r="G21" s="1093"/>
      <c r="H21" s="1092">
        <v>21</v>
      </c>
      <c r="I21" s="1093"/>
      <c r="J21" s="1092">
        <v>22</v>
      </c>
      <c r="K21" s="1093"/>
      <c r="L21" s="1092">
        <v>23</v>
      </c>
      <c r="M21" s="1093"/>
      <c r="N21" s="1094">
        <v>24</v>
      </c>
      <c r="O21" s="1095"/>
      <c r="P21" s="82"/>
      <c r="Q21" s="100" t="s">
        <v>440</v>
      </c>
      <c r="R21" s="1094">
        <v>16</v>
      </c>
      <c r="S21" s="1106"/>
      <c r="T21" s="1092">
        <v>17</v>
      </c>
      <c r="U21" s="1093"/>
      <c r="V21" s="1092">
        <v>18</v>
      </c>
      <c r="W21" s="1093"/>
      <c r="X21" s="1092">
        <v>19</v>
      </c>
      <c r="Y21" s="1093"/>
      <c r="Z21" s="1092">
        <v>20</v>
      </c>
      <c r="AA21" s="1093"/>
      <c r="AB21" s="1092">
        <v>21</v>
      </c>
      <c r="AC21" s="1093"/>
      <c r="AD21" s="1094">
        <v>22</v>
      </c>
      <c r="AE21" s="1095"/>
      <c r="AG21" s="113"/>
    </row>
    <row r="22" spans="1:33" s="42" customFormat="1" ht="14.25" customHeight="1">
      <c r="A22" s="264">
        <v>22</v>
      </c>
      <c r="B22" s="1094">
        <v>25</v>
      </c>
      <c r="C22" s="1106"/>
      <c r="D22" s="1092">
        <v>26</v>
      </c>
      <c r="E22" s="1093"/>
      <c r="F22" s="1092">
        <v>27</v>
      </c>
      <c r="G22" s="1093"/>
      <c r="H22" s="1092">
        <v>28</v>
      </c>
      <c r="I22" s="1093"/>
      <c r="J22" s="1092">
        <v>29</v>
      </c>
      <c r="K22" s="1093"/>
      <c r="L22" s="1092">
        <v>30</v>
      </c>
      <c r="M22" s="1093"/>
      <c r="N22" s="1094">
        <v>31</v>
      </c>
      <c r="O22" s="1095"/>
      <c r="P22" s="82"/>
      <c r="Q22" s="266">
        <v>20</v>
      </c>
      <c r="R22" s="1094">
        <v>23</v>
      </c>
      <c r="S22" s="1106"/>
      <c r="T22" s="1092">
        <v>24</v>
      </c>
      <c r="U22" s="1093"/>
      <c r="V22" s="1092">
        <v>25</v>
      </c>
      <c r="W22" s="1093"/>
      <c r="X22" s="1092">
        <v>26</v>
      </c>
      <c r="Y22" s="1093"/>
      <c r="Z22" s="1092">
        <v>27</v>
      </c>
      <c r="AA22" s="1093"/>
      <c r="AB22" s="1092">
        <v>28</v>
      </c>
      <c r="AC22" s="1093"/>
      <c r="AD22" s="1094">
        <v>29</v>
      </c>
      <c r="AE22" s="1095"/>
      <c r="AG22" s="113"/>
    </row>
    <row r="23" spans="1:33" s="42" customFormat="1" ht="14.25" customHeight="1">
      <c r="A23" s="59"/>
      <c r="B23" s="1108"/>
      <c r="C23" s="1112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15">
        <v>30</v>
      </c>
      <c r="S23" s="1116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098">
        <v>1</v>
      </c>
      <c r="C24" s="1099"/>
      <c r="D24" s="1098">
        <v>2</v>
      </c>
      <c r="E24" s="1099"/>
      <c r="F24" s="1102">
        <v>3</v>
      </c>
      <c r="G24" s="1103"/>
      <c r="H24" s="1096">
        <v>4</v>
      </c>
      <c r="I24" s="1097"/>
      <c r="J24" s="1100">
        <v>5</v>
      </c>
      <c r="K24" s="1101"/>
      <c r="L24" s="1100">
        <v>6</v>
      </c>
      <c r="M24" s="1101"/>
      <c r="N24" s="1104">
        <v>7</v>
      </c>
      <c r="O24" s="1110"/>
      <c r="P24" s="82"/>
      <c r="Q24" s="92"/>
      <c r="R24" s="1098"/>
      <c r="S24" s="1099"/>
      <c r="T24" s="1096">
        <v>1</v>
      </c>
      <c r="U24" s="1097"/>
      <c r="V24" s="1096">
        <v>2</v>
      </c>
      <c r="W24" s="1097"/>
      <c r="X24" s="1096">
        <v>3</v>
      </c>
      <c r="Y24" s="1097"/>
      <c r="Z24" s="1098">
        <v>4</v>
      </c>
      <c r="AA24" s="1099"/>
      <c r="AB24" s="1098">
        <v>5</v>
      </c>
      <c r="AC24" s="1099"/>
      <c r="AD24" s="1098">
        <v>6</v>
      </c>
      <c r="AE24" s="1114"/>
      <c r="AG24" s="113"/>
    </row>
    <row r="25" spans="1:33" s="42" customFormat="1" ht="14.25" customHeight="1">
      <c r="A25" s="58"/>
      <c r="B25" s="1094">
        <v>8</v>
      </c>
      <c r="C25" s="1106"/>
      <c r="D25" s="1092">
        <v>9</v>
      </c>
      <c r="E25" s="1093"/>
      <c r="F25" s="1092">
        <v>10</v>
      </c>
      <c r="G25" s="1093"/>
      <c r="H25" s="1092">
        <v>11</v>
      </c>
      <c r="I25" s="1093"/>
      <c r="J25" s="1092">
        <v>12</v>
      </c>
      <c r="K25" s="1093"/>
      <c r="L25" s="1092">
        <v>13</v>
      </c>
      <c r="M25" s="1093"/>
      <c r="N25" s="1094">
        <v>14</v>
      </c>
      <c r="O25" s="1095"/>
      <c r="P25" s="82"/>
      <c r="Q25" s="93"/>
      <c r="R25" s="1094">
        <v>7</v>
      </c>
      <c r="S25" s="1106"/>
      <c r="T25" s="1092">
        <v>8</v>
      </c>
      <c r="U25" s="1093"/>
      <c r="V25" s="1092">
        <v>9</v>
      </c>
      <c r="W25" s="1093"/>
      <c r="X25" s="1092">
        <v>10</v>
      </c>
      <c r="Y25" s="1093"/>
      <c r="Z25" s="1092">
        <v>11</v>
      </c>
      <c r="AA25" s="1093"/>
      <c r="AB25" s="1092">
        <v>12</v>
      </c>
      <c r="AC25" s="1093"/>
      <c r="AD25" s="1094">
        <v>13</v>
      </c>
      <c r="AE25" s="1095"/>
      <c r="AG25" s="113"/>
    </row>
    <row r="26" spans="1:33" s="42" customFormat="1" ht="14.25" customHeight="1">
      <c r="A26" s="58">
        <v>4</v>
      </c>
      <c r="B26" s="1094">
        <v>15</v>
      </c>
      <c r="C26" s="1106"/>
      <c r="D26" s="1092">
        <v>16</v>
      </c>
      <c r="E26" s="1093"/>
      <c r="F26" s="1092">
        <v>17</v>
      </c>
      <c r="G26" s="1093"/>
      <c r="H26" s="1092">
        <v>18</v>
      </c>
      <c r="I26" s="1093"/>
      <c r="J26" s="1092">
        <v>19</v>
      </c>
      <c r="K26" s="1093"/>
      <c r="L26" s="1104">
        <v>20</v>
      </c>
      <c r="M26" s="1105"/>
      <c r="N26" s="1094">
        <v>21</v>
      </c>
      <c r="O26" s="1095"/>
      <c r="P26" s="82"/>
      <c r="Q26" s="94">
        <v>10</v>
      </c>
      <c r="R26" s="1094">
        <v>14</v>
      </c>
      <c r="S26" s="1106"/>
      <c r="T26" s="1092">
        <v>15</v>
      </c>
      <c r="U26" s="1093"/>
      <c r="V26" s="1092">
        <v>16</v>
      </c>
      <c r="W26" s="1093"/>
      <c r="X26" s="1092">
        <v>17</v>
      </c>
      <c r="Y26" s="1093"/>
      <c r="Z26" s="1092">
        <v>18</v>
      </c>
      <c r="AA26" s="1093"/>
      <c r="AB26" s="1092">
        <v>19</v>
      </c>
      <c r="AC26" s="1093"/>
      <c r="AD26" s="1094">
        <v>20</v>
      </c>
      <c r="AE26" s="1095"/>
      <c r="AG26" s="113"/>
    </row>
    <row r="27" spans="1:33" s="42" customFormat="1" ht="14.25" customHeight="1">
      <c r="A27" s="58" t="s">
        <v>440</v>
      </c>
      <c r="B27" s="1094">
        <v>22</v>
      </c>
      <c r="C27" s="1106"/>
      <c r="D27" s="1092">
        <v>23</v>
      </c>
      <c r="E27" s="1093"/>
      <c r="F27" s="1092">
        <v>24</v>
      </c>
      <c r="G27" s="1093"/>
      <c r="H27" s="1092">
        <v>25</v>
      </c>
      <c r="I27" s="1093"/>
      <c r="J27" s="1092">
        <v>26</v>
      </c>
      <c r="K27" s="1093"/>
      <c r="L27" s="1092">
        <v>27</v>
      </c>
      <c r="M27" s="1093"/>
      <c r="N27" s="1092">
        <v>28</v>
      </c>
      <c r="O27" s="1107"/>
      <c r="P27" s="82"/>
      <c r="Q27" s="100" t="s">
        <v>440</v>
      </c>
      <c r="R27" s="1094">
        <v>21</v>
      </c>
      <c r="S27" s="1106"/>
      <c r="T27" s="1092">
        <v>22</v>
      </c>
      <c r="U27" s="1093"/>
      <c r="V27" s="1092">
        <v>23</v>
      </c>
      <c r="W27" s="1093"/>
      <c r="X27" s="1092">
        <v>24</v>
      </c>
      <c r="Y27" s="1093"/>
      <c r="Z27" s="1092">
        <v>25</v>
      </c>
      <c r="AA27" s="1093"/>
      <c r="AB27" s="1092">
        <v>26</v>
      </c>
      <c r="AC27" s="1093"/>
      <c r="AD27" s="1094">
        <v>27</v>
      </c>
      <c r="AE27" s="1095"/>
      <c r="AG27" s="113"/>
    </row>
    <row r="28" spans="1:33" s="42" customFormat="1" ht="14.25" customHeight="1">
      <c r="A28" s="264">
        <v>21</v>
      </c>
      <c r="B28" s="1094">
        <v>29</v>
      </c>
      <c r="C28" s="1106"/>
      <c r="D28" s="1094">
        <v>30</v>
      </c>
      <c r="E28" s="1106"/>
      <c r="F28" s="1092"/>
      <c r="G28" s="1093"/>
      <c r="H28" s="1092"/>
      <c r="I28" s="1093"/>
      <c r="J28" s="1092"/>
      <c r="K28" s="1093"/>
      <c r="L28" s="1092"/>
      <c r="M28" s="1093"/>
      <c r="N28" s="1104"/>
      <c r="O28" s="1110"/>
      <c r="P28" s="82"/>
      <c r="Q28" s="266">
        <v>21</v>
      </c>
      <c r="R28" s="1094">
        <v>28</v>
      </c>
      <c r="S28" s="1106"/>
      <c r="T28" s="1092">
        <v>29</v>
      </c>
      <c r="U28" s="1093"/>
      <c r="V28" s="1092">
        <v>30</v>
      </c>
      <c r="W28" s="1093"/>
      <c r="X28" s="1092">
        <v>31</v>
      </c>
      <c r="Y28" s="1093"/>
      <c r="Z28" s="1092"/>
      <c r="AA28" s="1093"/>
      <c r="AB28" s="1092"/>
      <c r="AC28" s="1093"/>
      <c r="AD28" s="1104"/>
      <c r="AE28" s="1110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08"/>
      <c r="S29" s="111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098"/>
      <c r="C30" s="1117"/>
      <c r="D30" s="1100"/>
      <c r="E30" s="1101"/>
      <c r="F30" s="1096">
        <v>1</v>
      </c>
      <c r="G30" s="1097"/>
      <c r="H30" s="1102">
        <v>2</v>
      </c>
      <c r="I30" s="1103"/>
      <c r="J30" s="1102">
        <v>3</v>
      </c>
      <c r="K30" s="1103"/>
      <c r="L30" s="1100">
        <v>4</v>
      </c>
      <c r="M30" s="1101"/>
      <c r="N30" s="1098">
        <v>5</v>
      </c>
      <c r="O30" s="1114"/>
      <c r="P30" s="82"/>
      <c r="Q30" s="92"/>
      <c r="R30" s="1100"/>
      <c r="S30" s="1101"/>
      <c r="T30" s="1100"/>
      <c r="U30" s="1101"/>
      <c r="V30" s="1100"/>
      <c r="W30" s="1101"/>
      <c r="X30" s="1100"/>
      <c r="Y30" s="1101"/>
      <c r="Z30" s="1100">
        <v>1</v>
      </c>
      <c r="AA30" s="1101"/>
      <c r="AB30" s="1100">
        <v>2</v>
      </c>
      <c r="AC30" s="1101"/>
      <c r="AD30" s="1102">
        <v>3</v>
      </c>
      <c r="AE30" s="1111"/>
      <c r="AG30" s="113"/>
    </row>
    <row r="31" spans="1:33" s="42" customFormat="1" ht="14.25" customHeight="1">
      <c r="A31" s="58"/>
      <c r="B31" s="1094">
        <v>6</v>
      </c>
      <c r="C31" s="1106"/>
      <c r="D31" s="1092">
        <v>7</v>
      </c>
      <c r="E31" s="1093"/>
      <c r="F31" s="1092">
        <v>8</v>
      </c>
      <c r="G31" s="1093"/>
      <c r="H31" s="1092">
        <v>9</v>
      </c>
      <c r="I31" s="1093"/>
      <c r="J31" s="1092">
        <v>10</v>
      </c>
      <c r="K31" s="1093"/>
      <c r="L31" s="1092">
        <v>11</v>
      </c>
      <c r="M31" s="1093"/>
      <c r="N31" s="1094">
        <v>12</v>
      </c>
      <c r="O31" s="1095"/>
      <c r="P31" s="82"/>
      <c r="Q31" s="93"/>
      <c r="R31" s="1094">
        <v>4</v>
      </c>
      <c r="S31" s="1106"/>
      <c r="T31" s="1092">
        <v>5</v>
      </c>
      <c r="U31" s="1093"/>
      <c r="V31" s="1092">
        <v>6</v>
      </c>
      <c r="W31" s="1093"/>
      <c r="X31" s="1092">
        <v>7</v>
      </c>
      <c r="Y31" s="1093"/>
      <c r="Z31" s="1092">
        <v>8</v>
      </c>
      <c r="AA31" s="1093"/>
      <c r="AB31" s="1092">
        <v>9</v>
      </c>
      <c r="AC31" s="1093"/>
      <c r="AD31" s="1094">
        <v>10</v>
      </c>
      <c r="AE31" s="1095"/>
      <c r="AG31" s="113"/>
    </row>
    <row r="32" spans="1:33" s="42" customFormat="1" ht="14.25" customHeight="1">
      <c r="A32" s="58">
        <v>5</v>
      </c>
      <c r="B32" s="1094">
        <v>13</v>
      </c>
      <c r="C32" s="1106"/>
      <c r="D32" s="1092">
        <v>14</v>
      </c>
      <c r="E32" s="1093"/>
      <c r="F32" s="1092">
        <v>15</v>
      </c>
      <c r="G32" s="1093"/>
      <c r="H32" s="1092">
        <v>16</v>
      </c>
      <c r="I32" s="1093"/>
      <c r="J32" s="1092">
        <v>17</v>
      </c>
      <c r="K32" s="1093"/>
      <c r="L32" s="1092">
        <v>18</v>
      </c>
      <c r="M32" s="1093"/>
      <c r="N32" s="1094">
        <v>19</v>
      </c>
      <c r="O32" s="1095"/>
      <c r="P32" s="82"/>
      <c r="Q32" s="94">
        <v>11</v>
      </c>
      <c r="R32" s="1094">
        <v>11</v>
      </c>
      <c r="S32" s="1106"/>
      <c r="T32" s="1092">
        <v>12</v>
      </c>
      <c r="U32" s="1093"/>
      <c r="V32" s="1092">
        <v>13</v>
      </c>
      <c r="W32" s="1093"/>
      <c r="X32" s="1092">
        <v>14</v>
      </c>
      <c r="Y32" s="1093"/>
      <c r="Z32" s="1092">
        <v>15</v>
      </c>
      <c r="AA32" s="1093"/>
      <c r="AB32" s="1092">
        <v>16</v>
      </c>
      <c r="AC32" s="1093"/>
      <c r="AD32" s="1094">
        <v>17</v>
      </c>
      <c r="AE32" s="1095"/>
      <c r="AG32" s="113"/>
    </row>
    <row r="33" spans="1:34" s="42" customFormat="1" ht="14.25" customHeight="1">
      <c r="A33" s="58" t="s">
        <v>440</v>
      </c>
      <c r="B33" s="1094">
        <v>20</v>
      </c>
      <c r="C33" s="1106"/>
      <c r="D33" s="1092">
        <v>21</v>
      </c>
      <c r="E33" s="1093"/>
      <c r="F33" s="1092">
        <v>22</v>
      </c>
      <c r="G33" s="1093"/>
      <c r="H33" s="1092">
        <v>23</v>
      </c>
      <c r="I33" s="1093"/>
      <c r="J33" s="1092">
        <v>24</v>
      </c>
      <c r="K33" s="1093"/>
      <c r="L33" s="1092">
        <v>25</v>
      </c>
      <c r="M33" s="1093"/>
      <c r="N33" s="1094">
        <v>26</v>
      </c>
      <c r="O33" s="1095"/>
      <c r="P33" s="82"/>
      <c r="Q33" s="100" t="s">
        <v>440</v>
      </c>
      <c r="R33" s="1094">
        <v>18</v>
      </c>
      <c r="S33" s="1106"/>
      <c r="T33" s="1092">
        <v>19</v>
      </c>
      <c r="U33" s="1093"/>
      <c r="V33" s="1092">
        <v>20</v>
      </c>
      <c r="W33" s="1093"/>
      <c r="X33" s="1092">
        <v>21</v>
      </c>
      <c r="Y33" s="1093"/>
      <c r="Z33" s="1092">
        <v>22</v>
      </c>
      <c r="AA33" s="1093"/>
      <c r="AB33" s="1092">
        <v>23</v>
      </c>
      <c r="AC33" s="1093"/>
      <c r="AD33" s="1094">
        <v>24</v>
      </c>
      <c r="AE33" s="1095"/>
      <c r="AG33" s="113"/>
    </row>
    <row r="34" spans="1:34" s="42" customFormat="1" ht="14.25" customHeight="1">
      <c r="A34" s="264">
        <v>21</v>
      </c>
      <c r="B34" s="1094">
        <v>27</v>
      </c>
      <c r="C34" s="1106"/>
      <c r="D34" s="1092">
        <v>28</v>
      </c>
      <c r="E34" s="1093"/>
      <c r="F34" s="1092">
        <v>29</v>
      </c>
      <c r="G34" s="1093"/>
      <c r="H34" s="1092">
        <v>30</v>
      </c>
      <c r="I34" s="1093"/>
      <c r="J34" s="1092">
        <v>31</v>
      </c>
      <c r="K34" s="1093"/>
      <c r="L34" s="1092"/>
      <c r="M34" s="1093"/>
      <c r="N34" s="1092"/>
      <c r="O34" s="1107"/>
      <c r="P34" s="82"/>
      <c r="Q34" s="266">
        <v>22</v>
      </c>
      <c r="R34" s="1094">
        <v>25</v>
      </c>
      <c r="S34" s="1106"/>
      <c r="T34" s="1092">
        <v>26</v>
      </c>
      <c r="U34" s="1093"/>
      <c r="V34" s="1092">
        <v>27</v>
      </c>
      <c r="W34" s="1093"/>
      <c r="X34" s="1092">
        <v>28</v>
      </c>
      <c r="Y34" s="1093"/>
      <c r="Z34" s="1092">
        <v>29</v>
      </c>
      <c r="AA34" s="1093"/>
      <c r="AB34" s="1092">
        <v>30</v>
      </c>
      <c r="AC34" s="1093"/>
      <c r="AD34" s="1092"/>
      <c r="AE34" s="1107"/>
      <c r="AG34" s="113"/>
    </row>
    <row r="35" spans="1:34" s="42" customFormat="1" ht="14.25" customHeight="1">
      <c r="A35" s="59"/>
      <c r="B35" s="1118"/>
      <c r="C35" s="1119"/>
      <c r="D35" s="1108"/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08"/>
      <c r="S35" s="1112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100"/>
      <c r="C36" s="1101"/>
      <c r="D36" s="1100"/>
      <c r="E36" s="1101"/>
      <c r="F36" s="1100"/>
      <c r="G36" s="1101"/>
      <c r="H36" s="1098"/>
      <c r="I36" s="1099"/>
      <c r="J36" s="1098"/>
      <c r="K36" s="1099"/>
      <c r="L36" s="1100">
        <v>1</v>
      </c>
      <c r="M36" s="1101"/>
      <c r="N36" s="1102">
        <v>2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/>
      <c r="Y36" s="1101"/>
      <c r="Z36" s="1100"/>
      <c r="AA36" s="1101"/>
      <c r="AB36" s="1100"/>
      <c r="AC36" s="1101"/>
      <c r="AD36" s="1102">
        <v>1</v>
      </c>
      <c r="AE36" s="1111"/>
      <c r="AG36" s="113"/>
    </row>
    <row r="37" spans="1:34" s="42" customFormat="1" ht="14.25" customHeight="1">
      <c r="A37" s="58"/>
      <c r="B37" s="1094">
        <v>3</v>
      </c>
      <c r="C37" s="1106"/>
      <c r="D37" s="1092">
        <v>4</v>
      </c>
      <c r="E37" s="1093"/>
      <c r="F37" s="1092">
        <v>5</v>
      </c>
      <c r="G37" s="1093"/>
      <c r="H37" s="1092">
        <v>6</v>
      </c>
      <c r="I37" s="1093"/>
      <c r="J37" s="1092">
        <v>7</v>
      </c>
      <c r="K37" s="1093"/>
      <c r="L37" s="1092">
        <v>8</v>
      </c>
      <c r="M37" s="1093"/>
      <c r="N37" s="1094">
        <v>9</v>
      </c>
      <c r="O37" s="1095"/>
      <c r="P37" s="82"/>
      <c r="Q37" s="102"/>
      <c r="R37" s="1094">
        <v>2</v>
      </c>
      <c r="S37" s="1106"/>
      <c r="T37" s="1092">
        <v>3</v>
      </c>
      <c r="U37" s="1093"/>
      <c r="V37" s="1092">
        <v>4</v>
      </c>
      <c r="W37" s="1093"/>
      <c r="X37" s="1092">
        <v>5</v>
      </c>
      <c r="Y37" s="1093"/>
      <c r="Z37" s="1092">
        <v>6</v>
      </c>
      <c r="AA37" s="1093"/>
      <c r="AB37" s="1092">
        <v>7</v>
      </c>
      <c r="AC37" s="1093"/>
      <c r="AD37" s="1094">
        <v>8</v>
      </c>
      <c r="AE37" s="1095"/>
      <c r="AG37" s="113"/>
    </row>
    <row r="38" spans="1:34" s="42" customFormat="1" ht="14.25" customHeight="1">
      <c r="A38" s="58">
        <v>6</v>
      </c>
      <c r="B38" s="1094">
        <v>10</v>
      </c>
      <c r="C38" s="1106"/>
      <c r="D38" s="1092">
        <v>11</v>
      </c>
      <c r="E38" s="1093"/>
      <c r="F38" s="1092">
        <v>12</v>
      </c>
      <c r="G38" s="1093"/>
      <c r="H38" s="1092">
        <v>13</v>
      </c>
      <c r="I38" s="1093"/>
      <c r="J38" s="1092">
        <v>14</v>
      </c>
      <c r="K38" s="1093"/>
      <c r="L38" s="1092">
        <v>15</v>
      </c>
      <c r="M38" s="1093"/>
      <c r="N38" s="1094">
        <v>16</v>
      </c>
      <c r="O38" s="1095"/>
      <c r="P38" s="82"/>
      <c r="Q38" s="103">
        <v>12</v>
      </c>
      <c r="R38" s="1094">
        <v>9</v>
      </c>
      <c r="S38" s="1106"/>
      <c r="T38" s="1092">
        <v>10</v>
      </c>
      <c r="U38" s="1093"/>
      <c r="V38" s="1092">
        <v>11</v>
      </c>
      <c r="W38" s="1093"/>
      <c r="X38" s="1092">
        <v>12</v>
      </c>
      <c r="Y38" s="1093"/>
      <c r="Z38" s="1092">
        <v>13</v>
      </c>
      <c r="AA38" s="1093"/>
      <c r="AB38" s="1092">
        <v>14</v>
      </c>
      <c r="AC38" s="1093"/>
      <c r="AD38" s="1113">
        <v>15</v>
      </c>
      <c r="AE38" s="1095"/>
      <c r="AG38" s="113"/>
    </row>
    <row r="39" spans="1:34" s="42" customFormat="1" ht="14.25" customHeight="1">
      <c r="A39" s="58" t="s">
        <v>440</v>
      </c>
      <c r="B39" s="1094">
        <v>17</v>
      </c>
      <c r="C39" s="1106"/>
      <c r="D39" s="1092">
        <v>18</v>
      </c>
      <c r="E39" s="1093"/>
      <c r="F39" s="1092">
        <v>19</v>
      </c>
      <c r="G39" s="1093"/>
      <c r="H39" s="1092">
        <v>20</v>
      </c>
      <c r="I39" s="1093"/>
      <c r="J39" s="1092">
        <v>21</v>
      </c>
      <c r="K39" s="1093"/>
      <c r="L39" s="1094">
        <v>22</v>
      </c>
      <c r="M39" s="1106"/>
      <c r="N39" s="1026">
        <v>23</v>
      </c>
      <c r="O39" s="1120"/>
      <c r="P39" s="82"/>
      <c r="Q39" s="97" t="s">
        <v>440</v>
      </c>
      <c r="R39" s="1094">
        <v>16</v>
      </c>
      <c r="S39" s="1106"/>
      <c r="T39" s="1092">
        <v>17</v>
      </c>
      <c r="U39" s="1093"/>
      <c r="V39" s="1092">
        <v>18</v>
      </c>
      <c r="W39" s="1093"/>
      <c r="X39" s="1092">
        <v>19</v>
      </c>
      <c r="Y39" s="1093"/>
      <c r="Z39" s="1092">
        <v>20</v>
      </c>
      <c r="AA39" s="1093"/>
      <c r="AB39" s="1092">
        <v>21</v>
      </c>
      <c r="AC39" s="1093"/>
      <c r="AD39" s="1094">
        <v>22</v>
      </c>
      <c r="AE39" s="1095"/>
      <c r="AG39" s="113"/>
    </row>
    <row r="40" spans="1:34" s="42" customFormat="1" ht="14.25" customHeight="1">
      <c r="A40" s="264">
        <v>20</v>
      </c>
      <c r="B40" s="1094">
        <v>24</v>
      </c>
      <c r="C40" s="1106"/>
      <c r="D40" s="1092">
        <v>25</v>
      </c>
      <c r="E40" s="1093"/>
      <c r="F40" s="1092">
        <v>26</v>
      </c>
      <c r="G40" s="1093"/>
      <c r="H40" s="1092">
        <v>27</v>
      </c>
      <c r="I40" s="1093"/>
      <c r="J40" s="1092">
        <v>28</v>
      </c>
      <c r="K40" s="1093"/>
      <c r="L40" s="1092">
        <v>29</v>
      </c>
      <c r="M40" s="1093"/>
      <c r="N40" s="1094">
        <v>30</v>
      </c>
      <c r="O40" s="1095"/>
      <c r="P40" s="82"/>
      <c r="Q40" s="268">
        <v>21</v>
      </c>
      <c r="R40" s="1094">
        <v>23</v>
      </c>
      <c r="S40" s="1106"/>
      <c r="T40" s="1092">
        <v>24</v>
      </c>
      <c r="U40" s="1093"/>
      <c r="V40" s="1092">
        <v>25</v>
      </c>
      <c r="W40" s="1093"/>
      <c r="X40" s="1092">
        <v>26</v>
      </c>
      <c r="Y40" s="1093"/>
      <c r="Z40" s="1092">
        <v>27</v>
      </c>
      <c r="AA40" s="1093"/>
      <c r="AB40" s="1092">
        <v>28</v>
      </c>
      <c r="AC40" s="1093"/>
      <c r="AD40" s="1104">
        <v>29</v>
      </c>
      <c r="AE40" s="1110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31">
        <v>30</v>
      </c>
      <c r="S41" s="1132"/>
      <c r="T41" s="1131">
        <v>31</v>
      </c>
      <c r="U41" s="113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638</v>
      </c>
      <c r="B44" s="1126"/>
      <c r="C44" s="1127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28">
        <f>Q44*P44</f>
        <v>1992</v>
      </c>
      <c r="S44" s="1129"/>
      <c r="T44" s="1130"/>
      <c r="W44" s="46"/>
      <c r="AG44" s="45"/>
    </row>
    <row r="45" spans="1:34" ht="20.25" customHeight="1">
      <c r="A45" s="1133" t="s">
        <v>542</v>
      </c>
      <c r="B45" s="1134"/>
      <c r="C45" s="1135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639</v>
      </c>
      <c r="B46" s="1140"/>
      <c r="C46" s="1141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543</v>
      </c>
      <c r="B47" s="1134"/>
      <c r="C47" s="1135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640</v>
      </c>
      <c r="B48" s="1149"/>
      <c r="C48" s="1150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154" t="s">
        <v>641</v>
      </c>
      <c r="B1" s="1154"/>
      <c r="C1" s="1154"/>
      <c r="D1" s="1154"/>
      <c r="E1" s="1154"/>
      <c r="F1" s="1154"/>
      <c r="G1" s="1154"/>
      <c r="H1" s="1154"/>
      <c r="I1" s="1154"/>
      <c r="J1" s="1154"/>
      <c r="K1" s="1154"/>
      <c r="L1" s="1154"/>
      <c r="M1" s="1154"/>
      <c r="N1" s="1154"/>
      <c r="O1" s="1154"/>
      <c r="P1" s="1154"/>
      <c r="Q1" s="1154"/>
      <c r="R1" s="1154"/>
      <c r="S1" s="1154"/>
      <c r="T1" s="1154"/>
      <c r="U1" s="1154"/>
      <c r="V1" s="1154"/>
      <c r="W1" s="1154"/>
      <c r="X1" s="1154"/>
      <c r="Y1" s="1154"/>
      <c r="Z1" s="1154"/>
      <c r="AA1" s="1154"/>
      <c r="AB1" s="1154"/>
      <c r="AC1" s="1154"/>
      <c r="AD1" s="1154"/>
      <c r="AE1" s="1154"/>
    </row>
    <row r="2" spans="1:33" ht="21.75" customHeight="1">
      <c r="A2" s="1155" t="s">
        <v>425</v>
      </c>
      <c r="B2" s="1155"/>
      <c r="C2" s="1155"/>
      <c r="D2" s="1155"/>
      <c r="E2" s="1155"/>
      <c r="F2" s="1155"/>
      <c r="G2" s="1155"/>
      <c r="H2" s="1155"/>
      <c r="I2" s="1155"/>
      <c r="J2" s="1155"/>
      <c r="K2" s="1155"/>
      <c r="L2" s="1155"/>
      <c r="M2" s="1155"/>
      <c r="N2" s="1155"/>
      <c r="O2" s="1155"/>
      <c r="P2" s="1155"/>
      <c r="Q2" s="1155"/>
      <c r="R2" s="1155"/>
      <c r="S2" s="1155"/>
      <c r="T2" s="1155"/>
      <c r="U2" s="1155"/>
      <c r="V2" s="1155"/>
      <c r="W2" s="1155"/>
      <c r="X2" s="1155"/>
      <c r="Y2" s="1155"/>
      <c r="Z2" s="1155"/>
      <c r="AA2" s="1155"/>
      <c r="AB2" s="1155"/>
      <c r="AC2" s="1155"/>
      <c r="AD2" s="1155"/>
      <c r="AE2" s="1155"/>
    </row>
    <row r="3" spans="1:33" ht="14.25" customHeight="1">
      <c r="A3" s="199"/>
      <c r="B3" s="1156" t="s">
        <v>426</v>
      </c>
      <c r="C3" s="1156"/>
      <c r="D3" s="1156"/>
      <c r="E3" s="200"/>
      <c r="F3" s="1157"/>
      <c r="G3" s="1157"/>
      <c r="H3" s="1158" t="s">
        <v>427</v>
      </c>
      <c r="I3" s="1158"/>
      <c r="J3" s="1158"/>
      <c r="K3" s="201"/>
      <c r="L3" s="224"/>
      <c r="M3" s="224"/>
      <c r="N3" s="225"/>
      <c r="O3" s="225"/>
      <c r="P3" s="225"/>
      <c r="R3" s="1159" t="s">
        <v>431</v>
      </c>
      <c r="S3" s="1159"/>
      <c r="T3" s="1159"/>
      <c r="U3" s="1159"/>
      <c r="V3" s="1159"/>
      <c r="W3" s="1159"/>
      <c r="X3" s="1159"/>
      <c r="Y3" s="1159"/>
      <c r="Z3" s="1159"/>
      <c r="AA3" s="1159"/>
      <c r="AB3" s="1159"/>
      <c r="AC3" s="1159"/>
      <c r="AD3" s="1159"/>
      <c r="AE3" s="1159"/>
      <c r="AF3" s="258"/>
      <c r="AG3" s="197"/>
    </row>
    <row r="4" spans="1:33" s="194" customFormat="1" ht="14.25" customHeight="1">
      <c r="A4" s="202" t="s">
        <v>432</v>
      </c>
      <c r="B4" s="1160" t="s">
        <v>433</v>
      </c>
      <c r="C4" s="1161"/>
      <c r="D4" s="1160" t="s">
        <v>434</v>
      </c>
      <c r="E4" s="1161"/>
      <c r="F4" s="1160" t="s">
        <v>435</v>
      </c>
      <c r="G4" s="1161"/>
      <c r="H4" s="1160" t="s">
        <v>436</v>
      </c>
      <c r="I4" s="1161"/>
      <c r="J4" s="1160" t="s">
        <v>437</v>
      </c>
      <c r="K4" s="1161"/>
      <c r="L4" s="1160" t="s">
        <v>438</v>
      </c>
      <c r="M4" s="1161"/>
      <c r="N4" s="1160" t="s">
        <v>439</v>
      </c>
      <c r="O4" s="1162"/>
      <c r="P4" s="226"/>
      <c r="Q4" s="235" t="s">
        <v>432</v>
      </c>
      <c r="R4" s="1160" t="s">
        <v>433</v>
      </c>
      <c r="S4" s="1161"/>
      <c r="T4" s="1160" t="s">
        <v>434</v>
      </c>
      <c r="U4" s="1161"/>
      <c r="V4" s="1160" t="s">
        <v>435</v>
      </c>
      <c r="W4" s="1161"/>
      <c r="X4" s="1160" t="s">
        <v>436</v>
      </c>
      <c r="Y4" s="1161"/>
      <c r="Z4" s="1160" t="s">
        <v>437</v>
      </c>
      <c r="AA4" s="1161"/>
      <c r="AB4" s="1160" t="s">
        <v>438</v>
      </c>
      <c r="AC4" s="1161"/>
      <c r="AD4" s="1160" t="s">
        <v>439</v>
      </c>
      <c r="AE4" s="1162"/>
      <c r="AF4" s="259"/>
      <c r="AG4" s="259"/>
    </row>
    <row r="5" spans="1:33" s="194" customFormat="1" ht="14.25" customHeight="1">
      <c r="A5" s="203"/>
      <c r="B5" s="1163" t="s">
        <v>433</v>
      </c>
      <c r="C5" s="1164"/>
      <c r="D5" s="1163" t="s">
        <v>440</v>
      </c>
      <c r="E5" s="1164"/>
      <c r="F5" s="1163" t="s">
        <v>441</v>
      </c>
      <c r="G5" s="1164"/>
      <c r="H5" s="1163" t="s">
        <v>442</v>
      </c>
      <c r="I5" s="1164"/>
      <c r="J5" s="1163" t="s">
        <v>443</v>
      </c>
      <c r="K5" s="1164"/>
      <c r="L5" s="1163" t="s">
        <v>444</v>
      </c>
      <c r="M5" s="1164"/>
      <c r="N5" s="1163" t="s">
        <v>445</v>
      </c>
      <c r="O5" s="1165"/>
      <c r="P5" s="226"/>
      <c r="Q5" s="236"/>
      <c r="R5" s="1163" t="s">
        <v>433</v>
      </c>
      <c r="S5" s="1164"/>
      <c r="T5" s="1163" t="s">
        <v>440</v>
      </c>
      <c r="U5" s="1164"/>
      <c r="V5" s="1163" t="s">
        <v>441</v>
      </c>
      <c r="W5" s="1164"/>
      <c r="X5" s="1163" t="s">
        <v>442</v>
      </c>
      <c r="Y5" s="1164"/>
      <c r="Z5" s="1163" t="s">
        <v>443</v>
      </c>
      <c r="AA5" s="1164"/>
      <c r="AB5" s="1163" t="s">
        <v>444</v>
      </c>
      <c r="AC5" s="1164"/>
      <c r="AD5" s="1163" t="s">
        <v>445</v>
      </c>
      <c r="AE5" s="1165"/>
      <c r="AF5" s="259"/>
      <c r="AG5" s="259"/>
    </row>
    <row r="6" spans="1:33" s="194" customFormat="1" ht="14.25" customHeight="1">
      <c r="A6" s="204"/>
      <c r="B6" s="1170">
        <v>1</v>
      </c>
      <c r="C6" s="1171"/>
      <c r="D6" s="1172">
        <v>2</v>
      </c>
      <c r="E6" s="1173"/>
      <c r="F6" s="1174">
        <v>3</v>
      </c>
      <c r="G6" s="1175"/>
      <c r="H6" s="1174">
        <v>4</v>
      </c>
      <c r="I6" s="1175"/>
      <c r="J6" s="1174">
        <v>5</v>
      </c>
      <c r="K6" s="1175"/>
      <c r="L6" s="1174">
        <v>6</v>
      </c>
      <c r="M6" s="1175"/>
      <c r="N6" s="1168">
        <v>7</v>
      </c>
      <c r="O6" s="1169"/>
      <c r="P6" s="227"/>
      <c r="Q6" s="237"/>
      <c r="R6" s="1176">
        <v>1</v>
      </c>
      <c r="S6" s="1177"/>
      <c r="T6" s="1174">
        <v>2</v>
      </c>
      <c r="U6" s="1175"/>
      <c r="V6" s="1174">
        <v>3</v>
      </c>
      <c r="W6" s="1175"/>
      <c r="X6" s="1174">
        <v>4</v>
      </c>
      <c r="Y6" s="1175"/>
      <c r="Z6" s="1174">
        <v>5</v>
      </c>
      <c r="AA6" s="1175"/>
      <c r="AB6" s="1174">
        <v>6</v>
      </c>
      <c r="AC6" s="1175"/>
      <c r="AD6" s="1168">
        <v>7</v>
      </c>
      <c r="AE6" s="1169"/>
      <c r="AG6" s="259"/>
    </row>
    <row r="7" spans="1:33" s="194" customFormat="1" ht="14.25" customHeight="1">
      <c r="A7" s="205"/>
      <c r="B7" s="1168">
        <v>8</v>
      </c>
      <c r="C7" s="1180"/>
      <c r="D7" s="1166">
        <v>9</v>
      </c>
      <c r="E7" s="1167"/>
      <c r="F7" s="1166">
        <v>10</v>
      </c>
      <c r="G7" s="1167"/>
      <c r="H7" s="1166">
        <v>11</v>
      </c>
      <c r="I7" s="1167"/>
      <c r="J7" s="1166">
        <v>12</v>
      </c>
      <c r="K7" s="1167"/>
      <c r="L7" s="1166">
        <v>13</v>
      </c>
      <c r="M7" s="1167"/>
      <c r="N7" s="1168">
        <v>14</v>
      </c>
      <c r="O7" s="1169"/>
      <c r="P7" s="227"/>
      <c r="Q7" s="238"/>
      <c r="R7" s="1168">
        <v>8</v>
      </c>
      <c r="S7" s="1180"/>
      <c r="T7" s="1166">
        <v>9</v>
      </c>
      <c r="U7" s="1167"/>
      <c r="V7" s="1166">
        <v>10</v>
      </c>
      <c r="W7" s="1167"/>
      <c r="X7" s="1166">
        <v>11</v>
      </c>
      <c r="Y7" s="1167"/>
      <c r="Z7" s="1166">
        <v>12</v>
      </c>
      <c r="AA7" s="1167"/>
      <c r="AB7" s="1166">
        <v>13</v>
      </c>
      <c r="AC7" s="1167"/>
      <c r="AD7" s="1168">
        <v>14</v>
      </c>
      <c r="AE7" s="1169"/>
      <c r="AG7" s="259"/>
    </row>
    <row r="8" spans="1:33" s="194" customFormat="1" ht="14.25" customHeight="1">
      <c r="A8" s="205">
        <v>1</v>
      </c>
      <c r="B8" s="1168">
        <v>15</v>
      </c>
      <c r="C8" s="1180"/>
      <c r="D8" s="1166">
        <v>16</v>
      </c>
      <c r="E8" s="1167"/>
      <c r="F8" s="1166">
        <v>17</v>
      </c>
      <c r="G8" s="1167"/>
      <c r="H8" s="1166">
        <v>18</v>
      </c>
      <c r="I8" s="1167"/>
      <c r="J8" s="1166">
        <v>19</v>
      </c>
      <c r="K8" s="1167"/>
      <c r="L8" s="1166">
        <v>20</v>
      </c>
      <c r="M8" s="1167"/>
      <c r="N8" s="1168">
        <v>21</v>
      </c>
      <c r="O8" s="1169"/>
      <c r="P8" s="227"/>
      <c r="Q8" s="239">
        <v>7</v>
      </c>
      <c r="R8" s="1168">
        <v>15</v>
      </c>
      <c r="S8" s="1180"/>
      <c r="T8" s="1166">
        <v>16</v>
      </c>
      <c r="U8" s="1167"/>
      <c r="V8" s="1166">
        <v>17</v>
      </c>
      <c r="W8" s="1167"/>
      <c r="X8" s="1166">
        <v>18</v>
      </c>
      <c r="Y8" s="1167"/>
      <c r="Z8" s="1166">
        <v>19</v>
      </c>
      <c r="AA8" s="1167"/>
      <c r="AB8" s="1178">
        <v>20</v>
      </c>
      <c r="AC8" s="1179"/>
      <c r="AD8" s="1168">
        <v>21</v>
      </c>
      <c r="AE8" s="1169"/>
      <c r="AG8" s="259"/>
    </row>
    <row r="9" spans="1:33" s="194" customFormat="1" ht="14.25" customHeight="1">
      <c r="A9" s="205" t="s">
        <v>440</v>
      </c>
      <c r="B9" s="1181">
        <v>22</v>
      </c>
      <c r="C9" s="1182"/>
      <c r="D9" s="1181">
        <v>23</v>
      </c>
      <c r="E9" s="1182"/>
      <c r="F9" s="1181">
        <v>24</v>
      </c>
      <c r="G9" s="1182"/>
      <c r="H9" s="1168">
        <v>25</v>
      </c>
      <c r="I9" s="1180"/>
      <c r="J9" s="1168">
        <v>26</v>
      </c>
      <c r="K9" s="1180"/>
      <c r="L9" s="1168">
        <v>27</v>
      </c>
      <c r="M9" s="1180"/>
      <c r="N9" s="1168">
        <v>28</v>
      </c>
      <c r="O9" s="1169"/>
      <c r="P9" s="227"/>
      <c r="Q9" s="238" t="s">
        <v>440</v>
      </c>
      <c r="R9" s="1168">
        <v>22</v>
      </c>
      <c r="S9" s="1180"/>
      <c r="T9" s="1166">
        <v>23</v>
      </c>
      <c r="U9" s="1167"/>
      <c r="V9" s="1166">
        <v>24</v>
      </c>
      <c r="W9" s="1167"/>
      <c r="X9" s="1166">
        <v>25</v>
      </c>
      <c r="Y9" s="1167"/>
      <c r="Z9" s="1166">
        <v>26</v>
      </c>
      <c r="AA9" s="1167"/>
      <c r="AB9" s="1166">
        <v>27</v>
      </c>
      <c r="AC9" s="1167"/>
      <c r="AD9" s="1168">
        <v>28</v>
      </c>
      <c r="AE9" s="1169"/>
      <c r="AG9" s="259"/>
    </row>
    <row r="10" spans="1:33" s="194" customFormat="1" ht="14.25" customHeight="1">
      <c r="A10" s="206">
        <v>17</v>
      </c>
      <c r="B10" s="1168">
        <v>29</v>
      </c>
      <c r="C10" s="1180"/>
      <c r="D10" s="1166">
        <v>30</v>
      </c>
      <c r="E10" s="1167"/>
      <c r="F10" s="1166">
        <v>31</v>
      </c>
      <c r="G10" s="1167"/>
      <c r="H10" s="1166"/>
      <c r="I10" s="1167"/>
      <c r="J10" s="1166"/>
      <c r="K10" s="1167"/>
      <c r="L10" s="1166"/>
      <c r="M10" s="1167"/>
      <c r="N10" s="1178"/>
      <c r="O10" s="1185"/>
      <c r="P10" s="227"/>
      <c r="Q10" s="240">
        <v>22</v>
      </c>
      <c r="R10" s="1168">
        <v>29</v>
      </c>
      <c r="S10" s="1180"/>
      <c r="T10" s="1166">
        <v>30</v>
      </c>
      <c r="U10" s="1167"/>
      <c r="V10" s="1166">
        <v>31</v>
      </c>
      <c r="W10" s="1167"/>
      <c r="X10" s="1166"/>
      <c r="Y10" s="1167"/>
      <c r="Z10" s="1166"/>
      <c r="AA10" s="1167"/>
      <c r="AB10" s="1166"/>
      <c r="AC10" s="1167"/>
      <c r="AD10" s="1178"/>
      <c r="AE10" s="1185"/>
      <c r="AG10" s="259"/>
    </row>
    <row r="11" spans="1:33" s="194" customFormat="1" ht="14.25" customHeight="1">
      <c r="A11" s="205"/>
      <c r="B11" s="1183"/>
      <c r="C11" s="1187"/>
      <c r="D11" s="1183"/>
      <c r="E11" s="1187"/>
      <c r="F11" s="1183"/>
      <c r="G11" s="1187"/>
      <c r="H11" s="1183"/>
      <c r="I11" s="1187"/>
      <c r="J11" s="1183"/>
      <c r="K11" s="1187"/>
      <c r="L11" s="1183"/>
      <c r="M11" s="1187"/>
      <c r="N11" s="1183"/>
      <c r="O11" s="1184"/>
      <c r="P11" s="227"/>
      <c r="Q11" s="241"/>
      <c r="R11" s="1166"/>
      <c r="S11" s="1167"/>
      <c r="T11" s="1166"/>
      <c r="U11" s="1167"/>
      <c r="V11" s="1166"/>
      <c r="W11" s="1167"/>
      <c r="X11" s="1166"/>
      <c r="Y11" s="1167"/>
      <c r="Z11" s="1166"/>
      <c r="AA11" s="1167"/>
      <c r="AB11" s="1166"/>
      <c r="AC11" s="1167"/>
      <c r="AD11" s="1183"/>
      <c r="AE11" s="1184"/>
      <c r="AG11" s="259"/>
    </row>
    <row r="12" spans="1:33" s="194" customFormat="1" ht="14.25" customHeight="1">
      <c r="A12" s="207"/>
      <c r="B12" s="1174"/>
      <c r="C12" s="1175"/>
      <c r="D12" s="1174"/>
      <c r="E12" s="1175"/>
      <c r="F12" s="1174"/>
      <c r="G12" s="1175"/>
      <c r="H12" s="1174">
        <v>1</v>
      </c>
      <c r="I12" s="1175"/>
      <c r="J12" s="1174">
        <v>2</v>
      </c>
      <c r="K12" s="1175"/>
      <c r="L12" s="1174">
        <v>3</v>
      </c>
      <c r="M12" s="1175"/>
      <c r="N12" s="1176">
        <v>4</v>
      </c>
      <c r="O12" s="1186"/>
      <c r="P12" s="227"/>
      <c r="Q12" s="242"/>
      <c r="R12" s="1174"/>
      <c r="S12" s="1175"/>
      <c r="T12" s="1174"/>
      <c r="U12" s="1175"/>
      <c r="V12" s="1174"/>
      <c r="W12" s="1175"/>
      <c r="X12" s="1174">
        <v>1</v>
      </c>
      <c r="Y12" s="1175"/>
      <c r="Z12" s="1174">
        <v>2</v>
      </c>
      <c r="AA12" s="1175"/>
      <c r="AB12" s="1174">
        <v>3</v>
      </c>
      <c r="AC12" s="1175"/>
      <c r="AD12" s="1176">
        <v>4</v>
      </c>
      <c r="AE12" s="1186"/>
      <c r="AG12" s="259"/>
    </row>
    <row r="13" spans="1:33" s="194" customFormat="1" ht="14.25" customHeight="1">
      <c r="A13" s="205"/>
      <c r="B13" s="1168">
        <v>5</v>
      </c>
      <c r="C13" s="1180"/>
      <c r="D13" s="1178">
        <v>6</v>
      </c>
      <c r="E13" s="1179"/>
      <c r="F13" s="1166">
        <v>7</v>
      </c>
      <c r="G13" s="1167"/>
      <c r="H13" s="1166">
        <v>8</v>
      </c>
      <c r="I13" s="1167"/>
      <c r="J13" s="1166">
        <v>9</v>
      </c>
      <c r="K13" s="1167"/>
      <c r="L13" s="1166">
        <v>10</v>
      </c>
      <c r="M13" s="1167"/>
      <c r="N13" s="1168">
        <v>11</v>
      </c>
      <c r="O13" s="1169"/>
      <c r="P13" s="227"/>
      <c r="Q13" s="243"/>
      <c r="R13" s="1168">
        <v>5</v>
      </c>
      <c r="S13" s="1180"/>
      <c r="T13" s="1166">
        <v>6</v>
      </c>
      <c r="U13" s="1167"/>
      <c r="V13" s="1166">
        <v>7</v>
      </c>
      <c r="W13" s="1167"/>
      <c r="X13" s="1166">
        <v>8</v>
      </c>
      <c r="Y13" s="1167"/>
      <c r="Z13" s="1166">
        <v>9</v>
      </c>
      <c r="AA13" s="1167"/>
      <c r="AB13" s="1166">
        <v>10</v>
      </c>
      <c r="AC13" s="1167"/>
      <c r="AD13" s="1168">
        <v>11</v>
      </c>
      <c r="AE13" s="1169"/>
      <c r="AG13" s="259"/>
    </row>
    <row r="14" spans="1:33" s="194" customFormat="1" ht="14.25" customHeight="1">
      <c r="A14" s="208">
        <v>2</v>
      </c>
      <c r="B14" s="1168">
        <v>12</v>
      </c>
      <c r="C14" s="1180"/>
      <c r="D14" s="1166">
        <v>13</v>
      </c>
      <c r="E14" s="1167"/>
      <c r="F14" s="1166">
        <v>14</v>
      </c>
      <c r="G14" s="1167"/>
      <c r="H14" s="1166">
        <v>15</v>
      </c>
      <c r="I14" s="1167"/>
      <c r="J14" s="1166">
        <v>16</v>
      </c>
      <c r="K14" s="1167"/>
      <c r="L14" s="1166">
        <v>17</v>
      </c>
      <c r="M14" s="1167"/>
      <c r="N14" s="1168">
        <v>18</v>
      </c>
      <c r="O14" s="1169"/>
      <c r="P14" s="227"/>
      <c r="Q14" s="244">
        <v>8</v>
      </c>
      <c r="R14" s="1168">
        <v>12</v>
      </c>
      <c r="S14" s="1180"/>
      <c r="T14" s="1168">
        <v>13</v>
      </c>
      <c r="U14" s="1180"/>
      <c r="V14" s="1168">
        <v>14</v>
      </c>
      <c r="W14" s="1180"/>
      <c r="X14" s="1166">
        <v>15</v>
      </c>
      <c r="Y14" s="1167"/>
      <c r="Z14" s="1166">
        <v>16</v>
      </c>
      <c r="AA14" s="1167"/>
      <c r="AB14" s="1166">
        <v>17</v>
      </c>
      <c r="AC14" s="1167"/>
      <c r="AD14" s="1166">
        <v>18</v>
      </c>
      <c r="AE14" s="1188"/>
      <c r="AG14" s="259"/>
    </row>
    <row r="15" spans="1:33" s="194" customFormat="1" ht="14.25" customHeight="1">
      <c r="A15" s="208" t="s">
        <v>440</v>
      </c>
      <c r="B15" s="1168">
        <v>19</v>
      </c>
      <c r="C15" s="1180"/>
      <c r="D15" s="1166">
        <v>20</v>
      </c>
      <c r="E15" s="1167"/>
      <c r="F15" s="1166">
        <v>21</v>
      </c>
      <c r="G15" s="1167"/>
      <c r="H15" s="1166">
        <v>22</v>
      </c>
      <c r="I15" s="1167"/>
      <c r="J15" s="1166">
        <v>23</v>
      </c>
      <c r="K15" s="1167"/>
      <c r="L15" s="1166">
        <v>24</v>
      </c>
      <c r="M15" s="1167"/>
      <c r="N15" s="1168">
        <v>25</v>
      </c>
      <c r="O15" s="1169"/>
      <c r="P15" s="227"/>
      <c r="Q15" s="243" t="s">
        <v>440</v>
      </c>
      <c r="R15" s="1168">
        <v>19</v>
      </c>
      <c r="S15" s="1180"/>
      <c r="T15" s="1166">
        <v>20</v>
      </c>
      <c r="U15" s="1167"/>
      <c r="V15" s="1166">
        <v>21</v>
      </c>
      <c r="W15" s="1167"/>
      <c r="X15" s="1166">
        <v>22</v>
      </c>
      <c r="Y15" s="1167"/>
      <c r="Z15" s="1166">
        <v>23</v>
      </c>
      <c r="AA15" s="1167"/>
      <c r="AB15" s="1166">
        <v>24</v>
      </c>
      <c r="AC15" s="1167"/>
      <c r="AD15" s="1168">
        <v>25</v>
      </c>
      <c r="AE15" s="1169"/>
      <c r="AG15" s="259"/>
    </row>
    <row r="16" spans="1:33" s="194" customFormat="1" ht="14.25" customHeight="1">
      <c r="A16" s="209">
        <v>21</v>
      </c>
      <c r="B16" s="1168">
        <v>26</v>
      </c>
      <c r="C16" s="1180"/>
      <c r="D16" s="1166">
        <v>27</v>
      </c>
      <c r="E16" s="1167"/>
      <c r="F16" s="1166">
        <v>28</v>
      </c>
      <c r="G16" s="1167"/>
      <c r="H16" s="1178">
        <v>29</v>
      </c>
      <c r="I16" s="1179"/>
      <c r="J16" s="1178"/>
      <c r="K16" s="1179"/>
      <c r="L16" s="1166"/>
      <c r="M16" s="1167"/>
      <c r="N16" s="1166"/>
      <c r="O16" s="1188"/>
      <c r="P16" s="227"/>
      <c r="Q16" s="245">
        <v>22</v>
      </c>
      <c r="R16" s="1168">
        <v>26</v>
      </c>
      <c r="S16" s="1180"/>
      <c r="T16" s="1166">
        <v>27</v>
      </c>
      <c r="U16" s="1167"/>
      <c r="V16" s="1166">
        <v>28</v>
      </c>
      <c r="W16" s="1167"/>
      <c r="X16" s="1178">
        <v>29</v>
      </c>
      <c r="Y16" s="1179"/>
      <c r="Z16" s="1178">
        <v>30</v>
      </c>
      <c r="AA16" s="1179"/>
      <c r="AB16" s="1166">
        <v>31</v>
      </c>
      <c r="AC16" s="1167"/>
      <c r="AD16" s="1166"/>
      <c r="AE16" s="1188"/>
      <c r="AG16" s="259"/>
    </row>
    <row r="17" spans="1:33" s="194" customFormat="1" ht="14.25" customHeight="1">
      <c r="A17" s="208"/>
      <c r="B17" s="1183"/>
      <c r="C17" s="1187"/>
      <c r="D17" s="1183"/>
      <c r="E17" s="1187"/>
      <c r="F17" s="1183"/>
      <c r="G17" s="1187"/>
      <c r="H17" s="1183"/>
      <c r="I17" s="1187"/>
      <c r="J17" s="1183"/>
      <c r="K17" s="1187"/>
      <c r="L17" s="1183"/>
      <c r="M17" s="1187"/>
      <c r="N17" s="1183"/>
      <c r="O17" s="1184"/>
      <c r="P17" s="228"/>
      <c r="Q17" s="246"/>
      <c r="R17" s="1183"/>
      <c r="S17" s="1187"/>
      <c r="T17" s="1183"/>
      <c r="U17" s="1187"/>
      <c r="V17" s="1183"/>
      <c r="W17" s="1187"/>
      <c r="X17" s="1183"/>
      <c r="Y17" s="1187"/>
      <c r="Z17" s="1183"/>
      <c r="AA17" s="1187"/>
      <c r="AB17" s="1183"/>
      <c r="AC17" s="1187"/>
      <c r="AD17" s="1183"/>
      <c r="AE17" s="1184"/>
      <c r="AG17" s="259"/>
    </row>
    <row r="18" spans="1:33" s="194" customFormat="1" ht="14.25" customHeight="1">
      <c r="A18" s="207"/>
      <c r="B18" s="1174"/>
      <c r="C18" s="1175"/>
      <c r="D18" s="1174"/>
      <c r="E18" s="1175"/>
      <c r="F18" s="1174"/>
      <c r="G18" s="1175"/>
      <c r="H18" s="1174"/>
      <c r="I18" s="1175"/>
      <c r="J18" s="1174">
        <v>1</v>
      </c>
      <c r="K18" s="1175"/>
      <c r="L18" s="1174">
        <v>2</v>
      </c>
      <c r="M18" s="1175"/>
      <c r="N18" s="1176">
        <v>3</v>
      </c>
      <c r="O18" s="1186"/>
      <c r="P18" s="227"/>
      <c r="Q18" s="238"/>
      <c r="R18" s="1174"/>
      <c r="S18" s="1175"/>
      <c r="T18" s="1174"/>
      <c r="U18" s="1175"/>
      <c r="V18" s="1174"/>
      <c r="W18" s="1175"/>
      <c r="X18" s="1174"/>
      <c r="Y18" s="1175"/>
      <c r="Z18" s="1174"/>
      <c r="AA18" s="1175"/>
      <c r="AB18" s="1174"/>
      <c r="AC18" s="1175"/>
      <c r="AD18" s="1176">
        <v>1</v>
      </c>
      <c r="AE18" s="1186"/>
      <c r="AG18" s="259"/>
    </row>
    <row r="19" spans="1:33" s="194" customFormat="1" ht="14.25" customHeight="1">
      <c r="A19" s="208"/>
      <c r="B19" s="1168">
        <v>4</v>
      </c>
      <c r="C19" s="1180"/>
      <c r="D19" s="1166">
        <v>5</v>
      </c>
      <c r="E19" s="1167"/>
      <c r="F19" s="1166">
        <v>6</v>
      </c>
      <c r="G19" s="1167"/>
      <c r="H19" s="1166">
        <v>7</v>
      </c>
      <c r="I19" s="1167"/>
      <c r="J19" s="1166">
        <v>8</v>
      </c>
      <c r="K19" s="1167"/>
      <c r="L19" s="1166">
        <v>9</v>
      </c>
      <c r="M19" s="1167"/>
      <c r="N19" s="1168">
        <v>10</v>
      </c>
      <c r="O19" s="1169"/>
      <c r="P19" s="227"/>
      <c r="Q19" s="238"/>
      <c r="R19" s="1168">
        <v>2</v>
      </c>
      <c r="S19" s="1180"/>
      <c r="T19" s="1166">
        <v>3</v>
      </c>
      <c r="U19" s="1167"/>
      <c r="V19" s="1166">
        <v>4</v>
      </c>
      <c r="W19" s="1167"/>
      <c r="X19" s="1166">
        <v>5</v>
      </c>
      <c r="Y19" s="1167"/>
      <c r="Z19" s="1166">
        <v>6</v>
      </c>
      <c r="AA19" s="1167"/>
      <c r="AB19" s="1166">
        <v>7</v>
      </c>
      <c r="AC19" s="1167"/>
      <c r="AD19" s="1168">
        <v>8</v>
      </c>
      <c r="AE19" s="1169"/>
      <c r="AG19" s="259"/>
    </row>
    <row r="20" spans="1:33" s="194" customFormat="1" ht="14.25" customHeight="1">
      <c r="A20" s="208">
        <v>3</v>
      </c>
      <c r="B20" s="1168">
        <v>11</v>
      </c>
      <c r="C20" s="1180"/>
      <c r="D20" s="1166">
        <v>12</v>
      </c>
      <c r="E20" s="1167"/>
      <c r="F20" s="1166">
        <v>13</v>
      </c>
      <c r="G20" s="1167"/>
      <c r="H20" s="1166">
        <v>14</v>
      </c>
      <c r="I20" s="1167"/>
      <c r="J20" s="1166">
        <v>15</v>
      </c>
      <c r="K20" s="1167"/>
      <c r="L20" s="1166">
        <v>16</v>
      </c>
      <c r="M20" s="1167"/>
      <c r="N20" s="1168">
        <v>17</v>
      </c>
      <c r="O20" s="1169"/>
      <c r="P20" s="227"/>
      <c r="Q20" s="239">
        <v>9</v>
      </c>
      <c r="R20" s="1168">
        <v>9</v>
      </c>
      <c r="S20" s="1180"/>
      <c r="T20" s="1166">
        <v>10</v>
      </c>
      <c r="U20" s="1167"/>
      <c r="V20" s="1166">
        <v>11</v>
      </c>
      <c r="W20" s="1167"/>
      <c r="X20" s="1166">
        <v>12</v>
      </c>
      <c r="Y20" s="1167"/>
      <c r="Z20" s="1166">
        <v>13</v>
      </c>
      <c r="AA20" s="1167"/>
      <c r="AB20" s="1166">
        <v>14</v>
      </c>
      <c r="AC20" s="1167"/>
      <c r="AD20" s="1189">
        <v>15</v>
      </c>
      <c r="AE20" s="1169"/>
      <c r="AG20" s="259"/>
    </row>
    <row r="21" spans="1:33" s="194" customFormat="1" ht="14.25" customHeight="1">
      <c r="A21" s="208" t="s">
        <v>440</v>
      </c>
      <c r="B21" s="1168">
        <v>18</v>
      </c>
      <c r="C21" s="1180"/>
      <c r="D21" s="1166">
        <v>19</v>
      </c>
      <c r="E21" s="1167"/>
      <c r="F21" s="1166">
        <v>20</v>
      </c>
      <c r="G21" s="1167"/>
      <c r="H21" s="1166">
        <v>21</v>
      </c>
      <c r="I21" s="1167"/>
      <c r="J21" s="1166">
        <v>22</v>
      </c>
      <c r="K21" s="1167"/>
      <c r="L21" s="1166">
        <v>23</v>
      </c>
      <c r="M21" s="1167"/>
      <c r="N21" s="1168">
        <v>24</v>
      </c>
      <c r="O21" s="1169"/>
      <c r="P21" s="227"/>
      <c r="Q21" s="247" t="s">
        <v>440</v>
      </c>
      <c r="R21" s="1168">
        <v>16</v>
      </c>
      <c r="S21" s="1180"/>
      <c r="T21" s="1166">
        <v>17</v>
      </c>
      <c r="U21" s="1167"/>
      <c r="V21" s="1166">
        <v>18</v>
      </c>
      <c r="W21" s="1167"/>
      <c r="X21" s="1166">
        <v>19</v>
      </c>
      <c r="Y21" s="1167"/>
      <c r="Z21" s="1166">
        <v>20</v>
      </c>
      <c r="AA21" s="1167"/>
      <c r="AB21" s="1166">
        <v>21</v>
      </c>
      <c r="AC21" s="1167"/>
      <c r="AD21" s="1168">
        <v>22</v>
      </c>
      <c r="AE21" s="1169"/>
      <c r="AG21" s="259"/>
    </row>
    <row r="22" spans="1:33" s="194" customFormat="1" ht="14.25" customHeight="1">
      <c r="A22" s="209">
        <v>22</v>
      </c>
      <c r="B22" s="1168">
        <v>25</v>
      </c>
      <c r="C22" s="1180"/>
      <c r="D22" s="1166">
        <v>26</v>
      </c>
      <c r="E22" s="1167"/>
      <c r="F22" s="1166">
        <v>27</v>
      </c>
      <c r="G22" s="1167"/>
      <c r="H22" s="1166">
        <v>28</v>
      </c>
      <c r="I22" s="1167"/>
      <c r="J22" s="1166">
        <v>29</v>
      </c>
      <c r="K22" s="1167"/>
      <c r="L22" s="1166">
        <v>30</v>
      </c>
      <c r="M22" s="1167"/>
      <c r="N22" s="1168">
        <v>31</v>
      </c>
      <c r="O22" s="1169"/>
      <c r="P22" s="227"/>
      <c r="Q22" s="240">
        <v>20</v>
      </c>
      <c r="R22" s="1168">
        <v>23</v>
      </c>
      <c r="S22" s="1180"/>
      <c r="T22" s="1166">
        <v>24</v>
      </c>
      <c r="U22" s="1167"/>
      <c r="V22" s="1166">
        <v>25</v>
      </c>
      <c r="W22" s="1167"/>
      <c r="X22" s="1166">
        <v>26</v>
      </c>
      <c r="Y22" s="1167"/>
      <c r="Z22" s="1166">
        <v>27</v>
      </c>
      <c r="AA22" s="1167"/>
      <c r="AB22" s="1166">
        <v>28</v>
      </c>
      <c r="AC22" s="1167"/>
      <c r="AD22" s="1168">
        <v>29</v>
      </c>
      <c r="AE22" s="1169"/>
      <c r="AG22" s="259"/>
    </row>
    <row r="23" spans="1:33" s="194" customFormat="1" ht="14.25" customHeight="1">
      <c r="A23" s="210"/>
      <c r="B23" s="1183"/>
      <c r="C23" s="1187"/>
      <c r="D23" s="1183"/>
      <c r="E23" s="1187"/>
      <c r="F23" s="1183"/>
      <c r="G23" s="1187"/>
      <c r="H23" s="1183"/>
      <c r="I23" s="1187"/>
      <c r="J23" s="1183"/>
      <c r="K23" s="1187"/>
      <c r="L23" s="1183"/>
      <c r="M23" s="1187"/>
      <c r="N23" s="1183"/>
      <c r="O23" s="1184"/>
      <c r="P23" s="228"/>
      <c r="Q23" s="241"/>
      <c r="R23" s="1191">
        <v>30</v>
      </c>
      <c r="S23" s="1192"/>
      <c r="T23" s="1183"/>
      <c r="U23" s="1187"/>
      <c r="V23" s="1183"/>
      <c r="W23" s="1187"/>
      <c r="X23" s="1183"/>
      <c r="Y23" s="1187"/>
      <c r="Z23" s="1183"/>
      <c r="AA23" s="1187"/>
      <c r="AB23" s="1183"/>
      <c r="AC23" s="1187"/>
      <c r="AD23" s="1183"/>
      <c r="AE23" s="1184"/>
      <c r="AG23" s="259"/>
    </row>
    <row r="24" spans="1:33" s="194" customFormat="1" ht="14.25" customHeight="1">
      <c r="A24" s="207"/>
      <c r="B24" s="1174">
        <v>1</v>
      </c>
      <c r="C24" s="1175"/>
      <c r="D24" s="1172">
        <v>2</v>
      </c>
      <c r="E24" s="1173"/>
      <c r="F24" s="1174">
        <v>3</v>
      </c>
      <c r="G24" s="1175"/>
      <c r="H24" s="1170">
        <v>4</v>
      </c>
      <c r="I24" s="1171"/>
      <c r="J24" s="1174">
        <v>5</v>
      </c>
      <c r="K24" s="1175"/>
      <c r="L24" s="1174">
        <v>6</v>
      </c>
      <c r="M24" s="1175"/>
      <c r="N24" s="1168">
        <v>7</v>
      </c>
      <c r="O24" s="1169"/>
      <c r="P24" s="227"/>
      <c r="Q24" s="237"/>
      <c r="R24" s="1172"/>
      <c r="S24" s="1173"/>
      <c r="T24" s="1170">
        <v>1</v>
      </c>
      <c r="U24" s="1171"/>
      <c r="V24" s="1170">
        <v>2</v>
      </c>
      <c r="W24" s="1171"/>
      <c r="X24" s="1170">
        <v>3</v>
      </c>
      <c r="Y24" s="1171"/>
      <c r="Z24" s="1172">
        <v>4</v>
      </c>
      <c r="AA24" s="1173"/>
      <c r="AB24" s="1172">
        <v>5</v>
      </c>
      <c r="AC24" s="1173"/>
      <c r="AD24" s="1172">
        <v>6</v>
      </c>
      <c r="AE24" s="1190"/>
      <c r="AG24" s="259"/>
    </row>
    <row r="25" spans="1:33" s="194" customFormat="1" ht="14.25" customHeight="1">
      <c r="A25" s="208"/>
      <c r="B25" s="1168">
        <v>8</v>
      </c>
      <c r="C25" s="1180"/>
      <c r="D25" s="1166">
        <v>9</v>
      </c>
      <c r="E25" s="1167"/>
      <c r="F25" s="1166">
        <v>10</v>
      </c>
      <c r="G25" s="1167"/>
      <c r="H25" s="1166">
        <v>11</v>
      </c>
      <c r="I25" s="1167"/>
      <c r="J25" s="1166">
        <v>12</v>
      </c>
      <c r="K25" s="1167"/>
      <c r="L25" s="1166">
        <v>13</v>
      </c>
      <c r="M25" s="1167"/>
      <c r="N25" s="1168">
        <v>14</v>
      </c>
      <c r="O25" s="1169"/>
      <c r="P25" s="227"/>
      <c r="Q25" s="238"/>
      <c r="R25" s="1168">
        <v>7</v>
      </c>
      <c r="S25" s="1180"/>
      <c r="T25" s="1166">
        <v>8</v>
      </c>
      <c r="U25" s="1167"/>
      <c r="V25" s="1166">
        <v>9</v>
      </c>
      <c r="W25" s="1167"/>
      <c r="X25" s="1166">
        <v>10</v>
      </c>
      <c r="Y25" s="1167"/>
      <c r="Z25" s="1166">
        <v>11</v>
      </c>
      <c r="AA25" s="1167"/>
      <c r="AB25" s="1166">
        <v>12</v>
      </c>
      <c r="AC25" s="1167"/>
      <c r="AD25" s="1168">
        <v>13</v>
      </c>
      <c r="AE25" s="1169"/>
      <c r="AG25" s="259"/>
    </row>
    <row r="26" spans="1:33" s="194" customFormat="1" ht="14.25" customHeight="1">
      <c r="A26" s="208">
        <v>4</v>
      </c>
      <c r="B26" s="1168">
        <v>15</v>
      </c>
      <c r="C26" s="1180"/>
      <c r="D26" s="1166">
        <v>16</v>
      </c>
      <c r="E26" s="1167"/>
      <c r="F26" s="1166">
        <v>17</v>
      </c>
      <c r="G26" s="1167"/>
      <c r="H26" s="1166">
        <v>18</v>
      </c>
      <c r="I26" s="1167"/>
      <c r="J26" s="1166">
        <v>19</v>
      </c>
      <c r="K26" s="1167"/>
      <c r="L26" s="1178">
        <v>20</v>
      </c>
      <c r="M26" s="1179"/>
      <c r="N26" s="1168">
        <v>21</v>
      </c>
      <c r="O26" s="1169"/>
      <c r="P26" s="227"/>
      <c r="Q26" s="239">
        <v>10</v>
      </c>
      <c r="R26" s="1168">
        <v>14</v>
      </c>
      <c r="S26" s="1180"/>
      <c r="T26" s="1166">
        <v>15</v>
      </c>
      <c r="U26" s="1167"/>
      <c r="V26" s="1166">
        <v>16</v>
      </c>
      <c r="W26" s="1167"/>
      <c r="X26" s="1166">
        <v>17</v>
      </c>
      <c r="Y26" s="1167"/>
      <c r="Z26" s="1166">
        <v>18</v>
      </c>
      <c r="AA26" s="1167"/>
      <c r="AB26" s="1166">
        <v>19</v>
      </c>
      <c r="AC26" s="1167"/>
      <c r="AD26" s="1168">
        <v>20</v>
      </c>
      <c r="AE26" s="1169"/>
      <c r="AG26" s="259"/>
    </row>
    <row r="27" spans="1:33" s="194" customFormat="1" ht="14.25" customHeight="1">
      <c r="A27" s="208" t="s">
        <v>440</v>
      </c>
      <c r="B27" s="1168">
        <v>22</v>
      </c>
      <c r="C27" s="1180"/>
      <c r="D27" s="1166">
        <v>23</v>
      </c>
      <c r="E27" s="1167"/>
      <c r="F27" s="1166">
        <v>24</v>
      </c>
      <c r="G27" s="1167"/>
      <c r="H27" s="1166">
        <v>25</v>
      </c>
      <c r="I27" s="1167"/>
      <c r="J27" s="1166">
        <v>26</v>
      </c>
      <c r="K27" s="1167"/>
      <c r="L27" s="1166">
        <v>27</v>
      </c>
      <c r="M27" s="1167"/>
      <c r="N27" s="1166">
        <v>28</v>
      </c>
      <c r="O27" s="1188"/>
      <c r="P27" s="227"/>
      <c r="Q27" s="247" t="s">
        <v>440</v>
      </c>
      <c r="R27" s="1168">
        <v>21</v>
      </c>
      <c r="S27" s="1180"/>
      <c r="T27" s="1166">
        <v>22</v>
      </c>
      <c r="U27" s="1167"/>
      <c r="V27" s="1166">
        <v>23</v>
      </c>
      <c r="W27" s="1167"/>
      <c r="X27" s="1166">
        <v>24</v>
      </c>
      <c r="Y27" s="1167"/>
      <c r="Z27" s="1166">
        <v>25</v>
      </c>
      <c r="AA27" s="1167"/>
      <c r="AB27" s="1166">
        <v>26</v>
      </c>
      <c r="AC27" s="1167"/>
      <c r="AD27" s="1168">
        <v>27</v>
      </c>
      <c r="AE27" s="1169"/>
      <c r="AG27" s="259"/>
    </row>
    <row r="28" spans="1:33" s="194" customFormat="1" ht="14.25" customHeight="1">
      <c r="A28" s="209">
        <v>21</v>
      </c>
      <c r="B28" s="1168">
        <v>29</v>
      </c>
      <c r="C28" s="1180"/>
      <c r="D28" s="1168">
        <v>30</v>
      </c>
      <c r="E28" s="1180"/>
      <c r="F28" s="1166"/>
      <c r="G28" s="1167"/>
      <c r="H28" s="1166"/>
      <c r="I28" s="1167"/>
      <c r="J28" s="1166"/>
      <c r="K28" s="1167"/>
      <c r="L28" s="1166"/>
      <c r="M28" s="1167"/>
      <c r="N28" s="1178"/>
      <c r="O28" s="1185"/>
      <c r="P28" s="227"/>
      <c r="Q28" s="240">
        <v>21</v>
      </c>
      <c r="R28" s="1168">
        <v>28</v>
      </c>
      <c r="S28" s="1180"/>
      <c r="T28" s="1166">
        <v>29</v>
      </c>
      <c r="U28" s="1167"/>
      <c r="V28" s="1166">
        <v>30</v>
      </c>
      <c r="W28" s="1167"/>
      <c r="X28" s="1166">
        <v>31</v>
      </c>
      <c r="Y28" s="1167"/>
      <c r="Z28" s="1166"/>
      <c r="AA28" s="1167"/>
      <c r="AB28" s="1166"/>
      <c r="AC28" s="1167"/>
      <c r="AD28" s="1178"/>
      <c r="AE28" s="1185"/>
      <c r="AG28" s="259"/>
    </row>
    <row r="29" spans="1:33" s="194" customFormat="1" ht="14.25" customHeight="1">
      <c r="A29" s="210"/>
      <c r="B29" s="1183"/>
      <c r="C29" s="1187"/>
      <c r="D29" s="1183"/>
      <c r="E29" s="1187"/>
      <c r="F29" s="1183"/>
      <c r="G29" s="1187"/>
      <c r="H29" s="1183"/>
      <c r="I29" s="1187"/>
      <c r="J29" s="1183"/>
      <c r="K29" s="1187"/>
      <c r="L29" s="1183"/>
      <c r="M29" s="1187"/>
      <c r="N29" s="1183"/>
      <c r="O29" s="1184"/>
      <c r="P29" s="228"/>
      <c r="Q29" s="241"/>
      <c r="R29" s="1183"/>
      <c r="S29" s="1187"/>
      <c r="T29" s="1183"/>
      <c r="U29" s="1187"/>
      <c r="V29" s="1183"/>
      <c r="W29" s="1187"/>
      <c r="X29" s="1183"/>
      <c r="Y29" s="1187"/>
      <c r="Z29" s="1183"/>
      <c r="AA29" s="1187"/>
      <c r="AB29" s="1183"/>
      <c r="AC29" s="1187"/>
      <c r="AD29" s="1183"/>
      <c r="AE29" s="1184"/>
      <c r="AG29" s="259"/>
    </row>
    <row r="30" spans="1:33" s="194" customFormat="1" ht="14.25" customHeight="1">
      <c r="A30" s="207"/>
      <c r="B30" s="1172"/>
      <c r="C30" s="1193"/>
      <c r="D30" s="1174"/>
      <c r="E30" s="1175"/>
      <c r="F30" s="1170">
        <v>1</v>
      </c>
      <c r="G30" s="1171"/>
      <c r="H30" s="1174">
        <v>2</v>
      </c>
      <c r="I30" s="1175"/>
      <c r="J30" s="1174">
        <v>3</v>
      </c>
      <c r="K30" s="1175"/>
      <c r="L30" s="1174">
        <v>4</v>
      </c>
      <c r="M30" s="1175"/>
      <c r="N30" s="1176">
        <v>5</v>
      </c>
      <c r="O30" s="1186"/>
      <c r="P30" s="227"/>
      <c r="Q30" s="237"/>
      <c r="R30" s="1174"/>
      <c r="S30" s="1175"/>
      <c r="T30" s="1174"/>
      <c r="U30" s="1175"/>
      <c r="V30" s="1174"/>
      <c r="W30" s="1175"/>
      <c r="X30" s="1174"/>
      <c r="Y30" s="1175"/>
      <c r="Z30" s="1174">
        <v>1</v>
      </c>
      <c r="AA30" s="1175"/>
      <c r="AB30" s="1174">
        <v>2</v>
      </c>
      <c r="AC30" s="1175"/>
      <c r="AD30" s="1176">
        <v>3</v>
      </c>
      <c r="AE30" s="1186"/>
      <c r="AG30" s="259"/>
    </row>
    <row r="31" spans="1:33" s="194" customFormat="1" ht="14.25" customHeight="1">
      <c r="A31" s="208"/>
      <c r="B31" s="1168">
        <v>6</v>
      </c>
      <c r="C31" s="1180"/>
      <c r="D31" s="1166">
        <v>7</v>
      </c>
      <c r="E31" s="1167"/>
      <c r="F31" s="1166">
        <v>8</v>
      </c>
      <c r="G31" s="1167"/>
      <c r="H31" s="1166">
        <v>9</v>
      </c>
      <c r="I31" s="1167"/>
      <c r="J31" s="1166">
        <v>10</v>
      </c>
      <c r="K31" s="1167"/>
      <c r="L31" s="1166">
        <v>11</v>
      </c>
      <c r="M31" s="1167"/>
      <c r="N31" s="1168">
        <v>12</v>
      </c>
      <c r="O31" s="1169"/>
      <c r="P31" s="227"/>
      <c r="Q31" s="238"/>
      <c r="R31" s="1168">
        <v>4</v>
      </c>
      <c r="S31" s="1180"/>
      <c r="T31" s="1166">
        <v>5</v>
      </c>
      <c r="U31" s="1167"/>
      <c r="V31" s="1166">
        <v>6</v>
      </c>
      <c r="W31" s="1167"/>
      <c r="X31" s="1166">
        <v>7</v>
      </c>
      <c r="Y31" s="1167"/>
      <c r="Z31" s="1166">
        <v>8</v>
      </c>
      <c r="AA31" s="1167"/>
      <c r="AB31" s="1166">
        <v>9</v>
      </c>
      <c r="AC31" s="1167"/>
      <c r="AD31" s="1168">
        <v>10</v>
      </c>
      <c r="AE31" s="1169"/>
      <c r="AG31" s="259"/>
    </row>
    <row r="32" spans="1:33" s="194" customFormat="1" ht="14.25" customHeight="1">
      <c r="A32" s="208">
        <v>5</v>
      </c>
      <c r="B32" s="1168">
        <v>13</v>
      </c>
      <c r="C32" s="1180"/>
      <c r="D32" s="1166">
        <v>14</v>
      </c>
      <c r="E32" s="1167"/>
      <c r="F32" s="1166">
        <v>15</v>
      </c>
      <c r="G32" s="1167"/>
      <c r="H32" s="1166">
        <v>16</v>
      </c>
      <c r="I32" s="1167"/>
      <c r="J32" s="1166">
        <v>17</v>
      </c>
      <c r="K32" s="1167"/>
      <c r="L32" s="1166">
        <v>18</v>
      </c>
      <c r="M32" s="1167"/>
      <c r="N32" s="1168">
        <v>19</v>
      </c>
      <c r="O32" s="1169"/>
      <c r="P32" s="227"/>
      <c r="Q32" s="239">
        <v>11</v>
      </c>
      <c r="R32" s="1168">
        <v>11</v>
      </c>
      <c r="S32" s="1180"/>
      <c r="T32" s="1166">
        <v>12</v>
      </c>
      <c r="U32" s="1167"/>
      <c r="V32" s="1166">
        <v>13</v>
      </c>
      <c r="W32" s="1167"/>
      <c r="X32" s="1166">
        <v>14</v>
      </c>
      <c r="Y32" s="1167"/>
      <c r="Z32" s="1166">
        <v>15</v>
      </c>
      <c r="AA32" s="1167"/>
      <c r="AB32" s="1166">
        <v>16</v>
      </c>
      <c r="AC32" s="1167"/>
      <c r="AD32" s="1168">
        <v>17</v>
      </c>
      <c r="AE32" s="1169"/>
      <c r="AG32" s="259"/>
    </row>
    <row r="33" spans="1:34" s="194" customFormat="1" ht="14.25" customHeight="1">
      <c r="A33" s="208" t="s">
        <v>440</v>
      </c>
      <c r="B33" s="1168">
        <v>20</v>
      </c>
      <c r="C33" s="1180"/>
      <c r="D33" s="1166">
        <v>21</v>
      </c>
      <c r="E33" s="1167"/>
      <c r="F33" s="1166">
        <v>22</v>
      </c>
      <c r="G33" s="1167"/>
      <c r="H33" s="1166">
        <v>23</v>
      </c>
      <c r="I33" s="1167"/>
      <c r="J33" s="1166">
        <v>24</v>
      </c>
      <c r="K33" s="1167"/>
      <c r="L33" s="1166">
        <v>25</v>
      </c>
      <c r="M33" s="1167"/>
      <c r="N33" s="1168">
        <v>26</v>
      </c>
      <c r="O33" s="1169"/>
      <c r="P33" s="227"/>
      <c r="Q33" s="247" t="s">
        <v>440</v>
      </c>
      <c r="R33" s="1168">
        <v>18</v>
      </c>
      <c r="S33" s="1180"/>
      <c r="T33" s="1166">
        <v>19</v>
      </c>
      <c r="U33" s="1167"/>
      <c r="V33" s="1166">
        <v>20</v>
      </c>
      <c r="W33" s="1167"/>
      <c r="X33" s="1166">
        <v>21</v>
      </c>
      <c r="Y33" s="1167"/>
      <c r="Z33" s="1166">
        <v>22</v>
      </c>
      <c r="AA33" s="1167"/>
      <c r="AB33" s="1166">
        <v>23</v>
      </c>
      <c r="AC33" s="1167"/>
      <c r="AD33" s="1168">
        <v>24</v>
      </c>
      <c r="AE33" s="1169"/>
      <c r="AG33" s="259"/>
    </row>
    <row r="34" spans="1:34" s="194" customFormat="1" ht="14.25" customHeight="1">
      <c r="A34" s="209">
        <v>22</v>
      </c>
      <c r="B34" s="1168">
        <v>27</v>
      </c>
      <c r="C34" s="1180"/>
      <c r="D34" s="1166">
        <v>28</v>
      </c>
      <c r="E34" s="1167"/>
      <c r="F34" s="1166">
        <v>29</v>
      </c>
      <c r="G34" s="1167"/>
      <c r="H34" s="1166">
        <v>30</v>
      </c>
      <c r="I34" s="1167"/>
      <c r="J34" s="1166">
        <v>31</v>
      </c>
      <c r="K34" s="1167"/>
      <c r="L34" s="1166"/>
      <c r="M34" s="1167"/>
      <c r="N34" s="1166"/>
      <c r="O34" s="1188"/>
      <c r="P34" s="227"/>
      <c r="Q34" s="240">
        <v>22</v>
      </c>
      <c r="R34" s="1168">
        <v>25</v>
      </c>
      <c r="S34" s="1180"/>
      <c r="T34" s="1166">
        <v>26</v>
      </c>
      <c r="U34" s="1167"/>
      <c r="V34" s="1166">
        <v>27</v>
      </c>
      <c r="W34" s="1167"/>
      <c r="X34" s="1166">
        <v>28</v>
      </c>
      <c r="Y34" s="1167"/>
      <c r="Z34" s="1166">
        <v>29</v>
      </c>
      <c r="AA34" s="1167"/>
      <c r="AB34" s="1166">
        <v>30</v>
      </c>
      <c r="AC34" s="1167"/>
      <c r="AD34" s="1166"/>
      <c r="AE34" s="1188"/>
      <c r="AG34" s="259"/>
    </row>
    <row r="35" spans="1:34" s="194" customFormat="1" ht="14.25" customHeight="1">
      <c r="A35" s="210"/>
      <c r="B35" s="1194"/>
      <c r="C35" s="1195"/>
      <c r="D35" s="1183"/>
      <c r="E35" s="1187"/>
      <c r="F35" s="1183"/>
      <c r="G35" s="1187"/>
      <c r="H35" s="1183"/>
      <c r="I35" s="1187"/>
      <c r="J35" s="1183"/>
      <c r="K35" s="1187"/>
      <c r="L35" s="1183"/>
      <c r="M35" s="1187"/>
      <c r="N35" s="1183"/>
      <c r="O35" s="1184"/>
      <c r="P35" s="228"/>
      <c r="Q35" s="241"/>
      <c r="R35" s="1183"/>
      <c r="S35" s="1187"/>
      <c r="T35" s="1183"/>
      <c r="U35" s="1187"/>
      <c r="V35" s="1183"/>
      <c r="W35" s="1187"/>
      <c r="X35" s="1183"/>
      <c r="Y35" s="1187"/>
      <c r="Z35" s="1183"/>
      <c r="AA35" s="1187"/>
      <c r="AB35" s="1183"/>
      <c r="AC35" s="1187"/>
      <c r="AD35" s="1183"/>
      <c r="AE35" s="1184"/>
      <c r="AG35" s="259"/>
    </row>
    <row r="36" spans="1:34" s="194" customFormat="1" ht="14.25" customHeight="1">
      <c r="A36" s="207"/>
      <c r="B36" s="1174"/>
      <c r="C36" s="1175"/>
      <c r="D36" s="1174"/>
      <c r="E36" s="1175"/>
      <c r="F36" s="1174"/>
      <c r="G36" s="1175"/>
      <c r="H36" s="1172"/>
      <c r="I36" s="1173"/>
      <c r="J36" s="1172"/>
      <c r="K36" s="1173"/>
      <c r="L36" s="1174">
        <v>1</v>
      </c>
      <c r="M36" s="1175"/>
      <c r="N36" s="1176">
        <v>2</v>
      </c>
      <c r="O36" s="1186"/>
      <c r="P36" s="227"/>
      <c r="Q36" s="248"/>
      <c r="R36" s="1174"/>
      <c r="S36" s="1175"/>
      <c r="T36" s="1174"/>
      <c r="U36" s="1175"/>
      <c r="V36" s="1174"/>
      <c r="W36" s="1175"/>
      <c r="X36" s="1174"/>
      <c r="Y36" s="1175"/>
      <c r="Z36" s="1174"/>
      <c r="AA36" s="1175"/>
      <c r="AB36" s="1174"/>
      <c r="AC36" s="1175"/>
      <c r="AD36" s="1176">
        <v>1</v>
      </c>
      <c r="AE36" s="1186"/>
      <c r="AG36" s="259"/>
    </row>
    <row r="37" spans="1:34" s="194" customFormat="1" ht="14.25" customHeight="1">
      <c r="A37" s="208"/>
      <c r="B37" s="1168">
        <v>3</v>
      </c>
      <c r="C37" s="1180"/>
      <c r="D37" s="1166">
        <v>4</v>
      </c>
      <c r="E37" s="1167"/>
      <c r="F37" s="1166">
        <v>5</v>
      </c>
      <c r="G37" s="1167"/>
      <c r="H37" s="1166">
        <v>6</v>
      </c>
      <c r="I37" s="1167"/>
      <c r="J37" s="1166">
        <v>7</v>
      </c>
      <c r="K37" s="1167"/>
      <c r="L37" s="1166">
        <v>8</v>
      </c>
      <c r="M37" s="1167"/>
      <c r="N37" s="1168">
        <v>9</v>
      </c>
      <c r="O37" s="1169"/>
      <c r="P37" s="227"/>
      <c r="Q37" s="249"/>
      <c r="R37" s="1168">
        <v>2</v>
      </c>
      <c r="S37" s="1180"/>
      <c r="T37" s="1166">
        <v>3</v>
      </c>
      <c r="U37" s="1167"/>
      <c r="V37" s="1166">
        <v>4</v>
      </c>
      <c r="W37" s="1167"/>
      <c r="X37" s="1166">
        <v>5</v>
      </c>
      <c r="Y37" s="1167"/>
      <c r="Z37" s="1166">
        <v>6</v>
      </c>
      <c r="AA37" s="1167"/>
      <c r="AB37" s="1166">
        <v>7</v>
      </c>
      <c r="AC37" s="1167"/>
      <c r="AD37" s="1168">
        <v>8</v>
      </c>
      <c r="AE37" s="1169"/>
      <c r="AG37" s="259"/>
    </row>
    <row r="38" spans="1:34" s="194" customFormat="1" ht="14.25" customHeight="1">
      <c r="A38" s="208">
        <v>6</v>
      </c>
      <c r="B38" s="1168">
        <v>10</v>
      </c>
      <c r="C38" s="1180"/>
      <c r="D38" s="1166">
        <v>11</v>
      </c>
      <c r="E38" s="1167"/>
      <c r="F38" s="1166">
        <v>12</v>
      </c>
      <c r="G38" s="1167"/>
      <c r="H38" s="1166">
        <v>13</v>
      </c>
      <c r="I38" s="1167"/>
      <c r="J38" s="1166">
        <v>14</v>
      </c>
      <c r="K38" s="1167"/>
      <c r="L38" s="1166">
        <v>15</v>
      </c>
      <c r="M38" s="1167"/>
      <c r="N38" s="1168">
        <v>16</v>
      </c>
      <c r="O38" s="1169"/>
      <c r="P38" s="227"/>
      <c r="Q38" s="250">
        <v>12</v>
      </c>
      <c r="R38" s="1168">
        <v>9</v>
      </c>
      <c r="S38" s="1180"/>
      <c r="T38" s="1166">
        <v>10</v>
      </c>
      <c r="U38" s="1167"/>
      <c r="V38" s="1166">
        <v>11</v>
      </c>
      <c r="W38" s="1167"/>
      <c r="X38" s="1166">
        <v>12</v>
      </c>
      <c r="Y38" s="1167"/>
      <c r="Z38" s="1166">
        <v>13</v>
      </c>
      <c r="AA38" s="1167"/>
      <c r="AB38" s="1166">
        <v>14</v>
      </c>
      <c r="AC38" s="1167"/>
      <c r="AD38" s="1189">
        <v>15</v>
      </c>
      <c r="AE38" s="1169"/>
      <c r="AG38" s="259"/>
    </row>
    <row r="39" spans="1:34" s="194" customFormat="1" ht="14.25" customHeight="1">
      <c r="A39" s="208" t="s">
        <v>440</v>
      </c>
      <c r="B39" s="1168">
        <v>17</v>
      </c>
      <c r="C39" s="1180"/>
      <c r="D39" s="1166">
        <v>18</v>
      </c>
      <c r="E39" s="1167"/>
      <c r="F39" s="1166">
        <v>19</v>
      </c>
      <c r="G39" s="1167"/>
      <c r="H39" s="1166">
        <v>20</v>
      </c>
      <c r="I39" s="1167"/>
      <c r="J39" s="1166">
        <v>21</v>
      </c>
      <c r="K39" s="1167"/>
      <c r="L39" s="1166">
        <v>22</v>
      </c>
      <c r="M39" s="1167"/>
      <c r="N39" s="1181">
        <v>23</v>
      </c>
      <c r="O39" s="1196"/>
      <c r="P39" s="227"/>
      <c r="Q39" s="243" t="s">
        <v>440</v>
      </c>
      <c r="R39" s="1168">
        <v>16</v>
      </c>
      <c r="S39" s="1180"/>
      <c r="T39" s="1166">
        <v>17</v>
      </c>
      <c r="U39" s="1167"/>
      <c r="V39" s="1166">
        <v>18</v>
      </c>
      <c r="W39" s="1167"/>
      <c r="X39" s="1166">
        <v>19</v>
      </c>
      <c r="Y39" s="1167"/>
      <c r="Z39" s="1166">
        <v>20</v>
      </c>
      <c r="AA39" s="1167"/>
      <c r="AB39" s="1166">
        <v>21</v>
      </c>
      <c r="AC39" s="1167"/>
      <c r="AD39" s="1168">
        <v>22</v>
      </c>
      <c r="AE39" s="1169"/>
      <c r="AG39" s="259"/>
    </row>
    <row r="40" spans="1:34" s="194" customFormat="1" ht="14.25" customHeight="1">
      <c r="A40" s="209">
        <v>20</v>
      </c>
      <c r="B40" s="1168">
        <v>24</v>
      </c>
      <c r="C40" s="1180"/>
      <c r="D40" s="1168">
        <v>25</v>
      </c>
      <c r="E40" s="1180"/>
      <c r="F40" s="1166">
        <v>26</v>
      </c>
      <c r="G40" s="1167"/>
      <c r="H40" s="1166">
        <v>27</v>
      </c>
      <c r="I40" s="1167"/>
      <c r="J40" s="1166">
        <v>28</v>
      </c>
      <c r="K40" s="1167"/>
      <c r="L40" s="1166">
        <v>29</v>
      </c>
      <c r="M40" s="1167"/>
      <c r="N40" s="1168">
        <v>30</v>
      </c>
      <c r="O40" s="1169"/>
      <c r="P40" s="227"/>
      <c r="Q40" s="251">
        <v>20</v>
      </c>
      <c r="R40" s="1168">
        <v>23</v>
      </c>
      <c r="S40" s="1180"/>
      <c r="T40" s="1166">
        <v>24</v>
      </c>
      <c r="U40" s="1167"/>
      <c r="V40" s="1166">
        <v>25</v>
      </c>
      <c r="W40" s="1167"/>
      <c r="X40" s="1166">
        <v>26</v>
      </c>
      <c r="Y40" s="1167"/>
      <c r="Z40" s="1166">
        <v>27</v>
      </c>
      <c r="AA40" s="1167"/>
      <c r="AB40" s="1166">
        <v>28</v>
      </c>
      <c r="AC40" s="1167"/>
      <c r="AD40" s="1168">
        <v>29</v>
      </c>
      <c r="AE40" s="1169"/>
      <c r="AG40" s="259"/>
    </row>
    <row r="41" spans="1:34" s="194" customFormat="1" ht="14.25" customHeight="1">
      <c r="A41" s="211"/>
      <c r="B41" s="1183"/>
      <c r="C41" s="1187"/>
      <c r="D41" s="1183"/>
      <c r="E41" s="1187"/>
      <c r="F41" s="1183"/>
      <c r="G41" s="1187"/>
      <c r="H41" s="1183"/>
      <c r="I41" s="1187"/>
      <c r="J41" s="1183"/>
      <c r="K41" s="1187"/>
      <c r="L41" s="1183"/>
      <c r="M41" s="1187"/>
      <c r="N41" s="1183"/>
      <c r="O41" s="1184"/>
      <c r="P41" s="228"/>
      <c r="Q41" s="252"/>
      <c r="R41" s="1209">
        <v>30</v>
      </c>
      <c r="S41" s="1210"/>
      <c r="T41" s="1209">
        <v>31</v>
      </c>
      <c r="U41" s="1210"/>
      <c r="V41" s="1183"/>
      <c r="W41" s="1187"/>
      <c r="X41" s="1183"/>
      <c r="Y41" s="1187"/>
      <c r="Z41" s="1183"/>
      <c r="AA41" s="1187"/>
      <c r="AB41" s="1183"/>
      <c r="AC41" s="1187"/>
      <c r="AD41" s="1183"/>
      <c r="AE41" s="1184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97" t="s">
        <v>460</v>
      </c>
      <c r="B43" s="1198"/>
      <c r="C43" s="1199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461</v>
      </c>
      <c r="Q43" s="213" t="s">
        <v>462</v>
      </c>
      <c r="R43" s="1200" t="s">
        <v>463</v>
      </c>
      <c r="S43" s="1201"/>
      <c r="T43" s="1202"/>
      <c r="W43" s="198"/>
      <c r="AG43" s="197"/>
    </row>
    <row r="44" spans="1:34" ht="20.25" customHeight="1">
      <c r="A44" s="1203" t="s">
        <v>638</v>
      </c>
      <c r="B44" s="1204"/>
      <c r="C44" s="1205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206">
        <f>Q44*P44</f>
        <v>1992</v>
      </c>
      <c r="S44" s="1207"/>
      <c r="T44" s="1208"/>
      <c r="W44" s="198"/>
      <c r="AG44" s="197"/>
    </row>
    <row r="45" spans="1:34" ht="20.25" customHeight="1">
      <c r="A45" s="1211" t="s">
        <v>542</v>
      </c>
      <c r="B45" s="1212"/>
      <c r="C45" s="1213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>SUM(D45:O45)</f>
        <v>250</v>
      </c>
      <c r="Q45" s="254">
        <v>8</v>
      </c>
      <c r="R45" s="1214">
        <f>Q45*P45</f>
        <v>2000</v>
      </c>
      <c r="S45" s="1215"/>
      <c r="T45" s="1216"/>
      <c r="W45" s="198"/>
      <c r="AG45" s="197"/>
    </row>
    <row r="46" spans="1:34" ht="20.25" customHeight="1">
      <c r="A46" s="1217" t="s">
        <v>639</v>
      </c>
      <c r="B46" s="1218"/>
      <c r="C46" s="1219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468</v>
      </c>
      <c r="R46" s="1220" t="s">
        <v>468</v>
      </c>
      <c r="S46" s="1221"/>
      <c r="T46" s="1222"/>
      <c r="W46" s="198"/>
      <c r="AG46" s="197"/>
    </row>
    <row r="47" spans="1:34" ht="20.25" customHeight="1">
      <c r="A47" s="1211" t="s">
        <v>543</v>
      </c>
      <c r="B47" s="1212"/>
      <c r="C47" s="1213"/>
      <c r="D47" s="218">
        <v>14</v>
      </c>
      <c r="E47" s="218">
        <f t="shared" ref="E47:N47" si="0">E48-E45</f>
        <v>8</v>
      </c>
      <c r="F47" s="218">
        <f t="shared" si="0"/>
        <v>9</v>
      </c>
      <c r="G47" s="218">
        <f t="shared" si="0"/>
        <v>9</v>
      </c>
      <c r="H47" s="218">
        <v>9</v>
      </c>
      <c r="I47" s="218">
        <f t="shared" si="0"/>
        <v>10</v>
      </c>
      <c r="J47" s="218">
        <f t="shared" si="0"/>
        <v>9</v>
      </c>
      <c r="K47" s="218">
        <v>9</v>
      </c>
      <c r="L47" s="218">
        <v>10</v>
      </c>
      <c r="M47" s="218">
        <f t="shared" si="0"/>
        <v>10</v>
      </c>
      <c r="N47" s="218">
        <f t="shared" si="0"/>
        <v>8</v>
      </c>
      <c r="O47" s="218">
        <v>11</v>
      </c>
      <c r="P47" s="232">
        <f>SUM(D47:O47)</f>
        <v>116</v>
      </c>
      <c r="Q47" s="256" t="s">
        <v>468</v>
      </c>
      <c r="R47" s="1223" t="s">
        <v>468</v>
      </c>
      <c r="S47" s="1224"/>
      <c r="T47" s="1225"/>
      <c r="W47" s="198"/>
      <c r="AG47" s="261"/>
      <c r="AH47" s="261"/>
    </row>
    <row r="48" spans="1:34" ht="20.25" customHeight="1">
      <c r="A48" s="1226" t="s">
        <v>640</v>
      </c>
      <c r="B48" s="1227"/>
      <c r="C48" s="1228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>SUM(D48:O48)</f>
        <v>366</v>
      </c>
      <c r="Q48" s="257" t="s">
        <v>468</v>
      </c>
      <c r="R48" s="1229" t="s">
        <v>468</v>
      </c>
      <c r="S48" s="1230"/>
      <c r="T48" s="1231"/>
      <c r="W48" s="198"/>
      <c r="AG48" s="197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55000000000000004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131</v>
      </c>
      <c r="B31" s="124" t="s">
        <v>132</v>
      </c>
      <c r="C31" s="125" t="s">
        <v>133</v>
      </c>
      <c r="AH31" s="2"/>
    </row>
    <row r="32" spans="1:34" ht="12" customHeight="1">
      <c r="A32" s="17" t="s">
        <v>134</v>
      </c>
      <c r="B32" s="124" t="s">
        <v>135</v>
      </c>
      <c r="C32" s="125" t="s">
        <v>133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136</v>
      </c>
      <c r="B34" s="121" t="s">
        <v>659</v>
      </c>
      <c r="C34" s="125" t="s">
        <v>133</v>
      </c>
      <c r="AH34" s="2"/>
    </row>
    <row r="35" spans="1:34" ht="12" customHeight="1">
      <c r="A35" s="17" t="s">
        <v>660</v>
      </c>
      <c r="B35" s="121" t="s">
        <v>661</v>
      </c>
      <c r="C35" s="125" t="s">
        <v>133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551</v>
      </c>
      <c r="B37" s="121" t="s">
        <v>552</v>
      </c>
      <c r="C37" s="125" t="s">
        <v>133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553</v>
      </c>
      <c r="B39" s="125" t="s">
        <v>554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140</v>
      </c>
      <c r="AH42" s="2"/>
    </row>
    <row r="43" spans="1:34">
      <c r="A43" s="17" t="s">
        <v>138</v>
      </c>
      <c r="B43" s="121" t="s">
        <v>139</v>
      </c>
      <c r="C43" s="126" t="s">
        <v>140</v>
      </c>
      <c r="AH43" s="2"/>
    </row>
    <row r="44" spans="1:34">
      <c r="A44" s="17" t="s">
        <v>141</v>
      </c>
      <c r="B44" s="121" t="s">
        <v>142</v>
      </c>
      <c r="C44" s="126" t="s">
        <v>140</v>
      </c>
      <c r="AH44" s="2"/>
    </row>
    <row r="45" spans="1:34">
      <c r="A45" s="17" t="s">
        <v>667</v>
      </c>
      <c r="B45" s="121" t="s">
        <v>668</v>
      </c>
      <c r="C45" s="126" t="s">
        <v>140</v>
      </c>
      <c r="AH45" s="2"/>
    </row>
    <row r="46" spans="1:34">
      <c r="A46" s="17" t="s">
        <v>555</v>
      </c>
      <c r="B46" s="121" t="s">
        <v>556</v>
      </c>
      <c r="C46" s="126" t="s">
        <v>140</v>
      </c>
      <c r="AH46" s="2"/>
    </row>
    <row r="47" spans="1:34">
      <c r="A47" s="17" t="s">
        <v>669</v>
      </c>
      <c r="B47" s="121" t="s">
        <v>670</v>
      </c>
      <c r="C47" s="126" t="s">
        <v>140</v>
      </c>
      <c r="AH47" s="2"/>
    </row>
    <row r="48" spans="1:34">
      <c r="A48" s="17" t="s">
        <v>504</v>
      </c>
      <c r="B48" s="121" t="s">
        <v>505</v>
      </c>
      <c r="C48" s="126" t="s">
        <v>140</v>
      </c>
      <c r="AH48" s="2"/>
    </row>
    <row r="49" spans="1:34">
      <c r="A49" s="17" t="s">
        <v>671</v>
      </c>
      <c r="B49" s="121" t="s">
        <v>672</v>
      </c>
      <c r="C49" s="126" t="s">
        <v>140</v>
      </c>
      <c r="AH49" s="2"/>
    </row>
    <row r="50" spans="1:34">
      <c r="A50" s="17" t="s">
        <v>145</v>
      </c>
      <c r="B50" s="121" t="s">
        <v>146</v>
      </c>
      <c r="C50" s="126" t="s">
        <v>140</v>
      </c>
      <c r="AH50" s="2"/>
    </row>
    <row r="51" spans="1:34">
      <c r="A51" s="17" t="s">
        <v>506</v>
      </c>
      <c r="B51" s="121" t="s">
        <v>507</v>
      </c>
      <c r="C51" s="126" t="s">
        <v>140</v>
      </c>
      <c r="AH51" s="2"/>
    </row>
    <row r="52" spans="1:34">
      <c r="A52" s="17" t="s">
        <v>143</v>
      </c>
      <c r="B52" s="121" t="s">
        <v>144</v>
      </c>
      <c r="C52" s="126" t="s">
        <v>140</v>
      </c>
      <c r="AH52" s="2"/>
    </row>
    <row r="53" spans="1:34">
      <c r="A53" s="17" t="s">
        <v>673</v>
      </c>
      <c r="B53" s="121" t="s">
        <v>674</v>
      </c>
      <c r="C53" s="126" t="s">
        <v>140</v>
      </c>
      <c r="AH53" s="2"/>
    </row>
    <row r="54" spans="1:34">
      <c r="A54" s="17" t="s">
        <v>675</v>
      </c>
      <c r="B54" s="121" t="s">
        <v>676</v>
      </c>
      <c r="C54" s="126" t="s">
        <v>140</v>
      </c>
      <c r="AH54" s="2"/>
    </row>
    <row r="55" spans="1:34">
      <c r="A55" s="17" t="s">
        <v>153</v>
      </c>
      <c r="B55" s="121" t="s">
        <v>154</v>
      </c>
      <c r="C55" s="126" t="s">
        <v>140</v>
      </c>
      <c r="AH55" s="2"/>
    </row>
    <row r="56" spans="1:34">
      <c r="A56" s="17" t="s">
        <v>387</v>
      </c>
      <c r="B56" s="121" t="s">
        <v>388</v>
      </c>
      <c r="C56" s="126" t="s">
        <v>140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682</v>
      </c>
      <c r="AH59" s="2"/>
    </row>
    <row r="60" spans="1:34">
      <c r="A60" s="26" t="s">
        <v>557</v>
      </c>
      <c r="B60" s="123" t="s">
        <v>558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K11" sqref="K10:M11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232" t="s">
        <v>765</v>
      </c>
      <c r="B1" s="1232"/>
      <c r="C1" s="1232"/>
      <c r="D1" s="1232"/>
      <c r="E1" s="1232"/>
      <c r="F1" s="1232"/>
      <c r="G1" s="1232"/>
      <c r="H1" s="1232"/>
      <c r="I1" s="1232"/>
      <c r="J1" s="1232"/>
      <c r="K1" s="1232"/>
      <c r="L1" s="1232"/>
      <c r="M1" s="1232"/>
      <c r="N1" s="1232"/>
      <c r="O1" s="1232"/>
      <c r="P1" s="1232"/>
      <c r="Q1" s="1232"/>
      <c r="R1" s="1232"/>
      <c r="S1" s="1232"/>
      <c r="T1" s="1232"/>
      <c r="U1" s="1232"/>
      <c r="V1" s="1232"/>
      <c r="W1" s="1232"/>
      <c r="X1" s="1232"/>
      <c r="Y1" s="1232"/>
      <c r="Z1" s="1232"/>
      <c r="AA1" s="1232"/>
      <c r="AB1" s="1232"/>
      <c r="AC1" s="1232"/>
      <c r="AD1" s="1232"/>
      <c r="AE1" s="1232"/>
      <c r="AF1" s="1232"/>
      <c r="AG1" s="1232"/>
      <c r="AH1" s="1232"/>
      <c r="AI1" s="1232"/>
      <c r="AJ1" s="1232"/>
      <c r="AK1" s="1232"/>
      <c r="AL1" s="1232"/>
      <c r="AM1" s="1232"/>
      <c r="AN1" s="1232"/>
      <c r="AO1" s="1232"/>
      <c r="AP1" s="1232"/>
      <c r="AQ1" s="1232"/>
      <c r="AR1" s="1232"/>
      <c r="AS1" s="1232"/>
    </row>
    <row r="2" spans="1:45" ht="14.25" customHeight="1">
      <c r="A2" s="1233" t="s">
        <v>425</v>
      </c>
      <c r="B2" s="1233"/>
      <c r="C2" s="1233"/>
      <c r="D2" s="1233"/>
      <c r="E2" s="1233"/>
      <c r="F2" s="1233"/>
      <c r="G2" s="1233"/>
      <c r="H2" s="1233"/>
      <c r="I2" s="1233"/>
      <c r="J2" s="1233"/>
      <c r="K2" s="1233"/>
      <c r="L2" s="1233"/>
      <c r="M2" s="1233"/>
      <c r="N2" s="1233"/>
      <c r="O2" s="1233"/>
      <c r="P2" s="1233"/>
      <c r="Q2" s="1233"/>
      <c r="R2" s="1233"/>
      <c r="S2" s="1233"/>
      <c r="T2" s="1233"/>
      <c r="U2" s="1233"/>
      <c r="V2" s="1233"/>
      <c r="W2" s="1233"/>
      <c r="X2" s="1233"/>
      <c r="Y2" s="1233"/>
      <c r="Z2" s="1233"/>
      <c r="AA2" s="1233"/>
      <c r="AB2" s="1233"/>
      <c r="AC2" s="1233"/>
      <c r="AD2" s="1233"/>
      <c r="AE2" s="1233"/>
      <c r="AF2" s="1233"/>
      <c r="AG2" s="1233"/>
      <c r="AH2" s="1233"/>
      <c r="AI2" s="1233"/>
      <c r="AJ2" s="1233"/>
      <c r="AK2" s="1233"/>
      <c r="AL2" s="1233"/>
      <c r="AM2" s="1233"/>
      <c r="AN2" s="1233"/>
      <c r="AO2" s="1233"/>
      <c r="AP2" s="1233"/>
      <c r="AQ2" s="1233"/>
      <c r="AR2" s="1233"/>
      <c r="AS2" s="1233"/>
    </row>
    <row r="3" spans="1:45" ht="14.25" customHeight="1">
      <c r="A3" s="146"/>
      <c r="B3" s="1234" t="s">
        <v>426</v>
      </c>
      <c r="C3" s="1234"/>
      <c r="D3" s="1234"/>
      <c r="E3" s="1234"/>
      <c r="F3" s="147"/>
      <c r="G3" s="147"/>
      <c r="H3" s="148"/>
      <c r="I3" s="148"/>
      <c r="J3" s="1235" t="s">
        <v>427</v>
      </c>
      <c r="K3" s="1235"/>
      <c r="L3" s="1235"/>
      <c r="M3" s="1235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236" t="s">
        <v>431</v>
      </c>
      <c r="Z3" s="1236"/>
      <c r="AA3" s="1236"/>
      <c r="AB3" s="1236"/>
      <c r="AC3" s="1236"/>
      <c r="AD3" s="1236"/>
      <c r="AE3" s="1236"/>
      <c r="AF3" s="1236"/>
      <c r="AG3" s="1236"/>
      <c r="AH3" s="1236"/>
      <c r="AI3" s="1236"/>
      <c r="AJ3" s="1236"/>
      <c r="AK3" s="1236"/>
      <c r="AL3" s="1236"/>
      <c r="AM3" s="1236"/>
      <c r="AN3" s="1236"/>
      <c r="AO3" s="1236"/>
      <c r="AP3" s="1236"/>
      <c r="AQ3" s="1236"/>
      <c r="AR3" s="1236"/>
      <c r="AS3" s="1236"/>
    </row>
    <row r="4" spans="1:45" s="141" customFormat="1" ht="14.25" customHeight="1">
      <c r="A4" s="1284" t="s">
        <v>432</v>
      </c>
      <c r="B4" s="1237" t="s">
        <v>433</v>
      </c>
      <c r="C4" s="1238"/>
      <c r="D4" s="1239"/>
      <c r="E4" s="1237" t="s">
        <v>434</v>
      </c>
      <c r="F4" s="1238"/>
      <c r="G4" s="1239"/>
      <c r="H4" s="1237" t="s">
        <v>435</v>
      </c>
      <c r="I4" s="1238"/>
      <c r="J4" s="1239"/>
      <c r="K4" s="1237" t="s">
        <v>436</v>
      </c>
      <c r="L4" s="1238"/>
      <c r="M4" s="1239"/>
      <c r="N4" s="1237" t="s">
        <v>437</v>
      </c>
      <c r="O4" s="1238"/>
      <c r="P4" s="1239"/>
      <c r="Q4" s="1237" t="s">
        <v>438</v>
      </c>
      <c r="R4" s="1238"/>
      <c r="S4" s="1239"/>
      <c r="T4" s="1237" t="s">
        <v>439</v>
      </c>
      <c r="U4" s="1238"/>
      <c r="V4" s="1240"/>
      <c r="W4" s="160"/>
      <c r="X4" s="1284" t="s">
        <v>432</v>
      </c>
      <c r="Y4" s="1237" t="s">
        <v>433</v>
      </c>
      <c r="Z4" s="1238"/>
      <c r="AA4" s="1239"/>
      <c r="AB4" s="1237" t="s">
        <v>434</v>
      </c>
      <c r="AC4" s="1238"/>
      <c r="AD4" s="1239"/>
      <c r="AE4" s="1237" t="s">
        <v>435</v>
      </c>
      <c r="AF4" s="1238"/>
      <c r="AG4" s="1239"/>
      <c r="AH4" s="1237" t="s">
        <v>436</v>
      </c>
      <c r="AI4" s="1238"/>
      <c r="AJ4" s="1239"/>
      <c r="AK4" s="1237" t="s">
        <v>437</v>
      </c>
      <c r="AL4" s="1238"/>
      <c r="AM4" s="1239"/>
      <c r="AN4" s="1237" t="s">
        <v>438</v>
      </c>
      <c r="AO4" s="1238"/>
      <c r="AP4" s="1239"/>
      <c r="AQ4" s="1237" t="s">
        <v>439</v>
      </c>
      <c r="AR4" s="1238"/>
      <c r="AS4" s="1240"/>
    </row>
    <row r="5" spans="1:45" s="141" customFormat="1" ht="14.25" customHeight="1">
      <c r="A5" s="1285"/>
      <c r="B5" s="1241" t="s">
        <v>433</v>
      </c>
      <c r="C5" s="1242"/>
      <c r="D5" s="1243"/>
      <c r="E5" s="1241" t="s">
        <v>440</v>
      </c>
      <c r="F5" s="1242"/>
      <c r="G5" s="1243"/>
      <c r="H5" s="1241" t="s">
        <v>441</v>
      </c>
      <c r="I5" s="1242"/>
      <c r="J5" s="1243"/>
      <c r="K5" s="1241" t="s">
        <v>442</v>
      </c>
      <c r="L5" s="1242"/>
      <c r="M5" s="1243"/>
      <c r="N5" s="1241" t="s">
        <v>443</v>
      </c>
      <c r="O5" s="1242"/>
      <c r="P5" s="1243"/>
      <c r="Q5" s="1241" t="s">
        <v>444</v>
      </c>
      <c r="R5" s="1242"/>
      <c r="S5" s="1243"/>
      <c r="T5" s="1241" t="s">
        <v>445</v>
      </c>
      <c r="U5" s="1242"/>
      <c r="V5" s="1244"/>
      <c r="W5" s="160"/>
      <c r="X5" s="1285"/>
      <c r="Y5" s="1241" t="s">
        <v>433</v>
      </c>
      <c r="Z5" s="1242"/>
      <c r="AA5" s="1243"/>
      <c r="AB5" s="1241" t="s">
        <v>440</v>
      </c>
      <c r="AC5" s="1242"/>
      <c r="AD5" s="1243"/>
      <c r="AE5" s="1241" t="s">
        <v>441</v>
      </c>
      <c r="AF5" s="1242"/>
      <c r="AG5" s="1243"/>
      <c r="AH5" s="1241" t="s">
        <v>442</v>
      </c>
      <c r="AI5" s="1242"/>
      <c r="AJ5" s="1243"/>
      <c r="AK5" s="1241" t="s">
        <v>443</v>
      </c>
      <c r="AL5" s="1242"/>
      <c r="AM5" s="1243"/>
      <c r="AN5" s="1241" t="s">
        <v>444</v>
      </c>
      <c r="AO5" s="1242"/>
      <c r="AP5" s="1243"/>
      <c r="AQ5" s="1241" t="s">
        <v>445</v>
      </c>
      <c r="AR5" s="1242"/>
      <c r="AS5" s="1244"/>
    </row>
    <row r="6" spans="1:45" s="141" customFormat="1" ht="9.75" customHeight="1">
      <c r="A6" s="150"/>
      <c r="B6" s="1310">
        <v>26</v>
      </c>
      <c r="C6" s="1311"/>
      <c r="D6" s="1323"/>
      <c r="E6" s="1317">
        <v>27</v>
      </c>
      <c r="F6" s="1318"/>
      <c r="G6" s="1319"/>
      <c r="H6" s="1317">
        <v>28</v>
      </c>
      <c r="I6" s="1318"/>
      <c r="J6" s="1319"/>
      <c r="K6" s="1304">
        <v>29</v>
      </c>
      <c r="L6" s="1305"/>
      <c r="M6" s="1306"/>
      <c r="N6" s="1304">
        <v>30</v>
      </c>
      <c r="O6" s="1305"/>
      <c r="P6" s="1306"/>
      <c r="Q6" s="1310">
        <v>31</v>
      </c>
      <c r="R6" s="1311"/>
      <c r="S6" s="1323"/>
      <c r="T6" s="1320">
        <v>1</v>
      </c>
      <c r="U6" s="1321"/>
      <c r="V6" s="1325"/>
      <c r="W6" s="161"/>
      <c r="X6" s="162"/>
      <c r="Y6" s="1317"/>
      <c r="Z6" s="1318"/>
      <c r="AA6" s="1319"/>
      <c r="AB6" s="1317"/>
      <c r="AC6" s="1318"/>
      <c r="AD6" s="1319"/>
      <c r="AE6" s="1317"/>
      <c r="AF6" s="1318"/>
      <c r="AG6" s="1319"/>
      <c r="AH6" s="1304"/>
      <c r="AI6" s="1305"/>
      <c r="AJ6" s="1306"/>
      <c r="AK6" s="1304"/>
      <c r="AL6" s="1305"/>
      <c r="AM6" s="1306"/>
      <c r="AN6" s="1317">
        <v>1</v>
      </c>
      <c r="AO6" s="1318"/>
      <c r="AP6" s="1319"/>
      <c r="AQ6" s="1310">
        <v>2</v>
      </c>
      <c r="AR6" s="1311"/>
      <c r="AS6" s="1312"/>
    </row>
    <row r="7" spans="1:45" s="141" customFormat="1" ht="9.75" customHeight="1">
      <c r="A7" s="151"/>
      <c r="B7" s="1289"/>
      <c r="C7" s="1290"/>
      <c r="D7" s="1291"/>
      <c r="E7" s="1292"/>
      <c r="F7" s="1293"/>
      <c r="G7" s="1294"/>
      <c r="H7" s="1292"/>
      <c r="I7" s="1293"/>
      <c r="J7" s="1294"/>
      <c r="K7" s="1307"/>
      <c r="L7" s="1308"/>
      <c r="M7" s="1309"/>
      <c r="N7" s="1307"/>
      <c r="O7" s="1308"/>
      <c r="P7" s="1309"/>
      <c r="Q7" s="1289"/>
      <c r="R7" s="1290"/>
      <c r="S7" s="1291"/>
      <c r="T7" s="1301"/>
      <c r="U7" s="1302"/>
      <c r="V7" s="1326"/>
      <c r="W7" s="161"/>
      <c r="X7" s="163"/>
      <c r="Y7" s="1292"/>
      <c r="Z7" s="1293"/>
      <c r="AA7" s="1294"/>
      <c r="AB7" s="1292"/>
      <c r="AC7" s="1293"/>
      <c r="AD7" s="1294"/>
      <c r="AE7" s="1292"/>
      <c r="AF7" s="1293"/>
      <c r="AG7" s="1294"/>
      <c r="AH7" s="1307"/>
      <c r="AI7" s="1308"/>
      <c r="AJ7" s="1309"/>
      <c r="AK7" s="1307"/>
      <c r="AL7" s="1308"/>
      <c r="AM7" s="1309"/>
      <c r="AN7" s="1292"/>
      <c r="AO7" s="1293"/>
      <c r="AP7" s="1294"/>
      <c r="AQ7" s="1289"/>
      <c r="AR7" s="1290"/>
      <c r="AS7" s="1296"/>
    </row>
    <row r="8" spans="1:45" s="141" customFormat="1" ht="9.75" customHeight="1">
      <c r="A8" s="151"/>
      <c r="B8" s="1286">
        <v>2</v>
      </c>
      <c r="C8" s="1287"/>
      <c r="D8" s="1288"/>
      <c r="E8" s="1286">
        <v>3</v>
      </c>
      <c r="F8" s="1287"/>
      <c r="G8" s="1288"/>
      <c r="H8" s="1286">
        <v>4</v>
      </c>
      <c r="I8" s="1287"/>
      <c r="J8" s="1288"/>
      <c r="K8" s="1250">
        <v>5</v>
      </c>
      <c r="L8" s="1251"/>
      <c r="M8" s="1252"/>
      <c r="N8" s="1250">
        <v>6</v>
      </c>
      <c r="O8" s="1251"/>
      <c r="P8" s="1252"/>
      <c r="Q8" s="1250">
        <v>7</v>
      </c>
      <c r="R8" s="1251"/>
      <c r="S8" s="1252"/>
      <c r="T8" s="1250">
        <v>8</v>
      </c>
      <c r="U8" s="1251"/>
      <c r="V8" s="1256"/>
      <c r="W8" s="161"/>
      <c r="X8" s="163"/>
      <c r="Y8" s="1286">
        <v>3</v>
      </c>
      <c r="Z8" s="1287"/>
      <c r="AA8" s="1288"/>
      <c r="AB8" s="1250">
        <v>4</v>
      </c>
      <c r="AC8" s="1251"/>
      <c r="AD8" s="1252"/>
      <c r="AE8" s="1250">
        <v>5</v>
      </c>
      <c r="AF8" s="1251"/>
      <c r="AG8" s="1252"/>
      <c r="AH8" s="1250">
        <v>6</v>
      </c>
      <c r="AI8" s="1251"/>
      <c r="AJ8" s="1252"/>
      <c r="AK8" s="1250">
        <v>7</v>
      </c>
      <c r="AL8" s="1251"/>
      <c r="AM8" s="1252"/>
      <c r="AN8" s="1250">
        <v>8</v>
      </c>
      <c r="AO8" s="1251"/>
      <c r="AP8" s="1252"/>
      <c r="AQ8" s="1286">
        <v>9</v>
      </c>
      <c r="AR8" s="1287"/>
      <c r="AS8" s="1295"/>
    </row>
    <row r="9" spans="1:45" s="141" customFormat="1" ht="9.75" customHeight="1">
      <c r="A9" s="151"/>
      <c r="B9" s="1289"/>
      <c r="C9" s="1290"/>
      <c r="D9" s="1291"/>
      <c r="E9" s="1289"/>
      <c r="F9" s="1290"/>
      <c r="G9" s="1291"/>
      <c r="H9" s="1289"/>
      <c r="I9" s="1290"/>
      <c r="J9" s="1291"/>
      <c r="K9" s="1292"/>
      <c r="L9" s="1293"/>
      <c r="M9" s="1294"/>
      <c r="N9" s="1292"/>
      <c r="O9" s="1293"/>
      <c r="P9" s="1294"/>
      <c r="Q9" s="1292"/>
      <c r="R9" s="1293"/>
      <c r="S9" s="1294"/>
      <c r="T9" s="1292"/>
      <c r="U9" s="1293"/>
      <c r="V9" s="1297"/>
      <c r="W9" s="161"/>
      <c r="X9" s="163"/>
      <c r="Y9" s="1289"/>
      <c r="Z9" s="1290"/>
      <c r="AA9" s="1291"/>
      <c r="AB9" s="1292"/>
      <c r="AC9" s="1293"/>
      <c r="AD9" s="1294"/>
      <c r="AE9" s="1292"/>
      <c r="AF9" s="1293"/>
      <c r="AG9" s="1294"/>
      <c r="AH9" s="1292"/>
      <c r="AI9" s="1293"/>
      <c r="AJ9" s="1294"/>
      <c r="AK9" s="1292"/>
      <c r="AL9" s="1293"/>
      <c r="AM9" s="1294"/>
      <c r="AN9" s="1292"/>
      <c r="AO9" s="1293"/>
      <c r="AP9" s="1294"/>
      <c r="AQ9" s="1289"/>
      <c r="AR9" s="1290"/>
      <c r="AS9" s="1296"/>
    </row>
    <row r="10" spans="1:45" s="141" customFormat="1" ht="9.75" customHeight="1">
      <c r="A10" s="151">
        <v>1</v>
      </c>
      <c r="B10" s="1286">
        <v>9</v>
      </c>
      <c r="C10" s="1287"/>
      <c r="D10" s="1288"/>
      <c r="E10" s="1250">
        <v>10</v>
      </c>
      <c r="F10" s="1251"/>
      <c r="G10" s="1252"/>
      <c r="H10" s="1250">
        <v>11</v>
      </c>
      <c r="I10" s="1251"/>
      <c r="J10" s="1252"/>
      <c r="K10" s="1250">
        <v>12</v>
      </c>
      <c r="L10" s="1251"/>
      <c r="M10" s="1252"/>
      <c r="N10" s="1250">
        <v>13</v>
      </c>
      <c r="O10" s="1251"/>
      <c r="P10" s="1252"/>
      <c r="Q10" s="1250">
        <v>14</v>
      </c>
      <c r="R10" s="1251"/>
      <c r="S10" s="1252"/>
      <c r="T10" s="1286">
        <v>15</v>
      </c>
      <c r="U10" s="1287"/>
      <c r="V10" s="1295"/>
      <c r="W10" s="161"/>
      <c r="X10" s="164">
        <v>7</v>
      </c>
      <c r="Y10" s="1286">
        <v>10</v>
      </c>
      <c r="Z10" s="1287"/>
      <c r="AA10" s="1288"/>
      <c r="AB10" s="1250">
        <v>11</v>
      </c>
      <c r="AC10" s="1251"/>
      <c r="AD10" s="1252"/>
      <c r="AE10" s="1250">
        <v>12</v>
      </c>
      <c r="AF10" s="1251"/>
      <c r="AG10" s="1252"/>
      <c r="AH10" s="1250">
        <v>13</v>
      </c>
      <c r="AI10" s="1251"/>
      <c r="AJ10" s="1252"/>
      <c r="AK10" s="1250">
        <v>14</v>
      </c>
      <c r="AL10" s="1251"/>
      <c r="AM10" s="1252"/>
      <c r="AN10" s="1250">
        <v>15</v>
      </c>
      <c r="AO10" s="1251"/>
      <c r="AP10" s="1252"/>
      <c r="AQ10" s="1286">
        <v>16</v>
      </c>
      <c r="AR10" s="1287"/>
      <c r="AS10" s="1295"/>
    </row>
    <row r="11" spans="1:45" s="141" customFormat="1" ht="9.75" customHeight="1">
      <c r="A11" s="151"/>
      <c r="B11" s="1289"/>
      <c r="C11" s="1290"/>
      <c r="D11" s="1291"/>
      <c r="E11" s="1292"/>
      <c r="F11" s="1293"/>
      <c r="G11" s="1294"/>
      <c r="H11" s="1292"/>
      <c r="I11" s="1293"/>
      <c r="J11" s="1294"/>
      <c r="K11" s="1292"/>
      <c r="L11" s="1293"/>
      <c r="M11" s="1294"/>
      <c r="N11" s="1292"/>
      <c r="O11" s="1293"/>
      <c r="P11" s="1294"/>
      <c r="Q11" s="1292"/>
      <c r="R11" s="1293"/>
      <c r="S11" s="1294"/>
      <c r="T11" s="1289"/>
      <c r="U11" s="1290"/>
      <c r="V11" s="1296"/>
      <c r="W11" s="161"/>
      <c r="X11" s="164"/>
      <c r="Y11" s="1289"/>
      <c r="Z11" s="1290"/>
      <c r="AA11" s="1291"/>
      <c r="AB11" s="1292"/>
      <c r="AC11" s="1293"/>
      <c r="AD11" s="1294"/>
      <c r="AE11" s="1292"/>
      <c r="AF11" s="1293"/>
      <c r="AG11" s="1294"/>
      <c r="AH11" s="1292"/>
      <c r="AI11" s="1293"/>
      <c r="AJ11" s="1294"/>
      <c r="AK11" s="1292"/>
      <c r="AL11" s="1293"/>
      <c r="AM11" s="1294"/>
      <c r="AN11" s="1292"/>
      <c r="AO11" s="1293"/>
      <c r="AP11" s="1294"/>
      <c r="AQ11" s="1289"/>
      <c r="AR11" s="1290"/>
      <c r="AS11" s="1296"/>
    </row>
    <row r="12" spans="1:45" s="141" customFormat="1" ht="9.75" customHeight="1">
      <c r="A12" s="151" t="s">
        <v>440</v>
      </c>
      <c r="B12" s="1286">
        <v>16</v>
      </c>
      <c r="C12" s="1287"/>
      <c r="D12" s="1288"/>
      <c r="E12" s="1250">
        <v>17</v>
      </c>
      <c r="F12" s="1251"/>
      <c r="G12" s="1252"/>
      <c r="H12" s="1250">
        <v>18</v>
      </c>
      <c r="I12" s="1251"/>
      <c r="J12" s="1252"/>
      <c r="K12" s="1250">
        <v>19</v>
      </c>
      <c r="L12" s="1251"/>
      <c r="M12" s="1252"/>
      <c r="N12" s="1250">
        <v>20</v>
      </c>
      <c r="O12" s="1251"/>
      <c r="P12" s="1252"/>
      <c r="Q12" s="1250">
        <v>21</v>
      </c>
      <c r="R12" s="1251"/>
      <c r="S12" s="1252"/>
      <c r="T12" s="1313">
        <v>22</v>
      </c>
      <c r="U12" s="1314"/>
      <c r="V12" s="1315"/>
      <c r="W12" s="161"/>
      <c r="X12" s="163" t="s">
        <v>440</v>
      </c>
      <c r="Y12" s="1286">
        <v>17</v>
      </c>
      <c r="Z12" s="1287"/>
      <c r="AA12" s="1288"/>
      <c r="AB12" s="1250">
        <v>18</v>
      </c>
      <c r="AC12" s="1251"/>
      <c r="AD12" s="1252"/>
      <c r="AE12" s="1250">
        <v>19</v>
      </c>
      <c r="AF12" s="1251"/>
      <c r="AG12" s="1252"/>
      <c r="AH12" s="1250">
        <v>20</v>
      </c>
      <c r="AI12" s="1251"/>
      <c r="AJ12" s="1252"/>
      <c r="AK12" s="1250">
        <v>21</v>
      </c>
      <c r="AL12" s="1251"/>
      <c r="AM12" s="1252"/>
      <c r="AN12" s="1250">
        <v>22</v>
      </c>
      <c r="AO12" s="1251"/>
      <c r="AP12" s="1252"/>
      <c r="AQ12" s="1286">
        <v>23</v>
      </c>
      <c r="AR12" s="1287"/>
      <c r="AS12" s="1295"/>
    </row>
    <row r="13" spans="1:45" s="141" customFormat="1" ht="9.75" customHeight="1">
      <c r="A13" s="151"/>
      <c r="B13" s="1289"/>
      <c r="C13" s="1290"/>
      <c r="D13" s="1291"/>
      <c r="E13" s="1292"/>
      <c r="F13" s="1293"/>
      <c r="G13" s="1294"/>
      <c r="H13" s="1292"/>
      <c r="I13" s="1293"/>
      <c r="J13" s="1294"/>
      <c r="K13" s="1292"/>
      <c r="L13" s="1293"/>
      <c r="M13" s="1294"/>
      <c r="N13" s="1292"/>
      <c r="O13" s="1293"/>
      <c r="P13" s="1294"/>
      <c r="Q13" s="1292"/>
      <c r="R13" s="1293"/>
      <c r="S13" s="1294"/>
      <c r="T13" s="1307"/>
      <c r="U13" s="1308"/>
      <c r="V13" s="1316"/>
      <c r="W13" s="161"/>
      <c r="X13" s="163"/>
      <c r="Y13" s="1289"/>
      <c r="Z13" s="1290"/>
      <c r="AA13" s="1291"/>
      <c r="AB13" s="1292"/>
      <c r="AC13" s="1293"/>
      <c r="AD13" s="1294"/>
      <c r="AE13" s="1292"/>
      <c r="AF13" s="1293"/>
      <c r="AG13" s="1294"/>
      <c r="AH13" s="1292"/>
      <c r="AI13" s="1293"/>
      <c r="AJ13" s="1294"/>
      <c r="AK13" s="1292"/>
      <c r="AL13" s="1293"/>
      <c r="AM13" s="1294"/>
      <c r="AN13" s="1292"/>
      <c r="AO13" s="1293"/>
      <c r="AP13" s="1294"/>
      <c r="AQ13" s="1289"/>
      <c r="AR13" s="1290"/>
      <c r="AS13" s="1296"/>
    </row>
    <row r="14" spans="1:45" s="141" customFormat="1" ht="9.75" customHeight="1">
      <c r="A14" s="152" t="s">
        <v>766</v>
      </c>
      <c r="B14" s="1286">
        <v>23</v>
      </c>
      <c r="C14" s="1287"/>
      <c r="D14" s="1288"/>
      <c r="E14" s="1250">
        <v>24</v>
      </c>
      <c r="F14" s="1251"/>
      <c r="G14" s="1252"/>
      <c r="H14" s="1250">
        <v>25</v>
      </c>
      <c r="I14" s="1251"/>
      <c r="J14" s="1252"/>
      <c r="K14" s="1250">
        <v>26</v>
      </c>
      <c r="L14" s="1251"/>
      <c r="M14" s="1252"/>
      <c r="N14" s="1250">
        <v>27</v>
      </c>
      <c r="O14" s="1251"/>
      <c r="P14" s="1252"/>
      <c r="Q14" s="1250">
        <v>28</v>
      </c>
      <c r="R14" s="1251"/>
      <c r="S14" s="1252"/>
      <c r="T14" s="1250">
        <v>29</v>
      </c>
      <c r="U14" s="1251"/>
      <c r="V14" s="1256"/>
      <c r="W14" s="161"/>
      <c r="X14" s="165" t="s">
        <v>767</v>
      </c>
      <c r="Y14" s="1286">
        <v>24</v>
      </c>
      <c r="Z14" s="1287"/>
      <c r="AA14" s="1288"/>
      <c r="AB14" s="1250">
        <v>25</v>
      </c>
      <c r="AC14" s="1251"/>
      <c r="AD14" s="1252"/>
      <c r="AE14" s="1250">
        <v>26</v>
      </c>
      <c r="AF14" s="1251"/>
      <c r="AG14" s="1252"/>
      <c r="AH14" s="1250">
        <v>27</v>
      </c>
      <c r="AI14" s="1251"/>
      <c r="AJ14" s="1252"/>
      <c r="AK14" s="1250">
        <v>28</v>
      </c>
      <c r="AL14" s="1251"/>
      <c r="AM14" s="1252"/>
      <c r="AN14" s="1250">
        <v>29</v>
      </c>
      <c r="AO14" s="1251"/>
      <c r="AP14" s="1252"/>
      <c r="AQ14" s="1250">
        <v>30</v>
      </c>
      <c r="AR14" s="1251"/>
      <c r="AS14" s="1256"/>
    </row>
    <row r="15" spans="1:45" s="141" customFormat="1" ht="9.75" customHeight="1">
      <c r="A15" s="152"/>
      <c r="B15" s="1289"/>
      <c r="C15" s="1290"/>
      <c r="D15" s="1291"/>
      <c r="E15" s="1292"/>
      <c r="F15" s="1293"/>
      <c r="G15" s="1294"/>
      <c r="H15" s="1292"/>
      <c r="I15" s="1293"/>
      <c r="J15" s="1294"/>
      <c r="K15" s="1292"/>
      <c r="L15" s="1293"/>
      <c r="M15" s="1294"/>
      <c r="N15" s="1292"/>
      <c r="O15" s="1293"/>
      <c r="P15" s="1294"/>
      <c r="Q15" s="1292"/>
      <c r="R15" s="1293"/>
      <c r="S15" s="1294"/>
      <c r="T15" s="1292"/>
      <c r="U15" s="1293"/>
      <c r="V15" s="1297"/>
      <c r="W15" s="161"/>
      <c r="X15" s="165"/>
      <c r="Y15" s="1289"/>
      <c r="Z15" s="1290"/>
      <c r="AA15" s="1291"/>
      <c r="AB15" s="1292"/>
      <c r="AC15" s="1293"/>
      <c r="AD15" s="1294"/>
      <c r="AE15" s="1292"/>
      <c r="AF15" s="1293"/>
      <c r="AG15" s="1294"/>
      <c r="AH15" s="1292"/>
      <c r="AI15" s="1293"/>
      <c r="AJ15" s="1294"/>
      <c r="AK15" s="1292"/>
      <c r="AL15" s="1293"/>
      <c r="AM15" s="1294"/>
      <c r="AN15" s="1292"/>
      <c r="AO15" s="1293"/>
      <c r="AP15" s="1294"/>
      <c r="AQ15" s="1292"/>
      <c r="AR15" s="1293"/>
      <c r="AS15" s="1297"/>
    </row>
    <row r="16" spans="1:45" s="141" customFormat="1" ht="9.75" customHeight="1">
      <c r="A16" s="151"/>
      <c r="B16" s="1286">
        <v>30</v>
      </c>
      <c r="C16" s="1287"/>
      <c r="D16" s="1288"/>
      <c r="E16" s="1286">
        <v>31</v>
      </c>
      <c r="F16" s="1287"/>
      <c r="G16" s="1288"/>
      <c r="H16" s="1250"/>
      <c r="I16" s="1251"/>
      <c r="J16" s="1252"/>
      <c r="K16" s="1250"/>
      <c r="L16" s="1251"/>
      <c r="M16" s="1252"/>
      <c r="N16" s="1250"/>
      <c r="O16" s="1251"/>
      <c r="P16" s="1252"/>
      <c r="Q16" s="1250"/>
      <c r="R16" s="1251"/>
      <c r="S16" s="1252"/>
      <c r="T16" s="1250"/>
      <c r="U16" s="1251"/>
      <c r="V16" s="1256"/>
      <c r="W16" s="161"/>
      <c r="X16" s="151"/>
      <c r="Y16" s="1286">
        <v>31</v>
      </c>
      <c r="Z16" s="1287"/>
      <c r="AA16" s="1288"/>
      <c r="AB16" s="1250"/>
      <c r="AC16" s="1251"/>
      <c r="AD16" s="1252"/>
      <c r="AE16" s="1250"/>
      <c r="AF16" s="1251"/>
      <c r="AG16" s="1252"/>
      <c r="AH16" s="1250"/>
      <c r="AI16" s="1251"/>
      <c r="AJ16" s="1252"/>
      <c r="AK16" s="1250"/>
      <c r="AL16" s="1251"/>
      <c r="AM16" s="1252"/>
      <c r="AN16" s="1250"/>
      <c r="AO16" s="1251"/>
      <c r="AP16" s="1252"/>
      <c r="AQ16" s="1250"/>
      <c r="AR16" s="1251"/>
      <c r="AS16" s="1256"/>
    </row>
    <row r="17" spans="1:45" s="141" customFormat="1" ht="9.75" customHeight="1">
      <c r="A17" s="151"/>
      <c r="B17" s="1327"/>
      <c r="C17" s="1328"/>
      <c r="D17" s="1329"/>
      <c r="E17" s="1327"/>
      <c r="F17" s="1328"/>
      <c r="G17" s="1329"/>
      <c r="H17" s="1253"/>
      <c r="I17" s="1254"/>
      <c r="J17" s="1255"/>
      <c r="K17" s="1253"/>
      <c r="L17" s="1254"/>
      <c r="M17" s="1255"/>
      <c r="N17" s="1253"/>
      <c r="O17" s="1254"/>
      <c r="P17" s="1255"/>
      <c r="Q17" s="1253"/>
      <c r="R17" s="1254"/>
      <c r="S17" s="1255"/>
      <c r="T17" s="1253"/>
      <c r="U17" s="1254"/>
      <c r="V17" s="1257"/>
      <c r="W17" s="161"/>
      <c r="X17" s="166"/>
      <c r="Y17" s="1327"/>
      <c r="Z17" s="1328"/>
      <c r="AA17" s="1329"/>
      <c r="AB17" s="1253"/>
      <c r="AC17" s="1254"/>
      <c r="AD17" s="1255"/>
      <c r="AE17" s="1253"/>
      <c r="AF17" s="1254"/>
      <c r="AG17" s="1255"/>
      <c r="AH17" s="1253"/>
      <c r="AI17" s="1254"/>
      <c r="AJ17" s="1255"/>
      <c r="AK17" s="1253"/>
      <c r="AL17" s="1254"/>
      <c r="AM17" s="1255"/>
      <c r="AN17" s="1253"/>
      <c r="AO17" s="1254"/>
      <c r="AP17" s="1255"/>
      <c r="AQ17" s="1253"/>
      <c r="AR17" s="1254"/>
      <c r="AS17" s="1257"/>
    </row>
    <row r="18" spans="1:45" s="141" customFormat="1" ht="9.75" customHeight="1">
      <c r="A18" s="149"/>
      <c r="B18" s="1304"/>
      <c r="C18" s="1305"/>
      <c r="D18" s="1306"/>
      <c r="E18" s="1317"/>
      <c r="F18" s="1318"/>
      <c r="G18" s="1319"/>
      <c r="H18" s="1310">
        <v>1</v>
      </c>
      <c r="I18" s="1311"/>
      <c r="J18" s="1323"/>
      <c r="K18" s="1320">
        <v>2</v>
      </c>
      <c r="L18" s="1321"/>
      <c r="M18" s="1322"/>
      <c r="N18" s="1320">
        <v>3</v>
      </c>
      <c r="O18" s="1321"/>
      <c r="P18" s="1322"/>
      <c r="Q18" s="1320">
        <v>4</v>
      </c>
      <c r="R18" s="1321"/>
      <c r="S18" s="1322"/>
      <c r="T18" s="1310">
        <v>5</v>
      </c>
      <c r="U18" s="1311"/>
      <c r="V18" s="1312"/>
      <c r="W18" s="161"/>
      <c r="X18" s="167"/>
      <c r="Y18" s="1304"/>
      <c r="Z18" s="1305"/>
      <c r="AA18" s="1306"/>
      <c r="AB18" s="1317">
        <v>1</v>
      </c>
      <c r="AC18" s="1318"/>
      <c r="AD18" s="1319"/>
      <c r="AE18" s="1317">
        <v>2</v>
      </c>
      <c r="AF18" s="1318"/>
      <c r="AG18" s="1319"/>
      <c r="AH18" s="1317">
        <v>3</v>
      </c>
      <c r="AI18" s="1318"/>
      <c r="AJ18" s="1319"/>
      <c r="AK18" s="1317">
        <v>4</v>
      </c>
      <c r="AL18" s="1318"/>
      <c r="AM18" s="1319"/>
      <c r="AN18" s="1317">
        <v>5</v>
      </c>
      <c r="AO18" s="1318"/>
      <c r="AP18" s="1319"/>
      <c r="AQ18" s="1310">
        <v>6</v>
      </c>
      <c r="AR18" s="1311"/>
      <c r="AS18" s="1312"/>
    </row>
    <row r="19" spans="1:45" s="141" customFormat="1" ht="9.75" customHeight="1">
      <c r="A19" s="151"/>
      <c r="B19" s="1307"/>
      <c r="C19" s="1308"/>
      <c r="D19" s="1309"/>
      <c r="E19" s="1292"/>
      <c r="F19" s="1293"/>
      <c r="G19" s="1294"/>
      <c r="H19" s="1289"/>
      <c r="I19" s="1290"/>
      <c r="J19" s="1291"/>
      <c r="K19" s="1301"/>
      <c r="L19" s="1302"/>
      <c r="M19" s="1303"/>
      <c r="N19" s="1301"/>
      <c r="O19" s="1302"/>
      <c r="P19" s="1303"/>
      <c r="Q19" s="1301"/>
      <c r="R19" s="1302"/>
      <c r="S19" s="1303"/>
      <c r="T19" s="1289"/>
      <c r="U19" s="1290"/>
      <c r="V19" s="1296"/>
      <c r="W19" s="161"/>
      <c r="X19" s="168"/>
      <c r="Y19" s="1307"/>
      <c r="Z19" s="1308"/>
      <c r="AA19" s="1309"/>
      <c r="AB19" s="1292"/>
      <c r="AC19" s="1293"/>
      <c r="AD19" s="1294"/>
      <c r="AE19" s="1292"/>
      <c r="AF19" s="1293"/>
      <c r="AG19" s="1294"/>
      <c r="AH19" s="1292"/>
      <c r="AI19" s="1293"/>
      <c r="AJ19" s="1294"/>
      <c r="AK19" s="1292"/>
      <c r="AL19" s="1293"/>
      <c r="AM19" s="1294"/>
      <c r="AN19" s="1292"/>
      <c r="AO19" s="1293"/>
      <c r="AP19" s="1294"/>
      <c r="AQ19" s="1289"/>
      <c r="AR19" s="1290"/>
      <c r="AS19" s="1296"/>
    </row>
    <row r="20" spans="1:45" s="141" customFormat="1" ht="9.75" customHeight="1">
      <c r="A20" s="151"/>
      <c r="B20" s="1286">
        <v>6</v>
      </c>
      <c r="C20" s="1287"/>
      <c r="D20" s="1288"/>
      <c r="E20" s="1286">
        <v>7</v>
      </c>
      <c r="F20" s="1287"/>
      <c r="G20" s="1288"/>
      <c r="H20" s="1250">
        <v>8</v>
      </c>
      <c r="I20" s="1251"/>
      <c r="J20" s="1252"/>
      <c r="K20" s="1250">
        <v>9</v>
      </c>
      <c r="L20" s="1251"/>
      <c r="M20" s="1252"/>
      <c r="N20" s="1250">
        <v>10</v>
      </c>
      <c r="O20" s="1251"/>
      <c r="P20" s="1252"/>
      <c r="Q20" s="1250">
        <v>11</v>
      </c>
      <c r="R20" s="1251"/>
      <c r="S20" s="1252"/>
      <c r="T20" s="1250">
        <v>12</v>
      </c>
      <c r="U20" s="1251"/>
      <c r="V20" s="1256"/>
      <c r="W20" s="161"/>
      <c r="X20" s="168"/>
      <c r="Y20" s="1286">
        <v>7</v>
      </c>
      <c r="Z20" s="1287"/>
      <c r="AA20" s="1288"/>
      <c r="AB20" s="1250">
        <v>8</v>
      </c>
      <c r="AC20" s="1251"/>
      <c r="AD20" s="1252"/>
      <c r="AE20" s="1250">
        <v>9</v>
      </c>
      <c r="AF20" s="1251"/>
      <c r="AG20" s="1252"/>
      <c r="AH20" s="1250">
        <v>10</v>
      </c>
      <c r="AI20" s="1251"/>
      <c r="AJ20" s="1252"/>
      <c r="AK20" s="1250">
        <v>11</v>
      </c>
      <c r="AL20" s="1251"/>
      <c r="AM20" s="1252"/>
      <c r="AN20" s="1250">
        <v>12</v>
      </c>
      <c r="AO20" s="1251"/>
      <c r="AP20" s="1252"/>
      <c r="AQ20" s="1286">
        <v>13</v>
      </c>
      <c r="AR20" s="1287"/>
      <c r="AS20" s="1295"/>
    </row>
    <row r="21" spans="1:45" s="141" customFormat="1" ht="9.75" customHeight="1">
      <c r="A21" s="151"/>
      <c r="B21" s="1289"/>
      <c r="C21" s="1290"/>
      <c r="D21" s="1291"/>
      <c r="E21" s="1289"/>
      <c r="F21" s="1290"/>
      <c r="G21" s="1291"/>
      <c r="H21" s="1292"/>
      <c r="I21" s="1293"/>
      <c r="J21" s="1294"/>
      <c r="K21" s="1292"/>
      <c r="L21" s="1293"/>
      <c r="M21" s="1294"/>
      <c r="N21" s="1292"/>
      <c r="O21" s="1293"/>
      <c r="P21" s="1294"/>
      <c r="Q21" s="1292"/>
      <c r="R21" s="1293"/>
      <c r="S21" s="1294"/>
      <c r="T21" s="1292"/>
      <c r="U21" s="1293"/>
      <c r="V21" s="1297"/>
      <c r="W21" s="161"/>
      <c r="X21" s="168"/>
      <c r="Y21" s="1289"/>
      <c r="Z21" s="1290"/>
      <c r="AA21" s="1291"/>
      <c r="AB21" s="1292"/>
      <c r="AC21" s="1293"/>
      <c r="AD21" s="1294"/>
      <c r="AE21" s="1292"/>
      <c r="AF21" s="1293"/>
      <c r="AG21" s="1294"/>
      <c r="AH21" s="1292"/>
      <c r="AI21" s="1293"/>
      <c r="AJ21" s="1294"/>
      <c r="AK21" s="1292"/>
      <c r="AL21" s="1293"/>
      <c r="AM21" s="1294"/>
      <c r="AN21" s="1292"/>
      <c r="AO21" s="1293"/>
      <c r="AP21" s="1294"/>
      <c r="AQ21" s="1289"/>
      <c r="AR21" s="1290"/>
      <c r="AS21" s="1296"/>
    </row>
    <row r="22" spans="1:45" s="141" customFormat="1" ht="9.75" customHeight="1">
      <c r="A22" s="153">
        <v>2</v>
      </c>
      <c r="B22" s="1286">
        <v>13</v>
      </c>
      <c r="C22" s="1287"/>
      <c r="D22" s="1288"/>
      <c r="E22" s="1250">
        <v>14</v>
      </c>
      <c r="F22" s="1251"/>
      <c r="G22" s="1252"/>
      <c r="H22" s="1250">
        <v>15</v>
      </c>
      <c r="I22" s="1251"/>
      <c r="J22" s="1252"/>
      <c r="K22" s="1250">
        <v>16</v>
      </c>
      <c r="L22" s="1251"/>
      <c r="M22" s="1252"/>
      <c r="N22" s="1250">
        <v>17</v>
      </c>
      <c r="O22" s="1251"/>
      <c r="P22" s="1252"/>
      <c r="Q22" s="1250">
        <v>18</v>
      </c>
      <c r="R22" s="1251"/>
      <c r="S22" s="1252"/>
      <c r="T22" s="1286">
        <v>19</v>
      </c>
      <c r="U22" s="1287"/>
      <c r="V22" s="1295"/>
      <c r="W22" s="161"/>
      <c r="X22" s="169">
        <v>8</v>
      </c>
      <c r="Y22" s="1286">
        <v>14</v>
      </c>
      <c r="Z22" s="1287"/>
      <c r="AA22" s="1288"/>
      <c r="AB22" s="1286">
        <v>15</v>
      </c>
      <c r="AC22" s="1287"/>
      <c r="AD22" s="1288"/>
      <c r="AE22" s="1286">
        <v>16</v>
      </c>
      <c r="AF22" s="1287"/>
      <c r="AG22" s="1288"/>
      <c r="AH22" s="1250">
        <v>17</v>
      </c>
      <c r="AI22" s="1251"/>
      <c r="AJ22" s="1252"/>
      <c r="AK22" s="1250">
        <v>18</v>
      </c>
      <c r="AL22" s="1251"/>
      <c r="AM22" s="1252"/>
      <c r="AN22" s="1250">
        <v>19</v>
      </c>
      <c r="AO22" s="1251"/>
      <c r="AP22" s="1252"/>
      <c r="AQ22" s="1286">
        <v>20</v>
      </c>
      <c r="AR22" s="1287"/>
      <c r="AS22" s="1295"/>
    </row>
    <row r="23" spans="1:45" s="141" customFormat="1" ht="9.75" customHeight="1">
      <c r="A23" s="153"/>
      <c r="B23" s="1289"/>
      <c r="C23" s="1290"/>
      <c r="D23" s="1291"/>
      <c r="E23" s="1292"/>
      <c r="F23" s="1293"/>
      <c r="G23" s="1294"/>
      <c r="H23" s="1292"/>
      <c r="I23" s="1293"/>
      <c r="J23" s="1294"/>
      <c r="K23" s="1292"/>
      <c r="L23" s="1293"/>
      <c r="M23" s="1294"/>
      <c r="N23" s="1292"/>
      <c r="O23" s="1293"/>
      <c r="P23" s="1294"/>
      <c r="Q23" s="1292"/>
      <c r="R23" s="1293"/>
      <c r="S23" s="1294"/>
      <c r="T23" s="1289"/>
      <c r="U23" s="1290"/>
      <c r="V23" s="1296"/>
      <c r="W23" s="161"/>
      <c r="X23" s="169"/>
      <c r="Y23" s="1289"/>
      <c r="Z23" s="1290"/>
      <c r="AA23" s="1291"/>
      <c r="AB23" s="1289"/>
      <c r="AC23" s="1290"/>
      <c r="AD23" s="1291"/>
      <c r="AE23" s="1289"/>
      <c r="AF23" s="1290"/>
      <c r="AG23" s="1291"/>
      <c r="AH23" s="1292"/>
      <c r="AI23" s="1293"/>
      <c r="AJ23" s="1294"/>
      <c r="AK23" s="1292"/>
      <c r="AL23" s="1293"/>
      <c r="AM23" s="1294"/>
      <c r="AN23" s="1292"/>
      <c r="AO23" s="1293"/>
      <c r="AP23" s="1294"/>
      <c r="AQ23" s="1289"/>
      <c r="AR23" s="1290"/>
      <c r="AS23" s="1296"/>
    </row>
    <row r="24" spans="1:45" s="141" customFormat="1" ht="9.75" customHeight="1">
      <c r="A24" s="153" t="s">
        <v>440</v>
      </c>
      <c r="B24" s="1286">
        <v>20</v>
      </c>
      <c r="C24" s="1287"/>
      <c r="D24" s="1288"/>
      <c r="E24" s="1250">
        <v>21</v>
      </c>
      <c r="F24" s="1251"/>
      <c r="G24" s="1252"/>
      <c r="H24" s="1250">
        <v>22</v>
      </c>
      <c r="I24" s="1251"/>
      <c r="J24" s="1252"/>
      <c r="K24" s="1250">
        <v>23</v>
      </c>
      <c r="L24" s="1251"/>
      <c r="M24" s="1252"/>
      <c r="N24" s="1250">
        <v>24</v>
      </c>
      <c r="O24" s="1251"/>
      <c r="P24" s="1252"/>
      <c r="Q24" s="1250">
        <v>25</v>
      </c>
      <c r="R24" s="1251"/>
      <c r="S24" s="1252"/>
      <c r="T24" s="1286">
        <v>26</v>
      </c>
      <c r="U24" s="1287"/>
      <c r="V24" s="1295"/>
      <c r="W24" s="161"/>
      <c r="X24" s="168" t="s">
        <v>440</v>
      </c>
      <c r="Y24" s="1286">
        <v>21</v>
      </c>
      <c r="Z24" s="1287"/>
      <c r="AA24" s="1288"/>
      <c r="AB24" s="1250">
        <v>22</v>
      </c>
      <c r="AC24" s="1251"/>
      <c r="AD24" s="1252"/>
      <c r="AE24" s="1250">
        <v>23</v>
      </c>
      <c r="AF24" s="1251"/>
      <c r="AG24" s="1252"/>
      <c r="AH24" s="1250">
        <v>24</v>
      </c>
      <c r="AI24" s="1251"/>
      <c r="AJ24" s="1252"/>
      <c r="AK24" s="1250">
        <v>25</v>
      </c>
      <c r="AL24" s="1251"/>
      <c r="AM24" s="1252"/>
      <c r="AN24" s="1250">
        <v>26</v>
      </c>
      <c r="AO24" s="1251"/>
      <c r="AP24" s="1252"/>
      <c r="AQ24" s="1286">
        <v>27</v>
      </c>
      <c r="AR24" s="1287"/>
      <c r="AS24" s="1295"/>
    </row>
    <row r="25" spans="1:45" s="141" customFormat="1" ht="9.75" customHeight="1">
      <c r="A25" s="153"/>
      <c r="B25" s="1289"/>
      <c r="C25" s="1290"/>
      <c r="D25" s="1291"/>
      <c r="E25" s="1292"/>
      <c r="F25" s="1293"/>
      <c r="G25" s="1294"/>
      <c r="H25" s="1292"/>
      <c r="I25" s="1293"/>
      <c r="J25" s="1294"/>
      <c r="K25" s="1292"/>
      <c r="L25" s="1293"/>
      <c r="M25" s="1294"/>
      <c r="N25" s="1292"/>
      <c r="O25" s="1293"/>
      <c r="P25" s="1294"/>
      <c r="Q25" s="1292"/>
      <c r="R25" s="1293"/>
      <c r="S25" s="1294"/>
      <c r="T25" s="1289"/>
      <c r="U25" s="1290"/>
      <c r="V25" s="1296"/>
      <c r="W25" s="161"/>
      <c r="X25" s="168"/>
      <c r="Y25" s="1289"/>
      <c r="Z25" s="1290"/>
      <c r="AA25" s="1291"/>
      <c r="AB25" s="1292"/>
      <c r="AC25" s="1293"/>
      <c r="AD25" s="1294"/>
      <c r="AE25" s="1292"/>
      <c r="AF25" s="1293"/>
      <c r="AG25" s="1294"/>
      <c r="AH25" s="1292"/>
      <c r="AI25" s="1293"/>
      <c r="AJ25" s="1294"/>
      <c r="AK25" s="1292"/>
      <c r="AL25" s="1293"/>
      <c r="AM25" s="1294"/>
      <c r="AN25" s="1292"/>
      <c r="AO25" s="1293"/>
      <c r="AP25" s="1294"/>
      <c r="AQ25" s="1289"/>
      <c r="AR25" s="1290"/>
      <c r="AS25" s="1296"/>
    </row>
    <row r="26" spans="1:45" s="141" customFormat="1" ht="9.75" customHeight="1">
      <c r="A26" s="154" t="s">
        <v>768</v>
      </c>
      <c r="B26" s="1286">
        <v>27</v>
      </c>
      <c r="C26" s="1287"/>
      <c r="D26" s="1288"/>
      <c r="E26" s="1250">
        <v>28</v>
      </c>
      <c r="F26" s="1251"/>
      <c r="G26" s="1252"/>
      <c r="H26" s="1250"/>
      <c r="I26" s="1251"/>
      <c r="J26" s="1252"/>
      <c r="K26" s="1250"/>
      <c r="L26" s="1251"/>
      <c r="M26" s="1252"/>
      <c r="N26" s="1250"/>
      <c r="O26" s="1251"/>
      <c r="P26" s="1252"/>
      <c r="Q26" s="1250"/>
      <c r="R26" s="1251"/>
      <c r="S26" s="1252"/>
      <c r="T26" s="1250"/>
      <c r="U26" s="1251"/>
      <c r="V26" s="1256"/>
      <c r="W26" s="161"/>
      <c r="X26" s="170" t="s">
        <v>766</v>
      </c>
      <c r="Y26" s="1286">
        <v>28</v>
      </c>
      <c r="Z26" s="1287"/>
      <c r="AA26" s="1288"/>
      <c r="AB26" s="1250">
        <v>29</v>
      </c>
      <c r="AC26" s="1251"/>
      <c r="AD26" s="1252"/>
      <c r="AE26" s="1250">
        <v>30</v>
      </c>
      <c r="AF26" s="1251"/>
      <c r="AG26" s="1252"/>
      <c r="AH26" s="1250">
        <v>31</v>
      </c>
      <c r="AI26" s="1251"/>
      <c r="AJ26" s="1252"/>
      <c r="AK26" s="1250"/>
      <c r="AL26" s="1251"/>
      <c r="AM26" s="1252"/>
      <c r="AN26" s="1250"/>
      <c r="AO26" s="1251"/>
      <c r="AP26" s="1252"/>
      <c r="AQ26" s="1313"/>
      <c r="AR26" s="1314"/>
      <c r="AS26" s="1315"/>
    </row>
    <row r="27" spans="1:45" s="141" customFormat="1" ht="9.75" customHeight="1">
      <c r="A27" s="154"/>
      <c r="B27" s="1289"/>
      <c r="C27" s="1290"/>
      <c r="D27" s="1291"/>
      <c r="E27" s="1292"/>
      <c r="F27" s="1293"/>
      <c r="G27" s="1294"/>
      <c r="H27" s="1292"/>
      <c r="I27" s="1293"/>
      <c r="J27" s="1294"/>
      <c r="K27" s="1292"/>
      <c r="L27" s="1293"/>
      <c r="M27" s="1294"/>
      <c r="N27" s="1292"/>
      <c r="O27" s="1293"/>
      <c r="P27" s="1294"/>
      <c r="Q27" s="1292"/>
      <c r="R27" s="1293"/>
      <c r="S27" s="1294"/>
      <c r="T27" s="1292"/>
      <c r="U27" s="1293"/>
      <c r="V27" s="1297"/>
      <c r="W27" s="161"/>
      <c r="X27" s="170"/>
      <c r="Y27" s="1289"/>
      <c r="Z27" s="1290"/>
      <c r="AA27" s="1291"/>
      <c r="AB27" s="1292"/>
      <c r="AC27" s="1293"/>
      <c r="AD27" s="1294"/>
      <c r="AE27" s="1292"/>
      <c r="AF27" s="1293"/>
      <c r="AG27" s="1294"/>
      <c r="AH27" s="1292"/>
      <c r="AI27" s="1293"/>
      <c r="AJ27" s="1294"/>
      <c r="AK27" s="1292"/>
      <c r="AL27" s="1293"/>
      <c r="AM27" s="1294"/>
      <c r="AN27" s="1292"/>
      <c r="AO27" s="1293"/>
      <c r="AP27" s="1294"/>
      <c r="AQ27" s="1307"/>
      <c r="AR27" s="1308"/>
      <c r="AS27" s="1316"/>
    </row>
    <row r="28" spans="1:45" s="141" customFormat="1" ht="9.75" customHeight="1">
      <c r="A28" s="153"/>
      <c r="B28" s="1250"/>
      <c r="C28" s="1251"/>
      <c r="D28" s="1252"/>
      <c r="E28" s="1250"/>
      <c r="F28" s="1251"/>
      <c r="G28" s="1252"/>
      <c r="H28" s="1250"/>
      <c r="I28" s="1251"/>
      <c r="J28" s="1252"/>
      <c r="K28" s="1250"/>
      <c r="L28" s="1251"/>
      <c r="M28" s="1252"/>
      <c r="N28" s="1250"/>
      <c r="O28" s="1251"/>
      <c r="P28" s="1252"/>
      <c r="Q28" s="1250"/>
      <c r="R28" s="1251"/>
      <c r="S28" s="1252"/>
      <c r="T28" s="1250"/>
      <c r="U28" s="1251"/>
      <c r="V28" s="1256"/>
      <c r="W28" s="171"/>
      <c r="X28" s="170"/>
      <c r="Y28" s="1250"/>
      <c r="Z28" s="1251"/>
      <c r="AA28" s="1252"/>
      <c r="AB28" s="1250"/>
      <c r="AC28" s="1251"/>
      <c r="AD28" s="1252"/>
      <c r="AE28" s="1250"/>
      <c r="AF28" s="1251"/>
      <c r="AG28" s="1252"/>
      <c r="AH28" s="1250"/>
      <c r="AI28" s="1251"/>
      <c r="AJ28" s="1252"/>
      <c r="AK28" s="1250"/>
      <c r="AL28" s="1251"/>
      <c r="AM28" s="1252"/>
      <c r="AN28" s="1250"/>
      <c r="AO28" s="1251"/>
      <c r="AP28" s="1252"/>
      <c r="AQ28" s="1250"/>
      <c r="AR28" s="1251"/>
      <c r="AS28" s="1256"/>
    </row>
    <row r="29" spans="1:45" s="141" customFormat="1" ht="9.75" customHeight="1">
      <c r="A29" s="153"/>
      <c r="B29" s="1253"/>
      <c r="C29" s="1254"/>
      <c r="D29" s="1255"/>
      <c r="E29" s="1253"/>
      <c r="F29" s="1254"/>
      <c r="G29" s="1255"/>
      <c r="H29" s="1253"/>
      <c r="I29" s="1254"/>
      <c r="J29" s="1255"/>
      <c r="K29" s="1253"/>
      <c r="L29" s="1254"/>
      <c r="M29" s="1255"/>
      <c r="N29" s="1253"/>
      <c r="O29" s="1254"/>
      <c r="P29" s="1255"/>
      <c r="Q29" s="1253"/>
      <c r="R29" s="1254"/>
      <c r="S29" s="1255"/>
      <c r="T29" s="1253"/>
      <c r="U29" s="1254"/>
      <c r="V29" s="1257"/>
      <c r="W29" s="171"/>
      <c r="X29" s="172"/>
      <c r="Y29" s="1253"/>
      <c r="Z29" s="1254"/>
      <c r="AA29" s="1255"/>
      <c r="AB29" s="1253"/>
      <c r="AC29" s="1254"/>
      <c r="AD29" s="1255"/>
      <c r="AE29" s="1253"/>
      <c r="AF29" s="1254"/>
      <c r="AG29" s="1255"/>
      <c r="AH29" s="1253"/>
      <c r="AI29" s="1254"/>
      <c r="AJ29" s="1255"/>
      <c r="AK29" s="1253"/>
      <c r="AL29" s="1254"/>
      <c r="AM29" s="1255"/>
      <c r="AN29" s="1253"/>
      <c r="AO29" s="1254"/>
      <c r="AP29" s="1255"/>
      <c r="AQ29" s="1253"/>
      <c r="AR29" s="1254"/>
      <c r="AS29" s="1257"/>
    </row>
    <row r="30" spans="1:45" s="141" customFormat="1" ht="9.75" customHeight="1">
      <c r="A30" s="149"/>
      <c r="B30" s="1304"/>
      <c r="C30" s="1305"/>
      <c r="D30" s="1306"/>
      <c r="E30" s="1304"/>
      <c r="F30" s="1305"/>
      <c r="G30" s="1306"/>
      <c r="H30" s="1304">
        <v>1</v>
      </c>
      <c r="I30" s="1305"/>
      <c r="J30" s="1306"/>
      <c r="K30" s="1304">
        <v>2</v>
      </c>
      <c r="L30" s="1305"/>
      <c r="M30" s="1306"/>
      <c r="N30" s="1304">
        <v>3</v>
      </c>
      <c r="O30" s="1305"/>
      <c r="P30" s="1306"/>
      <c r="Q30" s="1304">
        <v>4</v>
      </c>
      <c r="R30" s="1305"/>
      <c r="S30" s="1306"/>
      <c r="T30" s="1304">
        <v>5</v>
      </c>
      <c r="U30" s="1305"/>
      <c r="V30" s="1306"/>
      <c r="W30" s="161"/>
      <c r="X30" s="163"/>
      <c r="Y30" s="1304"/>
      <c r="Z30" s="1305"/>
      <c r="AA30" s="1306"/>
      <c r="AB30" s="1317"/>
      <c r="AC30" s="1318"/>
      <c r="AD30" s="1319"/>
      <c r="AE30" s="1317"/>
      <c r="AF30" s="1318"/>
      <c r="AG30" s="1319"/>
      <c r="AH30" s="1317"/>
      <c r="AI30" s="1318"/>
      <c r="AJ30" s="1319"/>
      <c r="AK30" s="1317">
        <v>1</v>
      </c>
      <c r="AL30" s="1318"/>
      <c r="AM30" s="1319"/>
      <c r="AN30" s="1317">
        <v>2</v>
      </c>
      <c r="AO30" s="1318"/>
      <c r="AP30" s="1319"/>
      <c r="AQ30" s="1310">
        <v>3</v>
      </c>
      <c r="AR30" s="1311"/>
      <c r="AS30" s="1312"/>
    </row>
    <row r="31" spans="1:45" s="141" customFormat="1" ht="9.75" customHeight="1">
      <c r="A31" s="153"/>
      <c r="B31" s="1307"/>
      <c r="C31" s="1308"/>
      <c r="D31" s="1309"/>
      <c r="E31" s="1307"/>
      <c r="F31" s="1308"/>
      <c r="G31" s="1309"/>
      <c r="H31" s="1307"/>
      <c r="I31" s="1308"/>
      <c r="J31" s="1309"/>
      <c r="K31" s="1307"/>
      <c r="L31" s="1308"/>
      <c r="M31" s="1309"/>
      <c r="N31" s="1307"/>
      <c r="O31" s="1308"/>
      <c r="P31" s="1309"/>
      <c r="Q31" s="1307"/>
      <c r="R31" s="1308"/>
      <c r="S31" s="1309"/>
      <c r="T31" s="1307"/>
      <c r="U31" s="1308"/>
      <c r="V31" s="1309"/>
      <c r="W31" s="161"/>
      <c r="X31" s="163"/>
      <c r="Y31" s="1307"/>
      <c r="Z31" s="1308"/>
      <c r="AA31" s="1309"/>
      <c r="AB31" s="1292"/>
      <c r="AC31" s="1293"/>
      <c r="AD31" s="1294"/>
      <c r="AE31" s="1292"/>
      <c r="AF31" s="1293"/>
      <c r="AG31" s="1294"/>
      <c r="AH31" s="1292"/>
      <c r="AI31" s="1293"/>
      <c r="AJ31" s="1294"/>
      <c r="AK31" s="1292"/>
      <c r="AL31" s="1293"/>
      <c r="AM31" s="1294"/>
      <c r="AN31" s="1292"/>
      <c r="AO31" s="1293"/>
      <c r="AP31" s="1294"/>
      <c r="AQ31" s="1289"/>
      <c r="AR31" s="1290"/>
      <c r="AS31" s="1296"/>
    </row>
    <row r="32" spans="1:45" s="141" customFormat="1" ht="9.75" customHeight="1">
      <c r="A32" s="153"/>
      <c r="B32" s="1286">
        <v>6</v>
      </c>
      <c r="C32" s="1287"/>
      <c r="D32" s="1288"/>
      <c r="E32" s="1286">
        <v>7</v>
      </c>
      <c r="F32" s="1287"/>
      <c r="G32" s="1288"/>
      <c r="H32" s="1286">
        <v>8</v>
      </c>
      <c r="I32" s="1287"/>
      <c r="J32" s="1288"/>
      <c r="K32" s="1250">
        <v>9</v>
      </c>
      <c r="L32" s="1251"/>
      <c r="M32" s="1252"/>
      <c r="N32" s="1250">
        <v>10</v>
      </c>
      <c r="O32" s="1251"/>
      <c r="P32" s="1252"/>
      <c r="Q32" s="1250">
        <v>11</v>
      </c>
      <c r="R32" s="1251"/>
      <c r="S32" s="1252"/>
      <c r="T32" s="1250">
        <v>12</v>
      </c>
      <c r="U32" s="1251"/>
      <c r="V32" s="1256"/>
      <c r="W32" s="161"/>
      <c r="X32" s="163"/>
      <c r="Y32" s="1286">
        <v>4</v>
      </c>
      <c r="Z32" s="1287"/>
      <c r="AA32" s="1288"/>
      <c r="AB32" s="1250">
        <v>5</v>
      </c>
      <c r="AC32" s="1251"/>
      <c r="AD32" s="1252"/>
      <c r="AE32" s="1250">
        <v>6</v>
      </c>
      <c r="AF32" s="1251"/>
      <c r="AG32" s="1252"/>
      <c r="AH32" s="1250">
        <v>7</v>
      </c>
      <c r="AI32" s="1251"/>
      <c r="AJ32" s="1252"/>
      <c r="AK32" s="1250">
        <v>8</v>
      </c>
      <c r="AL32" s="1251"/>
      <c r="AM32" s="1252"/>
      <c r="AN32" s="1250">
        <v>9</v>
      </c>
      <c r="AO32" s="1251"/>
      <c r="AP32" s="1252"/>
      <c r="AQ32" s="1286">
        <v>10</v>
      </c>
      <c r="AR32" s="1287"/>
      <c r="AS32" s="1295"/>
    </row>
    <row r="33" spans="1:45" s="141" customFormat="1" ht="9.75" customHeight="1">
      <c r="A33" s="153"/>
      <c r="B33" s="1289"/>
      <c r="C33" s="1290"/>
      <c r="D33" s="1291"/>
      <c r="E33" s="1289"/>
      <c r="F33" s="1290"/>
      <c r="G33" s="1291"/>
      <c r="H33" s="1289"/>
      <c r="I33" s="1290"/>
      <c r="J33" s="1291"/>
      <c r="K33" s="1292"/>
      <c r="L33" s="1293"/>
      <c r="M33" s="1294"/>
      <c r="N33" s="1292"/>
      <c r="O33" s="1293"/>
      <c r="P33" s="1294"/>
      <c r="Q33" s="1292"/>
      <c r="R33" s="1293"/>
      <c r="S33" s="1294"/>
      <c r="T33" s="1292"/>
      <c r="U33" s="1293"/>
      <c r="V33" s="1297"/>
      <c r="W33" s="161"/>
      <c r="X33" s="163"/>
      <c r="Y33" s="1289"/>
      <c r="Z33" s="1290"/>
      <c r="AA33" s="1291"/>
      <c r="AB33" s="1292"/>
      <c r="AC33" s="1293"/>
      <c r="AD33" s="1294"/>
      <c r="AE33" s="1292"/>
      <c r="AF33" s="1293"/>
      <c r="AG33" s="1294"/>
      <c r="AH33" s="1292"/>
      <c r="AI33" s="1293"/>
      <c r="AJ33" s="1294"/>
      <c r="AK33" s="1292"/>
      <c r="AL33" s="1293"/>
      <c r="AM33" s="1294"/>
      <c r="AN33" s="1292"/>
      <c r="AO33" s="1293"/>
      <c r="AP33" s="1294"/>
      <c r="AQ33" s="1289"/>
      <c r="AR33" s="1290"/>
      <c r="AS33" s="1296"/>
    </row>
    <row r="34" spans="1:45" s="141" customFormat="1" ht="9.75" customHeight="1">
      <c r="A34" s="153">
        <v>3</v>
      </c>
      <c r="B34" s="1286">
        <v>13</v>
      </c>
      <c r="C34" s="1287"/>
      <c r="D34" s="1288"/>
      <c r="E34" s="1250">
        <v>14</v>
      </c>
      <c r="F34" s="1251"/>
      <c r="G34" s="1252"/>
      <c r="H34" s="1250">
        <v>15</v>
      </c>
      <c r="I34" s="1251"/>
      <c r="J34" s="1252"/>
      <c r="K34" s="1250">
        <v>16</v>
      </c>
      <c r="L34" s="1251"/>
      <c r="M34" s="1252"/>
      <c r="N34" s="1250">
        <v>17</v>
      </c>
      <c r="O34" s="1251"/>
      <c r="P34" s="1252"/>
      <c r="Q34" s="1250">
        <v>18</v>
      </c>
      <c r="R34" s="1251"/>
      <c r="S34" s="1252"/>
      <c r="T34" s="1286">
        <v>19</v>
      </c>
      <c r="U34" s="1287"/>
      <c r="V34" s="1295"/>
      <c r="W34" s="161"/>
      <c r="X34" s="164">
        <v>9</v>
      </c>
      <c r="Y34" s="1286">
        <v>11</v>
      </c>
      <c r="Z34" s="1287"/>
      <c r="AA34" s="1288"/>
      <c r="AB34" s="1298">
        <v>12</v>
      </c>
      <c r="AC34" s="1299"/>
      <c r="AD34" s="1300"/>
      <c r="AE34" s="1250">
        <v>13</v>
      </c>
      <c r="AF34" s="1251"/>
      <c r="AG34" s="1252"/>
      <c r="AH34" s="1250">
        <v>14</v>
      </c>
      <c r="AI34" s="1251"/>
      <c r="AJ34" s="1252"/>
      <c r="AK34" s="1250">
        <v>15</v>
      </c>
      <c r="AL34" s="1251"/>
      <c r="AM34" s="1252"/>
      <c r="AN34" s="1250">
        <v>16</v>
      </c>
      <c r="AO34" s="1251"/>
      <c r="AP34" s="1252"/>
      <c r="AQ34" s="1286">
        <v>17</v>
      </c>
      <c r="AR34" s="1287"/>
      <c r="AS34" s="1295"/>
    </row>
    <row r="35" spans="1:45" s="141" customFormat="1" ht="9.75" customHeight="1">
      <c r="A35" s="153"/>
      <c r="B35" s="1289"/>
      <c r="C35" s="1290"/>
      <c r="D35" s="1291"/>
      <c r="E35" s="1292"/>
      <c r="F35" s="1293"/>
      <c r="G35" s="1294"/>
      <c r="H35" s="1292"/>
      <c r="I35" s="1293"/>
      <c r="J35" s="1294"/>
      <c r="K35" s="1292"/>
      <c r="L35" s="1293"/>
      <c r="M35" s="1294"/>
      <c r="N35" s="1292"/>
      <c r="O35" s="1293"/>
      <c r="P35" s="1294"/>
      <c r="Q35" s="1292"/>
      <c r="R35" s="1293"/>
      <c r="S35" s="1294"/>
      <c r="T35" s="1289"/>
      <c r="U35" s="1290"/>
      <c r="V35" s="1296"/>
      <c r="W35" s="161"/>
      <c r="X35" s="173"/>
      <c r="Y35" s="1289"/>
      <c r="Z35" s="1290"/>
      <c r="AA35" s="1291"/>
      <c r="AB35" s="1301"/>
      <c r="AC35" s="1302"/>
      <c r="AD35" s="1303"/>
      <c r="AE35" s="1292"/>
      <c r="AF35" s="1293"/>
      <c r="AG35" s="1294"/>
      <c r="AH35" s="1292"/>
      <c r="AI35" s="1293"/>
      <c r="AJ35" s="1294"/>
      <c r="AK35" s="1292"/>
      <c r="AL35" s="1293"/>
      <c r="AM35" s="1294"/>
      <c r="AN35" s="1292"/>
      <c r="AO35" s="1293"/>
      <c r="AP35" s="1294"/>
      <c r="AQ35" s="1289"/>
      <c r="AR35" s="1290"/>
      <c r="AS35" s="1296"/>
    </row>
    <row r="36" spans="1:45" s="141" customFormat="1" ht="9.75" customHeight="1">
      <c r="A36" s="153" t="s">
        <v>440</v>
      </c>
      <c r="B36" s="1286">
        <v>20</v>
      </c>
      <c r="C36" s="1287"/>
      <c r="D36" s="1288"/>
      <c r="E36" s="1250">
        <v>21</v>
      </c>
      <c r="F36" s="1251"/>
      <c r="G36" s="1252"/>
      <c r="H36" s="1250">
        <v>22</v>
      </c>
      <c r="I36" s="1251"/>
      <c r="J36" s="1252"/>
      <c r="K36" s="1250">
        <v>23</v>
      </c>
      <c r="L36" s="1251"/>
      <c r="M36" s="1252"/>
      <c r="N36" s="1250">
        <v>24</v>
      </c>
      <c r="O36" s="1251"/>
      <c r="P36" s="1252"/>
      <c r="Q36" s="1250">
        <v>25</v>
      </c>
      <c r="R36" s="1251"/>
      <c r="S36" s="1252"/>
      <c r="T36" s="1286">
        <v>26</v>
      </c>
      <c r="U36" s="1287"/>
      <c r="V36" s="1295"/>
      <c r="W36" s="161"/>
      <c r="X36" s="166" t="s">
        <v>440</v>
      </c>
      <c r="Y36" s="1286">
        <v>18</v>
      </c>
      <c r="Z36" s="1287"/>
      <c r="AA36" s="1288"/>
      <c r="AB36" s="1250">
        <v>19</v>
      </c>
      <c r="AC36" s="1251"/>
      <c r="AD36" s="1252"/>
      <c r="AE36" s="1250">
        <v>20</v>
      </c>
      <c r="AF36" s="1251"/>
      <c r="AG36" s="1252"/>
      <c r="AH36" s="1250">
        <v>21</v>
      </c>
      <c r="AI36" s="1251"/>
      <c r="AJ36" s="1252"/>
      <c r="AK36" s="1250">
        <v>22</v>
      </c>
      <c r="AL36" s="1251"/>
      <c r="AM36" s="1252"/>
      <c r="AN36" s="1250">
        <v>23</v>
      </c>
      <c r="AO36" s="1251"/>
      <c r="AP36" s="1252"/>
      <c r="AQ36" s="1286">
        <v>24</v>
      </c>
      <c r="AR36" s="1287"/>
      <c r="AS36" s="1295"/>
    </row>
    <row r="37" spans="1:45" s="141" customFormat="1" ht="9.75" customHeight="1">
      <c r="A37" s="153"/>
      <c r="B37" s="1289"/>
      <c r="C37" s="1290"/>
      <c r="D37" s="1291"/>
      <c r="E37" s="1292"/>
      <c r="F37" s="1293"/>
      <c r="G37" s="1294"/>
      <c r="H37" s="1292"/>
      <c r="I37" s="1293"/>
      <c r="J37" s="1294"/>
      <c r="K37" s="1292"/>
      <c r="L37" s="1293"/>
      <c r="M37" s="1294"/>
      <c r="N37" s="1292"/>
      <c r="O37" s="1293"/>
      <c r="P37" s="1294"/>
      <c r="Q37" s="1292"/>
      <c r="R37" s="1293"/>
      <c r="S37" s="1294"/>
      <c r="T37" s="1289"/>
      <c r="U37" s="1290"/>
      <c r="V37" s="1296"/>
      <c r="W37" s="161"/>
      <c r="X37" s="166"/>
      <c r="Y37" s="1289"/>
      <c r="Z37" s="1290"/>
      <c r="AA37" s="1291"/>
      <c r="AB37" s="1292"/>
      <c r="AC37" s="1293"/>
      <c r="AD37" s="1294"/>
      <c r="AE37" s="1292"/>
      <c r="AF37" s="1293"/>
      <c r="AG37" s="1294"/>
      <c r="AH37" s="1292"/>
      <c r="AI37" s="1293"/>
      <c r="AJ37" s="1294"/>
      <c r="AK37" s="1292"/>
      <c r="AL37" s="1293"/>
      <c r="AM37" s="1294"/>
      <c r="AN37" s="1292"/>
      <c r="AO37" s="1293"/>
      <c r="AP37" s="1294"/>
      <c r="AQ37" s="1289"/>
      <c r="AR37" s="1290"/>
      <c r="AS37" s="1296"/>
    </row>
    <row r="38" spans="1:45" s="141" customFormat="1" ht="9.75" customHeight="1">
      <c r="A38" s="154" t="s">
        <v>769</v>
      </c>
      <c r="B38" s="1286">
        <v>27</v>
      </c>
      <c r="C38" s="1287"/>
      <c r="D38" s="1288"/>
      <c r="E38" s="1250">
        <v>28</v>
      </c>
      <c r="F38" s="1251"/>
      <c r="G38" s="1252"/>
      <c r="H38" s="1250">
        <v>29</v>
      </c>
      <c r="I38" s="1251"/>
      <c r="J38" s="1252"/>
      <c r="K38" s="1250">
        <v>30</v>
      </c>
      <c r="L38" s="1251"/>
      <c r="M38" s="1252"/>
      <c r="N38" s="1250">
        <v>31</v>
      </c>
      <c r="O38" s="1251"/>
      <c r="P38" s="1252"/>
      <c r="Q38" s="1250"/>
      <c r="R38" s="1251"/>
      <c r="S38" s="1252"/>
      <c r="T38" s="1250"/>
      <c r="U38" s="1251"/>
      <c r="V38" s="1256"/>
      <c r="W38" s="161"/>
      <c r="X38" s="165" t="s">
        <v>766</v>
      </c>
      <c r="Y38" s="1250">
        <v>25</v>
      </c>
      <c r="Z38" s="1251"/>
      <c r="AA38" s="1252"/>
      <c r="AB38" s="1250">
        <v>26</v>
      </c>
      <c r="AC38" s="1251"/>
      <c r="AD38" s="1252"/>
      <c r="AE38" s="1250">
        <v>27</v>
      </c>
      <c r="AF38" s="1251"/>
      <c r="AG38" s="1252"/>
      <c r="AH38" s="1250">
        <v>28</v>
      </c>
      <c r="AI38" s="1251"/>
      <c r="AJ38" s="1252"/>
      <c r="AK38" s="1250">
        <v>29</v>
      </c>
      <c r="AL38" s="1251"/>
      <c r="AM38" s="1252"/>
      <c r="AN38" s="1286">
        <v>30</v>
      </c>
      <c r="AO38" s="1287"/>
      <c r="AP38" s="1288"/>
      <c r="AQ38" s="1250"/>
      <c r="AR38" s="1251"/>
      <c r="AS38" s="1256"/>
    </row>
    <row r="39" spans="1:45" s="141" customFormat="1" ht="9.75" customHeight="1">
      <c r="A39" s="154"/>
      <c r="B39" s="1289"/>
      <c r="C39" s="1290"/>
      <c r="D39" s="1291"/>
      <c r="E39" s="1292"/>
      <c r="F39" s="1293"/>
      <c r="G39" s="1294"/>
      <c r="H39" s="1292"/>
      <c r="I39" s="1293"/>
      <c r="J39" s="1294"/>
      <c r="K39" s="1292"/>
      <c r="L39" s="1293"/>
      <c r="M39" s="1294"/>
      <c r="N39" s="1292"/>
      <c r="O39" s="1293"/>
      <c r="P39" s="1294"/>
      <c r="Q39" s="1292"/>
      <c r="R39" s="1293"/>
      <c r="S39" s="1294"/>
      <c r="T39" s="1292"/>
      <c r="U39" s="1293"/>
      <c r="V39" s="1297"/>
      <c r="W39" s="161"/>
      <c r="X39" s="165"/>
      <c r="Y39" s="1292"/>
      <c r="Z39" s="1293"/>
      <c r="AA39" s="1294"/>
      <c r="AB39" s="1292"/>
      <c r="AC39" s="1293"/>
      <c r="AD39" s="1294"/>
      <c r="AE39" s="1292"/>
      <c r="AF39" s="1293"/>
      <c r="AG39" s="1294"/>
      <c r="AH39" s="1292"/>
      <c r="AI39" s="1293"/>
      <c r="AJ39" s="1294"/>
      <c r="AK39" s="1292"/>
      <c r="AL39" s="1293"/>
      <c r="AM39" s="1294"/>
      <c r="AN39" s="1289"/>
      <c r="AO39" s="1290"/>
      <c r="AP39" s="1291"/>
      <c r="AQ39" s="1292"/>
      <c r="AR39" s="1293"/>
      <c r="AS39" s="1297"/>
    </row>
    <row r="40" spans="1:45" s="141" customFormat="1" ht="9.75" customHeight="1">
      <c r="A40" s="153"/>
      <c r="B40" s="1250"/>
      <c r="C40" s="1251"/>
      <c r="D40" s="1252"/>
      <c r="E40" s="1250"/>
      <c r="F40" s="1251"/>
      <c r="G40" s="1252"/>
      <c r="H40" s="1250"/>
      <c r="I40" s="1251"/>
      <c r="J40" s="1252"/>
      <c r="K40" s="1250"/>
      <c r="L40" s="1251"/>
      <c r="M40" s="1252"/>
      <c r="N40" s="1250"/>
      <c r="O40" s="1251"/>
      <c r="P40" s="1252"/>
      <c r="Q40" s="1250"/>
      <c r="R40" s="1251"/>
      <c r="S40" s="1252"/>
      <c r="T40" s="1250"/>
      <c r="U40" s="1251"/>
      <c r="V40" s="1256"/>
      <c r="W40" s="171"/>
      <c r="X40" s="153"/>
      <c r="Y40" s="1250"/>
      <c r="Z40" s="1251"/>
      <c r="AA40" s="1252"/>
      <c r="AB40" s="1250"/>
      <c r="AC40" s="1251"/>
      <c r="AD40" s="1252"/>
      <c r="AE40" s="1250"/>
      <c r="AF40" s="1251"/>
      <c r="AG40" s="1252"/>
      <c r="AH40" s="1250"/>
      <c r="AI40" s="1251"/>
      <c r="AJ40" s="1252"/>
      <c r="AK40" s="1250"/>
      <c r="AL40" s="1251"/>
      <c r="AM40" s="1252"/>
      <c r="AN40" s="1250"/>
      <c r="AO40" s="1251"/>
      <c r="AP40" s="1252"/>
      <c r="AQ40" s="1250"/>
      <c r="AR40" s="1251"/>
      <c r="AS40" s="1256"/>
    </row>
    <row r="41" spans="1:45" s="141" customFormat="1" ht="9.75" customHeight="1">
      <c r="A41" s="153"/>
      <c r="B41" s="1253"/>
      <c r="C41" s="1254"/>
      <c r="D41" s="1255"/>
      <c r="E41" s="1253"/>
      <c r="F41" s="1254"/>
      <c r="G41" s="1255"/>
      <c r="H41" s="1253"/>
      <c r="I41" s="1254"/>
      <c r="J41" s="1255"/>
      <c r="K41" s="1253"/>
      <c r="L41" s="1254"/>
      <c r="M41" s="1255"/>
      <c r="N41" s="1253"/>
      <c r="O41" s="1254"/>
      <c r="P41" s="1255"/>
      <c r="Q41" s="1253"/>
      <c r="R41" s="1254"/>
      <c r="S41" s="1255"/>
      <c r="T41" s="1253"/>
      <c r="U41" s="1254"/>
      <c r="V41" s="1257"/>
      <c r="W41" s="171"/>
      <c r="X41" s="153"/>
      <c r="Y41" s="1253"/>
      <c r="Z41" s="1254"/>
      <c r="AA41" s="1255"/>
      <c r="AB41" s="1253"/>
      <c r="AC41" s="1254"/>
      <c r="AD41" s="1255"/>
      <c r="AE41" s="1253"/>
      <c r="AF41" s="1254"/>
      <c r="AG41" s="1255"/>
      <c r="AH41" s="1253"/>
      <c r="AI41" s="1254"/>
      <c r="AJ41" s="1255"/>
      <c r="AK41" s="1253"/>
      <c r="AL41" s="1254"/>
      <c r="AM41" s="1255"/>
      <c r="AN41" s="1253"/>
      <c r="AO41" s="1254"/>
      <c r="AP41" s="1255"/>
      <c r="AQ41" s="1253"/>
      <c r="AR41" s="1254"/>
      <c r="AS41" s="1257"/>
    </row>
    <row r="42" spans="1:45" s="141" customFormat="1" ht="9.75" customHeight="1">
      <c r="A42" s="149"/>
      <c r="B42" s="1304"/>
      <c r="C42" s="1305"/>
      <c r="D42" s="1306"/>
      <c r="E42" s="1304"/>
      <c r="F42" s="1305"/>
      <c r="G42" s="1306"/>
      <c r="H42" s="1304"/>
      <c r="I42" s="1305"/>
      <c r="J42" s="1306"/>
      <c r="K42" s="1304"/>
      <c r="L42" s="1305"/>
      <c r="M42" s="1306"/>
      <c r="N42" s="1304"/>
      <c r="O42" s="1305"/>
      <c r="P42" s="1306"/>
      <c r="Q42" s="1304">
        <v>1</v>
      </c>
      <c r="R42" s="1305"/>
      <c r="S42" s="1306"/>
      <c r="T42" s="1310">
        <v>2</v>
      </c>
      <c r="U42" s="1311"/>
      <c r="V42" s="1312"/>
      <c r="W42" s="161"/>
      <c r="X42" s="162"/>
      <c r="Y42" s="1304"/>
      <c r="Z42" s="1305"/>
      <c r="AA42" s="1306"/>
      <c r="AB42" s="1304"/>
      <c r="AC42" s="1305"/>
      <c r="AD42" s="1306"/>
      <c r="AE42" s="1304"/>
      <c r="AF42" s="1305"/>
      <c r="AG42" s="1306"/>
      <c r="AH42" s="1304"/>
      <c r="AI42" s="1305"/>
      <c r="AJ42" s="1306"/>
      <c r="AK42" s="1304"/>
      <c r="AL42" s="1305"/>
      <c r="AM42" s="1306"/>
      <c r="AN42" s="1304"/>
      <c r="AO42" s="1305"/>
      <c r="AP42" s="1306"/>
      <c r="AQ42" s="1320">
        <v>1</v>
      </c>
      <c r="AR42" s="1321"/>
      <c r="AS42" s="1325"/>
    </row>
    <row r="43" spans="1:45" s="141" customFormat="1" ht="9.75" customHeight="1">
      <c r="A43" s="153"/>
      <c r="B43" s="1307"/>
      <c r="C43" s="1308"/>
      <c r="D43" s="1309"/>
      <c r="E43" s="1307"/>
      <c r="F43" s="1308"/>
      <c r="G43" s="1309"/>
      <c r="H43" s="1307"/>
      <c r="I43" s="1308"/>
      <c r="J43" s="1309"/>
      <c r="K43" s="1307"/>
      <c r="L43" s="1308"/>
      <c r="M43" s="1309"/>
      <c r="N43" s="1307"/>
      <c r="O43" s="1308"/>
      <c r="P43" s="1309"/>
      <c r="Q43" s="1307"/>
      <c r="R43" s="1308"/>
      <c r="S43" s="1309"/>
      <c r="T43" s="1289"/>
      <c r="U43" s="1290"/>
      <c r="V43" s="1296"/>
      <c r="W43" s="161"/>
      <c r="X43" s="163"/>
      <c r="Y43" s="1307"/>
      <c r="Z43" s="1308"/>
      <c r="AA43" s="1309"/>
      <c r="AB43" s="1307"/>
      <c r="AC43" s="1308"/>
      <c r="AD43" s="1309"/>
      <c r="AE43" s="1307"/>
      <c r="AF43" s="1308"/>
      <c r="AG43" s="1309"/>
      <c r="AH43" s="1307"/>
      <c r="AI43" s="1308"/>
      <c r="AJ43" s="1309"/>
      <c r="AK43" s="1307"/>
      <c r="AL43" s="1308"/>
      <c r="AM43" s="1309"/>
      <c r="AN43" s="1307"/>
      <c r="AO43" s="1308"/>
      <c r="AP43" s="1309"/>
      <c r="AQ43" s="1301"/>
      <c r="AR43" s="1302"/>
      <c r="AS43" s="1326"/>
    </row>
    <row r="44" spans="1:45" s="141" customFormat="1" ht="9.75" customHeight="1">
      <c r="A44" s="153"/>
      <c r="B44" s="1286">
        <v>3</v>
      </c>
      <c r="C44" s="1287"/>
      <c r="D44" s="1288"/>
      <c r="E44" s="1286">
        <v>4</v>
      </c>
      <c r="F44" s="1287"/>
      <c r="G44" s="1288"/>
      <c r="H44" s="1298">
        <v>5</v>
      </c>
      <c r="I44" s="1299"/>
      <c r="J44" s="1300"/>
      <c r="K44" s="1250">
        <v>6</v>
      </c>
      <c r="L44" s="1251"/>
      <c r="M44" s="1252"/>
      <c r="N44" s="1250">
        <v>7</v>
      </c>
      <c r="O44" s="1251"/>
      <c r="P44" s="1252"/>
      <c r="Q44" s="1250">
        <v>8</v>
      </c>
      <c r="R44" s="1251"/>
      <c r="S44" s="1252"/>
      <c r="T44" s="1250">
        <v>9</v>
      </c>
      <c r="U44" s="1251"/>
      <c r="V44" s="1256"/>
      <c r="W44" s="161"/>
      <c r="X44" s="163"/>
      <c r="Y44" s="1298">
        <v>2</v>
      </c>
      <c r="Z44" s="1299"/>
      <c r="AA44" s="1300"/>
      <c r="AB44" s="1298">
        <v>3</v>
      </c>
      <c r="AC44" s="1299"/>
      <c r="AD44" s="1300"/>
      <c r="AE44" s="1286">
        <v>4</v>
      </c>
      <c r="AF44" s="1287"/>
      <c r="AG44" s="1288"/>
      <c r="AH44" s="1286">
        <v>5</v>
      </c>
      <c r="AI44" s="1287"/>
      <c r="AJ44" s="1288"/>
      <c r="AK44" s="1250">
        <v>6</v>
      </c>
      <c r="AL44" s="1251"/>
      <c r="AM44" s="1252"/>
      <c r="AN44" s="1250">
        <v>7</v>
      </c>
      <c r="AO44" s="1251"/>
      <c r="AP44" s="1252"/>
      <c r="AQ44" s="1250">
        <v>8</v>
      </c>
      <c r="AR44" s="1251"/>
      <c r="AS44" s="1256"/>
    </row>
    <row r="45" spans="1:45" s="141" customFormat="1" ht="9.75" customHeight="1">
      <c r="A45" s="153"/>
      <c r="B45" s="1289"/>
      <c r="C45" s="1290"/>
      <c r="D45" s="1291"/>
      <c r="E45" s="1289"/>
      <c r="F45" s="1290"/>
      <c r="G45" s="1291"/>
      <c r="H45" s="1301"/>
      <c r="I45" s="1302"/>
      <c r="J45" s="1303"/>
      <c r="K45" s="1292"/>
      <c r="L45" s="1293"/>
      <c r="M45" s="1294"/>
      <c r="N45" s="1292"/>
      <c r="O45" s="1293"/>
      <c r="P45" s="1294"/>
      <c r="Q45" s="1292"/>
      <c r="R45" s="1293"/>
      <c r="S45" s="1294"/>
      <c r="T45" s="1292"/>
      <c r="U45" s="1293"/>
      <c r="V45" s="1297"/>
      <c r="W45" s="161"/>
      <c r="X45" s="163"/>
      <c r="Y45" s="1301"/>
      <c r="Z45" s="1302"/>
      <c r="AA45" s="1303"/>
      <c r="AB45" s="1301"/>
      <c r="AC45" s="1302"/>
      <c r="AD45" s="1303"/>
      <c r="AE45" s="1289"/>
      <c r="AF45" s="1290"/>
      <c r="AG45" s="1291"/>
      <c r="AH45" s="1289"/>
      <c r="AI45" s="1290"/>
      <c r="AJ45" s="1291"/>
      <c r="AK45" s="1292"/>
      <c r="AL45" s="1293"/>
      <c r="AM45" s="1294"/>
      <c r="AN45" s="1292"/>
      <c r="AO45" s="1293"/>
      <c r="AP45" s="1294"/>
      <c r="AQ45" s="1292"/>
      <c r="AR45" s="1293"/>
      <c r="AS45" s="1297"/>
    </row>
    <row r="46" spans="1:45" s="141" customFormat="1" ht="9.75" customHeight="1">
      <c r="A46" s="153">
        <v>4</v>
      </c>
      <c r="B46" s="1286">
        <v>10</v>
      </c>
      <c r="C46" s="1287"/>
      <c r="D46" s="1288"/>
      <c r="E46" s="1250">
        <v>11</v>
      </c>
      <c r="F46" s="1251"/>
      <c r="G46" s="1252"/>
      <c r="H46" s="1250">
        <v>12</v>
      </c>
      <c r="I46" s="1251"/>
      <c r="J46" s="1252"/>
      <c r="K46" s="1250">
        <v>13</v>
      </c>
      <c r="L46" s="1251"/>
      <c r="M46" s="1252"/>
      <c r="N46" s="1250">
        <v>14</v>
      </c>
      <c r="O46" s="1251"/>
      <c r="P46" s="1252"/>
      <c r="Q46" s="1250">
        <v>15</v>
      </c>
      <c r="R46" s="1251"/>
      <c r="S46" s="1252"/>
      <c r="T46" s="1286">
        <v>16</v>
      </c>
      <c r="U46" s="1287"/>
      <c r="V46" s="1295"/>
      <c r="W46" s="161"/>
      <c r="X46" s="164">
        <v>10</v>
      </c>
      <c r="Y46" s="1286">
        <v>9</v>
      </c>
      <c r="Z46" s="1287"/>
      <c r="AA46" s="1288"/>
      <c r="AB46" s="1250">
        <v>10</v>
      </c>
      <c r="AC46" s="1251"/>
      <c r="AD46" s="1252"/>
      <c r="AE46" s="1250">
        <v>11</v>
      </c>
      <c r="AF46" s="1251"/>
      <c r="AG46" s="1252"/>
      <c r="AH46" s="1250">
        <v>12</v>
      </c>
      <c r="AI46" s="1251"/>
      <c r="AJ46" s="1252"/>
      <c r="AK46" s="1250">
        <v>13</v>
      </c>
      <c r="AL46" s="1251"/>
      <c r="AM46" s="1252"/>
      <c r="AN46" s="1250">
        <v>14</v>
      </c>
      <c r="AO46" s="1251"/>
      <c r="AP46" s="1252"/>
      <c r="AQ46" s="1286">
        <v>15</v>
      </c>
      <c r="AR46" s="1287"/>
      <c r="AS46" s="1295"/>
    </row>
    <row r="47" spans="1:45" s="141" customFormat="1" ht="9.75" customHeight="1">
      <c r="A47" s="153"/>
      <c r="B47" s="1289"/>
      <c r="C47" s="1290"/>
      <c r="D47" s="1291"/>
      <c r="E47" s="1292"/>
      <c r="F47" s="1293"/>
      <c r="G47" s="1294"/>
      <c r="H47" s="1292"/>
      <c r="I47" s="1293"/>
      <c r="J47" s="1294"/>
      <c r="K47" s="1292"/>
      <c r="L47" s="1293"/>
      <c r="M47" s="1294"/>
      <c r="N47" s="1292"/>
      <c r="O47" s="1293"/>
      <c r="P47" s="1294"/>
      <c r="Q47" s="1292"/>
      <c r="R47" s="1293"/>
      <c r="S47" s="1294"/>
      <c r="T47" s="1289"/>
      <c r="U47" s="1290"/>
      <c r="V47" s="1296"/>
      <c r="W47" s="161"/>
      <c r="X47" s="173"/>
      <c r="Y47" s="1289"/>
      <c r="Z47" s="1290"/>
      <c r="AA47" s="1291"/>
      <c r="AB47" s="1292"/>
      <c r="AC47" s="1293"/>
      <c r="AD47" s="1294"/>
      <c r="AE47" s="1292"/>
      <c r="AF47" s="1293"/>
      <c r="AG47" s="1294"/>
      <c r="AH47" s="1292"/>
      <c r="AI47" s="1293"/>
      <c r="AJ47" s="1294"/>
      <c r="AK47" s="1292"/>
      <c r="AL47" s="1293"/>
      <c r="AM47" s="1294"/>
      <c r="AN47" s="1292"/>
      <c r="AO47" s="1293"/>
      <c r="AP47" s="1294"/>
      <c r="AQ47" s="1289"/>
      <c r="AR47" s="1290"/>
      <c r="AS47" s="1296"/>
    </row>
    <row r="48" spans="1:45" s="141" customFormat="1" ht="9.75" customHeight="1">
      <c r="A48" s="153" t="s">
        <v>440</v>
      </c>
      <c r="B48" s="1286">
        <v>17</v>
      </c>
      <c r="C48" s="1287"/>
      <c r="D48" s="1288"/>
      <c r="E48" s="1250">
        <v>18</v>
      </c>
      <c r="F48" s="1251"/>
      <c r="G48" s="1252"/>
      <c r="H48" s="1250">
        <v>19</v>
      </c>
      <c r="I48" s="1251"/>
      <c r="J48" s="1252"/>
      <c r="K48" s="1250">
        <v>20</v>
      </c>
      <c r="L48" s="1251"/>
      <c r="M48" s="1252"/>
      <c r="N48" s="1250">
        <v>21</v>
      </c>
      <c r="O48" s="1251"/>
      <c r="P48" s="1252"/>
      <c r="Q48" s="1250">
        <v>22</v>
      </c>
      <c r="R48" s="1251"/>
      <c r="S48" s="1252"/>
      <c r="T48" s="1286">
        <v>23</v>
      </c>
      <c r="U48" s="1287"/>
      <c r="V48" s="1295"/>
      <c r="W48" s="161"/>
      <c r="X48" s="166" t="s">
        <v>440</v>
      </c>
      <c r="Y48" s="1286">
        <v>16</v>
      </c>
      <c r="Z48" s="1287"/>
      <c r="AA48" s="1288"/>
      <c r="AB48" s="1250">
        <v>17</v>
      </c>
      <c r="AC48" s="1251"/>
      <c r="AD48" s="1252"/>
      <c r="AE48" s="1250">
        <v>18</v>
      </c>
      <c r="AF48" s="1251"/>
      <c r="AG48" s="1252"/>
      <c r="AH48" s="1250">
        <v>19</v>
      </c>
      <c r="AI48" s="1251"/>
      <c r="AJ48" s="1252"/>
      <c r="AK48" s="1250">
        <v>20</v>
      </c>
      <c r="AL48" s="1251"/>
      <c r="AM48" s="1252"/>
      <c r="AN48" s="1250">
        <v>21</v>
      </c>
      <c r="AO48" s="1251"/>
      <c r="AP48" s="1252"/>
      <c r="AQ48" s="1286">
        <v>22</v>
      </c>
      <c r="AR48" s="1287"/>
      <c r="AS48" s="1295"/>
    </row>
    <row r="49" spans="1:45" s="141" customFormat="1" ht="9.75" customHeight="1">
      <c r="A49" s="153"/>
      <c r="B49" s="1289"/>
      <c r="C49" s="1290"/>
      <c r="D49" s="1291"/>
      <c r="E49" s="1292"/>
      <c r="F49" s="1293"/>
      <c r="G49" s="1294"/>
      <c r="H49" s="1292"/>
      <c r="I49" s="1293"/>
      <c r="J49" s="1294"/>
      <c r="K49" s="1292"/>
      <c r="L49" s="1293"/>
      <c r="M49" s="1294"/>
      <c r="N49" s="1292"/>
      <c r="O49" s="1293"/>
      <c r="P49" s="1294"/>
      <c r="Q49" s="1292"/>
      <c r="R49" s="1293"/>
      <c r="S49" s="1294"/>
      <c r="T49" s="1289"/>
      <c r="U49" s="1290"/>
      <c r="V49" s="1296"/>
      <c r="W49" s="161"/>
      <c r="X49" s="166"/>
      <c r="Y49" s="1289"/>
      <c r="Z49" s="1290"/>
      <c r="AA49" s="1291"/>
      <c r="AB49" s="1292"/>
      <c r="AC49" s="1293"/>
      <c r="AD49" s="1294"/>
      <c r="AE49" s="1292"/>
      <c r="AF49" s="1293"/>
      <c r="AG49" s="1294"/>
      <c r="AH49" s="1292"/>
      <c r="AI49" s="1293"/>
      <c r="AJ49" s="1294"/>
      <c r="AK49" s="1292"/>
      <c r="AL49" s="1293"/>
      <c r="AM49" s="1294"/>
      <c r="AN49" s="1292"/>
      <c r="AO49" s="1293"/>
      <c r="AP49" s="1294"/>
      <c r="AQ49" s="1289"/>
      <c r="AR49" s="1290"/>
      <c r="AS49" s="1296"/>
    </row>
    <row r="50" spans="1:45" s="141" customFormat="1" ht="9.75" customHeight="1">
      <c r="A50" s="154" t="s">
        <v>770</v>
      </c>
      <c r="B50" s="1286">
        <v>24</v>
      </c>
      <c r="C50" s="1287"/>
      <c r="D50" s="1288"/>
      <c r="E50" s="1250">
        <v>25</v>
      </c>
      <c r="F50" s="1251"/>
      <c r="G50" s="1252"/>
      <c r="H50" s="1250">
        <v>26</v>
      </c>
      <c r="I50" s="1251"/>
      <c r="J50" s="1252"/>
      <c r="K50" s="1250">
        <v>27</v>
      </c>
      <c r="L50" s="1251"/>
      <c r="M50" s="1252"/>
      <c r="N50" s="1250">
        <v>28</v>
      </c>
      <c r="O50" s="1251"/>
      <c r="P50" s="1252"/>
      <c r="Q50" s="1250">
        <v>29</v>
      </c>
      <c r="R50" s="1251"/>
      <c r="S50" s="1252"/>
      <c r="T50" s="1286">
        <v>30</v>
      </c>
      <c r="U50" s="1287"/>
      <c r="V50" s="1295"/>
      <c r="W50" s="161"/>
      <c r="X50" s="165" t="s">
        <v>771</v>
      </c>
      <c r="Y50" s="1286">
        <v>23</v>
      </c>
      <c r="Z50" s="1287"/>
      <c r="AA50" s="1288"/>
      <c r="AB50" s="1250">
        <v>24</v>
      </c>
      <c r="AC50" s="1251"/>
      <c r="AD50" s="1252"/>
      <c r="AE50" s="1250">
        <v>25</v>
      </c>
      <c r="AF50" s="1251"/>
      <c r="AG50" s="1252"/>
      <c r="AH50" s="1250">
        <v>26</v>
      </c>
      <c r="AI50" s="1251"/>
      <c r="AJ50" s="1252"/>
      <c r="AK50" s="1250">
        <v>27</v>
      </c>
      <c r="AL50" s="1251"/>
      <c r="AM50" s="1252"/>
      <c r="AN50" s="1250">
        <v>28</v>
      </c>
      <c r="AO50" s="1251"/>
      <c r="AP50" s="1252"/>
      <c r="AQ50" s="1286">
        <v>29</v>
      </c>
      <c r="AR50" s="1287"/>
      <c r="AS50" s="1295"/>
    </row>
    <row r="51" spans="1:45" s="141" customFormat="1" ht="9.75" customHeight="1">
      <c r="A51" s="154"/>
      <c r="B51" s="1289"/>
      <c r="C51" s="1290"/>
      <c r="D51" s="1291"/>
      <c r="E51" s="1292"/>
      <c r="F51" s="1293"/>
      <c r="G51" s="1294"/>
      <c r="H51" s="1292"/>
      <c r="I51" s="1293"/>
      <c r="J51" s="1294"/>
      <c r="K51" s="1292"/>
      <c r="L51" s="1293"/>
      <c r="M51" s="1294"/>
      <c r="N51" s="1292"/>
      <c r="O51" s="1293"/>
      <c r="P51" s="1294"/>
      <c r="Q51" s="1292"/>
      <c r="R51" s="1293"/>
      <c r="S51" s="1294"/>
      <c r="T51" s="1289"/>
      <c r="U51" s="1290"/>
      <c r="V51" s="1296"/>
      <c r="W51" s="161"/>
      <c r="X51" s="165"/>
      <c r="Y51" s="1289"/>
      <c r="Z51" s="1290"/>
      <c r="AA51" s="1291"/>
      <c r="AB51" s="1292"/>
      <c r="AC51" s="1293"/>
      <c r="AD51" s="1294"/>
      <c r="AE51" s="1292"/>
      <c r="AF51" s="1293"/>
      <c r="AG51" s="1294"/>
      <c r="AH51" s="1292"/>
      <c r="AI51" s="1293"/>
      <c r="AJ51" s="1294"/>
      <c r="AK51" s="1292"/>
      <c r="AL51" s="1293"/>
      <c r="AM51" s="1294"/>
      <c r="AN51" s="1292"/>
      <c r="AO51" s="1293"/>
      <c r="AP51" s="1294"/>
      <c r="AQ51" s="1289"/>
      <c r="AR51" s="1290"/>
      <c r="AS51" s="1296"/>
    </row>
    <row r="52" spans="1:45" s="141" customFormat="1" ht="9.75" customHeight="1">
      <c r="A52" s="153"/>
      <c r="B52" s="1250"/>
      <c r="C52" s="1251"/>
      <c r="D52" s="1252"/>
      <c r="E52" s="1250"/>
      <c r="F52" s="1251"/>
      <c r="G52" s="1252"/>
      <c r="H52" s="1250"/>
      <c r="I52" s="1251"/>
      <c r="J52" s="1252"/>
      <c r="K52" s="1250"/>
      <c r="L52" s="1251"/>
      <c r="M52" s="1252"/>
      <c r="N52" s="1250"/>
      <c r="O52" s="1251"/>
      <c r="P52" s="1252"/>
      <c r="Q52" s="1250"/>
      <c r="R52" s="1251"/>
      <c r="S52" s="1252"/>
      <c r="T52" s="1250"/>
      <c r="U52" s="1251"/>
      <c r="V52" s="1256"/>
      <c r="W52" s="171"/>
      <c r="X52" s="153"/>
      <c r="Y52" s="1286">
        <v>30</v>
      </c>
      <c r="Z52" s="1287"/>
      <c r="AA52" s="1288"/>
      <c r="AB52" s="1250">
        <v>31</v>
      </c>
      <c r="AC52" s="1251"/>
      <c r="AD52" s="1252"/>
      <c r="AE52" s="1250"/>
      <c r="AF52" s="1251"/>
      <c r="AG52" s="1252"/>
      <c r="AH52" s="1250"/>
      <c r="AI52" s="1251"/>
      <c r="AJ52" s="1252"/>
      <c r="AK52" s="1250"/>
      <c r="AL52" s="1251"/>
      <c r="AM52" s="1252"/>
      <c r="AN52" s="1250"/>
      <c r="AO52" s="1251"/>
      <c r="AP52" s="1252"/>
      <c r="AQ52" s="1250"/>
      <c r="AR52" s="1251"/>
      <c r="AS52" s="1256"/>
    </row>
    <row r="53" spans="1:45" s="141" customFormat="1" ht="9.75" customHeight="1">
      <c r="A53" s="153"/>
      <c r="B53" s="1253"/>
      <c r="C53" s="1254"/>
      <c r="D53" s="1255"/>
      <c r="E53" s="1253"/>
      <c r="F53" s="1254"/>
      <c r="G53" s="1255"/>
      <c r="H53" s="1253"/>
      <c r="I53" s="1254"/>
      <c r="J53" s="1255"/>
      <c r="K53" s="1253"/>
      <c r="L53" s="1254"/>
      <c r="M53" s="1255"/>
      <c r="N53" s="1253"/>
      <c r="O53" s="1254"/>
      <c r="P53" s="1255"/>
      <c r="Q53" s="1253"/>
      <c r="R53" s="1254"/>
      <c r="S53" s="1255"/>
      <c r="T53" s="1253"/>
      <c r="U53" s="1254"/>
      <c r="V53" s="1257"/>
      <c r="W53" s="171"/>
      <c r="X53" s="153"/>
      <c r="Y53" s="1289"/>
      <c r="Z53" s="1290"/>
      <c r="AA53" s="1291"/>
      <c r="AB53" s="1253"/>
      <c r="AC53" s="1254"/>
      <c r="AD53" s="1255"/>
      <c r="AE53" s="1253"/>
      <c r="AF53" s="1254"/>
      <c r="AG53" s="1255"/>
      <c r="AH53" s="1253"/>
      <c r="AI53" s="1254"/>
      <c r="AJ53" s="1255"/>
      <c r="AK53" s="1253"/>
      <c r="AL53" s="1254"/>
      <c r="AM53" s="1255"/>
      <c r="AN53" s="1253"/>
      <c r="AO53" s="1254"/>
      <c r="AP53" s="1255"/>
      <c r="AQ53" s="1253"/>
      <c r="AR53" s="1254"/>
      <c r="AS53" s="1257"/>
    </row>
    <row r="54" spans="1:45" s="141" customFormat="1" ht="9.75" customHeight="1">
      <c r="A54" s="149"/>
      <c r="B54" s="1320">
        <v>1</v>
      </c>
      <c r="C54" s="1321"/>
      <c r="D54" s="1322"/>
      <c r="E54" s="1310">
        <v>2</v>
      </c>
      <c r="F54" s="1311"/>
      <c r="G54" s="1323"/>
      <c r="H54" s="1310">
        <v>3</v>
      </c>
      <c r="I54" s="1311"/>
      <c r="J54" s="1323"/>
      <c r="K54" s="1310">
        <v>4</v>
      </c>
      <c r="L54" s="1311"/>
      <c r="M54" s="1323"/>
      <c r="N54" s="1317">
        <v>5</v>
      </c>
      <c r="O54" s="1318"/>
      <c r="P54" s="1319"/>
      <c r="Q54" s="1317">
        <v>6</v>
      </c>
      <c r="R54" s="1318"/>
      <c r="S54" s="1319"/>
      <c r="T54" s="1317">
        <v>7</v>
      </c>
      <c r="U54" s="1318"/>
      <c r="V54" s="1324"/>
      <c r="W54" s="161"/>
      <c r="X54" s="162"/>
      <c r="Y54" s="1317"/>
      <c r="Z54" s="1318"/>
      <c r="AA54" s="1319"/>
      <c r="AB54" s="1317"/>
      <c r="AC54" s="1318"/>
      <c r="AD54" s="1319"/>
      <c r="AE54" s="1317">
        <v>1</v>
      </c>
      <c r="AF54" s="1318"/>
      <c r="AG54" s="1319"/>
      <c r="AH54" s="1317">
        <v>2</v>
      </c>
      <c r="AI54" s="1318"/>
      <c r="AJ54" s="1319"/>
      <c r="AK54" s="1317">
        <v>3</v>
      </c>
      <c r="AL54" s="1318"/>
      <c r="AM54" s="1319"/>
      <c r="AN54" s="1317">
        <v>4</v>
      </c>
      <c r="AO54" s="1318"/>
      <c r="AP54" s="1319"/>
      <c r="AQ54" s="1310">
        <v>5</v>
      </c>
      <c r="AR54" s="1311"/>
      <c r="AS54" s="1312"/>
    </row>
    <row r="55" spans="1:45" s="141" customFormat="1" ht="9.75" customHeight="1">
      <c r="A55" s="153"/>
      <c r="B55" s="1301"/>
      <c r="C55" s="1302"/>
      <c r="D55" s="1303"/>
      <c r="E55" s="1289"/>
      <c r="F55" s="1290"/>
      <c r="G55" s="1291"/>
      <c r="H55" s="1289"/>
      <c r="I55" s="1290"/>
      <c r="J55" s="1291"/>
      <c r="K55" s="1289"/>
      <c r="L55" s="1290"/>
      <c r="M55" s="1291"/>
      <c r="N55" s="1292"/>
      <c r="O55" s="1293"/>
      <c r="P55" s="1294"/>
      <c r="Q55" s="1292"/>
      <c r="R55" s="1293"/>
      <c r="S55" s="1294"/>
      <c r="T55" s="1292"/>
      <c r="U55" s="1293"/>
      <c r="V55" s="1297"/>
      <c r="W55" s="161"/>
      <c r="X55" s="163"/>
      <c r="Y55" s="1292"/>
      <c r="Z55" s="1293"/>
      <c r="AA55" s="1294"/>
      <c r="AB55" s="1292"/>
      <c r="AC55" s="1293"/>
      <c r="AD55" s="1294"/>
      <c r="AE55" s="1292"/>
      <c r="AF55" s="1293"/>
      <c r="AG55" s="1294"/>
      <c r="AH55" s="1292"/>
      <c r="AI55" s="1293"/>
      <c r="AJ55" s="1294"/>
      <c r="AK55" s="1292"/>
      <c r="AL55" s="1293"/>
      <c r="AM55" s="1294"/>
      <c r="AN55" s="1292"/>
      <c r="AO55" s="1293"/>
      <c r="AP55" s="1294"/>
      <c r="AQ55" s="1289"/>
      <c r="AR55" s="1290"/>
      <c r="AS55" s="1296"/>
    </row>
    <row r="56" spans="1:45" s="141" customFormat="1" ht="9.75" customHeight="1">
      <c r="A56" s="153"/>
      <c r="B56" s="1286">
        <v>8</v>
      </c>
      <c r="C56" s="1287"/>
      <c r="D56" s="1288"/>
      <c r="E56" s="1250">
        <v>9</v>
      </c>
      <c r="F56" s="1251"/>
      <c r="G56" s="1252"/>
      <c r="H56" s="1250">
        <v>10</v>
      </c>
      <c r="I56" s="1251"/>
      <c r="J56" s="1252"/>
      <c r="K56" s="1250">
        <v>11</v>
      </c>
      <c r="L56" s="1251"/>
      <c r="M56" s="1252"/>
      <c r="N56" s="1250">
        <v>12</v>
      </c>
      <c r="O56" s="1251"/>
      <c r="P56" s="1252"/>
      <c r="Q56" s="1250">
        <v>13</v>
      </c>
      <c r="R56" s="1251"/>
      <c r="S56" s="1252"/>
      <c r="T56" s="1250">
        <v>14</v>
      </c>
      <c r="U56" s="1251"/>
      <c r="V56" s="1256"/>
      <c r="W56" s="161"/>
      <c r="X56" s="163"/>
      <c r="Y56" s="1286">
        <v>6</v>
      </c>
      <c r="Z56" s="1287"/>
      <c r="AA56" s="1288"/>
      <c r="AB56" s="1250">
        <v>7</v>
      </c>
      <c r="AC56" s="1251"/>
      <c r="AD56" s="1252"/>
      <c r="AE56" s="1250">
        <v>8</v>
      </c>
      <c r="AF56" s="1251"/>
      <c r="AG56" s="1252"/>
      <c r="AH56" s="1250">
        <v>9</v>
      </c>
      <c r="AI56" s="1251"/>
      <c r="AJ56" s="1252"/>
      <c r="AK56" s="1250">
        <v>10</v>
      </c>
      <c r="AL56" s="1251"/>
      <c r="AM56" s="1252"/>
      <c r="AN56" s="1250">
        <v>11</v>
      </c>
      <c r="AO56" s="1251"/>
      <c r="AP56" s="1252"/>
      <c r="AQ56" s="1286">
        <v>12</v>
      </c>
      <c r="AR56" s="1287"/>
      <c r="AS56" s="1295"/>
    </row>
    <row r="57" spans="1:45" s="141" customFormat="1" ht="9.75" customHeight="1">
      <c r="A57" s="153"/>
      <c r="B57" s="1289"/>
      <c r="C57" s="1290"/>
      <c r="D57" s="1291"/>
      <c r="E57" s="1292"/>
      <c r="F57" s="1293"/>
      <c r="G57" s="1294"/>
      <c r="H57" s="1292"/>
      <c r="I57" s="1293"/>
      <c r="J57" s="1294"/>
      <c r="K57" s="1292"/>
      <c r="L57" s="1293"/>
      <c r="M57" s="1294"/>
      <c r="N57" s="1292"/>
      <c r="O57" s="1293"/>
      <c r="P57" s="1294"/>
      <c r="Q57" s="1292"/>
      <c r="R57" s="1293"/>
      <c r="S57" s="1294"/>
      <c r="T57" s="1292"/>
      <c r="U57" s="1293"/>
      <c r="V57" s="1297"/>
      <c r="W57" s="161"/>
      <c r="X57" s="163"/>
      <c r="Y57" s="1289"/>
      <c r="Z57" s="1290"/>
      <c r="AA57" s="1291"/>
      <c r="AB57" s="1292"/>
      <c r="AC57" s="1293"/>
      <c r="AD57" s="1294"/>
      <c r="AE57" s="1292"/>
      <c r="AF57" s="1293"/>
      <c r="AG57" s="1294"/>
      <c r="AH57" s="1292"/>
      <c r="AI57" s="1293"/>
      <c r="AJ57" s="1294"/>
      <c r="AK57" s="1292"/>
      <c r="AL57" s="1293"/>
      <c r="AM57" s="1294"/>
      <c r="AN57" s="1292"/>
      <c r="AO57" s="1293"/>
      <c r="AP57" s="1294"/>
      <c r="AQ57" s="1289"/>
      <c r="AR57" s="1290"/>
      <c r="AS57" s="1296"/>
    </row>
    <row r="58" spans="1:45" s="141" customFormat="1" ht="9.75" customHeight="1">
      <c r="A58" s="153">
        <v>5</v>
      </c>
      <c r="B58" s="1286">
        <v>15</v>
      </c>
      <c r="C58" s="1287"/>
      <c r="D58" s="1288"/>
      <c r="E58" s="1250">
        <v>16</v>
      </c>
      <c r="F58" s="1251"/>
      <c r="G58" s="1252"/>
      <c r="H58" s="1250">
        <v>17</v>
      </c>
      <c r="I58" s="1251"/>
      <c r="J58" s="1252"/>
      <c r="K58" s="1250">
        <v>18</v>
      </c>
      <c r="L58" s="1251"/>
      <c r="M58" s="1252"/>
      <c r="N58" s="1250">
        <v>19</v>
      </c>
      <c r="O58" s="1251"/>
      <c r="P58" s="1252"/>
      <c r="Q58" s="1250">
        <v>20</v>
      </c>
      <c r="R58" s="1251"/>
      <c r="S58" s="1252"/>
      <c r="T58" s="1286">
        <v>21</v>
      </c>
      <c r="U58" s="1287"/>
      <c r="V58" s="1295"/>
      <c r="W58" s="161"/>
      <c r="X58" s="164">
        <v>11</v>
      </c>
      <c r="Y58" s="1286">
        <v>13</v>
      </c>
      <c r="Z58" s="1287"/>
      <c r="AA58" s="1288"/>
      <c r="AB58" s="1250">
        <v>14</v>
      </c>
      <c r="AC58" s="1251"/>
      <c r="AD58" s="1252"/>
      <c r="AE58" s="1250">
        <v>15</v>
      </c>
      <c r="AF58" s="1251"/>
      <c r="AG58" s="1252"/>
      <c r="AH58" s="1250">
        <v>16</v>
      </c>
      <c r="AI58" s="1251"/>
      <c r="AJ58" s="1252"/>
      <c r="AK58" s="1250">
        <v>17</v>
      </c>
      <c r="AL58" s="1251"/>
      <c r="AM58" s="1252"/>
      <c r="AN58" s="1250">
        <v>18</v>
      </c>
      <c r="AO58" s="1251"/>
      <c r="AP58" s="1252"/>
      <c r="AQ58" s="1286">
        <v>19</v>
      </c>
      <c r="AR58" s="1287"/>
      <c r="AS58" s="1295"/>
    </row>
    <row r="59" spans="1:45" s="141" customFormat="1" ht="9.75" customHeight="1">
      <c r="A59" s="153"/>
      <c r="B59" s="1289"/>
      <c r="C59" s="1290"/>
      <c r="D59" s="1291"/>
      <c r="E59" s="1292"/>
      <c r="F59" s="1293"/>
      <c r="G59" s="1294"/>
      <c r="H59" s="1292"/>
      <c r="I59" s="1293"/>
      <c r="J59" s="1294"/>
      <c r="K59" s="1292"/>
      <c r="L59" s="1293"/>
      <c r="M59" s="1294"/>
      <c r="N59" s="1292"/>
      <c r="O59" s="1293"/>
      <c r="P59" s="1294"/>
      <c r="Q59" s="1292"/>
      <c r="R59" s="1293"/>
      <c r="S59" s="1294"/>
      <c r="T59" s="1289"/>
      <c r="U59" s="1290"/>
      <c r="V59" s="1296"/>
      <c r="W59" s="161"/>
      <c r="X59" s="173"/>
      <c r="Y59" s="1289"/>
      <c r="Z59" s="1290"/>
      <c r="AA59" s="1291"/>
      <c r="AB59" s="1292"/>
      <c r="AC59" s="1293"/>
      <c r="AD59" s="1294"/>
      <c r="AE59" s="1292"/>
      <c r="AF59" s="1293"/>
      <c r="AG59" s="1294"/>
      <c r="AH59" s="1292"/>
      <c r="AI59" s="1293"/>
      <c r="AJ59" s="1294"/>
      <c r="AK59" s="1292"/>
      <c r="AL59" s="1293"/>
      <c r="AM59" s="1294"/>
      <c r="AN59" s="1292"/>
      <c r="AO59" s="1293"/>
      <c r="AP59" s="1294"/>
      <c r="AQ59" s="1289"/>
      <c r="AR59" s="1290"/>
      <c r="AS59" s="1296"/>
    </row>
    <row r="60" spans="1:45" s="141" customFormat="1" ht="9.75" customHeight="1">
      <c r="A60" s="153" t="s">
        <v>440</v>
      </c>
      <c r="B60" s="1286">
        <v>22</v>
      </c>
      <c r="C60" s="1287"/>
      <c r="D60" s="1288"/>
      <c r="E60" s="1250">
        <v>23</v>
      </c>
      <c r="F60" s="1251"/>
      <c r="G60" s="1252"/>
      <c r="H60" s="1250">
        <v>24</v>
      </c>
      <c r="I60" s="1251"/>
      <c r="J60" s="1252"/>
      <c r="K60" s="1250">
        <v>25</v>
      </c>
      <c r="L60" s="1251"/>
      <c r="M60" s="1252"/>
      <c r="N60" s="1250">
        <v>26</v>
      </c>
      <c r="O60" s="1251"/>
      <c r="P60" s="1252"/>
      <c r="Q60" s="1250">
        <v>27</v>
      </c>
      <c r="R60" s="1251"/>
      <c r="S60" s="1252"/>
      <c r="T60" s="1286">
        <v>28</v>
      </c>
      <c r="U60" s="1287"/>
      <c r="V60" s="1295"/>
      <c r="W60" s="161"/>
      <c r="X60" s="166" t="s">
        <v>440</v>
      </c>
      <c r="Y60" s="1286">
        <v>20</v>
      </c>
      <c r="Z60" s="1287"/>
      <c r="AA60" s="1288"/>
      <c r="AB60" s="1250">
        <v>21</v>
      </c>
      <c r="AC60" s="1251"/>
      <c r="AD60" s="1252"/>
      <c r="AE60" s="1250">
        <v>22</v>
      </c>
      <c r="AF60" s="1251"/>
      <c r="AG60" s="1252"/>
      <c r="AH60" s="1250">
        <v>23</v>
      </c>
      <c r="AI60" s="1251"/>
      <c r="AJ60" s="1252"/>
      <c r="AK60" s="1250">
        <v>24</v>
      </c>
      <c r="AL60" s="1251"/>
      <c r="AM60" s="1252"/>
      <c r="AN60" s="1250">
        <v>25</v>
      </c>
      <c r="AO60" s="1251"/>
      <c r="AP60" s="1252"/>
      <c r="AQ60" s="1286">
        <v>26</v>
      </c>
      <c r="AR60" s="1287"/>
      <c r="AS60" s="1295"/>
    </row>
    <row r="61" spans="1:45" s="141" customFormat="1" ht="9.75" customHeight="1">
      <c r="A61" s="153"/>
      <c r="B61" s="1289"/>
      <c r="C61" s="1290"/>
      <c r="D61" s="1291"/>
      <c r="E61" s="1292"/>
      <c r="F61" s="1293"/>
      <c r="G61" s="1294"/>
      <c r="H61" s="1292"/>
      <c r="I61" s="1293"/>
      <c r="J61" s="1294"/>
      <c r="K61" s="1292"/>
      <c r="L61" s="1293"/>
      <c r="M61" s="1294"/>
      <c r="N61" s="1292"/>
      <c r="O61" s="1293"/>
      <c r="P61" s="1294"/>
      <c r="Q61" s="1292"/>
      <c r="R61" s="1293"/>
      <c r="S61" s="1294"/>
      <c r="T61" s="1289"/>
      <c r="U61" s="1290"/>
      <c r="V61" s="1296"/>
      <c r="W61" s="161"/>
      <c r="X61" s="166"/>
      <c r="Y61" s="1289"/>
      <c r="Z61" s="1290"/>
      <c r="AA61" s="1291"/>
      <c r="AB61" s="1292"/>
      <c r="AC61" s="1293"/>
      <c r="AD61" s="1294"/>
      <c r="AE61" s="1292"/>
      <c r="AF61" s="1293"/>
      <c r="AG61" s="1294"/>
      <c r="AH61" s="1292"/>
      <c r="AI61" s="1293"/>
      <c r="AJ61" s="1294"/>
      <c r="AK61" s="1292"/>
      <c r="AL61" s="1293"/>
      <c r="AM61" s="1294"/>
      <c r="AN61" s="1292"/>
      <c r="AO61" s="1293"/>
      <c r="AP61" s="1294"/>
      <c r="AQ61" s="1289"/>
      <c r="AR61" s="1290"/>
      <c r="AS61" s="1296"/>
    </row>
    <row r="62" spans="1:45" s="141" customFormat="1" ht="9.75" customHeight="1">
      <c r="A62" s="154" t="s">
        <v>766</v>
      </c>
      <c r="B62" s="1286">
        <v>29</v>
      </c>
      <c r="C62" s="1287"/>
      <c r="D62" s="1288"/>
      <c r="E62" s="1250">
        <v>30</v>
      </c>
      <c r="F62" s="1251"/>
      <c r="G62" s="1252"/>
      <c r="H62" s="1250">
        <v>31</v>
      </c>
      <c r="I62" s="1251"/>
      <c r="J62" s="1252"/>
      <c r="K62" s="1250"/>
      <c r="L62" s="1251"/>
      <c r="M62" s="1252"/>
      <c r="N62" s="1250"/>
      <c r="O62" s="1251"/>
      <c r="P62" s="1252"/>
      <c r="Q62" s="1250"/>
      <c r="R62" s="1251"/>
      <c r="S62" s="1252"/>
      <c r="T62" s="1313"/>
      <c r="U62" s="1314"/>
      <c r="V62" s="1315"/>
      <c r="W62" s="161"/>
      <c r="X62" s="165" t="s">
        <v>767</v>
      </c>
      <c r="Y62" s="1286">
        <v>27</v>
      </c>
      <c r="Z62" s="1287"/>
      <c r="AA62" s="1288"/>
      <c r="AB62" s="1250">
        <v>28</v>
      </c>
      <c r="AC62" s="1251"/>
      <c r="AD62" s="1252"/>
      <c r="AE62" s="1250">
        <v>29</v>
      </c>
      <c r="AF62" s="1251"/>
      <c r="AG62" s="1252"/>
      <c r="AH62" s="1250">
        <v>30</v>
      </c>
      <c r="AI62" s="1251"/>
      <c r="AJ62" s="1252"/>
      <c r="AK62" s="1250"/>
      <c r="AL62" s="1251"/>
      <c r="AM62" s="1252"/>
      <c r="AN62" s="1250"/>
      <c r="AO62" s="1251"/>
      <c r="AP62" s="1252"/>
      <c r="AQ62" s="1250"/>
      <c r="AR62" s="1251"/>
      <c r="AS62" s="1256"/>
    </row>
    <row r="63" spans="1:45" s="141" customFormat="1" ht="9.75" customHeight="1">
      <c r="A63" s="154"/>
      <c r="B63" s="1289"/>
      <c r="C63" s="1290"/>
      <c r="D63" s="1291"/>
      <c r="E63" s="1292"/>
      <c r="F63" s="1293"/>
      <c r="G63" s="1294"/>
      <c r="H63" s="1292"/>
      <c r="I63" s="1293"/>
      <c r="J63" s="1294"/>
      <c r="K63" s="1292"/>
      <c r="L63" s="1293"/>
      <c r="M63" s="1294"/>
      <c r="N63" s="1292"/>
      <c r="O63" s="1293"/>
      <c r="P63" s="1294"/>
      <c r="Q63" s="1292"/>
      <c r="R63" s="1293"/>
      <c r="S63" s="1294"/>
      <c r="T63" s="1307"/>
      <c r="U63" s="1308"/>
      <c r="V63" s="1316"/>
      <c r="W63" s="161"/>
      <c r="X63" s="165"/>
      <c r="Y63" s="1289"/>
      <c r="Z63" s="1290"/>
      <c r="AA63" s="1291"/>
      <c r="AB63" s="1292"/>
      <c r="AC63" s="1293"/>
      <c r="AD63" s="1294"/>
      <c r="AE63" s="1292"/>
      <c r="AF63" s="1293"/>
      <c r="AG63" s="1294"/>
      <c r="AH63" s="1292"/>
      <c r="AI63" s="1293"/>
      <c r="AJ63" s="1294"/>
      <c r="AK63" s="1292"/>
      <c r="AL63" s="1293"/>
      <c r="AM63" s="1294"/>
      <c r="AN63" s="1292"/>
      <c r="AO63" s="1293"/>
      <c r="AP63" s="1294"/>
      <c r="AQ63" s="1292"/>
      <c r="AR63" s="1293"/>
      <c r="AS63" s="1297"/>
    </row>
    <row r="64" spans="1:45" s="141" customFormat="1" ht="9.75" customHeight="1">
      <c r="A64" s="153"/>
      <c r="B64" s="1250"/>
      <c r="C64" s="1251"/>
      <c r="D64" s="1252"/>
      <c r="E64" s="1250"/>
      <c r="F64" s="1251"/>
      <c r="G64" s="1252"/>
      <c r="H64" s="1250"/>
      <c r="I64" s="1251"/>
      <c r="J64" s="1252"/>
      <c r="K64" s="1250"/>
      <c r="L64" s="1251"/>
      <c r="M64" s="1252"/>
      <c r="N64" s="1250"/>
      <c r="O64" s="1251"/>
      <c r="P64" s="1252"/>
      <c r="Q64" s="1250"/>
      <c r="R64" s="1251"/>
      <c r="S64" s="1252"/>
      <c r="T64" s="1250"/>
      <c r="U64" s="1251"/>
      <c r="V64" s="1256"/>
      <c r="W64" s="171"/>
      <c r="X64" s="153"/>
      <c r="Y64" s="1250"/>
      <c r="Z64" s="1251"/>
      <c r="AA64" s="1252"/>
      <c r="AB64" s="1250"/>
      <c r="AC64" s="1251"/>
      <c r="AD64" s="1252"/>
      <c r="AE64" s="1250"/>
      <c r="AF64" s="1251"/>
      <c r="AG64" s="1252"/>
      <c r="AH64" s="1250"/>
      <c r="AI64" s="1251"/>
      <c r="AJ64" s="1252"/>
      <c r="AK64" s="1250"/>
      <c r="AL64" s="1251"/>
      <c r="AM64" s="1252"/>
      <c r="AN64" s="1250"/>
      <c r="AO64" s="1251"/>
      <c r="AP64" s="1252"/>
      <c r="AQ64" s="1250"/>
      <c r="AR64" s="1251"/>
      <c r="AS64" s="1256"/>
    </row>
    <row r="65" spans="1:45" s="141" customFormat="1" ht="9.75" customHeight="1">
      <c r="A65" s="153"/>
      <c r="B65" s="1253"/>
      <c r="C65" s="1254"/>
      <c r="D65" s="1255"/>
      <c r="E65" s="1253"/>
      <c r="F65" s="1254"/>
      <c r="G65" s="1255"/>
      <c r="H65" s="1253"/>
      <c r="I65" s="1254"/>
      <c r="J65" s="1255"/>
      <c r="K65" s="1253"/>
      <c r="L65" s="1254"/>
      <c r="M65" s="1255"/>
      <c r="N65" s="1253"/>
      <c r="O65" s="1254"/>
      <c r="P65" s="1255"/>
      <c r="Q65" s="1253"/>
      <c r="R65" s="1254"/>
      <c r="S65" s="1255"/>
      <c r="T65" s="1253"/>
      <c r="U65" s="1254"/>
      <c r="V65" s="1257"/>
      <c r="W65" s="171"/>
      <c r="X65" s="153"/>
      <c r="Y65" s="1253"/>
      <c r="Z65" s="1254"/>
      <c r="AA65" s="1255"/>
      <c r="AB65" s="1253"/>
      <c r="AC65" s="1254"/>
      <c r="AD65" s="1255"/>
      <c r="AE65" s="1253"/>
      <c r="AF65" s="1254"/>
      <c r="AG65" s="1255"/>
      <c r="AH65" s="1253"/>
      <c r="AI65" s="1254"/>
      <c r="AJ65" s="1255"/>
      <c r="AK65" s="1253"/>
      <c r="AL65" s="1254"/>
      <c r="AM65" s="1255"/>
      <c r="AN65" s="1253"/>
      <c r="AO65" s="1254"/>
      <c r="AP65" s="1255"/>
      <c r="AQ65" s="1253"/>
      <c r="AR65" s="1254"/>
      <c r="AS65" s="1257"/>
    </row>
    <row r="66" spans="1:45" s="141" customFormat="1" ht="9.75" customHeight="1">
      <c r="A66" s="149"/>
      <c r="B66" s="1304"/>
      <c r="C66" s="1305"/>
      <c r="D66" s="1306"/>
      <c r="E66" s="1304"/>
      <c r="F66" s="1305"/>
      <c r="G66" s="1306"/>
      <c r="H66" s="1304"/>
      <c r="I66" s="1305"/>
      <c r="J66" s="1306"/>
      <c r="K66" s="1304">
        <v>1</v>
      </c>
      <c r="L66" s="1305"/>
      <c r="M66" s="1306"/>
      <c r="N66" s="1304">
        <v>2</v>
      </c>
      <c r="O66" s="1305"/>
      <c r="P66" s="1306"/>
      <c r="Q66" s="1304">
        <v>3</v>
      </c>
      <c r="R66" s="1305"/>
      <c r="S66" s="1306"/>
      <c r="T66" s="1310">
        <v>4</v>
      </c>
      <c r="U66" s="1311"/>
      <c r="V66" s="1312"/>
      <c r="W66" s="161"/>
      <c r="X66" s="184"/>
      <c r="Y66" s="1304"/>
      <c r="Z66" s="1305"/>
      <c r="AA66" s="1306"/>
      <c r="AB66" s="1304"/>
      <c r="AC66" s="1305"/>
      <c r="AD66" s="1306"/>
      <c r="AE66" s="1304"/>
      <c r="AF66" s="1305"/>
      <c r="AG66" s="1306"/>
      <c r="AH66" s="1304"/>
      <c r="AI66" s="1305"/>
      <c r="AJ66" s="1306"/>
      <c r="AK66" s="1304">
        <v>1</v>
      </c>
      <c r="AL66" s="1305"/>
      <c r="AM66" s="1306"/>
      <c r="AN66" s="1304">
        <v>2</v>
      </c>
      <c r="AO66" s="1305"/>
      <c r="AP66" s="1306"/>
      <c r="AQ66" s="1310">
        <v>3</v>
      </c>
      <c r="AR66" s="1311"/>
      <c r="AS66" s="1312"/>
    </row>
    <row r="67" spans="1:45" s="141" customFormat="1" ht="9.75" customHeight="1">
      <c r="A67" s="153"/>
      <c r="B67" s="1307"/>
      <c r="C67" s="1308"/>
      <c r="D67" s="1309"/>
      <c r="E67" s="1307"/>
      <c r="F67" s="1308"/>
      <c r="G67" s="1309"/>
      <c r="H67" s="1307"/>
      <c r="I67" s="1308"/>
      <c r="J67" s="1309"/>
      <c r="K67" s="1307"/>
      <c r="L67" s="1308"/>
      <c r="M67" s="1309"/>
      <c r="N67" s="1307"/>
      <c r="O67" s="1308"/>
      <c r="P67" s="1309"/>
      <c r="Q67" s="1307"/>
      <c r="R67" s="1308"/>
      <c r="S67" s="1309"/>
      <c r="T67" s="1289"/>
      <c r="U67" s="1290"/>
      <c r="V67" s="1296"/>
      <c r="W67" s="161"/>
      <c r="X67" s="174"/>
      <c r="Y67" s="1307"/>
      <c r="Z67" s="1308"/>
      <c r="AA67" s="1309"/>
      <c r="AB67" s="1307"/>
      <c r="AC67" s="1308"/>
      <c r="AD67" s="1309"/>
      <c r="AE67" s="1307"/>
      <c r="AF67" s="1308"/>
      <c r="AG67" s="1309"/>
      <c r="AH67" s="1307"/>
      <c r="AI67" s="1308"/>
      <c r="AJ67" s="1309"/>
      <c r="AK67" s="1307"/>
      <c r="AL67" s="1308"/>
      <c r="AM67" s="1309"/>
      <c r="AN67" s="1307"/>
      <c r="AO67" s="1308"/>
      <c r="AP67" s="1309"/>
      <c r="AQ67" s="1289"/>
      <c r="AR67" s="1290"/>
      <c r="AS67" s="1296"/>
    </row>
    <row r="68" spans="1:45" s="141" customFormat="1" ht="9.75" customHeight="1">
      <c r="A68" s="153"/>
      <c r="B68" s="1286">
        <v>5</v>
      </c>
      <c r="C68" s="1287"/>
      <c r="D68" s="1288"/>
      <c r="E68" s="1298">
        <v>6</v>
      </c>
      <c r="F68" s="1299"/>
      <c r="G68" s="1300"/>
      <c r="H68" s="1250">
        <v>7</v>
      </c>
      <c r="I68" s="1251"/>
      <c r="J68" s="1252"/>
      <c r="K68" s="1250">
        <v>8</v>
      </c>
      <c r="L68" s="1251"/>
      <c r="M68" s="1252"/>
      <c r="N68" s="1250">
        <v>9</v>
      </c>
      <c r="O68" s="1251"/>
      <c r="P68" s="1252"/>
      <c r="Q68" s="1250">
        <v>10</v>
      </c>
      <c r="R68" s="1251"/>
      <c r="S68" s="1252"/>
      <c r="T68" s="1286">
        <v>11</v>
      </c>
      <c r="U68" s="1287"/>
      <c r="V68" s="1295"/>
      <c r="W68" s="161"/>
      <c r="X68" s="174"/>
      <c r="Y68" s="1286">
        <v>4</v>
      </c>
      <c r="Z68" s="1287"/>
      <c r="AA68" s="1288"/>
      <c r="AB68" s="1250">
        <v>5</v>
      </c>
      <c r="AC68" s="1251"/>
      <c r="AD68" s="1252"/>
      <c r="AE68" s="1250">
        <v>6</v>
      </c>
      <c r="AF68" s="1251"/>
      <c r="AG68" s="1252"/>
      <c r="AH68" s="1250">
        <v>7</v>
      </c>
      <c r="AI68" s="1251"/>
      <c r="AJ68" s="1252"/>
      <c r="AK68" s="1250">
        <v>8</v>
      </c>
      <c r="AL68" s="1251"/>
      <c r="AM68" s="1252"/>
      <c r="AN68" s="1250">
        <v>9</v>
      </c>
      <c r="AO68" s="1251"/>
      <c r="AP68" s="1252"/>
      <c r="AQ68" s="1286">
        <v>10</v>
      </c>
      <c r="AR68" s="1287"/>
      <c r="AS68" s="1295"/>
    </row>
    <row r="69" spans="1:45" s="141" customFormat="1" ht="9.75" customHeight="1">
      <c r="A69" s="153"/>
      <c r="B69" s="1289"/>
      <c r="C69" s="1290"/>
      <c r="D69" s="1291"/>
      <c r="E69" s="1301"/>
      <c r="F69" s="1302"/>
      <c r="G69" s="1303"/>
      <c r="H69" s="1292"/>
      <c r="I69" s="1293"/>
      <c r="J69" s="1294"/>
      <c r="K69" s="1292"/>
      <c r="L69" s="1293"/>
      <c r="M69" s="1294"/>
      <c r="N69" s="1292"/>
      <c r="O69" s="1293"/>
      <c r="P69" s="1294"/>
      <c r="Q69" s="1292"/>
      <c r="R69" s="1293"/>
      <c r="S69" s="1294"/>
      <c r="T69" s="1289"/>
      <c r="U69" s="1290"/>
      <c r="V69" s="1296"/>
      <c r="W69" s="161"/>
      <c r="X69" s="174"/>
      <c r="Y69" s="1289"/>
      <c r="Z69" s="1290"/>
      <c r="AA69" s="1291"/>
      <c r="AB69" s="1292"/>
      <c r="AC69" s="1293"/>
      <c r="AD69" s="1294"/>
      <c r="AE69" s="1292"/>
      <c r="AF69" s="1293"/>
      <c r="AG69" s="1294"/>
      <c r="AH69" s="1292"/>
      <c r="AI69" s="1293"/>
      <c r="AJ69" s="1294"/>
      <c r="AK69" s="1292"/>
      <c r="AL69" s="1293"/>
      <c r="AM69" s="1294"/>
      <c r="AN69" s="1292"/>
      <c r="AO69" s="1293"/>
      <c r="AP69" s="1294"/>
      <c r="AQ69" s="1289"/>
      <c r="AR69" s="1290"/>
      <c r="AS69" s="1296"/>
    </row>
    <row r="70" spans="1:45" s="141" customFormat="1" ht="9.75" customHeight="1">
      <c r="A70" s="153">
        <v>6</v>
      </c>
      <c r="B70" s="1286">
        <v>12</v>
      </c>
      <c r="C70" s="1287"/>
      <c r="D70" s="1288"/>
      <c r="E70" s="1250">
        <v>13</v>
      </c>
      <c r="F70" s="1251"/>
      <c r="G70" s="1252"/>
      <c r="H70" s="1250">
        <v>14</v>
      </c>
      <c r="I70" s="1251"/>
      <c r="J70" s="1252"/>
      <c r="K70" s="1250">
        <v>15</v>
      </c>
      <c r="L70" s="1251"/>
      <c r="M70" s="1252"/>
      <c r="N70" s="1250">
        <v>16</v>
      </c>
      <c r="O70" s="1251"/>
      <c r="P70" s="1252"/>
      <c r="Q70" s="1250">
        <v>17</v>
      </c>
      <c r="R70" s="1251"/>
      <c r="S70" s="1252"/>
      <c r="T70" s="1286">
        <v>18</v>
      </c>
      <c r="U70" s="1287"/>
      <c r="V70" s="1295"/>
      <c r="W70" s="161"/>
      <c r="X70" s="185">
        <v>12</v>
      </c>
      <c r="Y70" s="1286">
        <v>11</v>
      </c>
      <c r="Z70" s="1287"/>
      <c r="AA70" s="1288"/>
      <c r="AB70" s="1250">
        <v>12</v>
      </c>
      <c r="AC70" s="1251"/>
      <c r="AD70" s="1252"/>
      <c r="AE70" s="1250">
        <v>13</v>
      </c>
      <c r="AF70" s="1251"/>
      <c r="AG70" s="1252"/>
      <c r="AH70" s="1250">
        <v>14</v>
      </c>
      <c r="AI70" s="1251"/>
      <c r="AJ70" s="1252"/>
      <c r="AK70" s="1250">
        <v>15</v>
      </c>
      <c r="AL70" s="1251"/>
      <c r="AM70" s="1252"/>
      <c r="AN70" s="1250">
        <v>16</v>
      </c>
      <c r="AO70" s="1251"/>
      <c r="AP70" s="1252"/>
      <c r="AQ70" s="1286">
        <v>17</v>
      </c>
      <c r="AR70" s="1287"/>
      <c r="AS70" s="1295"/>
    </row>
    <row r="71" spans="1:45" s="141" customFormat="1" ht="9.75" customHeight="1">
      <c r="A71" s="153"/>
      <c r="B71" s="1289"/>
      <c r="C71" s="1290"/>
      <c r="D71" s="1291"/>
      <c r="E71" s="1292"/>
      <c r="F71" s="1293"/>
      <c r="G71" s="1294"/>
      <c r="H71" s="1292"/>
      <c r="I71" s="1293"/>
      <c r="J71" s="1294"/>
      <c r="K71" s="1292"/>
      <c r="L71" s="1293"/>
      <c r="M71" s="1294"/>
      <c r="N71" s="1292"/>
      <c r="O71" s="1293"/>
      <c r="P71" s="1294"/>
      <c r="Q71" s="1292"/>
      <c r="R71" s="1293"/>
      <c r="S71" s="1294"/>
      <c r="T71" s="1289"/>
      <c r="U71" s="1290"/>
      <c r="V71" s="1296"/>
      <c r="W71" s="161"/>
      <c r="X71" s="169"/>
      <c r="Y71" s="1289"/>
      <c r="Z71" s="1290"/>
      <c r="AA71" s="1291"/>
      <c r="AB71" s="1292"/>
      <c r="AC71" s="1293"/>
      <c r="AD71" s="1294"/>
      <c r="AE71" s="1292"/>
      <c r="AF71" s="1293"/>
      <c r="AG71" s="1294"/>
      <c r="AH71" s="1292"/>
      <c r="AI71" s="1293"/>
      <c r="AJ71" s="1294"/>
      <c r="AK71" s="1292"/>
      <c r="AL71" s="1293"/>
      <c r="AM71" s="1294"/>
      <c r="AN71" s="1292"/>
      <c r="AO71" s="1293"/>
      <c r="AP71" s="1294"/>
      <c r="AQ71" s="1289"/>
      <c r="AR71" s="1290"/>
      <c r="AS71" s="1296"/>
    </row>
    <row r="72" spans="1:45" s="141" customFormat="1" ht="9.75" customHeight="1">
      <c r="A72" s="153" t="s">
        <v>440</v>
      </c>
      <c r="B72" s="1286">
        <v>19</v>
      </c>
      <c r="C72" s="1287"/>
      <c r="D72" s="1288"/>
      <c r="E72" s="1250">
        <v>20</v>
      </c>
      <c r="F72" s="1251"/>
      <c r="G72" s="1252"/>
      <c r="H72" s="1250">
        <v>21</v>
      </c>
      <c r="I72" s="1251"/>
      <c r="J72" s="1252"/>
      <c r="K72" s="1250">
        <v>22</v>
      </c>
      <c r="L72" s="1251"/>
      <c r="M72" s="1252"/>
      <c r="N72" s="1250">
        <v>23</v>
      </c>
      <c r="O72" s="1251"/>
      <c r="P72" s="1252"/>
      <c r="Q72" s="1250">
        <v>24</v>
      </c>
      <c r="R72" s="1251"/>
      <c r="S72" s="1252"/>
      <c r="T72" s="1286">
        <v>25</v>
      </c>
      <c r="U72" s="1287"/>
      <c r="V72" s="1295"/>
      <c r="W72" s="161"/>
      <c r="X72" s="168" t="s">
        <v>440</v>
      </c>
      <c r="Y72" s="1286">
        <v>18</v>
      </c>
      <c r="Z72" s="1287"/>
      <c r="AA72" s="1288"/>
      <c r="AB72" s="1250">
        <v>19</v>
      </c>
      <c r="AC72" s="1251"/>
      <c r="AD72" s="1252"/>
      <c r="AE72" s="1250">
        <v>20</v>
      </c>
      <c r="AF72" s="1251"/>
      <c r="AG72" s="1252"/>
      <c r="AH72" s="1250">
        <v>21</v>
      </c>
      <c r="AI72" s="1251"/>
      <c r="AJ72" s="1252"/>
      <c r="AK72" s="1250">
        <v>22</v>
      </c>
      <c r="AL72" s="1251"/>
      <c r="AM72" s="1252"/>
      <c r="AN72" s="1250">
        <v>23</v>
      </c>
      <c r="AO72" s="1251"/>
      <c r="AP72" s="1252"/>
      <c r="AQ72" s="1286">
        <v>24</v>
      </c>
      <c r="AR72" s="1287"/>
      <c r="AS72" s="1295"/>
    </row>
    <row r="73" spans="1:45" s="141" customFormat="1" ht="9.75" customHeight="1">
      <c r="A73" s="153"/>
      <c r="B73" s="1289"/>
      <c r="C73" s="1290"/>
      <c r="D73" s="1291"/>
      <c r="E73" s="1292"/>
      <c r="F73" s="1293"/>
      <c r="G73" s="1294"/>
      <c r="H73" s="1292"/>
      <c r="I73" s="1293"/>
      <c r="J73" s="1294"/>
      <c r="K73" s="1292"/>
      <c r="L73" s="1293"/>
      <c r="M73" s="1294"/>
      <c r="N73" s="1292"/>
      <c r="O73" s="1293"/>
      <c r="P73" s="1294"/>
      <c r="Q73" s="1292"/>
      <c r="R73" s="1293"/>
      <c r="S73" s="1294"/>
      <c r="T73" s="1289"/>
      <c r="U73" s="1290"/>
      <c r="V73" s="1296"/>
      <c r="W73" s="161"/>
      <c r="X73" s="168"/>
      <c r="Y73" s="1289"/>
      <c r="Z73" s="1290"/>
      <c r="AA73" s="1291"/>
      <c r="AB73" s="1292"/>
      <c r="AC73" s="1293"/>
      <c r="AD73" s="1294"/>
      <c r="AE73" s="1292"/>
      <c r="AF73" s="1293"/>
      <c r="AG73" s="1294"/>
      <c r="AH73" s="1292"/>
      <c r="AI73" s="1293"/>
      <c r="AJ73" s="1294"/>
      <c r="AK73" s="1292"/>
      <c r="AL73" s="1293"/>
      <c r="AM73" s="1294"/>
      <c r="AN73" s="1292"/>
      <c r="AO73" s="1293"/>
      <c r="AP73" s="1294"/>
      <c r="AQ73" s="1289"/>
      <c r="AR73" s="1290"/>
      <c r="AS73" s="1296"/>
    </row>
    <row r="74" spans="1:45" s="141" customFormat="1" ht="9.75" customHeight="1">
      <c r="A74" s="154" t="s">
        <v>766</v>
      </c>
      <c r="B74" s="1286">
        <v>26</v>
      </c>
      <c r="C74" s="1287"/>
      <c r="D74" s="1288"/>
      <c r="E74" s="1250">
        <v>27</v>
      </c>
      <c r="F74" s="1251"/>
      <c r="G74" s="1252"/>
      <c r="H74" s="1250">
        <v>28</v>
      </c>
      <c r="I74" s="1251"/>
      <c r="J74" s="1252"/>
      <c r="K74" s="1250">
        <v>29</v>
      </c>
      <c r="L74" s="1251"/>
      <c r="M74" s="1252"/>
      <c r="N74" s="1250">
        <v>30</v>
      </c>
      <c r="O74" s="1251"/>
      <c r="P74" s="1252"/>
      <c r="Q74" s="1250"/>
      <c r="R74" s="1251"/>
      <c r="S74" s="1252"/>
      <c r="T74" s="1250"/>
      <c r="U74" s="1251"/>
      <c r="V74" s="1256"/>
      <c r="W74" s="161"/>
      <c r="X74" s="186" t="s">
        <v>767</v>
      </c>
      <c r="Y74" s="1286">
        <v>25</v>
      </c>
      <c r="Z74" s="1287"/>
      <c r="AA74" s="1288"/>
      <c r="AB74" s="1250">
        <v>26</v>
      </c>
      <c r="AC74" s="1251"/>
      <c r="AD74" s="1252"/>
      <c r="AE74" s="1250">
        <v>27</v>
      </c>
      <c r="AF74" s="1251"/>
      <c r="AG74" s="1252"/>
      <c r="AH74" s="1250">
        <v>28</v>
      </c>
      <c r="AI74" s="1251"/>
      <c r="AJ74" s="1252"/>
      <c r="AK74" s="1250">
        <v>29</v>
      </c>
      <c r="AL74" s="1251"/>
      <c r="AM74" s="1252"/>
      <c r="AN74" s="1250">
        <v>30</v>
      </c>
      <c r="AO74" s="1251"/>
      <c r="AP74" s="1252"/>
      <c r="AQ74" s="1286">
        <v>31</v>
      </c>
      <c r="AR74" s="1287"/>
      <c r="AS74" s="1295"/>
    </row>
    <row r="75" spans="1:45" s="141" customFormat="1" ht="9.75" customHeight="1">
      <c r="A75" s="152"/>
      <c r="B75" s="1289"/>
      <c r="C75" s="1290"/>
      <c r="D75" s="1291"/>
      <c r="E75" s="1292"/>
      <c r="F75" s="1293"/>
      <c r="G75" s="1294"/>
      <c r="H75" s="1292"/>
      <c r="I75" s="1293"/>
      <c r="J75" s="1294"/>
      <c r="K75" s="1292"/>
      <c r="L75" s="1293"/>
      <c r="M75" s="1294"/>
      <c r="N75" s="1292"/>
      <c r="O75" s="1293"/>
      <c r="P75" s="1294"/>
      <c r="Q75" s="1292"/>
      <c r="R75" s="1293"/>
      <c r="S75" s="1294"/>
      <c r="T75" s="1292"/>
      <c r="U75" s="1293"/>
      <c r="V75" s="1297"/>
      <c r="W75" s="161"/>
      <c r="X75" s="186"/>
      <c r="Y75" s="1289"/>
      <c r="Z75" s="1290"/>
      <c r="AA75" s="1291"/>
      <c r="AB75" s="1292"/>
      <c r="AC75" s="1293"/>
      <c r="AD75" s="1294"/>
      <c r="AE75" s="1292"/>
      <c r="AF75" s="1293"/>
      <c r="AG75" s="1294"/>
      <c r="AH75" s="1292"/>
      <c r="AI75" s="1293"/>
      <c r="AJ75" s="1294"/>
      <c r="AK75" s="1292"/>
      <c r="AL75" s="1293"/>
      <c r="AM75" s="1294"/>
      <c r="AN75" s="1292"/>
      <c r="AO75" s="1293"/>
      <c r="AP75" s="1294"/>
      <c r="AQ75" s="1289"/>
      <c r="AR75" s="1290"/>
      <c r="AS75" s="1296"/>
    </row>
    <row r="76" spans="1:45" s="142" customFormat="1" ht="9.75" customHeight="1">
      <c r="A76" s="174"/>
      <c r="B76" s="1250"/>
      <c r="C76" s="1251"/>
      <c r="D76" s="1252"/>
      <c r="E76" s="1250"/>
      <c r="F76" s="1251"/>
      <c r="G76" s="1252"/>
      <c r="H76" s="1250"/>
      <c r="I76" s="1251"/>
      <c r="J76" s="1252"/>
      <c r="K76" s="1250"/>
      <c r="L76" s="1251"/>
      <c r="M76" s="1252"/>
      <c r="N76" s="1250"/>
      <c r="O76" s="1251"/>
      <c r="P76" s="1252"/>
      <c r="Q76" s="1250"/>
      <c r="R76" s="1251"/>
      <c r="S76" s="1252"/>
      <c r="T76" s="1250"/>
      <c r="U76" s="1251"/>
      <c r="V76" s="1256"/>
      <c r="W76" s="171"/>
      <c r="X76" s="174"/>
      <c r="Y76" s="1250"/>
      <c r="Z76" s="1251"/>
      <c r="AA76" s="1252"/>
      <c r="AB76" s="1250"/>
      <c r="AC76" s="1251"/>
      <c r="AD76" s="1252"/>
      <c r="AE76" s="1250"/>
      <c r="AF76" s="1251"/>
      <c r="AG76" s="1252"/>
      <c r="AH76" s="1250"/>
      <c r="AI76" s="1251"/>
      <c r="AJ76" s="1252"/>
      <c r="AK76" s="1250"/>
      <c r="AL76" s="1251"/>
      <c r="AM76" s="1252"/>
      <c r="AN76" s="1250"/>
      <c r="AO76" s="1251"/>
      <c r="AP76" s="1252"/>
      <c r="AQ76" s="1250"/>
      <c r="AR76" s="1251"/>
      <c r="AS76" s="1256"/>
    </row>
    <row r="77" spans="1:45" s="142" customFormat="1" ht="9.75" customHeight="1">
      <c r="A77" s="175"/>
      <c r="B77" s="1253"/>
      <c r="C77" s="1254"/>
      <c r="D77" s="1255"/>
      <c r="E77" s="1253"/>
      <c r="F77" s="1254"/>
      <c r="G77" s="1255"/>
      <c r="H77" s="1253"/>
      <c r="I77" s="1254"/>
      <c r="J77" s="1255"/>
      <c r="K77" s="1253"/>
      <c r="L77" s="1254"/>
      <c r="M77" s="1255"/>
      <c r="N77" s="1253"/>
      <c r="O77" s="1254"/>
      <c r="P77" s="1255"/>
      <c r="Q77" s="1253"/>
      <c r="R77" s="1254"/>
      <c r="S77" s="1255"/>
      <c r="T77" s="1253"/>
      <c r="U77" s="1254"/>
      <c r="V77" s="1257"/>
      <c r="W77" s="187"/>
      <c r="X77" s="175"/>
      <c r="Y77" s="1253"/>
      <c r="Z77" s="1254"/>
      <c r="AA77" s="1255"/>
      <c r="AB77" s="1253"/>
      <c r="AC77" s="1254"/>
      <c r="AD77" s="1255"/>
      <c r="AE77" s="1253"/>
      <c r="AF77" s="1254"/>
      <c r="AG77" s="1255"/>
      <c r="AH77" s="1253"/>
      <c r="AI77" s="1254"/>
      <c r="AJ77" s="1255"/>
      <c r="AK77" s="1253"/>
      <c r="AL77" s="1254"/>
      <c r="AM77" s="1255"/>
      <c r="AN77" s="1253"/>
      <c r="AO77" s="1254"/>
      <c r="AP77" s="1255"/>
      <c r="AQ77" s="1253"/>
      <c r="AR77" s="1254"/>
      <c r="AS77" s="1257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245" t="s">
        <v>460</v>
      </c>
      <c r="B79" s="1246"/>
      <c r="C79" s="1246"/>
      <c r="D79" s="1247">
        <v>1</v>
      </c>
      <c r="E79" s="1248"/>
      <c r="F79" s="1247">
        <v>2</v>
      </c>
      <c r="G79" s="1248"/>
      <c r="H79" s="1247">
        <v>3</v>
      </c>
      <c r="I79" s="1248"/>
      <c r="J79" s="1247">
        <v>4</v>
      </c>
      <c r="K79" s="1248"/>
      <c r="L79" s="1247">
        <v>5</v>
      </c>
      <c r="M79" s="1248"/>
      <c r="N79" s="1247">
        <v>6</v>
      </c>
      <c r="O79" s="1248"/>
      <c r="P79" s="1247">
        <v>7</v>
      </c>
      <c r="Q79" s="1248"/>
      <c r="R79" s="1247">
        <v>8</v>
      </c>
      <c r="S79" s="1248"/>
      <c r="T79" s="1247">
        <v>9</v>
      </c>
      <c r="U79" s="1248"/>
      <c r="V79" s="1247">
        <v>10</v>
      </c>
      <c r="W79" s="1248"/>
      <c r="X79" s="189">
        <v>11</v>
      </c>
      <c r="Y79" s="1247">
        <v>12</v>
      </c>
      <c r="Z79" s="1248"/>
      <c r="AA79" s="1247" t="s">
        <v>461</v>
      </c>
      <c r="AB79" s="1248"/>
      <c r="AC79" s="1247" t="s">
        <v>462</v>
      </c>
      <c r="AD79" s="1248"/>
      <c r="AE79" s="1247" t="s">
        <v>463</v>
      </c>
      <c r="AF79" s="1246"/>
      <c r="AG79" s="1249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268" t="s">
        <v>772</v>
      </c>
      <c r="B80" s="1269"/>
      <c r="C80" s="1269"/>
      <c r="D80" s="1258">
        <v>20</v>
      </c>
      <c r="E80" s="1259"/>
      <c r="F80" s="1258">
        <v>18</v>
      </c>
      <c r="G80" s="1259"/>
      <c r="H80" s="1258">
        <v>23</v>
      </c>
      <c r="I80" s="1259"/>
      <c r="J80" s="1258">
        <v>21</v>
      </c>
      <c r="K80" s="1259"/>
      <c r="L80" s="1258">
        <v>20</v>
      </c>
      <c r="M80" s="1259"/>
      <c r="N80" s="1272">
        <v>21</v>
      </c>
      <c r="O80" s="1273"/>
      <c r="P80" s="1258">
        <v>22</v>
      </c>
      <c r="Q80" s="1259"/>
      <c r="R80" s="1258">
        <v>20</v>
      </c>
      <c r="S80" s="1259"/>
      <c r="T80" s="1258">
        <v>21</v>
      </c>
      <c r="U80" s="1259"/>
      <c r="V80" s="1258">
        <v>20</v>
      </c>
      <c r="W80" s="1259"/>
      <c r="X80" s="190">
        <v>22</v>
      </c>
      <c r="Y80" s="1258">
        <v>22</v>
      </c>
      <c r="Z80" s="1259"/>
      <c r="AA80" s="1258">
        <f>SUM(D80:Z80)</f>
        <v>250</v>
      </c>
      <c r="AB80" s="1259"/>
      <c r="AC80" s="1258">
        <v>8</v>
      </c>
      <c r="AD80" s="1259"/>
      <c r="AE80" s="1258">
        <f>AC80*AA80</f>
        <v>2000</v>
      </c>
      <c r="AF80" s="1260"/>
      <c r="AG80" s="1261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62" t="s">
        <v>638</v>
      </c>
      <c r="B81" s="1263"/>
      <c r="C81" s="1263"/>
      <c r="D81" s="1264">
        <v>21</v>
      </c>
      <c r="E81" s="1265"/>
      <c r="F81" s="1264">
        <v>16</v>
      </c>
      <c r="G81" s="1265"/>
      <c r="H81" s="1264">
        <v>23</v>
      </c>
      <c r="I81" s="1265"/>
      <c r="J81" s="1264">
        <v>20</v>
      </c>
      <c r="K81" s="1265"/>
      <c r="L81" s="1264">
        <v>21</v>
      </c>
      <c r="M81" s="1265"/>
      <c r="N81" s="1264">
        <v>21</v>
      </c>
      <c r="O81" s="1265"/>
      <c r="P81" s="1264">
        <v>22</v>
      </c>
      <c r="Q81" s="1265"/>
      <c r="R81" s="1264">
        <v>21</v>
      </c>
      <c r="S81" s="1265"/>
      <c r="T81" s="1264">
        <v>21</v>
      </c>
      <c r="U81" s="1265"/>
      <c r="V81" s="1264">
        <v>19</v>
      </c>
      <c r="W81" s="1265"/>
      <c r="X81" s="191">
        <v>22</v>
      </c>
      <c r="Y81" s="1264">
        <v>22</v>
      </c>
      <c r="Z81" s="1265"/>
      <c r="AA81" s="1264">
        <f>SUM(D81:Z81)</f>
        <v>249</v>
      </c>
      <c r="AB81" s="1265"/>
      <c r="AC81" s="1264">
        <v>8</v>
      </c>
      <c r="AD81" s="1265"/>
      <c r="AE81" s="1264">
        <f>AC81*AA81</f>
        <v>1992</v>
      </c>
      <c r="AF81" s="1266"/>
      <c r="AG81" s="1267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276" t="s">
        <v>773</v>
      </c>
      <c r="B82" s="1277"/>
      <c r="C82" s="1277"/>
      <c r="D82" s="1270">
        <v>11</v>
      </c>
      <c r="E82" s="1271"/>
      <c r="F82" s="1270">
        <v>10</v>
      </c>
      <c r="G82" s="1271"/>
      <c r="H82" s="1270">
        <v>8</v>
      </c>
      <c r="I82" s="1271"/>
      <c r="J82" s="1270">
        <v>9</v>
      </c>
      <c r="K82" s="1271"/>
      <c r="L82" s="1270">
        <v>11</v>
      </c>
      <c r="M82" s="1271"/>
      <c r="N82" s="1270">
        <v>9</v>
      </c>
      <c r="O82" s="1271"/>
      <c r="P82" s="1270">
        <v>9</v>
      </c>
      <c r="Q82" s="1271"/>
      <c r="R82" s="1270">
        <v>11</v>
      </c>
      <c r="S82" s="1271"/>
      <c r="T82" s="1270">
        <v>9</v>
      </c>
      <c r="U82" s="1271"/>
      <c r="V82" s="1270">
        <v>11</v>
      </c>
      <c r="W82" s="1271"/>
      <c r="X82" s="192">
        <v>8</v>
      </c>
      <c r="Y82" s="1270">
        <v>9</v>
      </c>
      <c r="Z82" s="1271"/>
      <c r="AA82" s="1270">
        <f>SUM(D82:Z82)</f>
        <v>115</v>
      </c>
      <c r="AB82" s="1271"/>
      <c r="AC82" s="1270" t="s">
        <v>468</v>
      </c>
      <c r="AD82" s="1271"/>
      <c r="AE82" s="1270" t="s">
        <v>468</v>
      </c>
      <c r="AF82" s="1274"/>
      <c r="AG82" s="1275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62" t="s">
        <v>639</v>
      </c>
      <c r="B83" s="1263"/>
      <c r="C83" s="1263"/>
      <c r="D83" s="1264">
        <f>D84-D81</f>
        <v>10</v>
      </c>
      <c r="E83" s="1265"/>
      <c r="F83" s="1264">
        <f>F84-F81</f>
        <v>12</v>
      </c>
      <c r="G83" s="1265"/>
      <c r="H83" s="1264">
        <f>H84-H81</f>
        <v>8</v>
      </c>
      <c r="I83" s="1265"/>
      <c r="J83" s="1264">
        <f>J84-J81</f>
        <v>10</v>
      </c>
      <c r="K83" s="1265"/>
      <c r="L83" s="1264">
        <f>L84-L81</f>
        <v>10</v>
      </c>
      <c r="M83" s="1265"/>
      <c r="N83" s="1264">
        <f>N84-N81</f>
        <v>9</v>
      </c>
      <c r="O83" s="1265"/>
      <c r="P83" s="1264">
        <f>P84-P81</f>
        <v>9</v>
      </c>
      <c r="Q83" s="1265"/>
      <c r="R83" s="1264">
        <f>R84-R81</f>
        <v>10</v>
      </c>
      <c r="S83" s="1265"/>
      <c r="T83" s="1264">
        <f>T84-T81</f>
        <v>9</v>
      </c>
      <c r="U83" s="1265"/>
      <c r="V83" s="1264">
        <f>V84-V81</f>
        <v>12</v>
      </c>
      <c r="W83" s="1265"/>
      <c r="X83" s="191">
        <f>X84-X81</f>
        <v>8</v>
      </c>
      <c r="Y83" s="1264">
        <f>Y84-Y81</f>
        <v>9</v>
      </c>
      <c r="Z83" s="1265"/>
      <c r="AA83" s="1264">
        <f>SUM(D83:Z83)</f>
        <v>116</v>
      </c>
      <c r="AB83" s="1265"/>
      <c r="AC83" s="1264" t="s">
        <v>468</v>
      </c>
      <c r="AD83" s="1265"/>
      <c r="AE83" s="1264" t="s">
        <v>468</v>
      </c>
      <c r="AF83" s="1266"/>
      <c r="AG83" s="1267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78" t="s">
        <v>774</v>
      </c>
      <c r="B84" s="1279"/>
      <c r="C84" s="1279"/>
      <c r="D84" s="1280">
        <v>31</v>
      </c>
      <c r="E84" s="1281"/>
      <c r="F84" s="1280">
        <v>28</v>
      </c>
      <c r="G84" s="1281"/>
      <c r="H84" s="1280">
        <v>31</v>
      </c>
      <c r="I84" s="1281"/>
      <c r="J84" s="1280">
        <v>30</v>
      </c>
      <c r="K84" s="1281"/>
      <c r="L84" s="1280">
        <v>31</v>
      </c>
      <c r="M84" s="1281"/>
      <c r="N84" s="1280">
        <v>30</v>
      </c>
      <c r="O84" s="1281"/>
      <c r="P84" s="1280">
        <v>31</v>
      </c>
      <c r="Q84" s="1281"/>
      <c r="R84" s="1280">
        <v>31</v>
      </c>
      <c r="S84" s="1281"/>
      <c r="T84" s="1280">
        <v>30</v>
      </c>
      <c r="U84" s="1281"/>
      <c r="V84" s="1280">
        <v>31</v>
      </c>
      <c r="W84" s="1281"/>
      <c r="X84" s="193">
        <v>30</v>
      </c>
      <c r="Y84" s="1280">
        <v>31</v>
      </c>
      <c r="Z84" s="1281"/>
      <c r="AA84" s="1280">
        <f>SUM(D84:Z84)</f>
        <v>365</v>
      </c>
      <c r="AB84" s="1281"/>
      <c r="AC84" s="1280" t="s">
        <v>468</v>
      </c>
      <c r="AD84" s="1281"/>
      <c r="AE84" s="1280" t="s">
        <v>468</v>
      </c>
      <c r="AF84" s="1282"/>
      <c r="AG84" s="1283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544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544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B8:D9"/>
    <mergeCell ref="E8:G9"/>
    <mergeCell ref="H8:J9"/>
    <mergeCell ref="K8:M9"/>
    <mergeCell ref="N8:P9"/>
    <mergeCell ref="Q8:S9"/>
    <mergeCell ref="T8:V9"/>
    <mergeCell ref="B6:D7"/>
    <mergeCell ref="E6:G7"/>
    <mergeCell ref="H6:J7"/>
    <mergeCell ref="K6:M7"/>
    <mergeCell ref="N6:P7"/>
    <mergeCell ref="Q6:S7"/>
    <mergeCell ref="T6:V7"/>
    <mergeCell ref="AH6:AJ7"/>
    <mergeCell ref="AK6:AM7"/>
    <mergeCell ref="AN6:AP7"/>
    <mergeCell ref="AQ6:AS7"/>
    <mergeCell ref="Y8:AA9"/>
    <mergeCell ref="AB8:AD9"/>
    <mergeCell ref="AE8:AG9"/>
    <mergeCell ref="AH8:AJ9"/>
    <mergeCell ref="AK8:AM9"/>
    <mergeCell ref="AN8:AP9"/>
    <mergeCell ref="AQ8:AS9"/>
    <mergeCell ref="E14:G15"/>
    <mergeCell ref="H14:J15"/>
    <mergeCell ref="K14:M15"/>
    <mergeCell ref="N14:P15"/>
    <mergeCell ref="Q14:S15"/>
    <mergeCell ref="T14:V15"/>
    <mergeCell ref="Y6:AA7"/>
    <mergeCell ref="AB6:AD7"/>
    <mergeCell ref="AE6:AG7"/>
    <mergeCell ref="AE10:AG11"/>
    <mergeCell ref="AH10:AJ11"/>
    <mergeCell ref="AK10:AM11"/>
    <mergeCell ref="AN10:AP11"/>
    <mergeCell ref="AQ10:AS11"/>
    <mergeCell ref="Y12:AA13"/>
    <mergeCell ref="AB12:AD13"/>
    <mergeCell ref="AE12:AG13"/>
    <mergeCell ref="AH12:AJ13"/>
    <mergeCell ref="AK12:AM13"/>
    <mergeCell ref="AN12:AP13"/>
    <mergeCell ref="AQ12:AS13"/>
    <mergeCell ref="Y10:AA11"/>
    <mergeCell ref="AB10:AD11"/>
    <mergeCell ref="B10:D11"/>
    <mergeCell ref="E10:G11"/>
    <mergeCell ref="H10:J11"/>
    <mergeCell ref="K10:M11"/>
    <mergeCell ref="N10:P11"/>
    <mergeCell ref="Q10:S11"/>
    <mergeCell ref="T10:V11"/>
    <mergeCell ref="Y16:AA17"/>
    <mergeCell ref="AB16:AD17"/>
    <mergeCell ref="B16:D17"/>
    <mergeCell ref="E16:G17"/>
    <mergeCell ref="H16:J17"/>
    <mergeCell ref="K16:M17"/>
    <mergeCell ref="N16:P17"/>
    <mergeCell ref="Q16:S17"/>
    <mergeCell ref="T16:V17"/>
    <mergeCell ref="B12:D13"/>
    <mergeCell ref="E12:G13"/>
    <mergeCell ref="H12:J13"/>
    <mergeCell ref="K12:M13"/>
    <mergeCell ref="N12:P13"/>
    <mergeCell ref="Q12:S13"/>
    <mergeCell ref="T12:V13"/>
    <mergeCell ref="B14:D15"/>
    <mergeCell ref="AE16:AG17"/>
    <mergeCell ref="AH16:AJ17"/>
    <mergeCell ref="AK16:AM17"/>
    <mergeCell ref="AN16:AP17"/>
    <mergeCell ref="AQ16:AS17"/>
    <mergeCell ref="Y14:AA15"/>
    <mergeCell ref="AB14:AD15"/>
    <mergeCell ref="AE14:AG15"/>
    <mergeCell ref="AH14:AJ15"/>
    <mergeCell ref="AK14:AM15"/>
    <mergeCell ref="AN14:AP15"/>
    <mergeCell ref="AQ14:AS15"/>
    <mergeCell ref="Y18:AA19"/>
    <mergeCell ref="AB18:AD19"/>
    <mergeCell ref="AE18:AG19"/>
    <mergeCell ref="AH18:AJ19"/>
    <mergeCell ref="AK18:AM19"/>
    <mergeCell ref="AN18:AP19"/>
    <mergeCell ref="AQ18:AS19"/>
    <mergeCell ref="B18:D19"/>
    <mergeCell ref="E18:G19"/>
    <mergeCell ref="H18:J19"/>
    <mergeCell ref="K18:M19"/>
    <mergeCell ref="N18:P19"/>
    <mergeCell ref="Q18:S19"/>
    <mergeCell ref="T18:V19"/>
    <mergeCell ref="B22:D23"/>
    <mergeCell ref="E22:G23"/>
    <mergeCell ref="H22:J23"/>
    <mergeCell ref="K22:M23"/>
    <mergeCell ref="N22:P23"/>
    <mergeCell ref="Q22:S23"/>
    <mergeCell ref="T22:V23"/>
    <mergeCell ref="B20:D21"/>
    <mergeCell ref="E20:G21"/>
    <mergeCell ref="H20:J21"/>
    <mergeCell ref="K20:M21"/>
    <mergeCell ref="N20:P21"/>
    <mergeCell ref="Q20:S21"/>
    <mergeCell ref="T20:V21"/>
    <mergeCell ref="Y22:AA23"/>
    <mergeCell ref="AB22:AD23"/>
    <mergeCell ref="AE22:AG23"/>
    <mergeCell ref="AH22:AJ23"/>
    <mergeCell ref="AK22:AM23"/>
    <mergeCell ref="AN22:AP23"/>
    <mergeCell ref="AQ22:AS23"/>
    <mergeCell ref="Y20:AA21"/>
    <mergeCell ref="AB20:AD21"/>
    <mergeCell ref="AE20:AG21"/>
    <mergeCell ref="AH20:AJ21"/>
    <mergeCell ref="AK20:AM21"/>
    <mergeCell ref="AN20:AP21"/>
    <mergeCell ref="AQ20:AS21"/>
    <mergeCell ref="Y24:AA25"/>
    <mergeCell ref="AB24:AD25"/>
    <mergeCell ref="AE24:AG25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B24:D25"/>
    <mergeCell ref="E24:G25"/>
    <mergeCell ref="H24:J25"/>
    <mergeCell ref="K24:M25"/>
    <mergeCell ref="N24:P25"/>
    <mergeCell ref="Q24:S25"/>
    <mergeCell ref="T24:V25"/>
    <mergeCell ref="Y28:AA29"/>
    <mergeCell ref="AB28:AD29"/>
    <mergeCell ref="AE28:AG29"/>
    <mergeCell ref="AH28:AJ29"/>
    <mergeCell ref="AK28:AM29"/>
    <mergeCell ref="AN28:AP29"/>
    <mergeCell ref="AQ28:AS29"/>
    <mergeCell ref="Y26:AA27"/>
    <mergeCell ref="AB26:AD27"/>
    <mergeCell ref="AE26:AG27"/>
    <mergeCell ref="AH26:AJ27"/>
    <mergeCell ref="AK26:AM27"/>
    <mergeCell ref="AN26:AP27"/>
    <mergeCell ref="AQ26:AS27"/>
    <mergeCell ref="Y30:AA31"/>
    <mergeCell ref="AB30:AD31"/>
    <mergeCell ref="AE30:AG31"/>
    <mergeCell ref="AH30:AJ31"/>
    <mergeCell ref="AK30:AM31"/>
    <mergeCell ref="AN30:AP31"/>
    <mergeCell ref="AQ30:AS31"/>
    <mergeCell ref="B30:D31"/>
    <mergeCell ref="E30:G31"/>
    <mergeCell ref="H30:J31"/>
    <mergeCell ref="K30:M31"/>
    <mergeCell ref="N30:P31"/>
    <mergeCell ref="Q30:S31"/>
    <mergeCell ref="T30:V31"/>
    <mergeCell ref="B34:D35"/>
    <mergeCell ref="E34:G35"/>
    <mergeCell ref="H34:J35"/>
    <mergeCell ref="K34:M35"/>
    <mergeCell ref="N34:P35"/>
    <mergeCell ref="Q34:S35"/>
    <mergeCell ref="T34:V35"/>
    <mergeCell ref="B28:D29"/>
    <mergeCell ref="E28:G29"/>
    <mergeCell ref="H28:J29"/>
    <mergeCell ref="K28:M29"/>
    <mergeCell ref="N28:P29"/>
    <mergeCell ref="Q28:S29"/>
    <mergeCell ref="T28:V29"/>
    <mergeCell ref="B32:D33"/>
    <mergeCell ref="E32:G33"/>
    <mergeCell ref="H32:J33"/>
    <mergeCell ref="K32:M33"/>
    <mergeCell ref="N32:P33"/>
    <mergeCell ref="Q32:S33"/>
    <mergeCell ref="T32:V33"/>
    <mergeCell ref="Y34:AA35"/>
    <mergeCell ref="AB34:AD35"/>
    <mergeCell ref="AE34:AG35"/>
    <mergeCell ref="AH34:AJ35"/>
    <mergeCell ref="AK34:AM35"/>
    <mergeCell ref="AN34:AP35"/>
    <mergeCell ref="AQ34:AS35"/>
    <mergeCell ref="Y32:AA33"/>
    <mergeCell ref="AB32:AD33"/>
    <mergeCell ref="AE32:AG33"/>
    <mergeCell ref="AH32:AJ33"/>
    <mergeCell ref="AK32:AM33"/>
    <mergeCell ref="AN32:AP33"/>
    <mergeCell ref="AQ32:AS33"/>
    <mergeCell ref="Y36:AA37"/>
    <mergeCell ref="AB36:AD37"/>
    <mergeCell ref="AE36:AG37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B36:D37"/>
    <mergeCell ref="E36:G37"/>
    <mergeCell ref="H36:J37"/>
    <mergeCell ref="K36:M37"/>
    <mergeCell ref="N36:P37"/>
    <mergeCell ref="Q36:S37"/>
    <mergeCell ref="T36:V37"/>
    <mergeCell ref="Y40:AA41"/>
    <mergeCell ref="AB40:AD41"/>
    <mergeCell ref="AE40:AG41"/>
    <mergeCell ref="AH40:AJ41"/>
    <mergeCell ref="AK40:AM41"/>
    <mergeCell ref="AN40:AP41"/>
    <mergeCell ref="AQ40:AS41"/>
    <mergeCell ref="Y38:AA39"/>
    <mergeCell ref="AB38:AD39"/>
    <mergeCell ref="AE38:AG39"/>
    <mergeCell ref="AH38:AJ39"/>
    <mergeCell ref="AK38:AM39"/>
    <mergeCell ref="AN38:AP39"/>
    <mergeCell ref="AQ38:AS39"/>
    <mergeCell ref="Y42:AA43"/>
    <mergeCell ref="AB42:AD43"/>
    <mergeCell ref="AE42:AG43"/>
    <mergeCell ref="AH42:AJ43"/>
    <mergeCell ref="AK42:AM43"/>
    <mergeCell ref="AN42:AP43"/>
    <mergeCell ref="AQ42:AS43"/>
    <mergeCell ref="B42:D43"/>
    <mergeCell ref="E42:G43"/>
    <mergeCell ref="H42:J43"/>
    <mergeCell ref="K42:M43"/>
    <mergeCell ref="N42:P43"/>
    <mergeCell ref="Q42:S43"/>
    <mergeCell ref="T42:V43"/>
    <mergeCell ref="B46:D47"/>
    <mergeCell ref="E46:G47"/>
    <mergeCell ref="H46:J47"/>
    <mergeCell ref="K46:M47"/>
    <mergeCell ref="N46:P47"/>
    <mergeCell ref="Q46:S47"/>
    <mergeCell ref="T46:V47"/>
    <mergeCell ref="B40:D41"/>
    <mergeCell ref="E40:G41"/>
    <mergeCell ref="H40:J41"/>
    <mergeCell ref="K40:M41"/>
    <mergeCell ref="N40:P41"/>
    <mergeCell ref="Q40:S41"/>
    <mergeCell ref="T40:V41"/>
    <mergeCell ref="B44:D45"/>
    <mergeCell ref="E44:G45"/>
    <mergeCell ref="H44:J45"/>
    <mergeCell ref="K44:M45"/>
    <mergeCell ref="N44:P45"/>
    <mergeCell ref="Q44:S45"/>
    <mergeCell ref="T44:V45"/>
    <mergeCell ref="Y46:AA47"/>
    <mergeCell ref="AB46:AD47"/>
    <mergeCell ref="AE46:AG47"/>
    <mergeCell ref="AH46:AJ47"/>
    <mergeCell ref="AK46:AM47"/>
    <mergeCell ref="AN46:AP47"/>
    <mergeCell ref="AQ46:AS47"/>
    <mergeCell ref="Y44:AA45"/>
    <mergeCell ref="AB44:AD45"/>
    <mergeCell ref="AE44:AG45"/>
    <mergeCell ref="AH44:AJ45"/>
    <mergeCell ref="AK44:AM45"/>
    <mergeCell ref="AN44:AP45"/>
    <mergeCell ref="AQ44:AS45"/>
    <mergeCell ref="Y48:AA49"/>
    <mergeCell ref="AB48:AD49"/>
    <mergeCell ref="AE48:AG49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B48:D49"/>
    <mergeCell ref="E48:G49"/>
    <mergeCell ref="H48:J49"/>
    <mergeCell ref="K48:M49"/>
    <mergeCell ref="N48:P49"/>
    <mergeCell ref="Q48:S49"/>
    <mergeCell ref="T48:V49"/>
    <mergeCell ref="Y52:AA53"/>
    <mergeCell ref="AB52:AD53"/>
    <mergeCell ref="AE52:AG53"/>
    <mergeCell ref="AH52:AJ53"/>
    <mergeCell ref="AK52:AM53"/>
    <mergeCell ref="AN52:AP53"/>
    <mergeCell ref="AQ52:AS53"/>
    <mergeCell ref="Y50:AA51"/>
    <mergeCell ref="AB50:AD51"/>
    <mergeCell ref="AE50:AG51"/>
    <mergeCell ref="AH50:AJ51"/>
    <mergeCell ref="AK50:AM51"/>
    <mergeCell ref="AN50:AP51"/>
    <mergeCell ref="AQ50:AS51"/>
    <mergeCell ref="Y54:AA55"/>
    <mergeCell ref="AB54:AD55"/>
    <mergeCell ref="AE54:AG55"/>
    <mergeCell ref="AH54:AJ55"/>
    <mergeCell ref="AK54:AM55"/>
    <mergeCell ref="AN54:AP55"/>
    <mergeCell ref="AQ54:AS55"/>
    <mergeCell ref="B54:D55"/>
    <mergeCell ref="E54:G55"/>
    <mergeCell ref="H54:J55"/>
    <mergeCell ref="K54:M55"/>
    <mergeCell ref="N54:P55"/>
    <mergeCell ref="Q54:S55"/>
    <mergeCell ref="T54:V55"/>
    <mergeCell ref="B58:D59"/>
    <mergeCell ref="E58:G59"/>
    <mergeCell ref="H58:J59"/>
    <mergeCell ref="K58:M59"/>
    <mergeCell ref="N58:P59"/>
    <mergeCell ref="Q58:S59"/>
    <mergeCell ref="T58:V59"/>
    <mergeCell ref="B52:D53"/>
    <mergeCell ref="E52:G53"/>
    <mergeCell ref="H52:J53"/>
    <mergeCell ref="K52:M53"/>
    <mergeCell ref="N52:P53"/>
    <mergeCell ref="Q52:S53"/>
    <mergeCell ref="T52:V53"/>
    <mergeCell ref="B56:D57"/>
    <mergeCell ref="E56:G57"/>
    <mergeCell ref="H56:J57"/>
    <mergeCell ref="K56:M57"/>
    <mergeCell ref="N56:P57"/>
    <mergeCell ref="Q56:S57"/>
    <mergeCell ref="T56:V57"/>
    <mergeCell ref="Y58:AA59"/>
    <mergeCell ref="AB58:AD59"/>
    <mergeCell ref="AE58:AG59"/>
    <mergeCell ref="AH58:AJ59"/>
    <mergeCell ref="AK58:AM59"/>
    <mergeCell ref="AN58:AP59"/>
    <mergeCell ref="AQ58:AS59"/>
    <mergeCell ref="Y56:AA57"/>
    <mergeCell ref="AB56:AD57"/>
    <mergeCell ref="AE56:AG57"/>
    <mergeCell ref="AH56:AJ57"/>
    <mergeCell ref="AK56:AM57"/>
    <mergeCell ref="AN56:AP57"/>
    <mergeCell ref="AQ56:AS57"/>
    <mergeCell ref="Y62:AA63"/>
    <mergeCell ref="AB62:AD63"/>
    <mergeCell ref="AE62:AG63"/>
    <mergeCell ref="AH62:AJ63"/>
    <mergeCell ref="AK62:AM63"/>
    <mergeCell ref="AN62:AP63"/>
    <mergeCell ref="AQ62:AS63"/>
    <mergeCell ref="Y60:AA61"/>
    <mergeCell ref="AB60:AD61"/>
    <mergeCell ref="AE60:AG61"/>
    <mergeCell ref="AH60:AJ61"/>
    <mergeCell ref="AK60:AM61"/>
    <mergeCell ref="AN60:AP61"/>
    <mergeCell ref="AQ60:AS61"/>
    <mergeCell ref="B62:D63"/>
    <mergeCell ref="E62:G63"/>
    <mergeCell ref="H62:J63"/>
    <mergeCell ref="K62:M63"/>
    <mergeCell ref="N62:P63"/>
    <mergeCell ref="Q62:S63"/>
    <mergeCell ref="T62:V63"/>
    <mergeCell ref="B60:D61"/>
    <mergeCell ref="E60:G61"/>
    <mergeCell ref="H60:J61"/>
    <mergeCell ref="K60:M61"/>
    <mergeCell ref="N60:P61"/>
    <mergeCell ref="Q60:S61"/>
    <mergeCell ref="T60:V61"/>
    <mergeCell ref="AE66:AG67"/>
    <mergeCell ref="AH66:AJ67"/>
    <mergeCell ref="AK66:AM67"/>
    <mergeCell ref="AN66:AP67"/>
    <mergeCell ref="AQ66:AS67"/>
    <mergeCell ref="AQ64:AS65"/>
    <mergeCell ref="B64:D65"/>
    <mergeCell ref="E64:G65"/>
    <mergeCell ref="H64:J65"/>
    <mergeCell ref="K64:M65"/>
    <mergeCell ref="N64:P65"/>
    <mergeCell ref="Q64:S65"/>
    <mergeCell ref="B66:D67"/>
    <mergeCell ref="E66:G67"/>
    <mergeCell ref="H66:J67"/>
    <mergeCell ref="K66:M67"/>
    <mergeCell ref="N66:P67"/>
    <mergeCell ref="Q66:S67"/>
    <mergeCell ref="T66:V67"/>
    <mergeCell ref="Y66:AA67"/>
    <mergeCell ref="AB66:AD67"/>
    <mergeCell ref="T64:V65"/>
    <mergeCell ref="AH64:AJ65"/>
    <mergeCell ref="AK64:AM65"/>
    <mergeCell ref="AN64:AP65"/>
    <mergeCell ref="AH68:AJ69"/>
    <mergeCell ref="AK68:AM69"/>
    <mergeCell ref="AN68:AP69"/>
    <mergeCell ref="AQ68:AS69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B68:D69"/>
    <mergeCell ref="E68:G69"/>
    <mergeCell ref="H68:J69"/>
    <mergeCell ref="K68:M69"/>
    <mergeCell ref="N68:P69"/>
    <mergeCell ref="Q68:S69"/>
    <mergeCell ref="AH72:AJ73"/>
    <mergeCell ref="AK72:AM73"/>
    <mergeCell ref="AN72:AP73"/>
    <mergeCell ref="AQ72:AS73"/>
    <mergeCell ref="Y70:AA71"/>
    <mergeCell ref="AB70:AD71"/>
    <mergeCell ref="AE70:AG71"/>
    <mergeCell ref="AH70:AJ71"/>
    <mergeCell ref="AK70:AM71"/>
    <mergeCell ref="AN70:AP71"/>
    <mergeCell ref="AQ70:AS71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B74:D75"/>
    <mergeCell ref="E74:G75"/>
    <mergeCell ref="H74:J75"/>
    <mergeCell ref="K74:M75"/>
    <mergeCell ref="N74:P75"/>
    <mergeCell ref="Q74:S75"/>
    <mergeCell ref="T74:V75"/>
    <mergeCell ref="T84:U84"/>
    <mergeCell ref="V84:W84"/>
    <mergeCell ref="Y84:Z84"/>
    <mergeCell ref="AA84:AB84"/>
    <mergeCell ref="AC84:AD84"/>
    <mergeCell ref="AE84:AG84"/>
    <mergeCell ref="A4:A5"/>
    <mergeCell ref="X4:X5"/>
    <mergeCell ref="Y76:AA77"/>
    <mergeCell ref="AB76:AD77"/>
    <mergeCell ref="AE76:AG77"/>
    <mergeCell ref="Y74:AA75"/>
    <mergeCell ref="AB74:AD75"/>
    <mergeCell ref="AE74:AG75"/>
    <mergeCell ref="Y72:AA73"/>
    <mergeCell ref="AB72:AD73"/>
    <mergeCell ref="AE72:AG73"/>
    <mergeCell ref="Y68:AA69"/>
    <mergeCell ref="AB68:AD69"/>
    <mergeCell ref="AE68:AG69"/>
    <mergeCell ref="T68:V69"/>
    <mergeCell ref="Y64:AA65"/>
    <mergeCell ref="AB64:AD65"/>
    <mergeCell ref="AE64:AG65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76:AJ77"/>
    <mergeCell ref="AK76:AM77"/>
    <mergeCell ref="AN76:AP77"/>
    <mergeCell ref="AQ76:AS77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</mergeCells>
  <phoneticPr fontId="12" type="noConversion"/>
  <printOptions horizontalCentered="1"/>
  <pageMargins left="0.27916666666666701" right="0.23888888888888901" top="0.31388888888888899" bottom="0.3" header="0.235416666666667" footer="0.3"/>
  <pageSetup paperSize="9" scale="86" orientation="portrait"/>
  <headerFooter alignWithMargin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777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9"/>
      <c r="B3" s="1082" t="s">
        <v>426</v>
      </c>
      <c r="C3" s="1082"/>
      <c r="D3" s="1082"/>
      <c r="E3" s="50"/>
      <c r="F3" s="1330"/>
      <c r="G3" s="1330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100"/>
      <c r="C6" s="1101"/>
      <c r="D6" s="1100"/>
      <c r="E6" s="1101"/>
      <c r="F6" s="1100"/>
      <c r="G6" s="1101"/>
      <c r="H6" s="1100"/>
      <c r="I6" s="1101"/>
      <c r="J6" s="1100"/>
      <c r="K6" s="1101"/>
      <c r="L6" s="1331">
        <v>1</v>
      </c>
      <c r="M6" s="1332"/>
      <c r="N6" s="1102">
        <v>2</v>
      </c>
      <c r="O6" s="1111"/>
      <c r="P6" s="82"/>
      <c r="Q6" s="92"/>
      <c r="R6" s="1100"/>
      <c r="S6" s="1101"/>
      <c r="T6" s="1100"/>
      <c r="U6" s="1101"/>
      <c r="V6" s="1100"/>
      <c r="W6" s="1101"/>
      <c r="X6" s="1100"/>
      <c r="Y6" s="1101"/>
      <c r="Z6" s="1100">
        <v>1</v>
      </c>
      <c r="AA6" s="1101"/>
      <c r="AB6" s="1100">
        <v>2</v>
      </c>
      <c r="AC6" s="1101"/>
      <c r="AD6" s="1102">
        <v>3</v>
      </c>
      <c r="AE6" s="1111"/>
      <c r="AG6" s="113"/>
    </row>
    <row r="7" spans="1:33" s="42" customFormat="1" ht="14.25" customHeight="1">
      <c r="A7" s="56"/>
      <c r="B7" s="1094">
        <v>3</v>
      </c>
      <c r="C7" s="1106"/>
      <c r="D7" s="1094">
        <v>4</v>
      </c>
      <c r="E7" s="1106"/>
      <c r="F7" s="1092">
        <v>5</v>
      </c>
      <c r="G7" s="1093"/>
      <c r="H7" s="1092">
        <v>6</v>
      </c>
      <c r="I7" s="1093"/>
      <c r="J7" s="1092">
        <v>7</v>
      </c>
      <c r="K7" s="1093"/>
      <c r="L7" s="1092">
        <v>8</v>
      </c>
      <c r="M7" s="1093"/>
      <c r="N7" s="1092">
        <v>9</v>
      </c>
      <c r="O7" s="1107"/>
      <c r="P7" s="82"/>
      <c r="Q7" s="93"/>
      <c r="R7" s="1094">
        <v>4</v>
      </c>
      <c r="S7" s="1106"/>
      <c r="T7" s="1092">
        <v>5</v>
      </c>
      <c r="U7" s="1093"/>
      <c r="V7" s="1092">
        <v>6</v>
      </c>
      <c r="W7" s="1093"/>
      <c r="X7" s="1092">
        <v>7</v>
      </c>
      <c r="Y7" s="1093"/>
      <c r="Z7" s="1092">
        <v>8</v>
      </c>
      <c r="AA7" s="1093"/>
      <c r="AB7" s="1092">
        <v>9</v>
      </c>
      <c r="AC7" s="1093"/>
      <c r="AD7" s="1094">
        <v>10</v>
      </c>
      <c r="AE7" s="1095"/>
      <c r="AG7" s="113"/>
    </row>
    <row r="8" spans="1:33" s="42" customFormat="1" ht="14.25" customHeight="1">
      <c r="A8" s="56">
        <v>1</v>
      </c>
      <c r="B8" s="1094">
        <v>10</v>
      </c>
      <c r="C8" s="1106"/>
      <c r="D8" s="1092">
        <v>11</v>
      </c>
      <c r="E8" s="1093"/>
      <c r="F8" s="1092">
        <v>12</v>
      </c>
      <c r="G8" s="1093"/>
      <c r="H8" s="1092">
        <v>13</v>
      </c>
      <c r="I8" s="1093"/>
      <c r="J8" s="1092">
        <v>14</v>
      </c>
      <c r="K8" s="1093"/>
      <c r="L8" s="1092">
        <v>15</v>
      </c>
      <c r="M8" s="1093"/>
      <c r="N8" s="1094">
        <v>16</v>
      </c>
      <c r="O8" s="1095"/>
      <c r="P8" s="82"/>
      <c r="Q8" s="94">
        <v>7</v>
      </c>
      <c r="R8" s="1094">
        <v>11</v>
      </c>
      <c r="S8" s="1106"/>
      <c r="T8" s="1092">
        <v>12</v>
      </c>
      <c r="U8" s="1093"/>
      <c r="V8" s="1092">
        <v>13</v>
      </c>
      <c r="W8" s="1093"/>
      <c r="X8" s="1092">
        <v>14</v>
      </c>
      <c r="Y8" s="1093"/>
      <c r="Z8" s="1092">
        <v>15</v>
      </c>
      <c r="AA8" s="1093"/>
      <c r="AB8" s="1092">
        <v>16</v>
      </c>
      <c r="AC8" s="1093"/>
      <c r="AD8" s="1094">
        <v>17</v>
      </c>
      <c r="AE8" s="1095"/>
      <c r="AG8" s="113"/>
    </row>
    <row r="9" spans="1:33" s="42" customFormat="1" ht="14.25" customHeight="1">
      <c r="A9" s="56" t="s">
        <v>440</v>
      </c>
      <c r="B9" s="1094">
        <v>17</v>
      </c>
      <c r="C9" s="1106"/>
      <c r="D9" s="1092">
        <v>18</v>
      </c>
      <c r="E9" s="1093"/>
      <c r="F9" s="1092">
        <v>19</v>
      </c>
      <c r="G9" s="1093"/>
      <c r="H9" s="1092">
        <v>20</v>
      </c>
      <c r="I9" s="1093"/>
      <c r="J9" s="1092">
        <v>21</v>
      </c>
      <c r="K9" s="1093"/>
      <c r="L9" s="1092">
        <v>22</v>
      </c>
      <c r="M9" s="1093"/>
      <c r="N9" s="1094">
        <v>23</v>
      </c>
      <c r="O9" s="1095"/>
      <c r="P9" s="82"/>
      <c r="Q9" s="93" t="s">
        <v>440</v>
      </c>
      <c r="R9" s="1094">
        <v>18</v>
      </c>
      <c r="S9" s="1106"/>
      <c r="T9" s="1104">
        <v>19</v>
      </c>
      <c r="U9" s="1105"/>
      <c r="V9" s="1092">
        <v>20</v>
      </c>
      <c r="W9" s="1093"/>
      <c r="X9" s="1092">
        <v>21</v>
      </c>
      <c r="Y9" s="1093"/>
      <c r="Z9" s="1092">
        <v>22</v>
      </c>
      <c r="AA9" s="1093"/>
      <c r="AB9" s="1092">
        <v>23</v>
      </c>
      <c r="AC9" s="1093"/>
      <c r="AD9" s="1094">
        <v>24</v>
      </c>
      <c r="AE9" s="1095"/>
      <c r="AG9" s="113"/>
    </row>
    <row r="10" spans="1:33" s="42" customFormat="1" ht="14.25" customHeight="1">
      <c r="A10" s="56"/>
      <c r="B10" s="1094">
        <v>24</v>
      </c>
      <c r="C10" s="1106"/>
      <c r="D10" s="1092">
        <v>25</v>
      </c>
      <c r="E10" s="1093"/>
      <c r="F10" s="1092">
        <v>26</v>
      </c>
      <c r="G10" s="1093"/>
      <c r="H10" s="1092">
        <v>27</v>
      </c>
      <c r="I10" s="1093"/>
      <c r="J10" s="1092">
        <v>28</v>
      </c>
      <c r="K10" s="1093"/>
      <c r="L10" s="1092">
        <v>29</v>
      </c>
      <c r="M10" s="1093"/>
      <c r="N10" s="1094">
        <v>30</v>
      </c>
      <c r="O10" s="1095"/>
      <c r="P10" s="82"/>
      <c r="Q10" s="93"/>
      <c r="R10" s="1094">
        <v>25</v>
      </c>
      <c r="S10" s="1106"/>
      <c r="T10" s="1092">
        <v>26</v>
      </c>
      <c r="U10" s="1093"/>
      <c r="V10" s="1092">
        <v>27</v>
      </c>
      <c r="W10" s="1093"/>
      <c r="X10" s="1092">
        <v>28</v>
      </c>
      <c r="Y10" s="1093"/>
      <c r="Z10" s="1092">
        <v>29</v>
      </c>
      <c r="AA10" s="1093"/>
      <c r="AB10" s="1092">
        <v>30</v>
      </c>
      <c r="AC10" s="1093"/>
      <c r="AD10" s="1094">
        <v>31</v>
      </c>
      <c r="AE10" s="1095"/>
      <c r="AG10" s="113"/>
    </row>
    <row r="11" spans="1:33" s="42" customFormat="1" ht="14.25" customHeight="1">
      <c r="A11" s="56"/>
      <c r="B11" s="1131">
        <v>31</v>
      </c>
      <c r="C11" s="113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>
        <v>1</v>
      </c>
      <c r="E12" s="1101"/>
      <c r="F12" s="1100">
        <v>2</v>
      </c>
      <c r="G12" s="1101"/>
      <c r="H12" s="1100">
        <v>3</v>
      </c>
      <c r="I12" s="1101"/>
      <c r="J12" s="1100">
        <v>4</v>
      </c>
      <c r="K12" s="1101"/>
      <c r="L12" s="1100">
        <v>5</v>
      </c>
      <c r="M12" s="1101"/>
      <c r="N12" s="1098">
        <v>6</v>
      </c>
      <c r="O12" s="1099"/>
      <c r="P12" s="82"/>
      <c r="Q12" s="96"/>
      <c r="R12" s="1102">
        <v>1</v>
      </c>
      <c r="S12" s="1103"/>
      <c r="T12" s="1100">
        <v>2</v>
      </c>
      <c r="U12" s="1101"/>
      <c r="V12" s="1100">
        <v>3</v>
      </c>
      <c r="W12" s="1101"/>
      <c r="X12" s="1100">
        <v>4</v>
      </c>
      <c r="Y12" s="1101"/>
      <c r="Z12" s="1100">
        <v>5</v>
      </c>
      <c r="AA12" s="1101"/>
      <c r="AB12" s="1100">
        <v>6</v>
      </c>
      <c r="AC12" s="1101"/>
      <c r="AD12" s="1094">
        <v>7</v>
      </c>
      <c r="AE12" s="1095"/>
      <c r="AG12" s="113"/>
    </row>
    <row r="13" spans="1:33" s="42" customFormat="1" ht="14.25" customHeight="1">
      <c r="A13" s="56"/>
      <c r="B13" s="1094">
        <v>7</v>
      </c>
      <c r="C13" s="1106"/>
      <c r="D13" s="1092">
        <v>8</v>
      </c>
      <c r="E13" s="1093"/>
      <c r="F13" s="1092">
        <v>9</v>
      </c>
      <c r="G13" s="1093"/>
      <c r="H13" s="1092">
        <v>10</v>
      </c>
      <c r="I13" s="1093"/>
      <c r="J13" s="1092">
        <v>11</v>
      </c>
      <c r="K13" s="1093"/>
      <c r="L13" s="1094">
        <v>12</v>
      </c>
      <c r="M13" s="1106"/>
      <c r="N13" s="1333">
        <v>13</v>
      </c>
      <c r="O13" s="1334"/>
      <c r="P13" s="82"/>
      <c r="Q13" s="97"/>
      <c r="R13" s="1094">
        <v>8</v>
      </c>
      <c r="S13" s="1106"/>
      <c r="T13" s="1092">
        <v>9</v>
      </c>
      <c r="U13" s="1093"/>
      <c r="V13" s="1092">
        <v>10</v>
      </c>
      <c r="W13" s="1093"/>
      <c r="X13" s="1092">
        <v>11</v>
      </c>
      <c r="Y13" s="1093"/>
      <c r="Z13" s="1092">
        <v>12</v>
      </c>
      <c r="AA13" s="1093"/>
      <c r="AB13" s="1094">
        <v>13</v>
      </c>
      <c r="AC13" s="1106"/>
      <c r="AD13" s="1094">
        <v>14</v>
      </c>
      <c r="AE13" s="1095"/>
      <c r="AG13" s="113"/>
    </row>
    <row r="14" spans="1:33" s="42" customFormat="1" ht="14.25" customHeight="1">
      <c r="A14" s="58">
        <v>2</v>
      </c>
      <c r="B14" s="1333">
        <v>14</v>
      </c>
      <c r="C14" s="1334"/>
      <c r="D14" s="1333">
        <v>15</v>
      </c>
      <c r="E14" s="1334"/>
      <c r="F14" s="1094">
        <v>16</v>
      </c>
      <c r="G14" s="1106"/>
      <c r="H14" s="1094">
        <v>17</v>
      </c>
      <c r="I14" s="1106"/>
      <c r="J14" s="1094">
        <v>18</v>
      </c>
      <c r="K14" s="1106"/>
      <c r="L14" s="1092">
        <v>19</v>
      </c>
      <c r="M14" s="1093"/>
      <c r="N14" s="1092">
        <v>20</v>
      </c>
      <c r="O14" s="1093"/>
      <c r="P14" s="82"/>
      <c r="Q14" s="98">
        <v>8</v>
      </c>
      <c r="R14" s="1094">
        <v>15</v>
      </c>
      <c r="S14" s="1106"/>
      <c r="T14" s="1094">
        <v>16</v>
      </c>
      <c r="U14" s="1106"/>
      <c r="V14" s="1094">
        <v>17</v>
      </c>
      <c r="W14" s="1106"/>
      <c r="X14" s="1092">
        <v>18</v>
      </c>
      <c r="Y14" s="1093"/>
      <c r="Z14" s="1092">
        <v>19</v>
      </c>
      <c r="AA14" s="1093"/>
      <c r="AB14" s="1104">
        <v>20</v>
      </c>
      <c r="AC14" s="1105"/>
      <c r="AD14" s="1092">
        <v>21</v>
      </c>
      <c r="AE14" s="1107"/>
      <c r="AG14" s="113"/>
    </row>
    <row r="15" spans="1:33" s="42" customFormat="1" ht="14.25" customHeight="1">
      <c r="A15" s="58" t="s">
        <v>440</v>
      </c>
      <c r="B15" s="1094">
        <v>21</v>
      </c>
      <c r="C15" s="1106"/>
      <c r="D15" s="1092">
        <v>22</v>
      </c>
      <c r="E15" s="1093"/>
      <c r="F15" s="1092">
        <v>23</v>
      </c>
      <c r="G15" s="1093"/>
      <c r="H15" s="1092">
        <v>24</v>
      </c>
      <c r="I15" s="1093"/>
      <c r="J15" s="1092">
        <v>25</v>
      </c>
      <c r="K15" s="1093"/>
      <c r="L15" s="1092">
        <v>26</v>
      </c>
      <c r="M15" s="1093"/>
      <c r="N15" s="1092">
        <v>27</v>
      </c>
      <c r="O15" s="1107"/>
      <c r="P15" s="82"/>
      <c r="Q15" s="97" t="s">
        <v>440</v>
      </c>
      <c r="R15" s="1094">
        <v>22</v>
      </c>
      <c r="S15" s="1106"/>
      <c r="T15" s="1092">
        <v>23</v>
      </c>
      <c r="U15" s="1093"/>
      <c r="V15" s="1092">
        <v>24</v>
      </c>
      <c r="W15" s="1093"/>
      <c r="X15" s="1092">
        <v>25</v>
      </c>
      <c r="Y15" s="1093"/>
      <c r="Z15" s="1092">
        <v>26</v>
      </c>
      <c r="AA15" s="1093"/>
      <c r="AB15" s="1092">
        <v>27</v>
      </c>
      <c r="AC15" s="1093"/>
      <c r="AD15" s="1094">
        <v>28</v>
      </c>
      <c r="AE15" s="1095"/>
      <c r="AG15" s="113"/>
    </row>
    <row r="16" spans="1:33" s="42" customFormat="1" ht="14.25" customHeight="1">
      <c r="A16" s="58"/>
      <c r="B16" s="1094">
        <v>28</v>
      </c>
      <c r="C16" s="1106"/>
      <c r="D16" s="1092"/>
      <c r="E16" s="1093"/>
      <c r="F16" s="1092"/>
      <c r="G16" s="1093"/>
      <c r="H16" s="1092"/>
      <c r="I16" s="1093"/>
      <c r="J16" s="1092"/>
      <c r="K16" s="1093"/>
      <c r="L16" s="1092"/>
      <c r="M16" s="1093"/>
      <c r="N16" s="1092"/>
      <c r="O16" s="1107"/>
      <c r="P16" s="82"/>
      <c r="Q16" s="97"/>
      <c r="R16" s="1094">
        <v>29</v>
      </c>
      <c r="S16" s="1106"/>
      <c r="T16" s="1092">
        <v>30</v>
      </c>
      <c r="U16" s="1093"/>
      <c r="V16" s="1092">
        <v>31</v>
      </c>
      <c r="W16" s="1093"/>
      <c r="X16" s="1092"/>
      <c r="Y16" s="1093"/>
      <c r="Z16" s="1092"/>
      <c r="AA16" s="1093"/>
      <c r="AB16" s="1092"/>
      <c r="AC16" s="1093"/>
      <c r="AD16" s="1104"/>
      <c r="AE16" s="1110"/>
      <c r="AG16" s="113"/>
    </row>
    <row r="17" spans="1:33" s="42" customFormat="1" ht="14.25" customHeight="1">
      <c r="A17" s="58"/>
      <c r="B17" s="1092"/>
      <c r="C17" s="1093"/>
      <c r="D17" s="1092"/>
      <c r="E17" s="1093"/>
      <c r="F17" s="1092"/>
      <c r="G17" s="1093"/>
      <c r="H17" s="1092"/>
      <c r="I17" s="1093"/>
      <c r="J17" s="1092"/>
      <c r="K17" s="1093"/>
      <c r="L17" s="1092"/>
      <c r="M17" s="1093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098"/>
      <c r="C18" s="1099"/>
      <c r="D18" s="1100">
        <v>1</v>
      </c>
      <c r="E18" s="1101"/>
      <c r="F18" s="1100">
        <v>2</v>
      </c>
      <c r="G18" s="1101"/>
      <c r="H18" s="1100">
        <v>3</v>
      </c>
      <c r="I18" s="1101"/>
      <c r="J18" s="1100">
        <v>4</v>
      </c>
      <c r="K18" s="1101"/>
      <c r="L18" s="1100">
        <v>5</v>
      </c>
      <c r="M18" s="1101"/>
      <c r="N18" s="1102">
        <v>6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>
        <v>1</v>
      </c>
      <c r="Y18" s="1101"/>
      <c r="Z18" s="1100">
        <v>2</v>
      </c>
      <c r="AA18" s="1101"/>
      <c r="AB18" s="1100">
        <v>3</v>
      </c>
      <c r="AC18" s="1101"/>
      <c r="AD18" s="1102">
        <v>4</v>
      </c>
      <c r="AE18" s="1111"/>
      <c r="AG18" s="113"/>
    </row>
    <row r="19" spans="1:33" s="42" customFormat="1" ht="14.25" customHeight="1">
      <c r="A19" s="58"/>
      <c r="B19" s="1094">
        <v>7</v>
      </c>
      <c r="C19" s="1106"/>
      <c r="D19" s="1094">
        <v>8</v>
      </c>
      <c r="E19" s="1106"/>
      <c r="F19" s="1092">
        <v>9</v>
      </c>
      <c r="G19" s="1093"/>
      <c r="H19" s="1092">
        <v>10</v>
      </c>
      <c r="I19" s="1093"/>
      <c r="J19" s="1092">
        <v>11</v>
      </c>
      <c r="K19" s="1093"/>
      <c r="L19" s="1092">
        <v>12</v>
      </c>
      <c r="M19" s="1093"/>
      <c r="N19" s="1335">
        <v>13</v>
      </c>
      <c r="O19" s="1336"/>
      <c r="P19" s="82"/>
      <c r="Q19" s="93"/>
      <c r="R19" s="1094">
        <v>5</v>
      </c>
      <c r="S19" s="1106"/>
      <c r="T19" s="1092">
        <v>6</v>
      </c>
      <c r="U19" s="1093"/>
      <c r="V19" s="1092">
        <v>7</v>
      </c>
      <c r="W19" s="1093"/>
      <c r="X19" s="1092">
        <v>8</v>
      </c>
      <c r="Y19" s="1093"/>
      <c r="Z19" s="1092">
        <v>9</v>
      </c>
      <c r="AA19" s="1093"/>
      <c r="AB19" s="1092">
        <v>10</v>
      </c>
      <c r="AC19" s="1093"/>
      <c r="AD19" s="1094">
        <v>11</v>
      </c>
      <c r="AE19" s="1095"/>
      <c r="AG19" s="113"/>
    </row>
    <row r="20" spans="1:33" s="42" customFormat="1" ht="14.25" customHeight="1">
      <c r="A20" s="58">
        <v>3</v>
      </c>
      <c r="B20" s="1094">
        <v>14</v>
      </c>
      <c r="C20" s="1106"/>
      <c r="D20" s="1092">
        <v>15</v>
      </c>
      <c r="E20" s="1093"/>
      <c r="F20" s="1092">
        <v>16</v>
      </c>
      <c r="G20" s="1093"/>
      <c r="H20" s="1092">
        <v>17</v>
      </c>
      <c r="I20" s="1093"/>
      <c r="J20" s="1092">
        <v>18</v>
      </c>
      <c r="K20" s="1093"/>
      <c r="L20" s="1104">
        <v>19</v>
      </c>
      <c r="M20" s="1105"/>
      <c r="N20" s="1094">
        <v>20</v>
      </c>
      <c r="O20" s="1106"/>
      <c r="P20" s="82"/>
      <c r="Q20" s="94">
        <v>9</v>
      </c>
      <c r="R20" s="1094">
        <v>12</v>
      </c>
      <c r="S20" s="1106"/>
      <c r="T20" s="1092">
        <v>13</v>
      </c>
      <c r="U20" s="1093"/>
      <c r="V20" s="1092">
        <v>14</v>
      </c>
      <c r="W20" s="1093"/>
      <c r="X20" s="1092">
        <v>15</v>
      </c>
      <c r="Y20" s="1093"/>
      <c r="Z20" s="1092">
        <v>16</v>
      </c>
      <c r="AA20" s="1093"/>
      <c r="AB20" s="1092">
        <v>17</v>
      </c>
      <c r="AC20" s="1093"/>
      <c r="AD20" s="1094">
        <v>18</v>
      </c>
      <c r="AE20" s="1095"/>
      <c r="AG20" s="113"/>
    </row>
    <row r="21" spans="1:33" s="42" customFormat="1" ht="14.25" customHeight="1">
      <c r="A21" s="58" t="s">
        <v>440</v>
      </c>
      <c r="B21" s="1094">
        <v>21</v>
      </c>
      <c r="C21" s="1106"/>
      <c r="D21" s="1092">
        <v>22</v>
      </c>
      <c r="E21" s="1093"/>
      <c r="F21" s="1092">
        <v>23</v>
      </c>
      <c r="G21" s="1093"/>
      <c r="H21" s="1092">
        <v>24</v>
      </c>
      <c r="I21" s="1093"/>
      <c r="J21" s="1092">
        <v>25</v>
      </c>
      <c r="K21" s="1093"/>
      <c r="L21" s="1092">
        <v>26</v>
      </c>
      <c r="M21" s="1093"/>
      <c r="N21" s="1094">
        <v>27</v>
      </c>
      <c r="O21" s="1095"/>
      <c r="P21" s="82"/>
      <c r="Q21" s="100" t="s">
        <v>440</v>
      </c>
      <c r="R21" s="1094">
        <v>19</v>
      </c>
      <c r="S21" s="1106"/>
      <c r="T21" s="1092">
        <v>20</v>
      </c>
      <c r="U21" s="1093"/>
      <c r="V21" s="1092">
        <v>21</v>
      </c>
      <c r="W21" s="1093"/>
      <c r="X21" s="1333">
        <v>22</v>
      </c>
      <c r="Y21" s="1334"/>
      <c r="Z21" s="1092">
        <v>23</v>
      </c>
      <c r="AA21" s="1093"/>
      <c r="AB21" s="1092">
        <v>24</v>
      </c>
      <c r="AC21" s="1093"/>
      <c r="AD21" s="1094">
        <v>25</v>
      </c>
      <c r="AE21" s="1095"/>
      <c r="AG21" s="113"/>
    </row>
    <row r="22" spans="1:33" s="42" customFormat="1" ht="14.25" customHeight="1">
      <c r="A22" s="58"/>
      <c r="B22" s="1094">
        <v>28</v>
      </c>
      <c r="C22" s="1106"/>
      <c r="D22" s="1092">
        <v>29</v>
      </c>
      <c r="E22" s="1093"/>
      <c r="F22" s="1092">
        <v>30</v>
      </c>
      <c r="G22" s="1093"/>
      <c r="H22" s="1092">
        <v>31</v>
      </c>
      <c r="I22" s="1093"/>
      <c r="J22" s="1092"/>
      <c r="K22" s="1093"/>
      <c r="L22" s="1092"/>
      <c r="M22" s="1093"/>
      <c r="N22" s="1092"/>
      <c r="O22" s="1107"/>
      <c r="P22" s="82"/>
      <c r="Q22" s="93"/>
      <c r="R22" s="1094">
        <v>26</v>
      </c>
      <c r="S22" s="1106"/>
      <c r="T22" s="1092">
        <v>27</v>
      </c>
      <c r="U22" s="1093"/>
      <c r="V22" s="1092">
        <v>28</v>
      </c>
      <c r="W22" s="1093"/>
      <c r="X22" s="1104">
        <v>29</v>
      </c>
      <c r="Y22" s="1105"/>
      <c r="Z22" s="1092">
        <v>30</v>
      </c>
      <c r="AA22" s="1093"/>
      <c r="AB22" s="1092"/>
      <c r="AC22" s="1093"/>
      <c r="AD22" s="1104"/>
      <c r="AE22" s="1110"/>
      <c r="AG22" s="113"/>
    </row>
    <row r="23" spans="1:33" s="42" customFormat="1" ht="14.25" customHeight="1">
      <c r="A23" s="59"/>
      <c r="B23" s="1092"/>
      <c r="C23" s="1093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08"/>
      <c r="S23" s="1112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100"/>
      <c r="C24" s="1101"/>
      <c r="D24" s="1100"/>
      <c r="E24" s="1101"/>
      <c r="F24" s="1100"/>
      <c r="G24" s="1101"/>
      <c r="H24" s="1100"/>
      <c r="I24" s="1101"/>
      <c r="J24" s="1100">
        <v>1</v>
      </c>
      <c r="K24" s="1101"/>
      <c r="L24" s="1100">
        <v>2</v>
      </c>
      <c r="M24" s="1101"/>
      <c r="N24" s="1338">
        <v>3</v>
      </c>
      <c r="O24" s="1339"/>
      <c r="P24" s="82"/>
      <c r="Q24" s="92"/>
      <c r="R24" s="1100"/>
      <c r="S24" s="1101"/>
      <c r="T24" s="1100"/>
      <c r="U24" s="1101"/>
      <c r="V24" s="1100"/>
      <c r="W24" s="1101"/>
      <c r="X24" s="1104"/>
      <c r="Y24" s="1105"/>
      <c r="Z24" s="1104"/>
      <c r="AA24" s="1105"/>
      <c r="AB24" s="1333">
        <v>1</v>
      </c>
      <c r="AC24" s="1334"/>
      <c r="AD24" s="1331">
        <v>2</v>
      </c>
      <c r="AE24" s="1337"/>
      <c r="AG24" s="113"/>
    </row>
    <row r="25" spans="1:33" s="42" customFormat="1" ht="14.25" customHeight="1">
      <c r="A25" s="58"/>
      <c r="B25" s="1094">
        <v>4</v>
      </c>
      <c r="C25" s="1106"/>
      <c r="D25" s="1333">
        <v>5</v>
      </c>
      <c r="E25" s="1334"/>
      <c r="F25" s="1092">
        <v>6</v>
      </c>
      <c r="G25" s="1093"/>
      <c r="H25" s="1092">
        <v>7</v>
      </c>
      <c r="I25" s="1093"/>
      <c r="J25" s="1092">
        <v>8</v>
      </c>
      <c r="K25" s="1093"/>
      <c r="L25" s="1092">
        <v>9</v>
      </c>
      <c r="M25" s="1093"/>
      <c r="N25" s="1094">
        <v>10</v>
      </c>
      <c r="O25" s="1095"/>
      <c r="P25" s="82"/>
      <c r="Q25" s="93"/>
      <c r="R25" s="1333">
        <v>3</v>
      </c>
      <c r="S25" s="1334"/>
      <c r="T25" s="1094">
        <v>4</v>
      </c>
      <c r="U25" s="1106"/>
      <c r="V25" s="1094">
        <v>5</v>
      </c>
      <c r="W25" s="1106"/>
      <c r="X25" s="1092">
        <v>6</v>
      </c>
      <c r="Y25" s="1093"/>
      <c r="Z25" s="1092">
        <v>7</v>
      </c>
      <c r="AA25" s="1093"/>
      <c r="AB25" s="1092">
        <v>8</v>
      </c>
      <c r="AC25" s="1093"/>
      <c r="AD25" s="1104">
        <v>9</v>
      </c>
      <c r="AE25" s="1110"/>
      <c r="AG25" s="113"/>
    </row>
    <row r="26" spans="1:33" s="42" customFormat="1" ht="14.25" customHeight="1">
      <c r="A26" s="58">
        <v>4</v>
      </c>
      <c r="B26" s="1094">
        <v>11</v>
      </c>
      <c r="C26" s="1106"/>
      <c r="D26" s="1092">
        <v>12</v>
      </c>
      <c r="E26" s="1093"/>
      <c r="F26" s="1092">
        <v>13</v>
      </c>
      <c r="G26" s="1093"/>
      <c r="H26" s="1092">
        <v>14</v>
      </c>
      <c r="I26" s="1093"/>
      <c r="J26" s="1092">
        <v>15</v>
      </c>
      <c r="K26" s="1093"/>
      <c r="L26" s="1092">
        <v>16</v>
      </c>
      <c r="M26" s="1093"/>
      <c r="N26" s="1094">
        <v>17</v>
      </c>
      <c r="O26" s="1095"/>
      <c r="P26" s="82"/>
      <c r="Q26" s="94">
        <v>10</v>
      </c>
      <c r="R26" s="1094">
        <v>10</v>
      </c>
      <c r="S26" s="1106"/>
      <c r="T26" s="1092">
        <v>11</v>
      </c>
      <c r="U26" s="1093"/>
      <c r="V26" s="1092">
        <v>12</v>
      </c>
      <c r="W26" s="1093"/>
      <c r="X26" s="1092">
        <v>13</v>
      </c>
      <c r="Y26" s="1093"/>
      <c r="Z26" s="1092">
        <v>14</v>
      </c>
      <c r="AA26" s="1093"/>
      <c r="AB26" s="1092">
        <v>15</v>
      </c>
      <c r="AC26" s="1093"/>
      <c r="AD26" s="1092">
        <v>16</v>
      </c>
      <c r="AE26" s="1107"/>
      <c r="AG26" s="113"/>
    </row>
    <row r="27" spans="1:33" s="42" customFormat="1" ht="14.25" customHeight="1">
      <c r="A27" s="58" t="s">
        <v>440</v>
      </c>
      <c r="B27" s="1094">
        <v>18</v>
      </c>
      <c r="C27" s="1106"/>
      <c r="D27" s="1092">
        <v>19</v>
      </c>
      <c r="E27" s="1093"/>
      <c r="F27" s="1092">
        <v>20</v>
      </c>
      <c r="G27" s="1093"/>
      <c r="H27" s="1092">
        <v>21</v>
      </c>
      <c r="I27" s="1093"/>
      <c r="J27" s="1092">
        <v>22</v>
      </c>
      <c r="K27" s="1093"/>
      <c r="L27" s="1092">
        <v>23</v>
      </c>
      <c r="M27" s="1093"/>
      <c r="N27" s="1094">
        <v>24</v>
      </c>
      <c r="O27" s="1095"/>
      <c r="P27" s="82"/>
      <c r="Q27" s="100" t="s">
        <v>440</v>
      </c>
      <c r="R27" s="1094">
        <v>17</v>
      </c>
      <c r="S27" s="1106"/>
      <c r="T27" s="1092">
        <v>18</v>
      </c>
      <c r="U27" s="1093"/>
      <c r="V27" s="1092">
        <v>19</v>
      </c>
      <c r="W27" s="1093"/>
      <c r="X27" s="1092">
        <v>20</v>
      </c>
      <c r="Y27" s="1093"/>
      <c r="Z27" s="1092">
        <v>21</v>
      </c>
      <c r="AA27" s="1093"/>
      <c r="AB27" s="1092">
        <v>22</v>
      </c>
      <c r="AC27" s="1093"/>
      <c r="AD27" s="1094">
        <v>23</v>
      </c>
      <c r="AE27" s="1095"/>
      <c r="AG27" s="113"/>
    </row>
    <row r="28" spans="1:33" s="42" customFormat="1" ht="14.25" customHeight="1">
      <c r="A28" s="58"/>
      <c r="B28" s="1094">
        <v>25</v>
      </c>
      <c r="C28" s="1106"/>
      <c r="D28" s="1092">
        <v>26</v>
      </c>
      <c r="E28" s="1093"/>
      <c r="F28" s="1092">
        <v>27</v>
      </c>
      <c r="G28" s="1093"/>
      <c r="H28" s="1092">
        <v>28</v>
      </c>
      <c r="I28" s="1093"/>
      <c r="J28" s="1104">
        <v>29</v>
      </c>
      <c r="K28" s="1105"/>
      <c r="L28" s="1092">
        <v>30</v>
      </c>
      <c r="M28" s="1093"/>
      <c r="N28" s="1340"/>
      <c r="O28" s="1107"/>
      <c r="P28" s="82"/>
      <c r="Q28" s="93"/>
      <c r="R28" s="1094">
        <v>24</v>
      </c>
      <c r="S28" s="1106"/>
      <c r="T28" s="1092">
        <v>25</v>
      </c>
      <c r="U28" s="1093"/>
      <c r="V28" s="1092">
        <v>26</v>
      </c>
      <c r="W28" s="1093"/>
      <c r="X28" s="1092">
        <v>27</v>
      </c>
      <c r="Y28" s="1093"/>
      <c r="Z28" s="1092">
        <v>28</v>
      </c>
      <c r="AA28" s="1093"/>
      <c r="AB28" s="1092">
        <v>29</v>
      </c>
      <c r="AC28" s="1093"/>
      <c r="AD28" s="1094">
        <v>30</v>
      </c>
      <c r="AE28" s="1095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31">
        <v>31</v>
      </c>
      <c r="S29" s="113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100"/>
      <c r="C30" s="1101"/>
      <c r="D30" s="1100"/>
      <c r="E30" s="1101"/>
      <c r="F30" s="1100"/>
      <c r="G30" s="1101"/>
      <c r="H30" s="1100"/>
      <c r="I30" s="1101"/>
      <c r="J30" s="1100"/>
      <c r="K30" s="1101"/>
      <c r="L30" s="1100"/>
      <c r="M30" s="1341"/>
      <c r="N30" s="1331">
        <v>1</v>
      </c>
      <c r="O30" s="1337"/>
      <c r="P30" s="82"/>
      <c r="Q30" s="92"/>
      <c r="R30" s="1098"/>
      <c r="S30" s="1099"/>
      <c r="T30" s="1100">
        <v>1</v>
      </c>
      <c r="U30" s="1101"/>
      <c r="V30" s="1100">
        <v>2</v>
      </c>
      <c r="W30" s="1101"/>
      <c r="X30" s="1100">
        <v>3</v>
      </c>
      <c r="Y30" s="1101"/>
      <c r="Z30" s="1100">
        <v>4</v>
      </c>
      <c r="AA30" s="1101"/>
      <c r="AB30" s="1100">
        <v>5</v>
      </c>
      <c r="AC30" s="1101"/>
      <c r="AD30" s="1102">
        <v>6</v>
      </c>
      <c r="AE30" s="1111"/>
      <c r="AG30" s="113"/>
    </row>
    <row r="31" spans="1:33" s="42" customFormat="1" ht="14.25" customHeight="1">
      <c r="A31" s="58"/>
      <c r="B31" s="1094">
        <v>2</v>
      </c>
      <c r="C31" s="1106"/>
      <c r="D31" s="1094">
        <v>3</v>
      </c>
      <c r="E31" s="1106"/>
      <c r="F31" s="1094">
        <v>4</v>
      </c>
      <c r="G31" s="1106"/>
      <c r="H31" s="1092">
        <v>5</v>
      </c>
      <c r="I31" s="1093"/>
      <c r="J31" s="1092">
        <v>6</v>
      </c>
      <c r="K31" s="1093"/>
      <c r="L31" s="1092">
        <v>7</v>
      </c>
      <c r="M31" s="1340"/>
      <c r="N31" s="1092">
        <v>8</v>
      </c>
      <c r="O31" s="1107"/>
      <c r="P31" s="82"/>
      <c r="Q31" s="93"/>
      <c r="R31" s="1094">
        <v>7</v>
      </c>
      <c r="S31" s="1106"/>
      <c r="T31" s="1092">
        <v>8</v>
      </c>
      <c r="U31" s="1093"/>
      <c r="V31" s="1092">
        <v>9</v>
      </c>
      <c r="W31" s="1093"/>
      <c r="X31" s="1092">
        <v>10</v>
      </c>
      <c r="Y31" s="1093"/>
      <c r="Z31" s="1092">
        <v>11</v>
      </c>
      <c r="AA31" s="1093"/>
      <c r="AB31" s="1092">
        <v>12</v>
      </c>
      <c r="AC31" s="1093"/>
      <c r="AD31" s="1094">
        <v>13</v>
      </c>
      <c r="AE31" s="1095"/>
      <c r="AG31" s="113"/>
    </row>
    <row r="32" spans="1:33" s="42" customFormat="1" ht="14.25" customHeight="1">
      <c r="A32" s="58">
        <v>5</v>
      </c>
      <c r="B32" s="1094">
        <v>9</v>
      </c>
      <c r="C32" s="1106"/>
      <c r="D32" s="1092">
        <v>10</v>
      </c>
      <c r="E32" s="1093"/>
      <c r="F32" s="1092">
        <v>11</v>
      </c>
      <c r="G32" s="1093"/>
      <c r="H32" s="1092">
        <v>12</v>
      </c>
      <c r="I32" s="1093"/>
      <c r="J32" s="1092">
        <v>13</v>
      </c>
      <c r="K32" s="1093"/>
      <c r="L32" s="1092">
        <v>14</v>
      </c>
      <c r="M32" s="1340"/>
      <c r="N32" s="1094">
        <v>15</v>
      </c>
      <c r="O32" s="1095"/>
      <c r="P32" s="82"/>
      <c r="Q32" s="94">
        <v>11</v>
      </c>
      <c r="R32" s="1094">
        <v>14</v>
      </c>
      <c r="S32" s="1106"/>
      <c r="T32" s="1092">
        <v>15</v>
      </c>
      <c r="U32" s="1093"/>
      <c r="V32" s="1092">
        <v>16</v>
      </c>
      <c r="W32" s="1093"/>
      <c r="X32" s="1092">
        <v>17</v>
      </c>
      <c r="Y32" s="1093"/>
      <c r="Z32" s="1092">
        <v>18</v>
      </c>
      <c r="AA32" s="1093"/>
      <c r="AB32" s="1092">
        <v>19</v>
      </c>
      <c r="AC32" s="1093"/>
      <c r="AD32" s="1094">
        <v>20</v>
      </c>
      <c r="AE32" s="1095"/>
      <c r="AG32" s="113"/>
    </row>
    <row r="33" spans="1:34" s="42" customFormat="1" ht="14.25" customHeight="1">
      <c r="A33" s="58" t="s">
        <v>440</v>
      </c>
      <c r="B33" s="1094">
        <v>16</v>
      </c>
      <c r="C33" s="1106"/>
      <c r="D33" s="1092">
        <v>17</v>
      </c>
      <c r="E33" s="1093"/>
      <c r="F33" s="1092">
        <v>18</v>
      </c>
      <c r="G33" s="1093"/>
      <c r="H33" s="1092">
        <v>19</v>
      </c>
      <c r="I33" s="1093"/>
      <c r="J33" s="1092">
        <v>20</v>
      </c>
      <c r="K33" s="1093"/>
      <c r="L33" s="1092">
        <v>21</v>
      </c>
      <c r="M33" s="1340"/>
      <c r="N33" s="1094">
        <v>22</v>
      </c>
      <c r="O33" s="1095"/>
      <c r="P33" s="82"/>
      <c r="Q33" s="100" t="s">
        <v>440</v>
      </c>
      <c r="R33" s="1094">
        <v>21</v>
      </c>
      <c r="S33" s="1106"/>
      <c r="T33" s="1092">
        <v>22</v>
      </c>
      <c r="U33" s="1093"/>
      <c r="V33" s="1092">
        <v>23</v>
      </c>
      <c r="W33" s="1093"/>
      <c r="X33" s="1092">
        <v>24</v>
      </c>
      <c r="Y33" s="1093"/>
      <c r="Z33" s="1092">
        <v>25</v>
      </c>
      <c r="AA33" s="1093"/>
      <c r="AB33" s="1092">
        <v>26</v>
      </c>
      <c r="AC33" s="1093"/>
      <c r="AD33" s="1094">
        <v>27</v>
      </c>
      <c r="AE33" s="1095"/>
      <c r="AG33" s="113"/>
    </row>
    <row r="34" spans="1:34" s="42" customFormat="1" ht="14.25" customHeight="1">
      <c r="A34" s="58"/>
      <c r="B34" s="1094">
        <v>23</v>
      </c>
      <c r="C34" s="1106"/>
      <c r="D34" s="1092">
        <v>24</v>
      </c>
      <c r="E34" s="1093"/>
      <c r="F34" s="1092">
        <v>25</v>
      </c>
      <c r="G34" s="1093"/>
      <c r="H34" s="1092">
        <v>26</v>
      </c>
      <c r="I34" s="1093"/>
      <c r="J34" s="1092">
        <v>27</v>
      </c>
      <c r="K34" s="1093"/>
      <c r="L34" s="1092">
        <v>28</v>
      </c>
      <c r="M34" s="1340"/>
      <c r="N34" s="1094">
        <v>29</v>
      </c>
      <c r="O34" s="1095"/>
      <c r="P34" s="82"/>
      <c r="Q34" s="93"/>
      <c r="R34" s="1094">
        <v>28</v>
      </c>
      <c r="S34" s="1106"/>
      <c r="T34" s="1092">
        <v>29</v>
      </c>
      <c r="U34" s="1093"/>
      <c r="V34" s="1092">
        <v>30</v>
      </c>
      <c r="W34" s="1093"/>
      <c r="X34" s="1092"/>
      <c r="Y34" s="1093"/>
      <c r="Z34" s="1092"/>
      <c r="AA34" s="1093"/>
      <c r="AB34" s="1092"/>
      <c r="AC34" s="1093"/>
      <c r="AD34" s="1104"/>
      <c r="AE34" s="1110"/>
      <c r="AG34" s="113"/>
    </row>
    <row r="35" spans="1:34" s="42" customFormat="1" ht="14.25" customHeight="1">
      <c r="A35" s="59"/>
      <c r="B35" s="1131">
        <v>30</v>
      </c>
      <c r="C35" s="1132"/>
      <c r="D35" s="1108">
        <v>31</v>
      </c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18"/>
      <c r="S35" s="1119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098"/>
      <c r="C36" s="1117"/>
      <c r="D36" s="1100"/>
      <c r="E36" s="1101"/>
      <c r="F36" s="1100">
        <v>1</v>
      </c>
      <c r="G36" s="1101"/>
      <c r="H36" s="1100">
        <v>2</v>
      </c>
      <c r="I36" s="1101"/>
      <c r="J36" s="1100">
        <v>3</v>
      </c>
      <c r="K36" s="1101"/>
      <c r="L36" s="1100">
        <v>4</v>
      </c>
      <c r="M36" s="1101"/>
      <c r="N36" s="1102">
        <v>5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>
        <v>1</v>
      </c>
      <c r="Y36" s="1101"/>
      <c r="Z36" s="1100">
        <v>2</v>
      </c>
      <c r="AA36" s="1101"/>
      <c r="AB36" s="1100">
        <v>3</v>
      </c>
      <c r="AC36" s="1101"/>
      <c r="AD36" s="1102">
        <v>4</v>
      </c>
      <c r="AE36" s="1111"/>
      <c r="AG36" s="113"/>
    </row>
    <row r="37" spans="1:34" s="42" customFormat="1" ht="14.25" customHeight="1">
      <c r="A37" s="58"/>
      <c r="B37" s="1094">
        <v>6</v>
      </c>
      <c r="C37" s="1106"/>
      <c r="D37" s="1092">
        <v>7</v>
      </c>
      <c r="E37" s="1093"/>
      <c r="F37" s="1092">
        <v>8</v>
      </c>
      <c r="G37" s="1093"/>
      <c r="H37" s="1092">
        <v>9</v>
      </c>
      <c r="I37" s="1093"/>
      <c r="J37" s="1092">
        <v>10</v>
      </c>
      <c r="K37" s="1093"/>
      <c r="L37" s="1092">
        <v>11</v>
      </c>
      <c r="M37" s="1093"/>
      <c r="N37" s="1094">
        <v>12</v>
      </c>
      <c r="O37" s="1095"/>
      <c r="P37" s="82"/>
      <c r="Q37" s="102"/>
      <c r="R37" s="1094">
        <v>5</v>
      </c>
      <c r="S37" s="1106"/>
      <c r="T37" s="1092">
        <v>6</v>
      </c>
      <c r="U37" s="1093"/>
      <c r="V37" s="1092">
        <v>7</v>
      </c>
      <c r="W37" s="1093"/>
      <c r="X37" s="1092">
        <v>8</v>
      </c>
      <c r="Y37" s="1093"/>
      <c r="Z37" s="1092">
        <v>9</v>
      </c>
      <c r="AA37" s="1093"/>
      <c r="AB37" s="1092">
        <v>10</v>
      </c>
      <c r="AC37" s="1093"/>
      <c r="AD37" s="1094">
        <v>11</v>
      </c>
      <c r="AE37" s="1095"/>
      <c r="AG37" s="113"/>
    </row>
    <row r="38" spans="1:34" s="42" customFormat="1" ht="14.25" customHeight="1">
      <c r="A38" s="58">
        <v>6</v>
      </c>
      <c r="B38" s="1094">
        <v>13</v>
      </c>
      <c r="C38" s="1106"/>
      <c r="D38" s="1092">
        <v>14</v>
      </c>
      <c r="E38" s="1093"/>
      <c r="F38" s="1092">
        <v>15</v>
      </c>
      <c r="G38" s="1093"/>
      <c r="H38" s="1333">
        <v>16</v>
      </c>
      <c r="I38" s="1334"/>
      <c r="J38" s="1092">
        <v>17</v>
      </c>
      <c r="K38" s="1093"/>
      <c r="L38" s="1092">
        <v>18</v>
      </c>
      <c r="M38" s="1093"/>
      <c r="N38" s="1094">
        <v>19</v>
      </c>
      <c r="O38" s="1095"/>
      <c r="P38" s="82"/>
      <c r="Q38" s="103">
        <v>12</v>
      </c>
      <c r="R38" s="1094">
        <v>12</v>
      </c>
      <c r="S38" s="1106"/>
      <c r="T38" s="1092">
        <v>13</v>
      </c>
      <c r="U38" s="1093"/>
      <c r="V38" s="1092">
        <v>14</v>
      </c>
      <c r="W38" s="1093"/>
      <c r="X38" s="1092">
        <v>15</v>
      </c>
      <c r="Y38" s="1093"/>
      <c r="Z38" s="1092">
        <v>16</v>
      </c>
      <c r="AA38" s="1093"/>
      <c r="AB38" s="1092">
        <v>17</v>
      </c>
      <c r="AC38" s="1093"/>
      <c r="AD38" s="1094">
        <v>18</v>
      </c>
      <c r="AE38" s="1095"/>
      <c r="AG38" s="113"/>
    </row>
    <row r="39" spans="1:34" s="42" customFormat="1" ht="14.25" customHeight="1">
      <c r="A39" s="58" t="s">
        <v>440</v>
      </c>
      <c r="B39" s="1094">
        <v>20</v>
      </c>
      <c r="C39" s="1106"/>
      <c r="D39" s="1092">
        <v>21</v>
      </c>
      <c r="E39" s="1093"/>
      <c r="F39" s="1092">
        <v>22</v>
      </c>
      <c r="G39" s="1093"/>
      <c r="H39" s="1092">
        <v>23</v>
      </c>
      <c r="I39" s="1093"/>
      <c r="J39" s="1092">
        <v>24</v>
      </c>
      <c r="K39" s="1093"/>
      <c r="L39" s="1092">
        <v>25</v>
      </c>
      <c r="M39" s="1093"/>
      <c r="N39" s="1094">
        <v>26</v>
      </c>
      <c r="O39" s="1095"/>
      <c r="P39" s="82"/>
      <c r="Q39" s="97" t="s">
        <v>440</v>
      </c>
      <c r="R39" s="1094">
        <v>19</v>
      </c>
      <c r="S39" s="1106"/>
      <c r="T39" s="1092">
        <v>20</v>
      </c>
      <c r="U39" s="1093"/>
      <c r="V39" s="1092">
        <v>21</v>
      </c>
      <c r="W39" s="1093"/>
      <c r="X39" s="1092">
        <v>22</v>
      </c>
      <c r="Y39" s="1093"/>
      <c r="Z39" s="1092">
        <v>23</v>
      </c>
      <c r="AA39" s="1093"/>
      <c r="AB39" s="1092">
        <v>24</v>
      </c>
      <c r="AC39" s="1093"/>
      <c r="AD39" s="1094">
        <v>25</v>
      </c>
      <c r="AE39" s="1095"/>
      <c r="AG39" s="113"/>
    </row>
    <row r="40" spans="1:34" s="42" customFormat="1" ht="14.25" customHeight="1">
      <c r="A40" s="58"/>
      <c r="B40" s="1094">
        <v>27</v>
      </c>
      <c r="C40" s="1106"/>
      <c r="D40" s="1092">
        <v>28</v>
      </c>
      <c r="E40" s="1093"/>
      <c r="F40" s="1092">
        <v>29</v>
      </c>
      <c r="G40" s="1093"/>
      <c r="H40" s="1092">
        <v>30</v>
      </c>
      <c r="I40" s="1093"/>
      <c r="J40" s="1092"/>
      <c r="K40" s="1093"/>
      <c r="L40" s="1092"/>
      <c r="M40" s="1093"/>
      <c r="N40" s="1092"/>
      <c r="O40" s="1107"/>
      <c r="P40" s="82"/>
      <c r="Q40" s="104"/>
      <c r="R40" s="1094">
        <v>26</v>
      </c>
      <c r="S40" s="1106"/>
      <c r="T40" s="1092">
        <v>27</v>
      </c>
      <c r="U40" s="1093"/>
      <c r="V40" s="1092">
        <v>28</v>
      </c>
      <c r="W40" s="1093"/>
      <c r="X40" s="1104">
        <v>29</v>
      </c>
      <c r="Y40" s="1105"/>
      <c r="Z40" s="1104">
        <v>30</v>
      </c>
      <c r="AA40" s="1105"/>
      <c r="AB40" s="1094">
        <v>31</v>
      </c>
      <c r="AC40" s="1106"/>
      <c r="AD40" s="1092"/>
      <c r="AE40" s="1107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08"/>
      <c r="S41" s="1112"/>
      <c r="T41" s="1108"/>
      <c r="U41" s="111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778</v>
      </c>
      <c r="B44" s="1126"/>
      <c r="C44" s="1127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>SUM(D44:O44)</f>
        <v>250</v>
      </c>
      <c r="Q44" s="106">
        <v>8</v>
      </c>
      <c r="R44" s="1128">
        <f>Q44*P44</f>
        <v>2000</v>
      </c>
      <c r="S44" s="1129"/>
      <c r="T44" s="1130"/>
      <c r="W44" s="46"/>
      <c r="AG44" s="45"/>
    </row>
    <row r="45" spans="1:34" ht="20.25" customHeight="1">
      <c r="A45" s="1133" t="s">
        <v>772</v>
      </c>
      <c r="B45" s="1134"/>
      <c r="C45" s="1135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779</v>
      </c>
      <c r="B46" s="1140"/>
      <c r="C46" s="1141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>SUM(D46:O46)</f>
        <v>115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773</v>
      </c>
      <c r="B47" s="1134"/>
      <c r="C47" s="1135"/>
      <c r="D47" s="66">
        <f t="shared" ref="D47:O47" si="0">D48-D45</f>
        <v>11</v>
      </c>
      <c r="E47" s="66">
        <f t="shared" si="0"/>
        <v>10</v>
      </c>
      <c r="F47" s="66">
        <f t="shared" si="0"/>
        <v>8</v>
      </c>
      <c r="G47" s="66">
        <f t="shared" si="0"/>
        <v>9</v>
      </c>
      <c r="H47" s="66">
        <f t="shared" si="0"/>
        <v>11</v>
      </c>
      <c r="I47" s="66">
        <f t="shared" si="0"/>
        <v>9</v>
      </c>
      <c r="J47" s="66">
        <f t="shared" si="0"/>
        <v>9</v>
      </c>
      <c r="K47" s="66">
        <f t="shared" si="0"/>
        <v>11</v>
      </c>
      <c r="L47" s="66">
        <f t="shared" si="0"/>
        <v>9</v>
      </c>
      <c r="M47" s="66">
        <f t="shared" si="0"/>
        <v>11</v>
      </c>
      <c r="N47" s="66">
        <f t="shared" si="0"/>
        <v>8</v>
      </c>
      <c r="O47" s="66">
        <f t="shared" si="0"/>
        <v>9</v>
      </c>
      <c r="P47" s="66">
        <f>SUM(D47:O47)</f>
        <v>115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780</v>
      </c>
      <c r="B48" s="1149"/>
      <c r="C48" s="1150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365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43" t="s">
        <v>782</v>
      </c>
      <c r="B51" s="1343"/>
      <c r="C51" s="73"/>
      <c r="D51" s="42"/>
      <c r="E51" s="42"/>
      <c r="F51" s="1342" t="s">
        <v>783</v>
      </c>
      <c r="G51" s="1342"/>
      <c r="H51" s="1342"/>
      <c r="I51" s="73"/>
      <c r="J51" s="1343" t="s">
        <v>782</v>
      </c>
      <c r="K51" s="1343"/>
      <c r="L51" s="1343"/>
      <c r="M51" s="73"/>
      <c r="N51" s="42"/>
      <c r="O51" s="42"/>
      <c r="P51" s="1342" t="s">
        <v>784</v>
      </c>
      <c r="Q51" s="1342"/>
      <c r="S51" s="1343" t="s">
        <v>782</v>
      </c>
      <c r="T51" s="1343"/>
      <c r="U51" s="1343"/>
      <c r="W51" s="73"/>
      <c r="X51" s="42"/>
      <c r="Y51" s="1342" t="s">
        <v>783</v>
      </c>
      <c r="Z51" s="1342"/>
      <c r="AA51" s="1342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544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544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235416666666667" right="0.35416666666666702" top="0.31388888888888899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workbookViewId="0">
      <pane ySplit="7" topLeftCell="A8" activePane="bottomLeft" state="frozen"/>
      <selection pane="bottomLeft"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816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082" t="s">
        <v>426</v>
      </c>
      <c r="C5" s="1082"/>
      <c r="D5" s="1082"/>
      <c r="E5" s="50"/>
      <c r="F5" s="51"/>
      <c r="G5" s="51"/>
      <c r="H5" s="1084" t="s">
        <v>427</v>
      </c>
      <c r="I5" s="1084"/>
      <c r="J5" s="1084"/>
      <c r="K5" s="52"/>
      <c r="L5" s="79"/>
      <c r="M5" s="79"/>
      <c r="N5" s="80"/>
      <c r="O5" s="80"/>
      <c r="P5" s="80"/>
      <c r="R5" s="1085" t="s">
        <v>431</v>
      </c>
      <c r="S5" s="1085"/>
      <c r="T5" s="1085"/>
      <c r="U5" s="1085"/>
      <c r="V5" s="1085"/>
      <c r="W5" s="1085"/>
      <c r="X5" s="1085"/>
      <c r="Y5" s="1085"/>
      <c r="Z5" s="1085"/>
      <c r="AA5" s="1085"/>
      <c r="AB5" s="1085"/>
      <c r="AC5" s="1085"/>
      <c r="AD5" s="1085"/>
      <c r="AE5" s="1085"/>
      <c r="AF5" s="74"/>
      <c r="AG5" s="45"/>
    </row>
    <row r="6" spans="1:33" s="42" customFormat="1" ht="14.25" customHeight="1">
      <c r="A6" s="53" t="s">
        <v>432</v>
      </c>
      <c r="B6" s="1086" t="s">
        <v>433</v>
      </c>
      <c r="C6" s="1087"/>
      <c r="D6" s="1086" t="s">
        <v>434</v>
      </c>
      <c r="E6" s="1087"/>
      <c r="F6" s="1086" t="s">
        <v>435</v>
      </c>
      <c r="G6" s="1087"/>
      <c r="H6" s="1086" t="s">
        <v>436</v>
      </c>
      <c r="I6" s="1087"/>
      <c r="J6" s="1086" t="s">
        <v>437</v>
      </c>
      <c r="K6" s="1087"/>
      <c r="L6" s="1086" t="s">
        <v>438</v>
      </c>
      <c r="M6" s="1087"/>
      <c r="N6" s="1086" t="s">
        <v>439</v>
      </c>
      <c r="O6" s="1088"/>
      <c r="P6" s="81"/>
      <c r="Q6" s="90" t="s">
        <v>432</v>
      </c>
      <c r="R6" s="1086" t="s">
        <v>433</v>
      </c>
      <c r="S6" s="1087"/>
      <c r="T6" s="1086" t="s">
        <v>434</v>
      </c>
      <c r="U6" s="1087"/>
      <c r="V6" s="1086" t="s">
        <v>435</v>
      </c>
      <c r="W6" s="1087"/>
      <c r="X6" s="1086" t="s">
        <v>436</v>
      </c>
      <c r="Y6" s="1087"/>
      <c r="Z6" s="1086" t="s">
        <v>437</v>
      </c>
      <c r="AA6" s="1087"/>
      <c r="AB6" s="1086" t="s">
        <v>438</v>
      </c>
      <c r="AC6" s="1087"/>
      <c r="AD6" s="1086" t="s">
        <v>439</v>
      </c>
      <c r="AE6" s="1088"/>
      <c r="AF6" s="113"/>
      <c r="AG6" s="113"/>
    </row>
    <row r="7" spans="1:33" s="42" customFormat="1" ht="14.25" customHeight="1">
      <c r="A7" s="54"/>
      <c r="B7" s="1089" t="s">
        <v>433</v>
      </c>
      <c r="C7" s="1090"/>
      <c r="D7" s="1089" t="s">
        <v>440</v>
      </c>
      <c r="E7" s="1090"/>
      <c r="F7" s="1089" t="s">
        <v>441</v>
      </c>
      <c r="G7" s="1090"/>
      <c r="H7" s="1089" t="s">
        <v>442</v>
      </c>
      <c r="I7" s="1090"/>
      <c r="J7" s="1089" t="s">
        <v>443</v>
      </c>
      <c r="K7" s="1090"/>
      <c r="L7" s="1089" t="s">
        <v>444</v>
      </c>
      <c r="M7" s="1090"/>
      <c r="N7" s="1089" t="s">
        <v>445</v>
      </c>
      <c r="O7" s="1091"/>
      <c r="P7" s="81"/>
      <c r="Q7" s="91"/>
      <c r="R7" s="1089" t="s">
        <v>433</v>
      </c>
      <c r="S7" s="1090"/>
      <c r="T7" s="1089" t="s">
        <v>440</v>
      </c>
      <c r="U7" s="1090"/>
      <c r="V7" s="1089" t="s">
        <v>441</v>
      </c>
      <c r="W7" s="1090"/>
      <c r="X7" s="1089" t="s">
        <v>442</v>
      </c>
      <c r="Y7" s="1090"/>
      <c r="Z7" s="1089" t="s">
        <v>443</v>
      </c>
      <c r="AA7" s="1090"/>
      <c r="AB7" s="1089" t="s">
        <v>444</v>
      </c>
      <c r="AC7" s="1090"/>
      <c r="AD7" s="1089" t="s">
        <v>445</v>
      </c>
      <c r="AE7" s="1091"/>
      <c r="AF7" s="113"/>
      <c r="AG7" s="113"/>
    </row>
    <row r="8" spans="1:33" s="42" customFormat="1" ht="14.25" customHeight="1">
      <c r="A8" s="55"/>
      <c r="B8" s="1100"/>
      <c r="C8" s="1101"/>
      <c r="D8" s="1100"/>
      <c r="E8" s="1101"/>
      <c r="F8" s="1100"/>
      <c r="G8" s="1101"/>
      <c r="H8" s="1100"/>
      <c r="I8" s="1101"/>
      <c r="J8" s="1331">
        <v>1</v>
      </c>
      <c r="K8" s="1332"/>
      <c r="L8" s="1100">
        <v>2</v>
      </c>
      <c r="M8" s="1101"/>
      <c r="N8" s="1100">
        <v>3</v>
      </c>
      <c r="O8" s="1344"/>
      <c r="P8" s="82"/>
      <c r="Q8" s="92"/>
      <c r="R8" s="1100"/>
      <c r="S8" s="1101"/>
      <c r="T8" s="1100"/>
      <c r="U8" s="1101"/>
      <c r="V8" s="1100"/>
      <c r="W8" s="1101"/>
      <c r="X8" s="1100">
        <v>1</v>
      </c>
      <c r="Y8" s="1101"/>
      <c r="Z8" s="1100">
        <v>2</v>
      </c>
      <c r="AA8" s="1101"/>
      <c r="AB8" s="1100">
        <v>3</v>
      </c>
      <c r="AC8" s="1101"/>
      <c r="AD8" s="1102">
        <v>4</v>
      </c>
      <c r="AE8" s="1111"/>
      <c r="AG8" s="113"/>
    </row>
    <row r="9" spans="1:33" s="42" customFormat="1" ht="14.25" customHeight="1">
      <c r="A9" s="56"/>
      <c r="B9" s="1094">
        <v>4</v>
      </c>
      <c r="C9" s="1106"/>
      <c r="D9" s="1092">
        <v>5</v>
      </c>
      <c r="E9" s="1093"/>
      <c r="F9" s="1092">
        <v>6</v>
      </c>
      <c r="G9" s="1093"/>
      <c r="H9" s="1092">
        <v>7</v>
      </c>
      <c r="I9" s="1093"/>
      <c r="J9" s="1092">
        <v>8</v>
      </c>
      <c r="K9" s="1093"/>
      <c r="L9" s="1092">
        <v>9</v>
      </c>
      <c r="M9" s="1093"/>
      <c r="N9" s="1092">
        <v>10</v>
      </c>
      <c r="O9" s="1107"/>
      <c r="P9" s="82"/>
      <c r="Q9" s="93"/>
      <c r="R9" s="1094">
        <v>5</v>
      </c>
      <c r="S9" s="1106"/>
      <c r="T9" s="1092">
        <v>6</v>
      </c>
      <c r="U9" s="1093"/>
      <c r="V9" s="1092">
        <v>7</v>
      </c>
      <c r="W9" s="1093"/>
      <c r="X9" s="1092">
        <v>8</v>
      </c>
      <c r="Y9" s="1093"/>
      <c r="Z9" s="1092">
        <v>9</v>
      </c>
      <c r="AA9" s="1093"/>
      <c r="AB9" s="1092">
        <v>10</v>
      </c>
      <c r="AC9" s="1093"/>
      <c r="AD9" s="1094">
        <v>11</v>
      </c>
      <c r="AE9" s="1095"/>
      <c r="AG9" s="113"/>
    </row>
    <row r="10" spans="1:33" s="42" customFormat="1" ht="14.25" customHeight="1">
      <c r="A10" s="56">
        <v>1</v>
      </c>
      <c r="B10" s="1094">
        <v>11</v>
      </c>
      <c r="C10" s="1106"/>
      <c r="D10" s="1092">
        <v>12</v>
      </c>
      <c r="E10" s="1093"/>
      <c r="F10" s="1092">
        <v>13</v>
      </c>
      <c r="G10" s="1093"/>
      <c r="H10" s="1092">
        <v>14</v>
      </c>
      <c r="I10" s="1093"/>
      <c r="J10" s="1092">
        <v>15</v>
      </c>
      <c r="K10" s="1093"/>
      <c r="L10" s="1092">
        <v>16</v>
      </c>
      <c r="M10" s="1093"/>
      <c r="N10" s="1092">
        <v>17</v>
      </c>
      <c r="O10" s="1107"/>
      <c r="P10" s="82"/>
      <c r="Q10" s="94">
        <v>7</v>
      </c>
      <c r="R10" s="1094">
        <v>12</v>
      </c>
      <c r="S10" s="1106"/>
      <c r="T10" s="1092">
        <v>13</v>
      </c>
      <c r="U10" s="1093"/>
      <c r="V10" s="1092">
        <v>14</v>
      </c>
      <c r="W10" s="1093"/>
      <c r="X10" s="1092">
        <v>15</v>
      </c>
      <c r="Y10" s="1093"/>
      <c r="Z10" s="1092">
        <v>16</v>
      </c>
      <c r="AA10" s="1093"/>
      <c r="AB10" s="1092">
        <v>17</v>
      </c>
      <c r="AC10" s="1093"/>
      <c r="AD10" s="1094">
        <v>18</v>
      </c>
      <c r="AE10" s="1095"/>
      <c r="AG10" s="113"/>
    </row>
    <row r="11" spans="1:33" s="42" customFormat="1" ht="14.25" customHeight="1">
      <c r="A11" s="56" t="s">
        <v>440</v>
      </c>
      <c r="B11" s="1094">
        <v>18</v>
      </c>
      <c r="C11" s="1106"/>
      <c r="D11" s="1092">
        <v>19</v>
      </c>
      <c r="E11" s="1093"/>
      <c r="F11" s="1092">
        <v>20</v>
      </c>
      <c r="G11" s="1093"/>
      <c r="H11" s="1092">
        <v>21</v>
      </c>
      <c r="I11" s="1093"/>
      <c r="J11" s="1092">
        <v>22</v>
      </c>
      <c r="K11" s="1093"/>
      <c r="L11" s="1092">
        <v>23</v>
      </c>
      <c r="M11" s="1093"/>
      <c r="N11" s="1092">
        <v>24</v>
      </c>
      <c r="O11" s="1107"/>
      <c r="P11" s="82"/>
      <c r="Q11" s="93" t="s">
        <v>440</v>
      </c>
      <c r="R11" s="1094">
        <v>19</v>
      </c>
      <c r="S11" s="1106"/>
      <c r="T11" s="1094">
        <v>20</v>
      </c>
      <c r="U11" s="1106"/>
      <c r="V11" s="1092">
        <v>21</v>
      </c>
      <c r="W11" s="1093"/>
      <c r="X11" s="1092">
        <v>22</v>
      </c>
      <c r="Y11" s="1093"/>
      <c r="Z11" s="1092">
        <v>23</v>
      </c>
      <c r="AA11" s="1093"/>
      <c r="AB11" s="1092">
        <v>24</v>
      </c>
      <c r="AC11" s="1093"/>
      <c r="AD11" s="1094">
        <v>25</v>
      </c>
      <c r="AE11" s="1095"/>
      <c r="AG11" s="113"/>
    </row>
    <row r="12" spans="1:33" s="42" customFormat="1" ht="14.25" customHeight="1">
      <c r="A12" s="56"/>
      <c r="B12" s="1333">
        <v>25</v>
      </c>
      <c r="C12" s="1334"/>
      <c r="D12" s="1333">
        <v>26</v>
      </c>
      <c r="E12" s="1334"/>
      <c r="F12" s="1333">
        <v>27</v>
      </c>
      <c r="G12" s="1334"/>
      <c r="H12" s="1094">
        <v>28</v>
      </c>
      <c r="I12" s="1106"/>
      <c r="J12" s="1094">
        <v>29</v>
      </c>
      <c r="K12" s="1106"/>
      <c r="L12" s="1094">
        <v>30</v>
      </c>
      <c r="M12" s="1106"/>
      <c r="N12" s="1094">
        <v>31</v>
      </c>
      <c r="O12" s="1095"/>
      <c r="P12" s="82"/>
      <c r="Q12" s="93"/>
      <c r="R12" s="1094">
        <v>26</v>
      </c>
      <c r="S12" s="1106"/>
      <c r="T12" s="1092">
        <v>27</v>
      </c>
      <c r="U12" s="1093"/>
      <c r="V12" s="1092">
        <v>28</v>
      </c>
      <c r="W12" s="1093"/>
      <c r="X12" s="1092">
        <v>29</v>
      </c>
      <c r="Y12" s="1093"/>
      <c r="Z12" s="1092">
        <v>30</v>
      </c>
      <c r="AA12" s="1093"/>
      <c r="AB12" s="1092">
        <v>31</v>
      </c>
      <c r="AC12" s="1093"/>
      <c r="AD12" s="1092"/>
      <c r="AE12" s="1107"/>
      <c r="AG12" s="113"/>
    </row>
    <row r="13" spans="1:33" s="42" customFormat="1" ht="14.25" customHeight="1">
      <c r="A13" s="56"/>
      <c r="B13" s="1108"/>
      <c r="C13" s="1112"/>
      <c r="D13" s="1108"/>
      <c r="E13" s="1112"/>
      <c r="F13" s="1108"/>
      <c r="G13" s="1112"/>
      <c r="H13" s="1108"/>
      <c r="I13" s="1112"/>
      <c r="J13" s="1108"/>
      <c r="K13" s="1112"/>
      <c r="L13" s="1108"/>
      <c r="M13" s="1112"/>
      <c r="N13" s="1108"/>
      <c r="O13" s="1109"/>
      <c r="P13" s="82"/>
      <c r="Q13" s="95"/>
      <c r="R13" s="1092"/>
      <c r="S13" s="1093"/>
      <c r="T13" s="1092"/>
      <c r="U13" s="1093"/>
      <c r="V13" s="1092"/>
      <c r="W13" s="1093"/>
      <c r="X13" s="1092"/>
      <c r="Y13" s="1093"/>
      <c r="Z13" s="1092"/>
      <c r="AA13" s="1093"/>
      <c r="AB13" s="1092"/>
      <c r="AC13" s="1093"/>
      <c r="AD13" s="1108"/>
      <c r="AE13" s="1109"/>
      <c r="AG13" s="113"/>
    </row>
    <row r="14" spans="1:33" s="42" customFormat="1" ht="14.25" customHeight="1">
      <c r="A14" s="57"/>
      <c r="B14" s="1100">
        <v>1</v>
      </c>
      <c r="C14" s="1101"/>
      <c r="D14" s="1100">
        <v>2</v>
      </c>
      <c r="E14" s="1101"/>
      <c r="F14" s="1100">
        <v>3</v>
      </c>
      <c r="G14" s="1101"/>
      <c r="H14" s="1100">
        <v>4</v>
      </c>
      <c r="I14" s="1101"/>
      <c r="J14" s="1100">
        <v>5</v>
      </c>
      <c r="K14" s="1101"/>
      <c r="L14" s="1100">
        <v>6</v>
      </c>
      <c r="M14" s="1101"/>
      <c r="N14" s="1102">
        <v>7</v>
      </c>
      <c r="O14" s="1103"/>
      <c r="P14" s="82"/>
      <c r="Q14" s="96"/>
      <c r="R14" s="1100"/>
      <c r="S14" s="1101"/>
      <c r="T14" s="1100"/>
      <c r="U14" s="1101"/>
      <c r="V14" s="1100"/>
      <c r="W14" s="1101"/>
      <c r="X14" s="1100"/>
      <c r="Y14" s="1101"/>
      <c r="Z14" s="1100"/>
      <c r="AA14" s="1101"/>
      <c r="AB14" s="1100"/>
      <c r="AC14" s="1101"/>
      <c r="AD14" s="1102">
        <v>1</v>
      </c>
      <c r="AE14" s="1111"/>
      <c r="AG14" s="113"/>
    </row>
    <row r="15" spans="1:33" s="42" customFormat="1" ht="14.25" customHeight="1">
      <c r="A15" s="56"/>
      <c r="B15" s="1094">
        <v>8</v>
      </c>
      <c r="C15" s="1106"/>
      <c r="D15" s="1094">
        <v>9</v>
      </c>
      <c r="E15" s="1106"/>
      <c r="F15" s="1092">
        <v>10</v>
      </c>
      <c r="G15" s="1093"/>
      <c r="H15" s="1092">
        <v>11</v>
      </c>
      <c r="I15" s="1093"/>
      <c r="J15" s="1092">
        <v>12</v>
      </c>
      <c r="K15" s="1093"/>
      <c r="L15" s="1092">
        <v>13</v>
      </c>
      <c r="M15" s="1093"/>
      <c r="N15" s="1094">
        <v>14</v>
      </c>
      <c r="O15" s="1106"/>
      <c r="P15" s="82"/>
      <c r="Q15" s="97"/>
      <c r="R15" s="1094">
        <v>2</v>
      </c>
      <c r="S15" s="1106"/>
      <c r="T15" s="1092">
        <v>3</v>
      </c>
      <c r="U15" s="1093"/>
      <c r="V15" s="1092">
        <v>4</v>
      </c>
      <c r="W15" s="1093"/>
      <c r="X15" s="1092">
        <v>5</v>
      </c>
      <c r="Y15" s="1093"/>
      <c r="Z15" s="1092">
        <v>6</v>
      </c>
      <c r="AA15" s="1093"/>
      <c r="AB15" s="1092">
        <v>7</v>
      </c>
      <c r="AC15" s="1093"/>
      <c r="AD15" s="1094">
        <v>8</v>
      </c>
      <c r="AE15" s="1095"/>
      <c r="AG15" s="113"/>
    </row>
    <row r="16" spans="1:33" s="42" customFormat="1" ht="14.25" customHeight="1">
      <c r="A16" s="58">
        <v>2</v>
      </c>
      <c r="B16" s="1094">
        <v>15</v>
      </c>
      <c r="C16" s="1106"/>
      <c r="D16" s="1092">
        <v>16</v>
      </c>
      <c r="E16" s="1093"/>
      <c r="F16" s="1092">
        <v>17</v>
      </c>
      <c r="G16" s="1093"/>
      <c r="H16" s="1092">
        <v>18</v>
      </c>
      <c r="I16" s="1093"/>
      <c r="J16" s="1092">
        <v>19</v>
      </c>
      <c r="K16" s="1093"/>
      <c r="L16" s="1092">
        <v>20</v>
      </c>
      <c r="M16" s="1093"/>
      <c r="N16" s="1094">
        <v>21</v>
      </c>
      <c r="O16" s="1106"/>
      <c r="P16" s="82"/>
      <c r="Q16" s="98">
        <v>8</v>
      </c>
      <c r="R16" s="1094">
        <v>9</v>
      </c>
      <c r="S16" s="1106"/>
      <c r="T16" s="1092">
        <v>10</v>
      </c>
      <c r="U16" s="1093"/>
      <c r="V16" s="1092">
        <v>11</v>
      </c>
      <c r="W16" s="1093"/>
      <c r="X16" s="1092">
        <v>12</v>
      </c>
      <c r="Y16" s="1093"/>
      <c r="Z16" s="1092">
        <v>13</v>
      </c>
      <c r="AA16" s="1093"/>
      <c r="AB16" s="1094">
        <v>14</v>
      </c>
      <c r="AC16" s="1106"/>
      <c r="AD16" s="1113">
        <v>15</v>
      </c>
      <c r="AE16" s="1095"/>
      <c r="AG16" s="113"/>
    </row>
    <row r="17" spans="1:33" s="42" customFormat="1" ht="14.25" customHeight="1">
      <c r="A17" s="58" t="s">
        <v>440</v>
      </c>
      <c r="B17" s="1094">
        <v>22</v>
      </c>
      <c r="C17" s="1106"/>
      <c r="D17" s="1092">
        <v>23</v>
      </c>
      <c r="E17" s="1093"/>
      <c r="F17" s="1092">
        <v>24</v>
      </c>
      <c r="G17" s="1093"/>
      <c r="H17" s="1092">
        <v>25</v>
      </c>
      <c r="I17" s="1093"/>
      <c r="J17" s="1092">
        <v>26</v>
      </c>
      <c r="K17" s="1093"/>
      <c r="L17" s="1092">
        <v>27</v>
      </c>
      <c r="M17" s="1093"/>
      <c r="N17" s="1094">
        <v>28</v>
      </c>
      <c r="O17" s="1095"/>
      <c r="P17" s="82"/>
      <c r="Q17" s="97" t="s">
        <v>440</v>
      </c>
      <c r="R17" s="1094">
        <v>16</v>
      </c>
      <c r="S17" s="1106"/>
      <c r="T17" s="1092">
        <v>17</v>
      </c>
      <c r="U17" s="1093"/>
      <c r="V17" s="1092">
        <v>18</v>
      </c>
      <c r="W17" s="1093"/>
      <c r="X17" s="1092">
        <v>19</v>
      </c>
      <c r="Y17" s="1093"/>
      <c r="Z17" s="1092">
        <v>20</v>
      </c>
      <c r="AA17" s="1093"/>
      <c r="AB17" s="1092">
        <v>21</v>
      </c>
      <c r="AC17" s="1093"/>
      <c r="AD17" s="1094">
        <v>22</v>
      </c>
      <c r="AE17" s="1095"/>
      <c r="AG17" s="113"/>
    </row>
    <row r="18" spans="1:33" s="42" customFormat="1" ht="14.25" customHeight="1">
      <c r="A18" s="58"/>
      <c r="B18" s="1092"/>
      <c r="C18" s="1093"/>
      <c r="D18" s="1092"/>
      <c r="E18" s="1093"/>
      <c r="F18" s="1092"/>
      <c r="G18" s="1093"/>
      <c r="H18" s="1092"/>
      <c r="I18" s="1093"/>
      <c r="J18" s="1092"/>
      <c r="K18" s="1093"/>
      <c r="L18" s="1092"/>
      <c r="M18" s="1093"/>
      <c r="N18" s="1092"/>
      <c r="O18" s="1107"/>
      <c r="P18" s="82"/>
      <c r="Q18" s="97"/>
      <c r="R18" s="1094">
        <v>23</v>
      </c>
      <c r="S18" s="1106"/>
      <c r="T18" s="1092">
        <v>24</v>
      </c>
      <c r="U18" s="1093"/>
      <c r="V18" s="1092">
        <v>25</v>
      </c>
      <c r="W18" s="1093"/>
      <c r="X18" s="1092">
        <v>26</v>
      </c>
      <c r="Y18" s="1093"/>
      <c r="Z18" s="1092">
        <v>27</v>
      </c>
      <c r="AA18" s="1093"/>
      <c r="AB18" s="1092">
        <v>28</v>
      </c>
      <c r="AC18" s="1093"/>
      <c r="AD18" s="1094">
        <v>29</v>
      </c>
      <c r="AE18" s="1095"/>
      <c r="AG18" s="113"/>
    </row>
    <row r="19" spans="1:33" s="42" customFormat="1" ht="14.25" customHeight="1">
      <c r="A19" s="58"/>
      <c r="B19" s="1092"/>
      <c r="C19" s="1093"/>
      <c r="D19" s="1092"/>
      <c r="E19" s="1093"/>
      <c r="F19" s="1092"/>
      <c r="G19" s="1093"/>
      <c r="H19" s="1092"/>
      <c r="I19" s="1093"/>
      <c r="J19" s="1092"/>
      <c r="K19" s="1093"/>
      <c r="L19" s="1092"/>
      <c r="M19" s="1093"/>
      <c r="N19" s="1108"/>
      <c r="O19" s="1109"/>
      <c r="P19" s="83"/>
      <c r="Q19" s="99"/>
      <c r="R19" s="1131">
        <v>30</v>
      </c>
      <c r="S19" s="1132"/>
      <c r="T19" s="1108">
        <v>31</v>
      </c>
      <c r="U19" s="1112"/>
      <c r="V19" s="1108"/>
      <c r="W19" s="1112"/>
      <c r="X19" s="1108"/>
      <c r="Y19" s="1112"/>
      <c r="Z19" s="1108"/>
      <c r="AA19" s="1112"/>
      <c r="AB19" s="1108"/>
      <c r="AC19" s="1112"/>
      <c r="AD19" s="1108"/>
      <c r="AE19" s="1109"/>
      <c r="AG19" s="113"/>
    </row>
    <row r="20" spans="1:33" s="42" customFormat="1" ht="14.25" customHeight="1">
      <c r="A20" s="57"/>
      <c r="B20" s="1102">
        <v>1</v>
      </c>
      <c r="C20" s="1103"/>
      <c r="D20" s="1100">
        <v>2</v>
      </c>
      <c r="E20" s="1101"/>
      <c r="F20" s="1100">
        <v>3</v>
      </c>
      <c r="G20" s="1101"/>
      <c r="H20" s="1100">
        <v>4</v>
      </c>
      <c r="I20" s="1101"/>
      <c r="J20" s="1100">
        <v>5</v>
      </c>
      <c r="K20" s="1101"/>
      <c r="L20" s="1100">
        <v>6</v>
      </c>
      <c r="M20" s="1101"/>
      <c r="N20" s="1102">
        <v>7</v>
      </c>
      <c r="O20" s="1103"/>
      <c r="P20" s="82"/>
      <c r="Q20" s="93"/>
      <c r="R20" s="1100"/>
      <c r="S20" s="1101"/>
      <c r="T20" s="1100"/>
      <c r="U20" s="1101"/>
      <c r="V20" s="1100">
        <v>1</v>
      </c>
      <c r="W20" s="1101"/>
      <c r="X20" s="1100">
        <v>2</v>
      </c>
      <c r="Y20" s="1101"/>
      <c r="Z20" s="1100">
        <v>3</v>
      </c>
      <c r="AA20" s="1101"/>
      <c r="AB20" s="1100">
        <v>4</v>
      </c>
      <c r="AC20" s="1101"/>
      <c r="AD20" s="1102">
        <v>5</v>
      </c>
      <c r="AE20" s="1111"/>
      <c r="AG20" s="113"/>
    </row>
    <row r="21" spans="1:33" s="42" customFormat="1" ht="14.25" customHeight="1">
      <c r="A21" s="58"/>
      <c r="B21" s="1094">
        <v>8</v>
      </c>
      <c r="C21" s="1106"/>
      <c r="D21" s="1092">
        <v>9</v>
      </c>
      <c r="E21" s="1093"/>
      <c r="F21" s="1092">
        <v>10</v>
      </c>
      <c r="G21" s="1093"/>
      <c r="H21" s="1092">
        <v>11</v>
      </c>
      <c r="I21" s="1093"/>
      <c r="J21" s="1092">
        <v>12</v>
      </c>
      <c r="K21" s="1093"/>
      <c r="L21" s="1092">
        <v>13</v>
      </c>
      <c r="M21" s="1093"/>
      <c r="N21" s="1094">
        <v>14</v>
      </c>
      <c r="O21" s="1106"/>
      <c r="P21" s="82"/>
      <c r="Q21" s="93"/>
      <c r="R21" s="1094">
        <v>6</v>
      </c>
      <c r="S21" s="1106"/>
      <c r="T21" s="1092">
        <v>7</v>
      </c>
      <c r="U21" s="1093"/>
      <c r="V21" s="1092">
        <v>8</v>
      </c>
      <c r="W21" s="1093"/>
      <c r="X21" s="1092">
        <v>9</v>
      </c>
      <c r="Y21" s="1093"/>
      <c r="Z21" s="1092">
        <v>10</v>
      </c>
      <c r="AA21" s="1093"/>
      <c r="AB21" s="1092">
        <v>11</v>
      </c>
      <c r="AC21" s="1093"/>
      <c r="AD21" s="1094">
        <v>12</v>
      </c>
      <c r="AE21" s="1095"/>
      <c r="AG21" s="113"/>
    </row>
    <row r="22" spans="1:33" s="42" customFormat="1" ht="14.25" customHeight="1">
      <c r="A22" s="58">
        <v>3</v>
      </c>
      <c r="B22" s="1094">
        <v>15</v>
      </c>
      <c r="C22" s="1106"/>
      <c r="D22" s="1092">
        <v>16</v>
      </c>
      <c r="E22" s="1093"/>
      <c r="F22" s="1092">
        <v>17</v>
      </c>
      <c r="G22" s="1093"/>
      <c r="H22" s="1092">
        <v>18</v>
      </c>
      <c r="I22" s="1093"/>
      <c r="J22" s="1092">
        <v>19</v>
      </c>
      <c r="K22" s="1093"/>
      <c r="L22" s="1094">
        <v>20</v>
      </c>
      <c r="M22" s="1106"/>
      <c r="N22" s="1094">
        <v>21</v>
      </c>
      <c r="O22" s="1106"/>
      <c r="P22" s="82"/>
      <c r="Q22" s="94">
        <v>9</v>
      </c>
      <c r="R22" s="1094">
        <v>13</v>
      </c>
      <c r="S22" s="1106"/>
      <c r="T22" s="1092">
        <v>14</v>
      </c>
      <c r="U22" s="1093"/>
      <c r="V22" s="1092">
        <v>15</v>
      </c>
      <c r="W22" s="1093"/>
      <c r="X22" s="1092">
        <v>16</v>
      </c>
      <c r="Y22" s="1093"/>
      <c r="Z22" s="1092">
        <v>17</v>
      </c>
      <c r="AA22" s="1093"/>
      <c r="AB22" s="1092">
        <v>18</v>
      </c>
      <c r="AC22" s="1093"/>
      <c r="AD22" s="1094">
        <v>19</v>
      </c>
      <c r="AE22" s="1095"/>
      <c r="AG22" s="113"/>
    </row>
    <row r="23" spans="1:33" s="42" customFormat="1" ht="14.25" customHeight="1">
      <c r="A23" s="58" t="s">
        <v>440</v>
      </c>
      <c r="B23" s="1094">
        <v>22</v>
      </c>
      <c r="C23" s="1106"/>
      <c r="D23" s="1092">
        <v>23</v>
      </c>
      <c r="E23" s="1093"/>
      <c r="F23" s="1092">
        <v>24</v>
      </c>
      <c r="G23" s="1093"/>
      <c r="H23" s="1092">
        <v>25</v>
      </c>
      <c r="I23" s="1093"/>
      <c r="J23" s="1092">
        <v>26</v>
      </c>
      <c r="K23" s="1093"/>
      <c r="L23" s="1092">
        <v>27</v>
      </c>
      <c r="M23" s="1093"/>
      <c r="N23" s="1094">
        <v>28</v>
      </c>
      <c r="O23" s="1095"/>
      <c r="P23" s="82"/>
      <c r="Q23" s="100" t="s">
        <v>440</v>
      </c>
      <c r="R23" s="1094">
        <v>20</v>
      </c>
      <c r="S23" s="1106"/>
      <c r="T23" s="1092">
        <v>21</v>
      </c>
      <c r="U23" s="1093"/>
      <c r="V23" s="1092">
        <v>22</v>
      </c>
      <c r="W23" s="1093"/>
      <c r="X23" s="1092">
        <v>23</v>
      </c>
      <c r="Y23" s="1093"/>
      <c r="Z23" s="1092">
        <v>24</v>
      </c>
      <c r="AA23" s="1093"/>
      <c r="AB23" s="1092">
        <v>25</v>
      </c>
      <c r="AC23" s="1093"/>
      <c r="AD23" s="1094">
        <v>26</v>
      </c>
      <c r="AE23" s="1095"/>
      <c r="AG23" s="113"/>
    </row>
    <row r="24" spans="1:33" s="42" customFormat="1" ht="14.25" customHeight="1">
      <c r="A24" s="58"/>
      <c r="B24" s="1094">
        <v>29</v>
      </c>
      <c r="C24" s="1106"/>
      <c r="D24" s="1092">
        <v>30</v>
      </c>
      <c r="E24" s="1093"/>
      <c r="F24" s="1092">
        <v>31</v>
      </c>
      <c r="G24" s="1093"/>
      <c r="H24" s="1092"/>
      <c r="I24" s="1093"/>
      <c r="J24" s="1092"/>
      <c r="K24" s="1093"/>
      <c r="L24" s="1092"/>
      <c r="M24" s="1093"/>
      <c r="N24" s="1335"/>
      <c r="O24" s="1345"/>
      <c r="P24" s="82"/>
      <c r="Q24" s="93"/>
      <c r="R24" s="1094">
        <v>27</v>
      </c>
      <c r="S24" s="1106"/>
      <c r="T24" s="1092">
        <v>28</v>
      </c>
      <c r="U24" s="1093"/>
      <c r="V24" s="1092">
        <v>29</v>
      </c>
      <c r="W24" s="1093"/>
      <c r="X24" s="1094">
        <v>30</v>
      </c>
      <c r="Y24" s="1106"/>
      <c r="Z24" s="1092"/>
      <c r="AA24" s="1093"/>
      <c r="AB24" s="1092"/>
      <c r="AC24" s="1093"/>
      <c r="AD24" s="1104"/>
      <c r="AE24" s="1110"/>
      <c r="AG24" s="113"/>
    </row>
    <row r="25" spans="1:33" s="42" customFormat="1" ht="14.25" customHeight="1">
      <c r="A25" s="59"/>
      <c r="B25" s="1092"/>
      <c r="C25" s="1093"/>
      <c r="D25" s="1108"/>
      <c r="E25" s="1112"/>
      <c r="F25" s="1108"/>
      <c r="G25" s="1112"/>
      <c r="H25" s="1108"/>
      <c r="I25" s="1112"/>
      <c r="J25" s="1108"/>
      <c r="K25" s="1112"/>
      <c r="L25" s="1108"/>
      <c r="M25" s="1112"/>
      <c r="N25" s="1108"/>
      <c r="O25" s="1109"/>
      <c r="P25" s="83"/>
      <c r="Q25" s="95"/>
      <c r="R25" s="1108"/>
      <c r="S25" s="1112"/>
      <c r="T25" s="1108"/>
      <c r="U25" s="1112"/>
      <c r="V25" s="1108"/>
      <c r="W25" s="1112"/>
      <c r="X25" s="1108"/>
      <c r="Y25" s="1112"/>
      <c r="Z25" s="1108"/>
      <c r="AA25" s="1112"/>
      <c r="AB25" s="1108"/>
      <c r="AC25" s="1112"/>
      <c r="AD25" s="1108"/>
      <c r="AE25" s="1109"/>
      <c r="AG25" s="113"/>
    </row>
    <row r="26" spans="1:33" s="42" customFormat="1" ht="14.25" customHeight="1">
      <c r="A26" s="57"/>
      <c r="B26" s="1100"/>
      <c r="C26" s="1101"/>
      <c r="D26" s="1100"/>
      <c r="E26" s="1101"/>
      <c r="F26" s="1100"/>
      <c r="G26" s="1101"/>
      <c r="H26" s="1100">
        <v>1</v>
      </c>
      <c r="I26" s="1101"/>
      <c r="J26" s="1100">
        <v>2</v>
      </c>
      <c r="K26" s="1101"/>
      <c r="L26" s="1100">
        <v>3</v>
      </c>
      <c r="M26" s="1101"/>
      <c r="N26" s="1346">
        <v>4</v>
      </c>
      <c r="O26" s="1347"/>
      <c r="P26" s="82"/>
      <c r="Q26" s="92"/>
      <c r="R26" s="1100"/>
      <c r="S26" s="1101"/>
      <c r="T26" s="1100"/>
      <c r="U26" s="1101"/>
      <c r="V26" s="1100"/>
      <c r="W26" s="1101"/>
      <c r="X26" s="1104"/>
      <c r="Y26" s="1105"/>
      <c r="Z26" s="1333">
        <v>1</v>
      </c>
      <c r="AA26" s="1334"/>
      <c r="AB26" s="1333">
        <v>2</v>
      </c>
      <c r="AC26" s="1334"/>
      <c r="AD26" s="1331">
        <v>3</v>
      </c>
      <c r="AE26" s="1337"/>
      <c r="AG26" s="113"/>
    </row>
    <row r="27" spans="1:33" s="42" customFormat="1" ht="14.25" customHeight="1">
      <c r="A27" s="58"/>
      <c r="B27" s="1094">
        <v>5</v>
      </c>
      <c r="C27" s="1106"/>
      <c r="D27" s="1092">
        <v>6</v>
      </c>
      <c r="E27" s="1093"/>
      <c r="F27" s="1092">
        <v>7</v>
      </c>
      <c r="G27" s="1093"/>
      <c r="H27" s="1092">
        <v>8</v>
      </c>
      <c r="I27" s="1093"/>
      <c r="J27" s="1092">
        <v>9</v>
      </c>
      <c r="K27" s="1093"/>
      <c r="L27" s="1092">
        <v>10</v>
      </c>
      <c r="M27" s="1093"/>
      <c r="N27" s="1094">
        <v>11</v>
      </c>
      <c r="O27" s="1095"/>
      <c r="P27" s="82"/>
      <c r="Q27" s="93"/>
      <c r="R27" s="1094">
        <v>4</v>
      </c>
      <c r="S27" s="1106"/>
      <c r="T27" s="1092">
        <v>5</v>
      </c>
      <c r="U27" s="1093"/>
      <c r="V27" s="1092">
        <v>6</v>
      </c>
      <c r="W27" s="1093"/>
      <c r="X27" s="1092">
        <v>7</v>
      </c>
      <c r="Y27" s="1093"/>
      <c r="Z27" s="1092">
        <v>8</v>
      </c>
      <c r="AA27" s="1093"/>
      <c r="AB27" s="1092">
        <v>9</v>
      </c>
      <c r="AC27" s="1093"/>
      <c r="AD27" s="1094">
        <v>10</v>
      </c>
      <c r="AE27" s="1095"/>
      <c r="AG27" s="113"/>
    </row>
    <row r="28" spans="1:33" s="42" customFormat="1" ht="14.25" customHeight="1">
      <c r="A28" s="58">
        <v>4</v>
      </c>
      <c r="B28" s="1094">
        <v>12</v>
      </c>
      <c r="C28" s="1106"/>
      <c r="D28" s="1092">
        <v>13</v>
      </c>
      <c r="E28" s="1093"/>
      <c r="F28" s="1092">
        <v>14</v>
      </c>
      <c r="G28" s="1093"/>
      <c r="H28" s="1092">
        <v>15</v>
      </c>
      <c r="I28" s="1093"/>
      <c r="J28" s="1092">
        <v>16</v>
      </c>
      <c r="K28" s="1093"/>
      <c r="L28" s="1092">
        <v>17</v>
      </c>
      <c r="M28" s="1093"/>
      <c r="N28" s="1094">
        <v>18</v>
      </c>
      <c r="O28" s="1095"/>
      <c r="P28" s="82"/>
      <c r="Q28" s="94">
        <v>10</v>
      </c>
      <c r="R28" s="1094">
        <v>11</v>
      </c>
      <c r="S28" s="1106"/>
      <c r="T28" s="1092">
        <v>12</v>
      </c>
      <c r="U28" s="1093"/>
      <c r="V28" s="1092">
        <v>13</v>
      </c>
      <c r="W28" s="1093"/>
      <c r="X28" s="1092">
        <v>14</v>
      </c>
      <c r="Y28" s="1093"/>
      <c r="Z28" s="1092">
        <v>15</v>
      </c>
      <c r="AA28" s="1093"/>
      <c r="AB28" s="1092">
        <v>16</v>
      </c>
      <c r="AC28" s="1093"/>
      <c r="AD28" s="1094">
        <v>17</v>
      </c>
      <c r="AE28" s="1095"/>
      <c r="AG28" s="113"/>
    </row>
    <row r="29" spans="1:33" s="42" customFormat="1" ht="14.25" customHeight="1">
      <c r="A29" s="58" t="s">
        <v>440</v>
      </c>
      <c r="B29" s="1094">
        <v>19</v>
      </c>
      <c r="C29" s="1106"/>
      <c r="D29" s="1092">
        <v>20</v>
      </c>
      <c r="E29" s="1093"/>
      <c r="F29" s="1092">
        <v>21</v>
      </c>
      <c r="G29" s="1093"/>
      <c r="H29" s="1092">
        <v>22</v>
      </c>
      <c r="I29" s="1093"/>
      <c r="J29" s="1092">
        <v>23</v>
      </c>
      <c r="K29" s="1093"/>
      <c r="L29" s="1092">
        <v>24</v>
      </c>
      <c r="M29" s="1093"/>
      <c r="N29" s="1094">
        <v>25</v>
      </c>
      <c r="O29" s="1095"/>
      <c r="P29" s="82"/>
      <c r="Q29" s="100" t="s">
        <v>440</v>
      </c>
      <c r="R29" s="1094">
        <v>18</v>
      </c>
      <c r="S29" s="1106"/>
      <c r="T29" s="1092">
        <v>19</v>
      </c>
      <c r="U29" s="1093"/>
      <c r="V29" s="1092">
        <v>20</v>
      </c>
      <c r="W29" s="1093"/>
      <c r="X29" s="1092">
        <v>21</v>
      </c>
      <c r="Y29" s="1093"/>
      <c r="Z29" s="1092">
        <v>22</v>
      </c>
      <c r="AA29" s="1093"/>
      <c r="AB29" s="1092">
        <v>23</v>
      </c>
      <c r="AC29" s="1093"/>
      <c r="AD29" s="1094">
        <v>24</v>
      </c>
      <c r="AE29" s="1095"/>
      <c r="AG29" s="113"/>
    </row>
    <row r="30" spans="1:33" s="42" customFormat="1" ht="14.25" customHeight="1">
      <c r="A30" s="58"/>
      <c r="B30" s="1094">
        <v>26</v>
      </c>
      <c r="C30" s="1106"/>
      <c r="D30" s="1092">
        <v>27</v>
      </c>
      <c r="E30" s="1093"/>
      <c r="F30" s="1092">
        <v>28</v>
      </c>
      <c r="G30" s="1093"/>
      <c r="H30" s="1092">
        <v>29</v>
      </c>
      <c r="I30" s="1093"/>
      <c r="J30" s="1094">
        <v>30</v>
      </c>
      <c r="K30" s="1106"/>
      <c r="L30" s="1092"/>
      <c r="M30" s="1093"/>
      <c r="N30" s="1092"/>
      <c r="O30" s="1107"/>
      <c r="P30" s="82"/>
      <c r="Q30" s="93"/>
      <c r="R30" s="1094">
        <v>25</v>
      </c>
      <c r="S30" s="1106"/>
      <c r="T30" s="1092">
        <v>26</v>
      </c>
      <c r="U30" s="1093"/>
      <c r="V30" s="1092">
        <v>27</v>
      </c>
      <c r="W30" s="1093"/>
      <c r="X30" s="1092">
        <v>28</v>
      </c>
      <c r="Y30" s="1093"/>
      <c r="Z30" s="1092">
        <v>29</v>
      </c>
      <c r="AA30" s="1093"/>
      <c r="AB30" s="1092">
        <v>30</v>
      </c>
      <c r="AC30" s="1093"/>
      <c r="AD30" s="1094">
        <v>31</v>
      </c>
      <c r="AE30" s="1095"/>
      <c r="AG30" s="113"/>
    </row>
    <row r="31" spans="1:33" s="42" customFormat="1" ht="14.25" customHeight="1">
      <c r="A31" s="59"/>
      <c r="B31" s="1108"/>
      <c r="C31" s="1112"/>
      <c r="D31" s="1108"/>
      <c r="E31" s="1112"/>
      <c r="F31" s="1108"/>
      <c r="G31" s="1112"/>
      <c r="H31" s="1108"/>
      <c r="I31" s="1112"/>
      <c r="J31" s="1108"/>
      <c r="K31" s="1112"/>
      <c r="L31" s="1108"/>
      <c r="M31" s="1112"/>
      <c r="N31" s="1108"/>
      <c r="O31" s="1109"/>
      <c r="P31" s="83"/>
      <c r="Q31" s="95"/>
      <c r="R31" s="1108"/>
      <c r="S31" s="1112"/>
      <c r="T31" s="1108"/>
      <c r="U31" s="1112"/>
      <c r="V31" s="1108"/>
      <c r="W31" s="1112"/>
      <c r="X31" s="1108"/>
      <c r="Y31" s="1112"/>
      <c r="Z31" s="1108"/>
      <c r="AA31" s="1112"/>
      <c r="AB31" s="1108"/>
      <c r="AC31" s="1112"/>
      <c r="AD31" s="1108"/>
      <c r="AE31" s="1109"/>
      <c r="AG31" s="113"/>
    </row>
    <row r="32" spans="1:33" s="42" customFormat="1" ht="14.25" customHeight="1">
      <c r="A32" s="57"/>
      <c r="B32" s="1100"/>
      <c r="C32" s="1101"/>
      <c r="D32" s="1100"/>
      <c r="E32" s="1101"/>
      <c r="F32" s="1100"/>
      <c r="G32" s="1101"/>
      <c r="H32" s="1100"/>
      <c r="I32" s="1101"/>
      <c r="J32" s="1100"/>
      <c r="K32" s="1101"/>
      <c r="L32" s="1331">
        <v>1</v>
      </c>
      <c r="M32" s="1348"/>
      <c r="N32" s="1102">
        <v>2</v>
      </c>
      <c r="O32" s="1111"/>
      <c r="P32" s="82"/>
      <c r="Q32" s="92"/>
      <c r="R32" s="1102">
        <v>1</v>
      </c>
      <c r="S32" s="1103"/>
      <c r="T32" s="1100">
        <v>2</v>
      </c>
      <c r="U32" s="1101"/>
      <c r="V32" s="1100">
        <v>3</v>
      </c>
      <c r="W32" s="1101"/>
      <c r="X32" s="1100">
        <v>4</v>
      </c>
      <c r="Y32" s="1101"/>
      <c r="Z32" s="1100">
        <v>5</v>
      </c>
      <c r="AA32" s="1101"/>
      <c r="AB32" s="1100">
        <v>6</v>
      </c>
      <c r="AC32" s="1101"/>
      <c r="AD32" s="1102">
        <v>7</v>
      </c>
      <c r="AE32" s="1111"/>
      <c r="AG32" s="113"/>
    </row>
    <row r="33" spans="1:33" s="42" customFormat="1" ht="14.25" customHeight="1">
      <c r="A33" s="58"/>
      <c r="B33" s="1094">
        <v>3</v>
      </c>
      <c r="C33" s="1106"/>
      <c r="D33" s="1092">
        <v>4</v>
      </c>
      <c r="E33" s="1093"/>
      <c r="F33" s="1092">
        <v>5</v>
      </c>
      <c r="G33" s="1093"/>
      <c r="H33" s="1092">
        <v>6</v>
      </c>
      <c r="I33" s="1093"/>
      <c r="J33" s="1092">
        <v>7</v>
      </c>
      <c r="K33" s="1093"/>
      <c r="L33" s="1092">
        <v>8</v>
      </c>
      <c r="M33" s="1340"/>
      <c r="N33" s="1094">
        <v>9</v>
      </c>
      <c r="O33" s="1095"/>
      <c r="P33" s="82"/>
      <c r="Q33" s="93"/>
      <c r="R33" s="1094">
        <v>8</v>
      </c>
      <c r="S33" s="1106"/>
      <c r="T33" s="1092">
        <v>9</v>
      </c>
      <c r="U33" s="1093"/>
      <c r="V33" s="1092">
        <v>10</v>
      </c>
      <c r="W33" s="1093"/>
      <c r="X33" s="1092">
        <v>11</v>
      </c>
      <c r="Y33" s="1093"/>
      <c r="Z33" s="1092">
        <v>12</v>
      </c>
      <c r="AA33" s="1093"/>
      <c r="AB33" s="1092">
        <v>13</v>
      </c>
      <c r="AC33" s="1093"/>
      <c r="AD33" s="1094">
        <v>14</v>
      </c>
      <c r="AE33" s="1095"/>
      <c r="AG33" s="113"/>
    </row>
    <row r="34" spans="1:33" s="42" customFormat="1" ht="14.25" customHeight="1">
      <c r="A34" s="58">
        <v>5</v>
      </c>
      <c r="B34" s="1094">
        <v>10</v>
      </c>
      <c r="C34" s="1106"/>
      <c r="D34" s="1092">
        <v>11</v>
      </c>
      <c r="E34" s="1093"/>
      <c r="F34" s="1092">
        <v>12</v>
      </c>
      <c r="G34" s="1093"/>
      <c r="H34" s="1092">
        <v>13</v>
      </c>
      <c r="I34" s="1093"/>
      <c r="J34" s="1092">
        <v>14</v>
      </c>
      <c r="K34" s="1093"/>
      <c r="L34" s="1092">
        <v>15</v>
      </c>
      <c r="M34" s="1340"/>
      <c r="N34" s="1094">
        <v>16</v>
      </c>
      <c r="O34" s="1095"/>
      <c r="P34" s="82"/>
      <c r="Q34" s="94">
        <v>11</v>
      </c>
      <c r="R34" s="1094">
        <v>15</v>
      </c>
      <c r="S34" s="1106"/>
      <c r="T34" s="1092">
        <v>16</v>
      </c>
      <c r="U34" s="1093"/>
      <c r="V34" s="1092">
        <v>17</v>
      </c>
      <c r="W34" s="1093"/>
      <c r="X34" s="1092">
        <v>18</v>
      </c>
      <c r="Y34" s="1093"/>
      <c r="Z34" s="1092">
        <v>19</v>
      </c>
      <c r="AA34" s="1093"/>
      <c r="AB34" s="1092">
        <v>20</v>
      </c>
      <c r="AC34" s="1093"/>
      <c r="AD34" s="1094">
        <v>21</v>
      </c>
      <c r="AE34" s="1095"/>
      <c r="AG34" s="113"/>
    </row>
    <row r="35" spans="1:33" s="42" customFormat="1" ht="14.25" customHeight="1">
      <c r="A35" s="58" t="s">
        <v>440</v>
      </c>
      <c r="B35" s="1094">
        <v>17</v>
      </c>
      <c r="C35" s="1106"/>
      <c r="D35" s="1092">
        <v>18</v>
      </c>
      <c r="E35" s="1093"/>
      <c r="F35" s="1092">
        <v>19</v>
      </c>
      <c r="G35" s="1093"/>
      <c r="H35" s="1092">
        <v>20</v>
      </c>
      <c r="I35" s="1093"/>
      <c r="J35" s="1092">
        <v>21</v>
      </c>
      <c r="K35" s="1093"/>
      <c r="L35" s="1092">
        <v>22</v>
      </c>
      <c r="M35" s="1340"/>
      <c r="N35" s="1094">
        <v>23</v>
      </c>
      <c r="O35" s="1095"/>
      <c r="P35" s="82"/>
      <c r="Q35" s="100" t="s">
        <v>440</v>
      </c>
      <c r="R35" s="1094">
        <v>22</v>
      </c>
      <c r="S35" s="1106"/>
      <c r="T35" s="1092">
        <v>23</v>
      </c>
      <c r="U35" s="1093"/>
      <c r="V35" s="1092">
        <v>24</v>
      </c>
      <c r="W35" s="1093"/>
      <c r="X35" s="1092">
        <v>25</v>
      </c>
      <c r="Y35" s="1093"/>
      <c r="Z35" s="1092">
        <v>26</v>
      </c>
      <c r="AA35" s="1093"/>
      <c r="AB35" s="1092">
        <v>27</v>
      </c>
      <c r="AC35" s="1093"/>
      <c r="AD35" s="1094">
        <v>28</v>
      </c>
      <c r="AE35" s="1095"/>
      <c r="AG35" s="113"/>
    </row>
    <row r="36" spans="1:33" s="42" customFormat="1" ht="14.25" customHeight="1">
      <c r="A36" s="58"/>
      <c r="B36" s="1094">
        <v>24</v>
      </c>
      <c r="C36" s="1106"/>
      <c r="D36" s="1092">
        <v>25</v>
      </c>
      <c r="E36" s="1093"/>
      <c r="F36" s="1092">
        <v>26</v>
      </c>
      <c r="G36" s="1093"/>
      <c r="H36" s="1092">
        <v>27</v>
      </c>
      <c r="I36" s="1093"/>
      <c r="J36" s="1333">
        <v>28</v>
      </c>
      <c r="K36" s="1334"/>
      <c r="L36" s="1092">
        <v>29</v>
      </c>
      <c r="M36" s="1340"/>
      <c r="N36" s="1092">
        <v>30</v>
      </c>
      <c r="O36" s="1107"/>
      <c r="P36" s="82"/>
      <c r="Q36" s="93"/>
      <c r="R36" s="1094">
        <v>29</v>
      </c>
      <c r="S36" s="1106"/>
      <c r="T36" s="1092">
        <v>30</v>
      </c>
      <c r="U36" s="1093"/>
      <c r="V36" s="1092"/>
      <c r="W36" s="1093"/>
      <c r="X36" s="1092"/>
      <c r="Y36" s="1093"/>
      <c r="Z36" s="1092"/>
      <c r="AA36" s="1093"/>
      <c r="AB36" s="1092"/>
      <c r="AC36" s="1093"/>
      <c r="AD36" s="1104"/>
      <c r="AE36" s="1110"/>
      <c r="AG36" s="113"/>
    </row>
    <row r="37" spans="1:33" s="42" customFormat="1" ht="14.25" customHeight="1">
      <c r="A37" s="59"/>
      <c r="B37" s="1131">
        <v>31</v>
      </c>
      <c r="C37" s="1132"/>
      <c r="D37" s="1108"/>
      <c r="E37" s="1112"/>
      <c r="F37" s="1108"/>
      <c r="G37" s="1112"/>
      <c r="H37" s="1108"/>
      <c r="I37" s="1112"/>
      <c r="J37" s="1108"/>
      <c r="K37" s="1112"/>
      <c r="L37" s="1108"/>
      <c r="M37" s="1112"/>
      <c r="N37" s="1108"/>
      <c r="O37" s="1109"/>
      <c r="P37" s="83"/>
      <c r="Q37" s="95"/>
      <c r="R37" s="1118"/>
      <c r="S37" s="1119"/>
      <c r="T37" s="1108"/>
      <c r="U37" s="1112"/>
      <c r="V37" s="1108"/>
      <c r="W37" s="1112"/>
      <c r="X37" s="1108"/>
      <c r="Y37" s="1112"/>
      <c r="Z37" s="1108"/>
      <c r="AA37" s="1112"/>
      <c r="AB37" s="1108"/>
      <c r="AC37" s="1112"/>
      <c r="AD37" s="1108"/>
      <c r="AE37" s="1109"/>
      <c r="AG37" s="113"/>
    </row>
    <row r="38" spans="1:33" s="42" customFormat="1" ht="14.25" customHeight="1">
      <c r="A38" s="57"/>
      <c r="B38" s="1098"/>
      <c r="C38" s="1117"/>
      <c r="D38" s="1100">
        <v>1</v>
      </c>
      <c r="E38" s="1101"/>
      <c r="F38" s="1100">
        <v>2</v>
      </c>
      <c r="G38" s="1101"/>
      <c r="H38" s="1100">
        <v>3</v>
      </c>
      <c r="I38" s="1101"/>
      <c r="J38" s="1100">
        <v>4</v>
      </c>
      <c r="K38" s="1101"/>
      <c r="L38" s="1100">
        <v>5</v>
      </c>
      <c r="M38" s="1101"/>
      <c r="N38" s="1102">
        <v>6</v>
      </c>
      <c r="O38" s="1111"/>
      <c r="P38" s="82"/>
      <c r="Q38" s="101"/>
      <c r="R38" s="1100"/>
      <c r="S38" s="1101"/>
      <c r="T38" s="1100"/>
      <c r="U38" s="1101"/>
      <c r="V38" s="1100">
        <v>1</v>
      </c>
      <c r="W38" s="1101"/>
      <c r="X38" s="1100">
        <v>2</v>
      </c>
      <c r="Y38" s="1101"/>
      <c r="Z38" s="1100">
        <v>3</v>
      </c>
      <c r="AA38" s="1101"/>
      <c r="AB38" s="1100">
        <v>4</v>
      </c>
      <c r="AC38" s="1101"/>
      <c r="AD38" s="1102">
        <v>5</v>
      </c>
      <c r="AE38" s="1111"/>
      <c r="AG38" s="113"/>
    </row>
    <row r="39" spans="1:33" s="42" customFormat="1" ht="14.25" customHeight="1">
      <c r="A39" s="58"/>
      <c r="B39" s="1094">
        <v>7</v>
      </c>
      <c r="C39" s="1106"/>
      <c r="D39" s="1092">
        <v>8</v>
      </c>
      <c r="E39" s="1093"/>
      <c r="F39" s="1092">
        <v>9</v>
      </c>
      <c r="G39" s="1093"/>
      <c r="H39" s="1092">
        <v>10</v>
      </c>
      <c r="I39" s="1093"/>
      <c r="J39" s="1092">
        <v>11</v>
      </c>
      <c r="K39" s="1093"/>
      <c r="L39" s="1092">
        <v>12</v>
      </c>
      <c r="M39" s="1093"/>
      <c r="N39" s="1094">
        <v>13</v>
      </c>
      <c r="O39" s="1095"/>
      <c r="P39" s="82"/>
      <c r="Q39" s="102"/>
      <c r="R39" s="1094">
        <v>6</v>
      </c>
      <c r="S39" s="1106"/>
      <c r="T39" s="1092">
        <v>7</v>
      </c>
      <c r="U39" s="1093"/>
      <c r="V39" s="1092">
        <v>8</v>
      </c>
      <c r="W39" s="1093"/>
      <c r="X39" s="1092">
        <v>9</v>
      </c>
      <c r="Y39" s="1093"/>
      <c r="Z39" s="1092">
        <v>10</v>
      </c>
      <c r="AA39" s="1093"/>
      <c r="AB39" s="1092">
        <v>11</v>
      </c>
      <c r="AC39" s="1093"/>
      <c r="AD39" s="1094">
        <v>12</v>
      </c>
      <c r="AE39" s="1095"/>
      <c r="AG39" s="113"/>
    </row>
    <row r="40" spans="1:33" s="42" customFormat="1" ht="14.25" customHeight="1">
      <c r="A40" s="58">
        <v>6</v>
      </c>
      <c r="B40" s="1094">
        <v>14</v>
      </c>
      <c r="C40" s="1106"/>
      <c r="D40" s="1092">
        <v>15</v>
      </c>
      <c r="E40" s="1093"/>
      <c r="F40" s="1092">
        <v>16</v>
      </c>
      <c r="G40" s="1093"/>
      <c r="H40" s="1092">
        <v>17</v>
      </c>
      <c r="I40" s="1093"/>
      <c r="J40" s="1092">
        <v>18</v>
      </c>
      <c r="K40" s="1093"/>
      <c r="L40" s="1092">
        <v>19</v>
      </c>
      <c r="M40" s="1093"/>
      <c r="N40" s="1094">
        <v>20</v>
      </c>
      <c r="O40" s="1095"/>
      <c r="P40" s="82"/>
      <c r="Q40" s="103">
        <v>12</v>
      </c>
      <c r="R40" s="1094">
        <v>13</v>
      </c>
      <c r="S40" s="1106"/>
      <c r="T40" s="1092">
        <v>14</v>
      </c>
      <c r="U40" s="1093"/>
      <c r="V40" s="1092">
        <v>15</v>
      </c>
      <c r="W40" s="1093"/>
      <c r="X40" s="1092">
        <v>16</v>
      </c>
      <c r="Y40" s="1093"/>
      <c r="Z40" s="1092">
        <v>17</v>
      </c>
      <c r="AA40" s="1093"/>
      <c r="AB40" s="1092">
        <v>18</v>
      </c>
      <c r="AC40" s="1093"/>
      <c r="AD40" s="1094">
        <v>19</v>
      </c>
      <c r="AE40" s="1095"/>
      <c r="AG40" s="113"/>
    </row>
    <row r="41" spans="1:33" s="42" customFormat="1" ht="14.25" customHeight="1">
      <c r="A41" s="58" t="s">
        <v>440</v>
      </c>
      <c r="B41" s="1094">
        <v>21</v>
      </c>
      <c r="C41" s="1106"/>
      <c r="D41" s="1092">
        <v>22</v>
      </c>
      <c r="E41" s="1093"/>
      <c r="F41" s="1092">
        <v>23</v>
      </c>
      <c r="G41" s="1093"/>
      <c r="H41" s="1092">
        <v>24</v>
      </c>
      <c r="I41" s="1093"/>
      <c r="J41" s="1092">
        <v>25</v>
      </c>
      <c r="K41" s="1093"/>
      <c r="L41" s="1092">
        <v>26</v>
      </c>
      <c r="M41" s="1093"/>
      <c r="N41" s="1094">
        <v>27</v>
      </c>
      <c r="O41" s="1095"/>
      <c r="P41" s="82"/>
      <c r="Q41" s="97" t="s">
        <v>440</v>
      </c>
      <c r="R41" s="1094">
        <v>20</v>
      </c>
      <c r="S41" s="1106"/>
      <c r="T41" s="1092">
        <v>21</v>
      </c>
      <c r="U41" s="1093"/>
      <c r="V41" s="1092">
        <v>22</v>
      </c>
      <c r="W41" s="1093"/>
      <c r="X41" s="1092">
        <v>23</v>
      </c>
      <c r="Y41" s="1093"/>
      <c r="Z41" s="1092">
        <v>24</v>
      </c>
      <c r="AA41" s="1093"/>
      <c r="AB41" s="1092">
        <v>25</v>
      </c>
      <c r="AC41" s="1093"/>
      <c r="AD41" s="1094">
        <v>26</v>
      </c>
      <c r="AE41" s="1095"/>
      <c r="AG41" s="113"/>
    </row>
    <row r="42" spans="1:33" s="42" customFormat="1" ht="14.25" customHeight="1">
      <c r="A42" s="58"/>
      <c r="B42" s="1094">
        <v>28</v>
      </c>
      <c r="C42" s="1106"/>
      <c r="D42" s="1092">
        <v>29</v>
      </c>
      <c r="E42" s="1093"/>
      <c r="F42" s="1092">
        <v>30</v>
      </c>
      <c r="G42" s="1093"/>
      <c r="H42" s="1092"/>
      <c r="I42" s="1093"/>
      <c r="J42" s="1092"/>
      <c r="K42" s="1093"/>
      <c r="L42" s="1092"/>
      <c r="M42" s="1093"/>
      <c r="N42" s="1092"/>
      <c r="O42" s="1107"/>
      <c r="P42" s="82"/>
      <c r="Q42" s="104"/>
      <c r="R42" s="1094">
        <v>27</v>
      </c>
      <c r="S42" s="1106"/>
      <c r="T42" s="1092">
        <v>28</v>
      </c>
      <c r="U42" s="1093"/>
      <c r="V42" s="1092">
        <v>29</v>
      </c>
      <c r="W42" s="1093"/>
      <c r="X42" s="1104">
        <v>30</v>
      </c>
      <c r="Y42" s="1105"/>
      <c r="Z42" s="1094">
        <v>31</v>
      </c>
      <c r="AA42" s="1106"/>
      <c r="AB42" s="1092"/>
      <c r="AC42" s="1093"/>
      <c r="AD42" s="1092"/>
      <c r="AE42" s="1107"/>
      <c r="AG42" s="113"/>
    </row>
    <row r="43" spans="1:33" s="42" customFormat="1" ht="14.25" customHeight="1">
      <c r="A43" s="60"/>
      <c r="B43" s="1108"/>
      <c r="C43" s="1112"/>
      <c r="D43" s="1108"/>
      <c r="E43" s="1112"/>
      <c r="F43" s="1108"/>
      <c r="G43" s="1112"/>
      <c r="H43" s="1108"/>
      <c r="I43" s="1112"/>
      <c r="J43" s="1108"/>
      <c r="K43" s="1112"/>
      <c r="L43" s="1108"/>
      <c r="M43" s="1112"/>
      <c r="N43" s="1108"/>
      <c r="O43" s="1109"/>
      <c r="P43" s="83"/>
      <c r="Q43" s="105"/>
      <c r="R43" s="1108"/>
      <c r="S43" s="1112"/>
      <c r="T43" s="1108"/>
      <c r="U43" s="1112"/>
      <c r="V43" s="1108"/>
      <c r="W43" s="1112"/>
      <c r="X43" s="1108"/>
      <c r="Y43" s="1112"/>
      <c r="Z43" s="1108"/>
      <c r="AA43" s="1112"/>
      <c r="AB43" s="1108"/>
      <c r="AC43" s="1112"/>
      <c r="AD43" s="1108"/>
      <c r="AE43" s="1109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21" t="s">
        <v>460</v>
      </c>
      <c r="B45" s="1122"/>
      <c r="C45" s="1123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461</v>
      </c>
      <c r="Q45" s="61" t="s">
        <v>462</v>
      </c>
      <c r="R45" s="1124" t="s">
        <v>463</v>
      </c>
      <c r="S45" s="1078"/>
      <c r="T45" s="1079"/>
      <c r="W45" s="46"/>
      <c r="AG45" s="45"/>
    </row>
    <row r="46" spans="1:33" ht="20.25" customHeight="1">
      <c r="A46" s="1125" t="s">
        <v>817</v>
      </c>
      <c r="B46" s="1126"/>
      <c r="C46" s="1127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>SUM(D46:O46)</f>
        <v>250</v>
      </c>
      <c r="Q46" s="106">
        <v>8</v>
      </c>
      <c r="R46" s="1128">
        <f>Q46*P46</f>
        <v>2000</v>
      </c>
      <c r="S46" s="1129"/>
      <c r="T46" s="1130"/>
      <c r="W46" s="46"/>
      <c r="AG46" s="45"/>
    </row>
    <row r="47" spans="1:33" ht="20.25" customHeight="1">
      <c r="A47" s="1133" t="s">
        <v>778</v>
      </c>
      <c r="B47" s="1134"/>
      <c r="C47" s="1135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>SUM(D47:O47)</f>
        <v>250</v>
      </c>
      <c r="Q47" s="107">
        <v>8</v>
      </c>
      <c r="R47" s="1136">
        <f>Q47*P47</f>
        <v>2000</v>
      </c>
      <c r="S47" s="1137"/>
      <c r="T47" s="1138"/>
      <c r="W47" s="46"/>
      <c r="AG47" s="45"/>
    </row>
    <row r="48" spans="1:33" ht="20.25" customHeight="1">
      <c r="A48" s="1139" t="s">
        <v>818</v>
      </c>
      <c r="B48" s="1140"/>
      <c r="C48" s="1141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468</v>
      </c>
      <c r="R48" s="1142" t="s">
        <v>468</v>
      </c>
      <c r="S48" s="1143"/>
      <c r="T48" s="1144"/>
      <c r="W48" s="46"/>
      <c r="AG48" s="45"/>
    </row>
    <row r="49" spans="1:34" ht="20.25" customHeight="1">
      <c r="A49" s="1133" t="s">
        <v>779</v>
      </c>
      <c r="B49" s="1134"/>
      <c r="C49" s="1135"/>
      <c r="D49" s="66">
        <f>D50-D47</f>
        <v>11</v>
      </c>
      <c r="E49" s="66">
        <f t="shared" ref="E49:O49" si="0">E50-E47</f>
        <v>8</v>
      </c>
      <c r="F49" s="66">
        <f t="shared" si="0"/>
        <v>10</v>
      </c>
      <c r="G49" s="66">
        <f t="shared" si="0"/>
        <v>9</v>
      </c>
      <c r="H49" s="66">
        <f t="shared" si="0"/>
        <v>11</v>
      </c>
      <c r="I49" s="66">
        <f t="shared" si="0"/>
        <v>8</v>
      </c>
      <c r="J49" s="66">
        <f t="shared" si="0"/>
        <v>9</v>
      </c>
      <c r="K49" s="66">
        <f t="shared" si="0"/>
        <v>11</v>
      </c>
      <c r="L49" s="66">
        <f t="shared" si="0"/>
        <v>9</v>
      </c>
      <c r="M49" s="66">
        <f t="shared" si="0"/>
        <v>11</v>
      </c>
      <c r="N49" s="66">
        <f t="shared" si="0"/>
        <v>9</v>
      </c>
      <c r="O49" s="66">
        <f t="shared" si="0"/>
        <v>9</v>
      </c>
      <c r="P49" s="66">
        <f>SUM(D49:O49)</f>
        <v>115</v>
      </c>
      <c r="Q49" s="109" t="s">
        <v>468</v>
      </c>
      <c r="R49" s="1145" t="s">
        <v>468</v>
      </c>
      <c r="S49" s="1146"/>
      <c r="T49" s="1147"/>
      <c r="W49" s="46"/>
      <c r="AG49" s="115"/>
      <c r="AH49" s="115"/>
    </row>
    <row r="50" spans="1:34" ht="20.25" customHeight="1">
      <c r="A50" s="1148" t="s">
        <v>819</v>
      </c>
      <c r="B50" s="1149"/>
      <c r="C50" s="1150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>SUM(D50:O50)</f>
        <v>365</v>
      </c>
      <c r="Q50" s="110" t="s">
        <v>468</v>
      </c>
      <c r="R50" s="1151" t="s">
        <v>468</v>
      </c>
      <c r="S50" s="1152"/>
      <c r="T50" s="1153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43" t="s">
        <v>782</v>
      </c>
      <c r="B53" s="1343"/>
      <c r="C53" s="73"/>
      <c r="D53" s="42"/>
      <c r="E53" s="42"/>
      <c r="F53" s="1342" t="s">
        <v>783</v>
      </c>
      <c r="G53" s="1342"/>
      <c r="H53" s="1342"/>
      <c r="I53" s="73"/>
      <c r="J53" s="1343" t="s">
        <v>782</v>
      </c>
      <c r="K53" s="1343"/>
      <c r="L53" s="1343"/>
      <c r="M53" s="73"/>
      <c r="N53" s="42"/>
      <c r="O53" s="42"/>
      <c r="P53" s="1342" t="s">
        <v>784</v>
      </c>
      <c r="Q53" s="1342"/>
      <c r="S53" s="1343" t="s">
        <v>782</v>
      </c>
      <c r="T53" s="1343"/>
      <c r="U53" s="1343"/>
      <c r="W53" s="73"/>
      <c r="X53" s="42"/>
      <c r="Y53" s="1342" t="s">
        <v>783</v>
      </c>
      <c r="Z53" s="1342"/>
      <c r="AA53" s="1342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</mergeCells>
  <phoneticPr fontId="12" type="noConversion"/>
  <printOptions horizontalCentered="1"/>
  <pageMargins left="0.45" right="0.36875000000000002" top="0.31805555555555598" bottom="0.26874999999999999" header="0.25" footer="0.22916666666666699"/>
  <pageSetup paperSize="9" scale="90" orientation="portrait"/>
  <headerFooter alignWithMargins="0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545</v>
      </c>
      <c r="B21" s="20" t="s">
        <v>546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547</v>
      </c>
      <c r="B26" s="20" t="s">
        <v>548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131</v>
      </c>
      <c r="B30" s="22" t="s">
        <v>132</v>
      </c>
      <c r="C30" s="23" t="s">
        <v>133</v>
      </c>
      <c r="AH30" s="2"/>
    </row>
    <row r="31" spans="1:34" ht="12" customHeight="1">
      <c r="A31" s="17" t="s">
        <v>134</v>
      </c>
      <c r="B31" s="22" t="s">
        <v>135</v>
      </c>
      <c r="C31" s="23" t="s">
        <v>133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136</v>
      </c>
      <c r="B35" s="18" t="s">
        <v>659</v>
      </c>
      <c r="C35" s="23" t="s">
        <v>133</v>
      </c>
      <c r="AH35" s="2"/>
    </row>
    <row r="36" spans="1:34">
      <c r="A36" s="17" t="s">
        <v>660</v>
      </c>
      <c r="B36" s="18" t="s">
        <v>661</v>
      </c>
      <c r="C36" s="23" t="s">
        <v>133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551</v>
      </c>
      <c r="B38" s="18" t="s">
        <v>552</v>
      </c>
      <c r="C38" s="23" t="s">
        <v>133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589</v>
      </c>
      <c r="B42" s="25" t="s">
        <v>590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592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553</v>
      </c>
      <c r="B47" s="23" t="s">
        <v>554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140</v>
      </c>
      <c r="AH50" s="2"/>
    </row>
    <row r="51" spans="1:34">
      <c r="A51" s="17" t="s">
        <v>138</v>
      </c>
      <c r="B51" s="18" t="s">
        <v>139</v>
      </c>
      <c r="C51" s="24" t="s">
        <v>140</v>
      </c>
      <c r="AH51" s="2"/>
    </row>
    <row r="52" spans="1:34">
      <c r="A52" s="17" t="s">
        <v>141</v>
      </c>
      <c r="B52" s="18" t="s">
        <v>142</v>
      </c>
      <c r="C52" s="24" t="s">
        <v>140</v>
      </c>
      <c r="AH52" s="2"/>
    </row>
    <row r="53" spans="1:34">
      <c r="A53" s="17" t="s">
        <v>667</v>
      </c>
      <c r="B53" s="18" t="s">
        <v>668</v>
      </c>
      <c r="C53" s="24" t="s">
        <v>140</v>
      </c>
      <c r="AH53" s="2"/>
    </row>
    <row r="54" spans="1:34">
      <c r="A54" s="17" t="s">
        <v>555</v>
      </c>
      <c r="B54" s="18" t="s">
        <v>556</v>
      </c>
      <c r="C54" s="24" t="s">
        <v>140</v>
      </c>
      <c r="AH54" s="2"/>
    </row>
    <row r="55" spans="1:34">
      <c r="A55" s="17" t="s">
        <v>669</v>
      </c>
      <c r="B55" s="18" t="s">
        <v>670</v>
      </c>
      <c r="C55" s="24" t="s">
        <v>140</v>
      </c>
      <c r="AH55" s="2"/>
    </row>
    <row r="56" spans="1:34">
      <c r="A56" s="17" t="s">
        <v>504</v>
      </c>
      <c r="B56" s="18" t="s">
        <v>505</v>
      </c>
      <c r="C56" s="24" t="s">
        <v>140</v>
      </c>
      <c r="AH56" s="2"/>
    </row>
    <row r="57" spans="1:34">
      <c r="A57" s="17" t="s">
        <v>671</v>
      </c>
      <c r="B57" s="18" t="s">
        <v>672</v>
      </c>
      <c r="C57" s="24" t="s">
        <v>140</v>
      </c>
      <c r="AH57" s="2"/>
    </row>
    <row r="58" spans="1:34">
      <c r="A58" s="17" t="s">
        <v>675</v>
      </c>
      <c r="B58" s="18" t="s">
        <v>676</v>
      </c>
      <c r="C58" s="24" t="s">
        <v>140</v>
      </c>
      <c r="AH58" s="2"/>
    </row>
    <row r="59" spans="1:34">
      <c r="A59" s="17" t="s">
        <v>153</v>
      </c>
      <c r="B59" s="18" t="s">
        <v>154</v>
      </c>
      <c r="C59" s="24" t="s">
        <v>140</v>
      </c>
      <c r="AH59" s="2"/>
    </row>
    <row r="60" spans="1:34">
      <c r="A60" s="17" t="s">
        <v>775</v>
      </c>
      <c r="B60" s="18" t="s">
        <v>776</v>
      </c>
      <c r="C60" s="24" t="s">
        <v>140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163</v>
      </c>
      <c r="B64" s="21" t="s">
        <v>164</v>
      </c>
      <c r="C64" s="21" t="s">
        <v>679</v>
      </c>
      <c r="AH64" s="2"/>
    </row>
    <row r="65" spans="1:34">
      <c r="A65" s="26" t="s">
        <v>557</v>
      </c>
      <c r="B65" s="21" t="s">
        <v>558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559</v>
      </c>
      <c r="B68" s="21" t="s">
        <v>560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160</v>
      </c>
      <c r="B74" s="24" t="s">
        <v>161</v>
      </c>
      <c r="C74" s="24" t="s">
        <v>162</v>
      </c>
      <c r="AH74" s="2"/>
    </row>
    <row r="75" spans="1:34">
      <c r="A75" s="38" t="s">
        <v>170</v>
      </c>
      <c r="B75" s="24" t="s">
        <v>171</v>
      </c>
      <c r="C75" s="24" t="s">
        <v>162</v>
      </c>
      <c r="AH75" s="2"/>
    </row>
    <row r="76" spans="1:34">
      <c r="A76" s="38" t="s">
        <v>168</v>
      </c>
      <c r="B76" s="24" t="s">
        <v>169</v>
      </c>
      <c r="C76" s="24" t="s">
        <v>162</v>
      </c>
      <c r="AH76" s="2"/>
    </row>
    <row r="77" spans="1:34">
      <c r="A77" s="38" t="s">
        <v>166</v>
      </c>
      <c r="B77" s="24" t="s">
        <v>167</v>
      </c>
      <c r="C77" s="24" t="s">
        <v>162</v>
      </c>
      <c r="AH77" s="2"/>
    </row>
    <row r="78" spans="1:34">
      <c r="A78" s="38" t="s">
        <v>172</v>
      </c>
      <c r="B78" s="24" t="s">
        <v>173</v>
      </c>
      <c r="C78" s="24" t="s">
        <v>162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570</v>
      </c>
      <c r="B81" s="23" t="s">
        <v>571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574</v>
      </c>
      <c r="B83" s="23" t="s">
        <v>575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576</v>
      </c>
      <c r="B86" s="23" t="s">
        <v>577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208</v>
      </c>
      <c r="B88" s="23" t="s">
        <v>718</v>
      </c>
      <c r="C88" s="35" t="s">
        <v>707</v>
      </c>
      <c r="AH88" s="2"/>
    </row>
    <row r="89" spans="1:34">
      <c r="A89" s="39" t="s">
        <v>567</v>
      </c>
      <c r="B89" s="23" t="s">
        <v>568</v>
      </c>
      <c r="C89" s="35" t="s">
        <v>707</v>
      </c>
      <c r="AH89" s="2"/>
    </row>
    <row r="90" spans="1:34">
      <c r="A90" s="39" t="s">
        <v>572</v>
      </c>
      <c r="B90" s="23" t="s">
        <v>573</v>
      </c>
      <c r="C90" s="35" t="s">
        <v>707</v>
      </c>
      <c r="AH90" s="2"/>
    </row>
    <row r="91" spans="1:34">
      <c r="A91" s="39" t="s">
        <v>214</v>
      </c>
      <c r="B91" s="23" t="s">
        <v>578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183</v>
      </c>
      <c r="B93" s="21" t="s">
        <v>184</v>
      </c>
      <c r="C93" s="21" t="s">
        <v>721</v>
      </c>
      <c r="AH93" s="2"/>
    </row>
    <row r="94" spans="1:34">
      <c r="A94" s="26" t="s">
        <v>185</v>
      </c>
      <c r="B94" s="21" t="s">
        <v>186</v>
      </c>
      <c r="C94" s="21" t="s">
        <v>721</v>
      </c>
      <c r="AH94" s="2"/>
    </row>
    <row r="95" spans="1:34">
      <c r="A95" s="26" t="s">
        <v>187</v>
      </c>
      <c r="B95" s="21" t="s">
        <v>188</v>
      </c>
      <c r="C95" s="21" t="s">
        <v>721</v>
      </c>
      <c r="AH95" s="2"/>
    </row>
    <row r="96" spans="1:34">
      <c r="A96" s="26" t="s">
        <v>189</v>
      </c>
      <c r="B96" s="21" t="s">
        <v>190</v>
      </c>
      <c r="C96" s="21" t="s">
        <v>721</v>
      </c>
      <c r="AH96" s="2"/>
    </row>
    <row r="97" spans="1:34">
      <c r="A97" s="26" t="s">
        <v>191</v>
      </c>
      <c r="B97" s="21" t="s">
        <v>192</v>
      </c>
      <c r="C97" s="21" t="s">
        <v>721</v>
      </c>
      <c r="AH97" s="2"/>
    </row>
    <row r="98" spans="1:34">
      <c r="A98" s="26" t="s">
        <v>193</v>
      </c>
      <c r="B98" s="21" t="s">
        <v>194</v>
      </c>
      <c r="C98" s="21" t="s">
        <v>721</v>
      </c>
      <c r="AH98" s="2"/>
    </row>
    <row r="99" spans="1:34">
      <c r="A99" s="26" t="s">
        <v>195</v>
      </c>
      <c r="B99" s="21" t="s">
        <v>196</v>
      </c>
      <c r="C99" s="21" t="s">
        <v>721</v>
      </c>
      <c r="AH99" s="2"/>
    </row>
    <row r="100" spans="1:34">
      <c r="A100" s="26" t="s">
        <v>197</v>
      </c>
      <c r="B100" s="21" t="s">
        <v>198</v>
      </c>
      <c r="C100" s="21" t="s">
        <v>721</v>
      </c>
      <c r="AH100" s="2"/>
    </row>
    <row r="101" spans="1:34">
      <c r="A101" s="26" t="s">
        <v>174</v>
      </c>
      <c r="B101" s="21" t="s">
        <v>175</v>
      </c>
      <c r="C101" s="21" t="s">
        <v>721</v>
      </c>
      <c r="AH101" s="2"/>
    </row>
    <row r="102" spans="1:34">
      <c r="A102" s="26" t="s">
        <v>177</v>
      </c>
      <c r="B102" s="21" t="s">
        <v>178</v>
      </c>
      <c r="C102" s="21" t="s">
        <v>721</v>
      </c>
      <c r="AH102" s="2"/>
    </row>
    <row r="103" spans="1:34">
      <c r="A103" s="26" t="s">
        <v>179</v>
      </c>
      <c r="B103" s="21" t="s">
        <v>180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181</v>
      </c>
      <c r="B105" s="21" t="s">
        <v>182</v>
      </c>
      <c r="C105" s="21" t="s">
        <v>721</v>
      </c>
      <c r="AH105" s="2"/>
    </row>
    <row r="106" spans="1:34">
      <c r="A106" s="26" t="s">
        <v>562</v>
      </c>
      <c r="B106" s="21" t="s">
        <v>563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588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241</v>
      </c>
      <c r="B117" s="21" t="s">
        <v>242</v>
      </c>
      <c r="C117" s="24" t="s">
        <v>731</v>
      </c>
      <c r="AH117" s="2"/>
    </row>
    <row r="118" spans="1:34">
      <c r="A118" s="26" t="s">
        <v>226</v>
      </c>
      <c r="B118" s="21" t="s">
        <v>227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220</v>
      </c>
      <c r="B120" s="21" t="s">
        <v>221</v>
      </c>
      <c r="C120" s="24" t="s">
        <v>731</v>
      </c>
      <c r="AH120" s="2"/>
    </row>
    <row r="121" spans="1:34">
      <c r="A121" s="26" t="s">
        <v>843</v>
      </c>
      <c r="B121" s="21" t="s">
        <v>582</v>
      </c>
      <c r="C121" s="24" t="s">
        <v>731</v>
      </c>
      <c r="AH121" s="2"/>
    </row>
    <row r="122" spans="1:34">
      <c r="A122" s="39" t="s">
        <v>237</v>
      </c>
      <c r="B122" s="23" t="s">
        <v>238</v>
      </c>
      <c r="C122" s="24" t="s">
        <v>731</v>
      </c>
      <c r="AH122" s="2"/>
    </row>
    <row r="123" spans="1:34">
      <c r="A123" s="39" t="s">
        <v>230</v>
      </c>
      <c r="B123" s="23" t="s">
        <v>734</v>
      </c>
      <c r="C123" s="24" t="s">
        <v>731</v>
      </c>
      <c r="AH123" s="2"/>
    </row>
    <row r="124" spans="1:34">
      <c r="A124" s="39" t="s">
        <v>228</v>
      </c>
      <c r="B124" s="23" t="s">
        <v>735</v>
      </c>
      <c r="C124" s="24" t="s">
        <v>731</v>
      </c>
      <c r="AH124" s="2"/>
    </row>
    <row r="125" spans="1:34">
      <c r="A125" s="39" t="s">
        <v>243</v>
      </c>
      <c r="B125" s="23" t="s">
        <v>244</v>
      </c>
      <c r="C125" s="24" t="s">
        <v>731</v>
      </c>
      <c r="AH125" s="2"/>
    </row>
    <row r="126" spans="1:34">
      <c r="A126" s="39" t="s">
        <v>233</v>
      </c>
      <c r="B126" s="23" t="s">
        <v>234</v>
      </c>
      <c r="C126" s="24" t="s">
        <v>731</v>
      </c>
      <c r="AH126" s="2"/>
    </row>
    <row r="127" spans="1:34">
      <c r="A127" s="39" t="s">
        <v>235</v>
      </c>
      <c r="B127" s="23" t="s">
        <v>236</v>
      </c>
      <c r="C127" s="24" t="s">
        <v>731</v>
      </c>
      <c r="AH127" s="2"/>
    </row>
    <row r="128" spans="1:34">
      <c r="A128" s="26" t="s">
        <v>248</v>
      </c>
      <c r="B128" s="21" t="s">
        <v>249</v>
      </c>
      <c r="C128" s="24" t="s">
        <v>731</v>
      </c>
      <c r="AH128" s="2"/>
    </row>
    <row r="129" spans="1:34">
      <c r="A129" s="26" t="s">
        <v>239</v>
      </c>
      <c r="B129" s="21" t="s">
        <v>240</v>
      </c>
      <c r="C129" s="24" t="s">
        <v>731</v>
      </c>
      <c r="AH129" s="2"/>
    </row>
    <row r="130" spans="1:34">
      <c r="A130" s="26" t="s">
        <v>585</v>
      </c>
      <c r="B130" s="21" t="s">
        <v>586</v>
      </c>
      <c r="C130" s="24" t="s">
        <v>731</v>
      </c>
      <c r="AH130" s="2"/>
    </row>
    <row r="131" spans="1:34">
      <c r="A131" s="26" t="s">
        <v>10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583</v>
      </c>
      <c r="B133" s="21" t="s">
        <v>584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245</v>
      </c>
      <c r="B135" s="23" t="s">
        <v>246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223</v>
      </c>
      <c r="B137" s="23" t="s">
        <v>224</v>
      </c>
      <c r="C137" s="24" t="s">
        <v>731</v>
      </c>
      <c r="AH137" s="2"/>
    </row>
    <row r="138" spans="1:34">
      <c r="A138" s="39" t="s">
        <v>250</v>
      </c>
      <c r="B138" s="23" t="s">
        <v>251</v>
      </c>
      <c r="C138" s="24" t="s">
        <v>731</v>
      </c>
      <c r="AH138" s="2"/>
    </row>
    <row r="139" spans="1:34">
      <c r="A139" s="39" t="s">
        <v>844</v>
      </c>
      <c r="B139" s="23" t="s">
        <v>580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597</v>
      </c>
      <c r="B143" s="21" t="s">
        <v>598</v>
      </c>
      <c r="C143" s="20" t="s">
        <v>742</v>
      </c>
      <c r="AH143" s="2"/>
    </row>
    <row r="144" spans="1:34">
      <c r="A144" s="26" t="s">
        <v>599</v>
      </c>
      <c r="B144" s="21" t="s">
        <v>600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601</v>
      </c>
      <c r="B146" s="21" t="s">
        <v>602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603</v>
      </c>
      <c r="B150" s="21" t="s">
        <v>604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605</v>
      </c>
      <c r="B156" s="21" t="s">
        <v>606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607</v>
      </c>
      <c r="B161" s="21" t="s">
        <v>608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615</v>
      </c>
      <c r="B164" s="21" t="s">
        <v>616</v>
      </c>
      <c r="C164" s="20" t="s">
        <v>742</v>
      </c>
      <c r="AH164" s="2"/>
    </row>
    <row r="165" spans="1:34">
      <c r="A165" s="26" t="s">
        <v>609</v>
      </c>
      <c r="B165" s="21" t="s">
        <v>610</v>
      </c>
      <c r="C165" s="20" t="s">
        <v>742</v>
      </c>
      <c r="AH165" s="2"/>
    </row>
    <row r="166" spans="1:34">
      <c r="A166" s="26" t="s">
        <v>611</v>
      </c>
      <c r="B166" s="21" t="s">
        <v>612</v>
      </c>
      <c r="C166" s="20" t="s">
        <v>742</v>
      </c>
      <c r="AH166" s="2"/>
    </row>
    <row r="167" spans="1:34">
      <c r="A167" s="26" t="s">
        <v>613</v>
      </c>
      <c r="B167" s="21" t="s">
        <v>614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593</v>
      </c>
      <c r="B175" s="21" t="s">
        <v>594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8</vt:i4>
      </vt:variant>
    </vt:vector>
  </HeadingPairs>
  <TitlesOfParts>
    <vt:vector size="34" baseType="lpstr">
      <vt:lpstr>加班表(2020版)</vt:lpstr>
      <vt:lpstr>日历</vt:lpstr>
      <vt:lpstr>2019</vt:lpstr>
      <vt:lpstr>2018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'加班表(2020版)'!Print_Area</vt:lpstr>
    </vt:vector>
  </TitlesOfParts>
  <Company>CTE-HR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sun baolu/孙宝禄</cp:lastModifiedBy>
  <cp:lastPrinted>2020-03-24T02:10:43Z</cp:lastPrinted>
  <dcterms:created xsi:type="dcterms:W3CDTF">2007-12-14T07:20:00Z</dcterms:created>
  <dcterms:modified xsi:type="dcterms:W3CDTF">2020-03-24T02:17:27Z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