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a/Desktop/UM/3º ano/2º Semestre/MEIO/"/>
    </mc:Choice>
  </mc:AlternateContent>
  <xr:revisionPtr revIDLastSave="0" documentId="13_ncr:1_{DD2EB67C-7F6A-B843-B351-5413EB901DC9}" xr6:coauthVersionLast="43" xr6:coauthVersionMax="43" xr10:uidLastSave="{00000000-0000-0000-0000-000000000000}"/>
  <bookViews>
    <workbookView xWindow="480" yWindow="460" windowWidth="28040" windowHeight="16100" activeTab="1" xr2:uid="{2BAAE323-057A-0640-9BBC-503FDF85B3CD}"/>
  </bookViews>
  <sheets>
    <sheet name="Sheet1" sheetId="1" r:id="rId1"/>
    <sheet name="Sheet2" sheetId="2" r:id="rId2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Sheet1!$D$13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2" l="1"/>
  <c r="D24" i="2"/>
  <c r="D23" i="2"/>
  <c r="F22" i="2"/>
  <c r="F21" i="2"/>
  <c r="E22" i="2" s="1"/>
  <c r="G22" i="2" s="1"/>
  <c r="G21" i="2"/>
  <c r="G20" i="2"/>
  <c r="G19" i="2"/>
  <c r="I31" i="1" l="1"/>
  <c r="I32" i="1"/>
  <c r="I30" i="1"/>
  <c r="H32" i="1"/>
  <c r="G33" i="1" s="1"/>
  <c r="D8" i="1"/>
  <c r="D7" i="1"/>
  <c r="H33" i="1" l="1"/>
  <c r="F36" i="1" s="1"/>
  <c r="F35" i="1"/>
  <c r="F34" i="1"/>
  <c r="I33" i="1"/>
</calcChain>
</file>

<file path=xl/sharedStrings.xml><?xml version="1.0" encoding="utf-8"?>
<sst xmlns="http://schemas.openxmlformats.org/spreadsheetml/2006/main" count="41" uniqueCount="30">
  <si>
    <t>Período t</t>
  </si>
  <si>
    <t>Valor das vendas Xt</t>
  </si>
  <si>
    <t>Valor Previsto Ft</t>
  </si>
  <si>
    <t>Erro de Previsão et</t>
  </si>
  <si>
    <t>Erro Percentual PEt</t>
  </si>
  <si>
    <t>MAD</t>
  </si>
  <si>
    <t>MAPE</t>
  </si>
  <si>
    <t>Abaixo de 10% aceitável</t>
  </si>
  <si>
    <t>Constantes</t>
  </si>
  <si>
    <t>t</t>
  </si>
  <si>
    <t>Ut</t>
  </si>
  <si>
    <t>bt</t>
  </si>
  <si>
    <t>Ft</t>
  </si>
  <si>
    <t>Ano</t>
  </si>
  <si>
    <t>Trimestre</t>
  </si>
  <si>
    <t>ABS(et)</t>
  </si>
  <si>
    <t>ABS(PEt)</t>
  </si>
  <si>
    <t>R: Não é aceitável, pois o erro absoluto percentual médio é 5,31%</t>
  </si>
  <si>
    <t>Sazonalidade</t>
  </si>
  <si>
    <t>Tendência</t>
  </si>
  <si>
    <t>Nível Médio</t>
  </si>
  <si>
    <r>
      <t xml:space="preserve">Ft = </t>
    </r>
    <r>
      <rPr>
        <sz val="12"/>
        <color theme="1"/>
        <rFont val="SymbolMT"/>
      </rPr>
      <t></t>
    </r>
    <r>
      <rPr>
        <sz val="12"/>
        <color theme="1"/>
        <rFont val="TimesNewRomanPSMT"/>
      </rPr>
      <t>*Xt/Ut + (1-</t>
    </r>
    <r>
      <rPr>
        <sz val="12"/>
        <color theme="1"/>
        <rFont val="SymbolMT"/>
      </rPr>
      <t></t>
    </r>
    <r>
      <rPr>
        <sz val="12"/>
        <color theme="1"/>
        <rFont val="TimesNewRomanPSMT"/>
      </rPr>
      <t xml:space="preserve">)*Ft-k </t>
    </r>
  </si>
  <si>
    <r>
      <t xml:space="preserve">bt = </t>
    </r>
    <r>
      <rPr>
        <sz val="12"/>
        <color theme="1"/>
        <rFont val="SymbolMT"/>
      </rPr>
      <t></t>
    </r>
    <r>
      <rPr>
        <sz val="12"/>
        <color theme="1"/>
        <rFont val="TimesNewRomanPSMT"/>
      </rPr>
      <t>*(Ut-Ut-1)+(1-</t>
    </r>
    <r>
      <rPr>
        <sz val="12"/>
        <color theme="1"/>
        <rFont val="SymbolMT"/>
      </rPr>
      <t></t>
    </r>
    <r>
      <rPr>
        <sz val="12"/>
        <color theme="1"/>
        <rFont val="TimesNewRomanPSMT"/>
      </rPr>
      <t xml:space="preserve">)*bt-1 </t>
    </r>
  </si>
  <si>
    <r>
      <t xml:space="preserve">Ut = </t>
    </r>
    <r>
      <rPr>
        <sz val="12"/>
        <color theme="1"/>
        <rFont val="SymbolMT"/>
      </rPr>
      <t></t>
    </r>
    <r>
      <rPr>
        <sz val="12"/>
        <color theme="1"/>
        <rFont val="TimesNewRomanPSMT"/>
      </rPr>
      <t>*Xt/Ft-k+(1-</t>
    </r>
    <r>
      <rPr>
        <sz val="12"/>
        <color theme="1"/>
        <rFont val="SymbolMT"/>
      </rPr>
      <t></t>
    </r>
    <r>
      <rPr>
        <sz val="12"/>
        <color theme="1"/>
        <rFont val="TimesNewRomanPSMT"/>
      </rPr>
      <t>)*(Ut-1+bt-1)</t>
    </r>
  </si>
  <si>
    <t xml:space="preserve">ft+L = (Ut+bt*L)*Ft-k+L </t>
  </si>
  <si>
    <t>Vendas Xt</t>
  </si>
  <si>
    <t>alfa =</t>
  </si>
  <si>
    <t>beta =</t>
  </si>
  <si>
    <t>gama =</t>
  </si>
  <si>
    <t>k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</si>
</sst>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NewRomanPSMT"/>
    </font>
    <font>
      <sz val="12"/>
      <color theme="1"/>
      <name val="SymbolMT"/>
    </font>
    <font>
      <sz val="12"/>
      <color theme="9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3" borderId="1" xfId="2" applyFont="1" applyBorder="1" applyAlignment="1">
      <alignment horizontal="center"/>
    </xf>
    <xf numFmtId="0" fontId="2" fillId="3" borderId="2" xfId="2" applyFont="1" applyBorder="1" applyAlignment="1">
      <alignment horizontal="center"/>
    </xf>
    <xf numFmtId="0" fontId="2" fillId="3" borderId="3" xfId="2" applyFont="1" applyBorder="1" applyAlignment="1">
      <alignment horizontal="center"/>
    </xf>
    <xf numFmtId="0" fontId="2" fillId="2" borderId="0" xfId="1" applyFont="1"/>
    <xf numFmtId="0" fontId="2" fillId="2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3">
    <cellStyle name="40% - Accent3" xfId="1" builtinId="39"/>
    <cellStyle name="60% - Accent3" xfId="2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770FD-6EDF-7142-A1A4-56985C330BC2}">
  <dimension ref="B1:I42"/>
  <sheetViews>
    <sheetView topLeftCell="A10" workbookViewId="0">
      <selection activeCell="F36" sqref="F36"/>
    </sheetView>
  </sheetViews>
  <sheetFormatPr baseColWidth="10" defaultRowHeight="16"/>
  <cols>
    <col min="2" max="2" width="12.1640625" customWidth="1"/>
    <col min="4" max="4" width="19" style="1" customWidth="1"/>
    <col min="5" max="6" width="21.5" customWidth="1"/>
    <col min="7" max="7" width="21.6640625" customWidth="1"/>
  </cols>
  <sheetData>
    <row r="1" spans="3:9">
      <c r="C1" s="13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15</v>
      </c>
      <c r="I1" s="15" t="s">
        <v>16</v>
      </c>
    </row>
    <row r="2" spans="3:9">
      <c r="C2" s="5">
        <v>1</v>
      </c>
      <c r="D2" s="6">
        <v>303</v>
      </c>
      <c r="E2" s="6">
        <v>326</v>
      </c>
      <c r="F2" s="6">
        <v>-23</v>
      </c>
      <c r="G2" s="3">
        <v>-7.59</v>
      </c>
      <c r="H2" s="3">
        <v>23</v>
      </c>
      <c r="I2" s="7">
        <v>7.59</v>
      </c>
    </row>
    <row r="3" spans="3:9">
      <c r="C3" s="5">
        <v>2</v>
      </c>
      <c r="D3" s="6">
        <v>273</v>
      </c>
      <c r="E3" s="6">
        <v>261</v>
      </c>
      <c r="F3" s="6">
        <v>12</v>
      </c>
      <c r="G3" s="6">
        <v>4.4000000000000004</v>
      </c>
      <c r="H3" s="6">
        <v>12</v>
      </c>
      <c r="I3" s="8">
        <v>4.4000000000000004</v>
      </c>
    </row>
    <row r="4" spans="3:9">
      <c r="C4" s="5">
        <v>3</v>
      </c>
      <c r="D4" s="6">
        <v>289</v>
      </c>
      <c r="E4" s="6">
        <v>270</v>
      </c>
      <c r="F4" s="6">
        <v>19</v>
      </c>
      <c r="G4" s="6">
        <v>6.57</v>
      </c>
      <c r="H4" s="6">
        <v>19</v>
      </c>
      <c r="I4" s="8">
        <v>6.57</v>
      </c>
    </row>
    <row r="5" spans="3:9">
      <c r="C5" s="9">
        <v>4</v>
      </c>
      <c r="D5" s="10">
        <v>410</v>
      </c>
      <c r="E5" s="10">
        <v>421</v>
      </c>
      <c r="F5" s="10">
        <v>-11</v>
      </c>
      <c r="G5" s="11">
        <v>-2.68</v>
      </c>
      <c r="H5" s="11">
        <v>11</v>
      </c>
      <c r="I5" s="12">
        <v>2.68</v>
      </c>
    </row>
    <row r="7" spans="3:9">
      <c r="C7" s="2" t="s">
        <v>5</v>
      </c>
      <c r="D7" s="1">
        <f>SUM(H2:H5)/4</f>
        <v>16.25</v>
      </c>
    </row>
    <row r="8" spans="3:9">
      <c r="C8" s="2" t="s">
        <v>6</v>
      </c>
      <c r="D8" s="1">
        <f>SUM(I2:I5)/4</f>
        <v>5.3100000000000005</v>
      </c>
      <c r="E8" t="s">
        <v>7</v>
      </c>
    </row>
    <row r="10" spans="3:9">
      <c r="C10" t="s">
        <v>17</v>
      </c>
    </row>
    <row r="11" spans="3:9">
      <c r="E11" s="2"/>
      <c r="F11" s="2"/>
      <c r="G11" s="2"/>
      <c r="H11" s="2"/>
      <c r="I11" s="2"/>
    </row>
    <row r="12" spans="3:9">
      <c r="C12" s="16" t="s">
        <v>8</v>
      </c>
      <c r="E12" s="17" t="s">
        <v>9</v>
      </c>
      <c r="F12" s="17" t="s">
        <v>25</v>
      </c>
      <c r="G12" s="17" t="s">
        <v>10</v>
      </c>
      <c r="H12" s="17" t="s">
        <v>11</v>
      </c>
      <c r="I12" s="17" t="s">
        <v>12</v>
      </c>
    </row>
    <row r="13" spans="3:9">
      <c r="C13" t="s">
        <v>26</v>
      </c>
      <c r="D13" s="1">
        <v>0.2</v>
      </c>
      <c r="E13" s="1">
        <v>-3</v>
      </c>
      <c r="F13" s="1"/>
      <c r="G13" s="1"/>
      <c r="I13" s="1">
        <v>0.69099999999999995</v>
      </c>
    </row>
    <row r="14" spans="3:9">
      <c r="C14" t="s">
        <v>27</v>
      </c>
      <c r="D14" s="1">
        <v>0.2</v>
      </c>
      <c r="E14" s="1">
        <v>-2</v>
      </c>
      <c r="F14" s="1"/>
      <c r="G14" s="1"/>
      <c r="I14" s="1">
        <v>0.88700000000000001</v>
      </c>
    </row>
    <row r="15" spans="3:9">
      <c r="C15" t="s">
        <v>28</v>
      </c>
      <c r="D15" s="1">
        <v>0.6</v>
      </c>
      <c r="E15" s="1">
        <v>-1</v>
      </c>
      <c r="F15" s="1"/>
      <c r="G15" s="1"/>
      <c r="I15" s="1">
        <v>1.522</v>
      </c>
    </row>
    <row r="16" spans="3:9">
      <c r="C16" s="16" t="s">
        <v>13</v>
      </c>
      <c r="D16" s="17" t="s">
        <v>14</v>
      </c>
      <c r="E16" s="1">
        <v>0</v>
      </c>
      <c r="F16" s="1"/>
      <c r="G16" s="1">
        <v>143.30000000000001</v>
      </c>
      <c r="H16" s="1">
        <v>28</v>
      </c>
      <c r="I16" s="1">
        <v>0.90100000000000002</v>
      </c>
    </row>
    <row r="17" spans="3:9">
      <c r="C17">
        <v>2007</v>
      </c>
      <c r="D17" s="1">
        <v>1</v>
      </c>
      <c r="E17" s="1">
        <v>1</v>
      </c>
      <c r="F17" s="1">
        <v>99</v>
      </c>
      <c r="G17" s="1">
        <v>165.7</v>
      </c>
      <c r="H17" s="1">
        <v>26.88</v>
      </c>
      <c r="I17" s="1">
        <v>0.63500000000000001</v>
      </c>
    </row>
    <row r="18" spans="3:9">
      <c r="D18" s="1">
        <v>2</v>
      </c>
      <c r="E18" s="1">
        <v>2</v>
      </c>
      <c r="F18" s="1">
        <v>127</v>
      </c>
      <c r="G18" s="1">
        <v>182.7</v>
      </c>
      <c r="H18" s="1">
        <v>24.91</v>
      </c>
      <c r="I18" s="1">
        <v>0.77200000000000002</v>
      </c>
    </row>
    <row r="19" spans="3:9">
      <c r="D19" s="1">
        <v>3</v>
      </c>
      <c r="E19" s="1">
        <v>3</v>
      </c>
      <c r="F19" s="1">
        <v>218</v>
      </c>
      <c r="G19" s="1">
        <v>194.7</v>
      </c>
      <c r="H19" s="1">
        <v>22.34</v>
      </c>
      <c r="I19" s="1">
        <v>1.28</v>
      </c>
    </row>
    <row r="20" spans="3:9">
      <c r="D20" s="1">
        <v>4</v>
      </c>
      <c r="E20" s="1">
        <v>4</v>
      </c>
      <c r="F20" s="1">
        <v>129</v>
      </c>
      <c r="G20" s="1">
        <v>202.3</v>
      </c>
      <c r="H20" s="1">
        <v>19.38</v>
      </c>
      <c r="I20" s="1">
        <v>0.74299999999999999</v>
      </c>
    </row>
    <row r="21" spans="3:9">
      <c r="C21">
        <v>2008</v>
      </c>
      <c r="D21" s="1">
        <v>1</v>
      </c>
      <c r="E21" s="1">
        <v>5</v>
      </c>
      <c r="F21" s="1">
        <v>120</v>
      </c>
      <c r="G21" s="1">
        <v>215.1</v>
      </c>
      <c r="H21" s="1">
        <v>18.079999999999998</v>
      </c>
      <c r="I21" s="1">
        <v>0.58899999999999997</v>
      </c>
    </row>
    <row r="22" spans="3:9">
      <c r="D22" s="1">
        <v>2</v>
      </c>
      <c r="E22" s="1">
        <v>6</v>
      </c>
      <c r="F22" s="1">
        <v>151</v>
      </c>
      <c r="G22" s="1">
        <v>225.7</v>
      </c>
      <c r="H22" s="1">
        <v>16.57</v>
      </c>
      <c r="I22" s="1">
        <v>0.71</v>
      </c>
    </row>
    <row r="23" spans="3:9">
      <c r="D23" s="1">
        <v>3</v>
      </c>
      <c r="E23" s="1">
        <v>7</v>
      </c>
      <c r="F23" s="1">
        <v>256</v>
      </c>
      <c r="G23" s="1">
        <v>233.8</v>
      </c>
      <c r="H23" s="1">
        <v>14.88</v>
      </c>
      <c r="I23" s="1">
        <v>1.169</v>
      </c>
    </row>
    <row r="24" spans="3:9">
      <c r="D24" s="1">
        <v>4</v>
      </c>
      <c r="E24" s="1">
        <v>8</v>
      </c>
      <c r="F24" s="1">
        <v>155</v>
      </c>
      <c r="G24" s="1">
        <v>240.7</v>
      </c>
      <c r="H24" s="1">
        <v>13.28</v>
      </c>
      <c r="I24" s="1">
        <v>0.68400000000000005</v>
      </c>
    </row>
    <row r="25" spans="3:9">
      <c r="C25">
        <v>2009</v>
      </c>
      <c r="D25" s="1">
        <v>1</v>
      </c>
      <c r="E25" s="1">
        <v>9</v>
      </c>
      <c r="F25" s="1">
        <v>136</v>
      </c>
      <c r="G25" s="1">
        <v>249.4</v>
      </c>
      <c r="H25" s="1">
        <v>12.36</v>
      </c>
      <c r="I25" s="1">
        <v>0.56299999999999994</v>
      </c>
    </row>
    <row r="26" spans="3:9">
      <c r="D26" s="1">
        <v>2</v>
      </c>
      <c r="E26" s="1">
        <v>10</v>
      </c>
      <c r="F26" s="1">
        <v>172</v>
      </c>
      <c r="G26" s="1">
        <v>257.8</v>
      </c>
      <c r="H26" s="1">
        <v>11.58</v>
      </c>
      <c r="I26" s="1">
        <v>0.68400000000000005</v>
      </c>
    </row>
    <row r="27" spans="3:9">
      <c r="D27" s="1">
        <v>3</v>
      </c>
      <c r="E27" s="1">
        <v>11</v>
      </c>
      <c r="F27" s="1">
        <v>290</v>
      </c>
      <c r="G27" s="1">
        <v>265.10000000000002</v>
      </c>
      <c r="H27" s="1">
        <v>10.73</v>
      </c>
      <c r="I27" s="1">
        <v>1.1240000000000001</v>
      </c>
    </row>
    <row r="28" spans="3:9">
      <c r="D28" s="1">
        <v>4</v>
      </c>
      <c r="E28" s="1">
        <v>12</v>
      </c>
      <c r="F28" s="1">
        <v>183</v>
      </c>
      <c r="G28" s="1">
        <v>274.2</v>
      </c>
      <c r="H28" s="1">
        <v>10.4</v>
      </c>
      <c r="I28" s="1">
        <v>0.67400000000000004</v>
      </c>
    </row>
    <row r="29" spans="3:9">
      <c r="C29">
        <v>2010</v>
      </c>
      <c r="D29" s="1">
        <v>1</v>
      </c>
      <c r="E29" s="1">
        <v>13</v>
      </c>
      <c r="F29" s="1">
        <v>167</v>
      </c>
      <c r="G29" s="1">
        <v>287.10000000000002</v>
      </c>
      <c r="H29" s="1">
        <v>10.89</v>
      </c>
      <c r="I29" s="1">
        <v>0.57399999999999995</v>
      </c>
    </row>
    <row r="30" spans="3:9">
      <c r="D30" s="1">
        <v>2</v>
      </c>
      <c r="E30" s="1">
        <v>14</v>
      </c>
      <c r="F30" s="1">
        <v>206</v>
      </c>
      <c r="G30" s="1">
        <v>298.60000000000002</v>
      </c>
      <c r="H30" s="1">
        <v>11.01</v>
      </c>
      <c r="I30" s="18">
        <f>0.6*F30/G30+(1-0.6)*I26</f>
        <v>0.68753168117883456</v>
      </c>
    </row>
    <row r="31" spans="3:9">
      <c r="D31" s="1">
        <v>3</v>
      </c>
      <c r="E31" s="1">
        <v>15</v>
      </c>
      <c r="F31" s="1">
        <v>350</v>
      </c>
      <c r="G31" s="1">
        <v>309.89999999999998</v>
      </c>
      <c r="H31" s="1">
        <v>11.08</v>
      </c>
      <c r="I31" s="18">
        <f t="shared" ref="I31:I33" si="0">0.6*F31/G31+(1-0.6)*I27</f>
        <v>1.1272379477250727</v>
      </c>
    </row>
    <row r="32" spans="3:9">
      <c r="D32" s="1">
        <v>4</v>
      </c>
      <c r="E32" s="1">
        <v>16</v>
      </c>
      <c r="F32" s="1">
        <v>204</v>
      </c>
      <c r="G32" s="1">
        <v>317.39999999999998</v>
      </c>
      <c r="H32" s="18">
        <f>0.2*(G32-G31)+((1-0.2)*H31)</f>
        <v>10.364000000000001</v>
      </c>
      <c r="I32" s="18">
        <f t="shared" si="0"/>
        <v>0.65523327032136103</v>
      </c>
    </row>
    <row r="33" spans="2:9">
      <c r="C33">
        <v>2011</v>
      </c>
      <c r="D33" s="4">
        <v>1</v>
      </c>
      <c r="E33" s="1">
        <v>17</v>
      </c>
      <c r="F33" s="1">
        <v>175</v>
      </c>
      <c r="G33" s="18">
        <f>(0.2*F33)/I29+(1-0.2)*(G32+H32)</f>
        <v>323.18680975609755</v>
      </c>
      <c r="H33" s="18">
        <f>0.2*(G33-G32)+((1-0.2)*H32)</f>
        <v>9.4485619512195154</v>
      </c>
      <c r="I33" s="18">
        <f t="shared" si="0"/>
        <v>0.55448949681839221</v>
      </c>
    </row>
    <row r="34" spans="2:9">
      <c r="D34" s="4">
        <v>2</v>
      </c>
      <c r="E34" s="1">
        <v>18</v>
      </c>
      <c r="F34" s="18">
        <f>(G33+H33*1)*I30</f>
        <v>228.69735632947825</v>
      </c>
      <c r="G34" s="1"/>
    </row>
    <row r="35" spans="2:9">
      <c r="D35" s="4">
        <v>3</v>
      </c>
      <c r="E35" s="1">
        <v>19</v>
      </c>
      <c r="F35" s="18">
        <f>($G$33+$H$33*2)*I31</f>
        <v>385.60999132696867</v>
      </c>
      <c r="G35" s="1"/>
    </row>
    <row r="36" spans="2:9">
      <c r="D36" s="4">
        <v>4</v>
      </c>
      <c r="E36" s="1">
        <v>20</v>
      </c>
      <c r="F36" s="18">
        <f>($G$33+$H$33*3)*I32</f>
        <v>230.33578672260998</v>
      </c>
      <c r="G36" s="1"/>
    </row>
    <row r="38" spans="2:9">
      <c r="B38" s="2" t="s">
        <v>18</v>
      </c>
      <c r="C38" s="19" t="s">
        <v>21</v>
      </c>
      <c r="D38" s="19"/>
    </row>
    <row r="39" spans="2:9">
      <c r="B39" s="2" t="s">
        <v>19</v>
      </c>
      <c r="C39" s="19" t="s">
        <v>22</v>
      </c>
      <c r="D39" s="19"/>
    </row>
    <row r="40" spans="2:9">
      <c r="B40" s="2" t="s">
        <v>20</v>
      </c>
      <c r="C40" s="19" t="s">
        <v>23</v>
      </c>
      <c r="D40" s="19"/>
    </row>
    <row r="41" spans="2:9">
      <c r="C41" s="19" t="s">
        <v>24</v>
      </c>
      <c r="D41" s="19"/>
    </row>
    <row r="42" spans="2:9">
      <c r="B42" s="2" t="s">
        <v>29</v>
      </c>
    </row>
  </sheetData>
  <mergeCells count="4">
    <mergeCell ref="C40:D40"/>
    <mergeCell ref="C41:D41"/>
    <mergeCell ref="C38:D38"/>
    <mergeCell ref="C39:D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8947C-9760-FC47-98BA-E700A793B30E}">
  <dimension ref="A1:G25"/>
  <sheetViews>
    <sheetView tabSelected="1" workbookViewId="0">
      <selection activeCell="D23" sqref="D23:D25"/>
    </sheetView>
  </sheetViews>
  <sheetFormatPr baseColWidth="10" defaultRowHeight="16"/>
  <cols>
    <col min="1" max="1" width="11.83203125" customWidth="1"/>
    <col min="2" max="2" width="12.1640625" customWidth="1"/>
    <col min="7" max="7" width="12.83203125" customWidth="1"/>
  </cols>
  <sheetData>
    <row r="1" spans="1:7">
      <c r="A1" s="16" t="s">
        <v>8</v>
      </c>
      <c r="B1" s="1"/>
      <c r="C1" s="17" t="s">
        <v>9</v>
      </c>
      <c r="D1" s="17" t="s">
        <v>25</v>
      </c>
      <c r="E1" s="17" t="s">
        <v>10</v>
      </c>
      <c r="F1" s="17" t="s">
        <v>11</v>
      </c>
      <c r="G1" s="17" t="s">
        <v>12</v>
      </c>
    </row>
    <row r="2" spans="1:7">
      <c r="A2" t="s">
        <v>26</v>
      </c>
      <c r="B2" s="1">
        <v>0.2</v>
      </c>
      <c r="C2" s="1">
        <v>-3</v>
      </c>
      <c r="D2" s="1"/>
      <c r="E2" s="1"/>
      <c r="G2" s="1">
        <v>0.69099999999999995</v>
      </c>
    </row>
    <row r="3" spans="1:7">
      <c r="A3" t="s">
        <v>27</v>
      </c>
      <c r="B3" s="1">
        <v>0.2</v>
      </c>
      <c r="C3" s="1">
        <v>-2</v>
      </c>
      <c r="D3" s="1"/>
      <c r="E3" s="1"/>
      <c r="G3" s="1">
        <v>0.88700000000000001</v>
      </c>
    </row>
    <row r="4" spans="1:7">
      <c r="A4" t="s">
        <v>28</v>
      </c>
      <c r="B4" s="1">
        <v>0.6</v>
      </c>
      <c r="C4" s="1">
        <v>-1</v>
      </c>
      <c r="D4" s="1"/>
      <c r="E4" s="1"/>
      <c r="G4" s="1">
        <v>1.522</v>
      </c>
    </row>
    <row r="5" spans="1:7">
      <c r="A5" s="16" t="s">
        <v>13</v>
      </c>
      <c r="B5" s="17" t="s">
        <v>14</v>
      </c>
      <c r="C5" s="1">
        <v>0</v>
      </c>
      <c r="D5" s="1"/>
      <c r="E5" s="1">
        <v>143.30000000000001</v>
      </c>
      <c r="F5" s="1">
        <v>28</v>
      </c>
      <c r="G5" s="1">
        <v>0.90100000000000002</v>
      </c>
    </row>
    <row r="6" spans="1:7">
      <c r="A6">
        <v>2007</v>
      </c>
      <c r="B6" s="1">
        <v>1</v>
      </c>
      <c r="C6" s="1">
        <v>1</v>
      </c>
      <c r="D6" s="1">
        <v>99</v>
      </c>
      <c r="E6" s="1">
        <v>165.7</v>
      </c>
      <c r="F6" s="1">
        <v>26.88</v>
      </c>
      <c r="G6" s="1">
        <v>0.63500000000000001</v>
      </c>
    </row>
    <row r="7" spans="1:7">
      <c r="B7" s="1">
        <v>2</v>
      </c>
      <c r="C7" s="1">
        <v>2</v>
      </c>
      <c r="D7" s="1">
        <v>127</v>
      </c>
      <c r="E7" s="1">
        <v>182.7</v>
      </c>
      <c r="F7" s="1">
        <v>24.91</v>
      </c>
      <c r="G7" s="1">
        <v>0.77200000000000002</v>
      </c>
    </row>
    <row r="8" spans="1:7">
      <c r="B8" s="1">
        <v>3</v>
      </c>
      <c r="C8" s="1">
        <v>3</v>
      </c>
      <c r="D8" s="1">
        <v>218</v>
      </c>
      <c r="E8" s="1">
        <v>194.7</v>
      </c>
      <c r="F8" s="1">
        <v>22.34</v>
      </c>
      <c r="G8" s="1">
        <v>1.28</v>
      </c>
    </row>
    <row r="9" spans="1:7">
      <c r="B9" s="1">
        <v>4</v>
      </c>
      <c r="C9" s="1">
        <v>4</v>
      </c>
      <c r="D9" s="1">
        <v>129</v>
      </c>
      <c r="E9" s="1">
        <v>202.3</v>
      </c>
      <c r="F9" s="1">
        <v>19.38</v>
      </c>
      <c r="G9" s="1">
        <v>0.74299999999999999</v>
      </c>
    </row>
    <row r="10" spans="1:7">
      <c r="A10">
        <v>2008</v>
      </c>
      <c r="B10" s="1">
        <v>1</v>
      </c>
      <c r="C10" s="1">
        <v>5</v>
      </c>
      <c r="D10" s="1">
        <v>120</v>
      </c>
      <c r="E10" s="1">
        <v>215.1</v>
      </c>
      <c r="F10" s="1">
        <v>18.079999999999998</v>
      </c>
      <c r="G10" s="1">
        <v>0.58899999999999997</v>
      </c>
    </row>
    <row r="11" spans="1:7">
      <c r="B11" s="1">
        <v>2</v>
      </c>
      <c r="C11" s="1">
        <v>6</v>
      </c>
      <c r="D11" s="1">
        <v>151</v>
      </c>
      <c r="E11" s="1">
        <v>225.7</v>
      </c>
      <c r="F11" s="1">
        <v>16.57</v>
      </c>
      <c r="G11" s="1">
        <v>0.71</v>
      </c>
    </row>
    <row r="12" spans="1:7">
      <c r="B12" s="1">
        <v>3</v>
      </c>
      <c r="C12" s="1">
        <v>7</v>
      </c>
      <c r="D12" s="1">
        <v>256</v>
      </c>
      <c r="E12" s="1">
        <v>233.8</v>
      </c>
      <c r="F12" s="1">
        <v>14.88</v>
      </c>
      <c r="G12" s="1">
        <v>1.169</v>
      </c>
    </row>
    <row r="13" spans="1:7">
      <c r="B13" s="1">
        <v>4</v>
      </c>
      <c r="C13" s="1">
        <v>8</v>
      </c>
      <c r="D13" s="1">
        <v>155</v>
      </c>
      <c r="E13" s="1">
        <v>240.7</v>
      </c>
      <c r="F13" s="1">
        <v>13.28</v>
      </c>
      <c r="G13" s="1">
        <v>0.68400000000000005</v>
      </c>
    </row>
    <row r="14" spans="1:7">
      <c r="A14">
        <v>2009</v>
      </c>
      <c r="B14" s="1">
        <v>1</v>
      </c>
      <c r="C14" s="1">
        <v>9</v>
      </c>
      <c r="D14" s="1">
        <v>136</v>
      </c>
      <c r="E14" s="1">
        <v>249.4</v>
      </c>
      <c r="F14" s="1">
        <v>12.36</v>
      </c>
      <c r="G14" s="1">
        <v>0.56299999999999994</v>
      </c>
    </row>
    <row r="15" spans="1:7">
      <c r="B15" s="1">
        <v>2</v>
      </c>
      <c r="C15" s="1">
        <v>10</v>
      </c>
      <c r="D15" s="1">
        <v>172</v>
      </c>
      <c r="E15" s="1">
        <v>257.8</v>
      </c>
      <c r="F15" s="1">
        <v>11.58</v>
      </c>
      <c r="G15" s="1">
        <v>0.68400000000000005</v>
      </c>
    </row>
    <row r="16" spans="1:7">
      <c r="B16" s="1">
        <v>3</v>
      </c>
      <c r="C16" s="1">
        <v>11</v>
      </c>
      <c r="D16" s="1">
        <v>290</v>
      </c>
      <c r="E16" s="1">
        <v>265.10000000000002</v>
      </c>
      <c r="F16" s="1">
        <v>10.73</v>
      </c>
      <c r="G16" s="1">
        <v>1.1240000000000001</v>
      </c>
    </row>
    <row r="17" spans="1:7">
      <c r="B17" s="1">
        <v>4</v>
      </c>
      <c r="C17" s="1">
        <v>12</v>
      </c>
      <c r="D17" s="1">
        <v>183</v>
      </c>
      <c r="E17" s="1">
        <v>274.2</v>
      </c>
      <c r="F17" s="1">
        <v>10.4</v>
      </c>
      <c r="G17" s="1">
        <v>0.67400000000000004</v>
      </c>
    </row>
    <row r="18" spans="1:7">
      <c r="A18">
        <v>2010</v>
      </c>
      <c r="B18" s="1">
        <v>1</v>
      </c>
      <c r="C18" s="1">
        <v>13</v>
      </c>
      <c r="D18" s="1">
        <v>167</v>
      </c>
      <c r="E18" s="1">
        <v>287.10000000000002</v>
      </c>
      <c r="F18" s="1">
        <v>10.89</v>
      </c>
      <c r="G18" s="1">
        <v>0.57399999999999995</v>
      </c>
    </row>
    <row r="19" spans="1:7">
      <c r="B19" s="1">
        <v>2</v>
      </c>
      <c r="C19" s="1">
        <v>14</v>
      </c>
      <c r="D19" s="1">
        <v>206</v>
      </c>
      <c r="E19" s="1">
        <v>298.60000000000002</v>
      </c>
      <c r="F19" s="1">
        <v>11.01</v>
      </c>
      <c r="G19" s="18">
        <f>B4*D19/E19+(1-B4)*G15</f>
        <v>0.68753168117883456</v>
      </c>
    </row>
    <row r="20" spans="1:7">
      <c r="B20" s="1">
        <v>3</v>
      </c>
      <c r="C20" s="1">
        <v>15</v>
      </c>
      <c r="D20" s="1">
        <v>350</v>
      </c>
      <c r="E20" s="1">
        <v>309.89999999999998</v>
      </c>
      <c r="F20" s="1">
        <v>11.08</v>
      </c>
      <c r="G20" s="18">
        <f>0.6*D20/E20+(1-0.6)*G16</f>
        <v>1.1272379477250727</v>
      </c>
    </row>
    <row r="21" spans="1:7">
      <c r="B21" s="1">
        <v>4</v>
      </c>
      <c r="C21" s="1">
        <v>16</v>
      </c>
      <c r="D21" s="1">
        <v>204</v>
      </c>
      <c r="E21" s="1">
        <v>317.39999999999998</v>
      </c>
      <c r="F21" s="18">
        <f>0.2*(E21-E20)+(1-0.2)*F20</f>
        <v>10.364000000000001</v>
      </c>
      <c r="G21" s="18">
        <f t="shared" ref="G21:G22" si="0">0.6*D21/E21+(1-0.6)*G17</f>
        <v>0.65523327032136103</v>
      </c>
    </row>
    <row r="22" spans="1:7">
      <c r="A22">
        <v>2011</v>
      </c>
      <c r="B22" s="4">
        <v>1</v>
      </c>
      <c r="C22" s="1">
        <v>17</v>
      </c>
      <c r="D22" s="1">
        <v>175</v>
      </c>
      <c r="E22" s="18">
        <f>B2*D22/G18+(1-B2)*(E21+F21)</f>
        <v>323.18680975609755</v>
      </c>
      <c r="F22" s="18">
        <f>0.2*(E22-E21)+(1-0.2)*F21</f>
        <v>9.4485619512195154</v>
      </c>
      <c r="G22" s="18">
        <f t="shared" si="0"/>
        <v>0.55448949681839221</v>
      </c>
    </row>
    <row r="23" spans="1:7">
      <c r="B23" s="4">
        <v>2</v>
      </c>
      <c r="C23" s="1">
        <v>18</v>
      </c>
      <c r="D23" s="20">
        <f>($E$22+$F$22*1)*G19</f>
        <v>228.69735632947825</v>
      </c>
      <c r="E23" s="1"/>
    </row>
    <row r="24" spans="1:7">
      <c r="B24" s="4">
        <v>3</v>
      </c>
      <c r="C24" s="1">
        <v>19</v>
      </c>
      <c r="D24" s="20">
        <f>($E$22+$F$22*2)*G20</f>
        <v>385.60999132696867</v>
      </c>
      <c r="E24" s="1"/>
    </row>
    <row r="25" spans="1:7">
      <c r="B25" s="4">
        <v>4</v>
      </c>
      <c r="C25" s="1">
        <v>20</v>
      </c>
      <c r="D25" s="20">
        <f>($E$22+$F$22*3)*G21</f>
        <v>230.33578672260998</v>
      </c>
      <c r="E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Alves da Cunha</dc:creator>
  <cp:lastModifiedBy>Carolina Alves da Cunha</cp:lastModifiedBy>
  <dcterms:created xsi:type="dcterms:W3CDTF">2019-03-22T11:26:30Z</dcterms:created>
  <dcterms:modified xsi:type="dcterms:W3CDTF">2019-05-17T22:42:42Z</dcterms:modified>
</cp:coreProperties>
</file>